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Akce\HM2020-01 SOŠ a SOU NB - kanalizace vnitřní\HM2020-01-300 PPS\Od profesí\RO Vobořil\"/>
    </mc:Choice>
  </mc:AlternateContent>
  <xr:revisionPtr revIDLastSave="0" documentId="13_ncr:1_{8314D4EB-34E4-4410-B6E1-8FEC6BEA8137}" xr6:coauthVersionLast="45" xr6:coauthVersionMax="45" xr10:uidLastSave="{00000000-0000-0000-0000-000000000000}"/>
  <bookViews>
    <workbookView xWindow="-120" yWindow="-120" windowWidth="38640" windowHeight="21390" xr2:uid="{00000000-000D-0000-FFFF-FFFF00000000}"/>
  </bookViews>
  <sheets>
    <sheet name="Rekapitulace stavby" sheetId="1" r:id="rId1"/>
    <sheet name="01 - Stavební úpravy" sheetId="2" r:id="rId2"/>
    <sheet name="02 - Zdravotně technické ..." sheetId="3" r:id="rId3"/>
    <sheet name="VRN - Vedlejší rozpočtové..." sheetId="4" r:id="rId4"/>
  </sheets>
  <definedNames>
    <definedName name="_xlnm._FilterDatabase" localSheetId="1" hidden="1">'01 - Stavební úpravy'!$C$126:$K$283</definedName>
    <definedName name="_xlnm._FilterDatabase" localSheetId="2" hidden="1">'02 - Zdravotně technické ...'!$C$123:$K$170</definedName>
    <definedName name="_xlnm._FilterDatabase" localSheetId="3" hidden="1">'VRN - Vedlejší rozpočtové...'!$C$116:$K$121</definedName>
    <definedName name="_xlnm.Print_Titles" localSheetId="1">'01 - Stavební úpravy'!$126:$126</definedName>
    <definedName name="_xlnm.Print_Titles" localSheetId="2">'02 - Zdravotně technické ...'!$123:$123</definedName>
    <definedName name="_xlnm.Print_Titles" localSheetId="0">'Rekapitulace stavby'!$92:$92</definedName>
    <definedName name="_xlnm.Print_Titles" localSheetId="3">'VRN - Vedlejší rozpočtové...'!$116:$116</definedName>
    <definedName name="_xlnm.Print_Area" localSheetId="1">'01 - Stavební úpravy'!$C$4:$J$76,'01 - Stavební úpravy'!$C$82:$J$108,'01 - Stavební úpravy'!$C$114:$K$283</definedName>
    <definedName name="_xlnm.Print_Area" localSheetId="2">'02 - Zdravotně technické ...'!$C$4:$J$76,'02 - Zdravotně technické ...'!$C$82:$J$105,'02 - Zdravotně technické ...'!$C$111:$K$170</definedName>
    <definedName name="_xlnm.Print_Area" localSheetId="0">'Rekapitulace stavby'!$D$4:$AO$76,'Rekapitulace stavby'!$C$82:$AQ$98</definedName>
    <definedName name="_xlnm.Print_Area" localSheetId="3">'VRN - Vedlejší rozpočtové...'!$C$4:$J$76,'VRN - Vedlejší rozpočtové...'!$C$82:$J$98,'VRN - Vedlejší rozpočtové...'!$C$104:$K$121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21" i="4"/>
  <c r="BH121" i="4"/>
  <c r="BG121" i="4"/>
  <c r="BF121" i="4"/>
  <c r="T121" i="4"/>
  <c r="R121" i="4"/>
  <c r="P121" i="4"/>
  <c r="BI120" i="4"/>
  <c r="BH120" i="4"/>
  <c r="BG120" i="4"/>
  <c r="BF120" i="4"/>
  <c r="T120" i="4"/>
  <c r="R120" i="4"/>
  <c r="P120" i="4"/>
  <c r="BI119" i="4"/>
  <c r="BH119" i="4"/>
  <c r="BG119" i="4"/>
  <c r="BF119" i="4"/>
  <c r="T119" i="4"/>
  <c r="R119" i="4"/>
  <c r="P119" i="4"/>
  <c r="J113" i="4"/>
  <c r="F113" i="4"/>
  <c r="F111" i="4"/>
  <c r="E109" i="4"/>
  <c r="J91" i="4"/>
  <c r="F91" i="4"/>
  <c r="F89" i="4"/>
  <c r="E87" i="4"/>
  <c r="J24" i="4"/>
  <c r="E24" i="4"/>
  <c r="J114" i="4" s="1"/>
  <c r="J23" i="4"/>
  <c r="J18" i="4"/>
  <c r="E18" i="4"/>
  <c r="F114" i="4" s="1"/>
  <c r="J17" i="4"/>
  <c r="J12" i="4"/>
  <c r="J111" i="4"/>
  <c r="E7" i="4"/>
  <c r="E107" i="4"/>
  <c r="J37" i="3"/>
  <c r="J36" i="3"/>
  <c r="AY96" i="1" s="1"/>
  <c r="J35" i="3"/>
  <c r="AX96" i="1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T136" i="3"/>
  <c r="R137" i="3"/>
  <c r="R136" i="3" s="1"/>
  <c r="P137" i="3"/>
  <c r="P136" i="3"/>
  <c r="BI135" i="3"/>
  <c r="BH135" i="3"/>
  <c r="BG135" i="3"/>
  <c r="BF135" i="3"/>
  <c r="T135" i="3"/>
  <c r="T134" i="3" s="1"/>
  <c r="R135" i="3"/>
  <c r="R134" i="3"/>
  <c r="P135" i="3"/>
  <c r="P134" i="3" s="1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9" i="3"/>
  <c r="BH129" i="3"/>
  <c r="BG129" i="3"/>
  <c r="BF129" i="3"/>
  <c r="T129" i="3"/>
  <c r="R129" i="3"/>
  <c r="P129" i="3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J120" i="3"/>
  <c r="F120" i="3"/>
  <c r="F118" i="3"/>
  <c r="E116" i="3"/>
  <c r="J91" i="3"/>
  <c r="F91" i="3"/>
  <c r="F89" i="3"/>
  <c r="E87" i="3"/>
  <c r="J24" i="3"/>
  <c r="E24" i="3"/>
  <c r="J92" i="3" s="1"/>
  <c r="J23" i="3"/>
  <c r="J18" i="3"/>
  <c r="E18" i="3"/>
  <c r="F92" i="3" s="1"/>
  <c r="J17" i="3"/>
  <c r="J12" i="3"/>
  <c r="J118" i="3" s="1"/>
  <c r="E7" i="3"/>
  <c r="E85" i="3"/>
  <c r="J37" i="2"/>
  <c r="J36" i="2"/>
  <c r="AY95" i="1" s="1"/>
  <c r="J35" i="2"/>
  <c r="AX95" i="1"/>
  <c r="BI283" i="2"/>
  <c r="BH283" i="2"/>
  <c r="BG283" i="2"/>
  <c r="BF283" i="2"/>
  <c r="T283" i="2"/>
  <c r="R283" i="2"/>
  <c r="P283" i="2"/>
  <c r="BI279" i="2"/>
  <c r="BH279" i="2"/>
  <c r="BG279" i="2"/>
  <c r="BF279" i="2"/>
  <c r="T279" i="2"/>
  <c r="R279" i="2"/>
  <c r="P279" i="2"/>
  <c r="BI275" i="2"/>
  <c r="BH275" i="2"/>
  <c r="BG275" i="2"/>
  <c r="BF275" i="2"/>
  <c r="T275" i="2"/>
  <c r="R275" i="2"/>
  <c r="P275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3" i="2"/>
  <c r="BH263" i="2"/>
  <c r="BG263" i="2"/>
  <c r="BF263" i="2"/>
  <c r="T263" i="2"/>
  <c r="R263" i="2"/>
  <c r="P263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5" i="2"/>
  <c r="BH255" i="2"/>
  <c r="BG255" i="2"/>
  <c r="BF255" i="2"/>
  <c r="T255" i="2"/>
  <c r="R255" i="2"/>
  <c r="P255" i="2"/>
  <c r="BI254" i="2"/>
  <c r="BH254" i="2"/>
  <c r="BG254" i="2"/>
  <c r="BF254" i="2"/>
  <c r="T254" i="2"/>
  <c r="R254" i="2"/>
  <c r="P254" i="2"/>
  <c r="BI247" i="2"/>
  <c r="BH247" i="2"/>
  <c r="BG247" i="2"/>
  <c r="BF247" i="2"/>
  <c r="T247" i="2"/>
  <c r="R247" i="2"/>
  <c r="P247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33" i="2"/>
  <c r="BH233" i="2"/>
  <c r="BG233" i="2"/>
  <c r="BF233" i="2"/>
  <c r="T233" i="2"/>
  <c r="R233" i="2"/>
  <c r="P233" i="2"/>
  <c r="BI228" i="2"/>
  <c r="BH228" i="2"/>
  <c r="BG228" i="2"/>
  <c r="BF228" i="2"/>
  <c r="T228" i="2"/>
  <c r="R228" i="2"/>
  <c r="P228" i="2"/>
  <c r="BI223" i="2"/>
  <c r="BH223" i="2"/>
  <c r="BG223" i="2"/>
  <c r="BF223" i="2"/>
  <c r="T223" i="2"/>
  <c r="R223" i="2"/>
  <c r="P223" i="2"/>
  <c r="BI218" i="2"/>
  <c r="BH218" i="2"/>
  <c r="BG218" i="2"/>
  <c r="BF218" i="2"/>
  <c r="T218" i="2"/>
  <c r="R218" i="2"/>
  <c r="P218" i="2"/>
  <c r="BI215" i="2"/>
  <c r="BH215" i="2"/>
  <c r="BG215" i="2"/>
  <c r="BF215" i="2"/>
  <c r="T215" i="2"/>
  <c r="R215" i="2"/>
  <c r="P215" i="2"/>
  <c r="BI206" i="2"/>
  <c r="BH206" i="2"/>
  <c r="BG206" i="2"/>
  <c r="BF206" i="2"/>
  <c r="T206" i="2"/>
  <c r="R206" i="2"/>
  <c r="P206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89" i="2"/>
  <c r="BH189" i="2"/>
  <c r="BG189" i="2"/>
  <c r="BF189" i="2"/>
  <c r="T189" i="2"/>
  <c r="R189" i="2"/>
  <c r="P189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2" i="2"/>
  <c r="BH172" i="2"/>
  <c r="BG172" i="2"/>
  <c r="BF172" i="2"/>
  <c r="T172" i="2"/>
  <c r="R172" i="2"/>
  <c r="P172" i="2"/>
  <c r="BI159" i="2"/>
  <c r="BH159" i="2"/>
  <c r="BG159" i="2"/>
  <c r="BF159" i="2"/>
  <c r="T159" i="2"/>
  <c r="R159" i="2"/>
  <c r="P159" i="2"/>
  <c r="BI154" i="2"/>
  <c r="BH154" i="2"/>
  <c r="BG154" i="2"/>
  <c r="BF154" i="2"/>
  <c r="T154" i="2"/>
  <c r="R154" i="2"/>
  <c r="P154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J123" i="2"/>
  <c r="F123" i="2"/>
  <c r="F121" i="2"/>
  <c r="E119" i="2"/>
  <c r="J91" i="2"/>
  <c r="F91" i="2"/>
  <c r="F89" i="2"/>
  <c r="E87" i="2"/>
  <c r="J24" i="2"/>
  <c r="E24" i="2"/>
  <c r="J92" i="2" s="1"/>
  <c r="J23" i="2"/>
  <c r="J18" i="2"/>
  <c r="E18" i="2"/>
  <c r="F124" i="2" s="1"/>
  <c r="J17" i="2"/>
  <c r="J12" i="2"/>
  <c r="J89" i="2" s="1"/>
  <c r="E7" i="2"/>
  <c r="E85" i="2"/>
  <c r="L90" i="1"/>
  <c r="AM90" i="1"/>
  <c r="AM89" i="1"/>
  <c r="L89" i="1"/>
  <c r="AM87" i="1"/>
  <c r="L87" i="1"/>
  <c r="L85" i="1"/>
  <c r="L84" i="1"/>
  <c r="BK121" i="4"/>
  <c r="J121" i="4"/>
  <c r="BK120" i="4"/>
  <c r="J120" i="4"/>
  <c r="BK119" i="4"/>
  <c r="J119" i="4"/>
  <c r="BK170" i="3"/>
  <c r="BK169" i="3"/>
  <c r="J168" i="3"/>
  <c r="BK167" i="3"/>
  <c r="J164" i="3"/>
  <c r="J163" i="3"/>
  <c r="J162" i="3"/>
  <c r="BK161" i="3"/>
  <c r="J160" i="3"/>
  <c r="BK159" i="3"/>
  <c r="J158" i="3"/>
  <c r="BK157" i="3"/>
  <c r="BK156" i="3"/>
  <c r="J154" i="3"/>
  <c r="J151" i="3"/>
  <c r="J150" i="3"/>
  <c r="BK147" i="3"/>
  <c r="J145" i="3"/>
  <c r="BK133" i="3"/>
  <c r="BK132" i="3"/>
  <c r="BK131" i="3"/>
  <c r="BK130" i="3"/>
  <c r="BK129" i="3"/>
  <c r="BK128" i="3"/>
  <c r="BK275" i="2"/>
  <c r="J272" i="2"/>
  <c r="BK255" i="2"/>
  <c r="BK254" i="2"/>
  <c r="J247" i="2"/>
  <c r="BK199" i="2"/>
  <c r="BK185" i="2"/>
  <c r="J172" i="2"/>
  <c r="J134" i="2"/>
  <c r="J169" i="3"/>
  <c r="BK165" i="3"/>
  <c r="J159" i="3"/>
  <c r="J156" i="3"/>
  <c r="BK155" i="3"/>
  <c r="J153" i="3"/>
  <c r="J147" i="3"/>
  <c r="J146" i="3"/>
  <c r="BK142" i="3"/>
  <c r="J140" i="3"/>
  <c r="J130" i="3"/>
  <c r="J270" i="2"/>
  <c r="BK267" i="2"/>
  <c r="BK261" i="2"/>
  <c r="J254" i="2"/>
  <c r="BK242" i="2"/>
  <c r="J203" i="2"/>
  <c r="BK195" i="2"/>
  <c r="BK194" i="2"/>
  <c r="BK134" i="2"/>
  <c r="BK168" i="3"/>
  <c r="J167" i="3"/>
  <c r="J165" i="3"/>
  <c r="BK164" i="3"/>
  <c r="BK163" i="3"/>
  <c r="BK162" i="3"/>
  <c r="J161" i="3"/>
  <c r="BK160" i="3"/>
  <c r="BK158" i="3"/>
  <c r="J157" i="3"/>
  <c r="J155" i="3"/>
  <c r="BK154" i="3"/>
  <c r="J152" i="3"/>
  <c r="BK149" i="3"/>
  <c r="BK148" i="3"/>
  <c r="BK145" i="3"/>
  <c r="J135" i="3"/>
  <c r="J131" i="3"/>
  <c r="BK127" i="3"/>
  <c r="J275" i="2"/>
  <c r="J271" i="2"/>
  <c r="BK270" i="2"/>
  <c r="J260" i="2"/>
  <c r="J255" i="2"/>
  <c r="BK244" i="2"/>
  <c r="BK203" i="2"/>
  <c r="J202" i="2"/>
  <c r="BK197" i="2"/>
  <c r="BK193" i="2"/>
  <c r="BK192" i="2"/>
  <c r="BK179" i="2"/>
  <c r="J138" i="2"/>
  <c r="J130" i="2"/>
  <c r="BK153" i="3"/>
  <c r="BK152" i="3"/>
  <c r="BK151" i="3"/>
  <c r="BK150" i="3"/>
  <c r="J141" i="3"/>
  <c r="BK140" i="3"/>
  <c r="BK139" i="3"/>
  <c r="J129" i="3"/>
  <c r="J127" i="3"/>
  <c r="J259" i="2"/>
  <c r="BK258" i="2"/>
  <c r="BK247" i="2"/>
  <c r="J244" i="2"/>
  <c r="J189" i="2"/>
  <c r="J183" i="2"/>
  <c r="BK181" i="2"/>
  <c r="BK140" i="2"/>
  <c r="J170" i="3"/>
  <c r="J149" i="3"/>
  <c r="J148" i="3"/>
  <c r="BK146" i="3"/>
  <c r="BK141" i="3"/>
  <c r="BK137" i="3"/>
  <c r="J283" i="2"/>
  <c r="J279" i="2"/>
  <c r="BK271" i="2"/>
  <c r="BK257" i="2"/>
  <c r="BK233" i="2"/>
  <c r="J199" i="2"/>
  <c r="J197" i="2"/>
  <c r="J193" i="2"/>
  <c r="BK138" i="2"/>
  <c r="J132" i="2"/>
  <c r="BK130" i="2"/>
  <c r="J142" i="3"/>
  <c r="J139" i="3"/>
  <c r="J137" i="3"/>
  <c r="BK135" i="3"/>
  <c r="J133" i="3"/>
  <c r="J132" i="3"/>
  <c r="J128" i="3"/>
  <c r="J258" i="2"/>
  <c r="J257" i="2"/>
  <c r="BK245" i="2"/>
  <c r="BK159" i="2"/>
  <c r="BK154" i="2"/>
  <c r="BK283" i="2"/>
  <c r="BK279" i="2"/>
  <c r="BK273" i="2"/>
  <c r="J269" i="2"/>
  <c r="J266" i="2"/>
  <c r="BK263" i="2"/>
  <c r="BK260" i="2"/>
  <c r="J233" i="2"/>
  <c r="J223" i="2"/>
  <c r="BK218" i="2"/>
  <c r="BK215" i="2"/>
  <c r="J206" i="2"/>
  <c r="BK189" i="2"/>
  <c r="J140" i="2"/>
  <c r="J273" i="2"/>
  <c r="BK272" i="2"/>
  <c r="J245" i="2"/>
  <c r="J242" i="2"/>
  <c r="BK202" i="2"/>
  <c r="J194" i="2"/>
  <c r="J192" i="2"/>
  <c r="BK172" i="2"/>
  <c r="J159" i="2"/>
  <c r="BK132" i="2"/>
  <c r="AS94" i="1"/>
  <c r="BK269" i="2"/>
  <c r="J267" i="2"/>
  <c r="BK266" i="2"/>
  <c r="J263" i="2"/>
  <c r="J261" i="2"/>
  <c r="BK259" i="2"/>
  <c r="BK228" i="2"/>
  <c r="J218" i="2"/>
  <c r="J215" i="2"/>
  <c r="BK206" i="2"/>
  <c r="J195" i="2"/>
  <c r="J181" i="2"/>
  <c r="J154" i="2"/>
  <c r="J228" i="2"/>
  <c r="BK223" i="2"/>
  <c r="BK183" i="2"/>
  <c r="J179" i="2"/>
  <c r="J185" i="2"/>
  <c r="T129" i="2" l="1"/>
  <c r="BK129" i="2"/>
  <c r="BK158" i="2"/>
  <c r="J158" i="2"/>
  <c r="J100" i="2" s="1"/>
  <c r="R191" i="2"/>
  <c r="R201" i="2"/>
  <c r="T201" i="2"/>
  <c r="R262" i="2"/>
  <c r="T158" i="2"/>
  <c r="BK246" i="2"/>
  <c r="J246" i="2"/>
  <c r="J105" i="2" s="1"/>
  <c r="BK274" i="2"/>
  <c r="J274" i="2"/>
  <c r="J107" i="2"/>
  <c r="R129" i="2"/>
  <c r="R158" i="2"/>
  <c r="BK201" i="2"/>
  <c r="J201" i="2"/>
  <c r="J102" i="2" s="1"/>
  <c r="R205" i="2"/>
  <c r="T262" i="2"/>
  <c r="P246" i="2"/>
  <c r="P204" i="2" s="1"/>
  <c r="P129" i="2"/>
  <c r="R137" i="2"/>
  <c r="BK191" i="2"/>
  <c r="J191" i="2"/>
  <c r="J101" i="2" s="1"/>
  <c r="BK205" i="2"/>
  <c r="J205" i="2"/>
  <c r="J104" i="2"/>
  <c r="T246" i="2"/>
  <c r="R274" i="2"/>
  <c r="P137" i="2"/>
  <c r="T137" i="2"/>
  <c r="T191" i="2"/>
  <c r="T205" i="2"/>
  <c r="T204" i="2"/>
  <c r="BK262" i="2"/>
  <c r="J262" i="2" s="1"/>
  <c r="J106" i="2" s="1"/>
  <c r="P274" i="2"/>
  <c r="P144" i="3"/>
  <c r="P143" i="3" s="1"/>
  <c r="R246" i="2"/>
  <c r="P166" i="3"/>
  <c r="BK137" i="2"/>
  <c r="J137" i="2" s="1"/>
  <c r="J99" i="2" s="1"/>
  <c r="P158" i="2"/>
  <c r="P191" i="2"/>
  <c r="P201" i="2"/>
  <c r="P205" i="2"/>
  <c r="P262" i="2"/>
  <c r="T274" i="2"/>
  <c r="BK126" i="3"/>
  <c r="J126" i="3"/>
  <c r="J98" i="3"/>
  <c r="P126" i="3"/>
  <c r="R126" i="3"/>
  <c r="T126" i="3"/>
  <c r="BK138" i="3"/>
  <c r="J138" i="3" s="1"/>
  <c r="J101" i="3" s="1"/>
  <c r="P138" i="3"/>
  <c r="P125" i="3" s="1"/>
  <c r="P124" i="3" s="1"/>
  <c r="AU96" i="1" s="1"/>
  <c r="R138" i="3"/>
  <c r="R125" i="3" s="1"/>
  <c r="T138" i="3"/>
  <c r="BK144" i="3"/>
  <c r="J144" i="3"/>
  <c r="J103" i="3"/>
  <c r="R144" i="3"/>
  <c r="T144" i="3"/>
  <c r="T143" i="3"/>
  <c r="BK166" i="3"/>
  <c r="J166" i="3"/>
  <c r="J104" i="3"/>
  <c r="R166" i="3"/>
  <c r="R143" i="3" s="1"/>
  <c r="T166" i="3"/>
  <c r="BK118" i="4"/>
  <c r="J118" i="4"/>
  <c r="J97" i="4"/>
  <c r="P118" i="4"/>
  <c r="P117" i="4"/>
  <c r="AU97" i="1"/>
  <c r="R118" i="4"/>
  <c r="R117" i="4" s="1"/>
  <c r="T118" i="4"/>
  <c r="T117" i="4"/>
  <c r="E117" i="2"/>
  <c r="BE134" i="2"/>
  <c r="BE195" i="2"/>
  <c r="BE260" i="2"/>
  <c r="BE131" i="3"/>
  <c r="BE138" i="2"/>
  <c r="BE172" i="2"/>
  <c r="BE185" i="2"/>
  <c r="BE193" i="2"/>
  <c r="BE244" i="2"/>
  <c r="F92" i="2"/>
  <c r="J124" i="2"/>
  <c r="BE215" i="2"/>
  <c r="BE255" i="2"/>
  <c r="BE269" i="2"/>
  <c r="BE271" i="2"/>
  <c r="BE130" i="2"/>
  <c r="BE159" i="2"/>
  <c r="BE192" i="2"/>
  <c r="BE199" i="2"/>
  <c r="BE202" i="2"/>
  <c r="BE242" i="2"/>
  <c r="BE254" i="2"/>
  <c r="BE275" i="2"/>
  <c r="BE279" i="2"/>
  <c r="E114" i="3"/>
  <c r="BE158" i="3"/>
  <c r="J121" i="2"/>
  <c r="BE181" i="2"/>
  <c r="BE228" i="2"/>
  <c r="BE247" i="2"/>
  <c r="BE259" i="2"/>
  <c r="BE272" i="2"/>
  <c r="J89" i="3"/>
  <c r="J121" i="3"/>
  <c r="BE127" i="3"/>
  <c r="BE130" i="3"/>
  <c r="BE140" i="3"/>
  <c r="BE141" i="3"/>
  <c r="BE194" i="2"/>
  <c r="BE203" i="2"/>
  <c r="BE261" i="2"/>
  <c r="BE263" i="2"/>
  <c r="BE266" i="2"/>
  <c r="BE283" i="2"/>
  <c r="BE150" i="3"/>
  <c r="BE132" i="2"/>
  <c r="BE270" i="2"/>
  <c r="BE128" i="3"/>
  <c r="BE132" i="3"/>
  <c r="BE133" i="3"/>
  <c r="BE137" i="3"/>
  <c r="BE147" i="3"/>
  <c r="BE148" i="3"/>
  <c r="BE149" i="3"/>
  <c r="BE153" i="3"/>
  <c r="BE154" i="2"/>
  <c r="BE218" i="2"/>
  <c r="BE245" i="2"/>
  <c r="BE273" i="2"/>
  <c r="F121" i="3"/>
  <c r="BE135" i="3"/>
  <c r="BE142" i="3"/>
  <c r="BE159" i="3"/>
  <c r="BE163" i="3"/>
  <c r="BE164" i="3"/>
  <c r="BE170" i="3"/>
  <c r="BE140" i="2"/>
  <c r="BE183" i="2"/>
  <c r="BE197" i="2"/>
  <c r="BE129" i="3"/>
  <c r="BE139" i="3"/>
  <c r="BE145" i="3"/>
  <c r="BE151" i="3"/>
  <c r="BE152" i="3"/>
  <c r="BE154" i="3"/>
  <c r="BE156" i="3"/>
  <c r="BE157" i="3"/>
  <c r="BE161" i="3"/>
  <c r="BE168" i="3"/>
  <c r="BE179" i="2"/>
  <c r="BE189" i="2"/>
  <c r="BE206" i="2"/>
  <c r="BE223" i="2"/>
  <c r="BE233" i="2"/>
  <c r="BE257" i="2"/>
  <c r="BE258" i="2"/>
  <c r="BE267" i="2"/>
  <c r="BE146" i="3"/>
  <c r="BE155" i="3"/>
  <c r="BE160" i="3"/>
  <c r="BE162" i="3"/>
  <c r="BE165" i="3"/>
  <c r="BE167" i="3"/>
  <c r="BE169" i="3"/>
  <c r="BK134" i="3"/>
  <c r="J134" i="3"/>
  <c r="J99" i="3" s="1"/>
  <c r="BK136" i="3"/>
  <c r="J136" i="3"/>
  <c r="J100" i="3"/>
  <c r="E85" i="4"/>
  <c r="J89" i="4"/>
  <c r="F92" i="4"/>
  <c r="J92" i="4"/>
  <c r="BE119" i="4"/>
  <c r="BE120" i="4"/>
  <c r="BE121" i="4"/>
  <c r="F36" i="4"/>
  <c r="BC97" i="1" s="1"/>
  <c r="F34" i="2"/>
  <c r="BA95" i="1"/>
  <c r="F37" i="2"/>
  <c r="BD95" i="1" s="1"/>
  <c r="F34" i="3"/>
  <c r="BA96" i="1"/>
  <c r="J34" i="4"/>
  <c r="AW97" i="1" s="1"/>
  <c r="F36" i="2"/>
  <c r="BC95" i="1"/>
  <c r="F36" i="3"/>
  <c r="BC96" i="1" s="1"/>
  <c r="J34" i="3"/>
  <c r="AW96" i="1"/>
  <c r="F34" i="4"/>
  <c r="BA97" i="1" s="1"/>
  <c r="F35" i="2"/>
  <c r="BB95" i="1"/>
  <c r="F35" i="3"/>
  <c r="BB96" i="1" s="1"/>
  <c r="J34" i="2"/>
  <c r="AW95" i="1"/>
  <c r="F37" i="4"/>
  <c r="BD97" i="1" s="1"/>
  <c r="F37" i="3"/>
  <c r="BD96" i="1"/>
  <c r="F35" i="4"/>
  <c r="BB97" i="1" s="1"/>
  <c r="T125" i="3" l="1"/>
  <c r="T124" i="3"/>
  <c r="R128" i="2"/>
  <c r="P128" i="2"/>
  <c r="P127" i="2" s="1"/>
  <c r="AU95" i="1" s="1"/>
  <c r="AU94" i="1" s="1"/>
  <c r="BK128" i="2"/>
  <c r="J128" i="2"/>
  <c r="J97" i="2" s="1"/>
  <c r="R124" i="3"/>
  <c r="R204" i="2"/>
  <c r="T128" i="2"/>
  <c r="T127" i="2" s="1"/>
  <c r="BK204" i="2"/>
  <c r="J204" i="2"/>
  <c r="J103" i="2"/>
  <c r="J129" i="2"/>
  <c r="J98" i="2"/>
  <c r="BK125" i="3"/>
  <c r="J125" i="3"/>
  <c r="J97" i="3" s="1"/>
  <c r="BK143" i="3"/>
  <c r="J143" i="3"/>
  <c r="J102" i="3"/>
  <c r="BK117" i="4"/>
  <c r="J117" i="4"/>
  <c r="J96" i="4"/>
  <c r="BC94" i="1"/>
  <c r="W32" i="1" s="1"/>
  <c r="F33" i="2"/>
  <c r="AZ95" i="1"/>
  <c r="J33" i="2"/>
  <c r="AV95" i="1"/>
  <c r="AT95" i="1"/>
  <c r="BB94" i="1"/>
  <c r="AX94" i="1" s="1"/>
  <c r="BA94" i="1"/>
  <c r="AW94" i="1"/>
  <c r="AK30" i="1"/>
  <c r="J33" i="4"/>
  <c r="AV97" i="1"/>
  <c r="AT97" i="1"/>
  <c r="BD94" i="1"/>
  <c r="W33" i="1" s="1"/>
  <c r="F33" i="4"/>
  <c r="AZ97" i="1"/>
  <c r="F33" i="3"/>
  <c r="AZ96" i="1" s="1"/>
  <c r="J33" i="3"/>
  <c r="AV96" i="1"/>
  <c r="AT96" i="1"/>
  <c r="R127" i="2" l="1"/>
  <c r="BK127" i="2"/>
  <c r="J127" i="2"/>
  <c r="J96" i="2"/>
  <c r="BK124" i="3"/>
  <c r="J124" i="3"/>
  <c r="J96" i="3"/>
  <c r="AZ94" i="1"/>
  <c r="W29" i="1" s="1"/>
  <c r="AY94" i="1"/>
  <c r="W31" i="1"/>
  <c r="W30" i="1"/>
  <c r="J30" i="4"/>
  <c r="AG97" i="1"/>
  <c r="AN97" i="1"/>
  <c r="J39" i="4" l="1"/>
  <c r="AV94" i="1"/>
  <c r="AK29" i="1"/>
  <c r="J30" i="2"/>
  <c r="AG95" i="1" s="1"/>
  <c r="AN95" i="1" s="1"/>
  <c r="J30" i="3"/>
  <c r="AG96" i="1"/>
  <c r="AN96" i="1" s="1"/>
  <c r="J39" i="2" l="1"/>
  <c r="J39" i="3"/>
  <c r="AG94" i="1"/>
  <c r="AT94" i="1"/>
  <c r="AN94" i="1" l="1"/>
  <c r="AK26" i="1"/>
  <c r="AK35" i="1"/>
</calcChain>
</file>

<file path=xl/sharedStrings.xml><?xml version="1.0" encoding="utf-8"?>
<sst xmlns="http://schemas.openxmlformats.org/spreadsheetml/2006/main" count="2866" uniqueCount="507">
  <si>
    <t>Export Komplet</t>
  </si>
  <si>
    <t/>
  </si>
  <si>
    <t>2.0</t>
  </si>
  <si>
    <t>False</t>
  </si>
  <si>
    <t>{d4aad5c2-d4be-4965-9712-99558ec0c25c}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</si>
  <si>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</si>
  <si>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</si>
  <si>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</si>
  <si>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</si>
  <si>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</si>
  <si>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</si>
  <si>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</si>
  <si>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</si>
  <si>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</si>
  <si>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26042020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</si>
  <si>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</si>
  <si>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</si>
  <si>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Dílčí výměna splaškové kanalizace</t>
  </si>
  <si>
    <t>KSO:</t>
  </si>
  <si>
    <t>CC-CZ:</t>
  </si>
  <si>
    <t>Místo:</t>
  </si>
  <si>
    <t xml:space="preserve">SOŠ A SOU NYMBURK </t>
  </si>
  <si>
    <t>Datum:</t>
  </si>
  <si>
    <t>26. 4. 2020</t>
  </si>
  <si>
    <t>Zadavatel:</t>
  </si>
  <si>
    <t>IČ:</t>
  </si>
  <si>
    <t>SOŠ a SOU Nymburk, V Kolonii 1804, Nymburk</t>
  </si>
  <si>
    <t>DIČ:</t>
  </si>
  <si>
    <t>Uchazeč:</t>
  </si>
  <si>
    <t>Vyplň údaj</t>
  </si>
  <si>
    <t>Projektant:</t>
  </si>
  <si>
    <t>HM PROJEKT s.r.o.</t>
  </si>
  <si>
    <t>True</t>
  </si>
  <si>
    <t>Zpracovatel:</t>
  </si>
  <si>
    <t xml:space="preserve"> </t>
  </si>
  <si>
    <t>Poznámka:</t>
  </si>
  <si>
    <t>Soupis prací je sestaven s využitím položek Cenové soustavy ÚRS. Cenové a technické podmínky položek Cenové soustavy ÚRS, které nejsou uvedeny v soupisu prací (informace  tzv. úvodních částí katalogů) jsou neomezeně dálkově k dispozici na ww.cs-urs.cz. Položky soupisu prací, které nemají ve sloupci „Cenová soustava“ uveden žádný údaj, nepochází z Cenové soustavy ÚRS. Soupis prací je zpracován v rozsahu a podrobnosti projektu.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Veškeré výrobky, pokud jsou uvedeny, jsou uvedeny pouze jako referenční, obecně určující standard, technické parametry, požadované vlastnosti.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</si>
  <si>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</si>
  <si>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</si>
  <si>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</si>
  <si>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</si>
  <si>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</si>
  <si>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</si>
  <si>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</si>
  <si>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</si>
  <si>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</si>
  <si>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</si>
  <si>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</si>
  <si>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</si>
  <si>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</si>
  <si>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</si>
  <si>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</si>
  <si>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</si>
  <si>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</si>
  <si>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</si>
  <si>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</si>
  <si>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</si>
  <si>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</si>
  <si>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</si>
  <si>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</si>
  <si>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</si>
  <si>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</si>
  <si>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</si>
  <si>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</si>
  <si>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</si>
  <si>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</si>
  <si>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</si>
  <si>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</si>
  <si>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</si>
  <si>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</si>
  <si>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</si>
  <si>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</si>
  <si>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</si>
  <si>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</si>
  <si>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</si>
  <si>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</si>
  <si>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</si>
  <si>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</si>
  <si>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</si>
  <si>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</si>
  <si>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</si>
  <si>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</si>
  <si>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</si>
  <si>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</si>
  <si>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</si>
  <si>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</si>
  <si>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{4161722b-e14a-4994-9d25-e36c76e787d0}</t>
  </si>
  <si>
    <t>2</t>
  </si>
  <si>
    <t>02</t>
  </si>
  <si>
    <t>Zdravotně technické instalace</t>
  </si>
  <si>
    <t>{79d83be6-0656-4e6f-835d-70b12d873f6b}</t>
  </si>
  <si>
    <t>VRN</t>
  </si>
  <si>
    <t>Vedlejší rozpočtové náklady</t>
  </si>
  <si>
    <t>{158fbf1f-b666-41a7-a8ed-7c1f6d18baa4}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</si>
  <si>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</si>
  <si>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</si>
  <si>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</si>
  <si>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</si>
  <si>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</si>
  <si>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</si>
  <si>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</si>
  <si>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</si>
  <si>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</si>
  <si>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</si>
  <si>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</si>
  <si>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</si>
  <si>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</si>
  <si>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</si>
  <si>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</si>
  <si>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</si>
  <si>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</si>
  <si>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</si>
  <si>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</si>
  <si>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</si>
  <si>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</si>
  <si>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</si>
  <si>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</si>
  <si>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</si>
  <si>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</si>
  <si>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</si>
  <si>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</si>
  <si>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</si>
  <si>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</si>
  <si>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</si>
  <si>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</si>
  <si>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</si>
  <si>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</si>
  <si>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</si>
  <si>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</si>
  <si>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</si>
  <si>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</si>
  <si>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</si>
  <si>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310321111</t>
  </si>
  <si>
    <t>Zabetonování otvorů ve zdivu nadzákladovém včetně bednění, odbednění a výztuže (materiál v ceně) plochy do 1 m2</t>
  </si>
  <si>
    <t>m3</t>
  </si>
  <si>
    <t>CS ÚRS 2020 01</t>
  </si>
  <si>
    <t>4</t>
  </si>
  <si>
    <t>931684734</t>
  </si>
  <si>
    <t>VV</t>
  </si>
  <si>
    <t>0,5*0,5*0,3" dle úpravy N-07- zabetonování prostupu</t>
  </si>
  <si>
    <t>340238211</t>
  </si>
  <si>
    <t>Zazdívka otvorů v příčkách nebo stěnách plochy do 1 m2 cihlami plnými tl do 100 mm</t>
  </si>
  <si>
    <t>m2</t>
  </si>
  <si>
    <t>983718782</t>
  </si>
  <si>
    <t xml:space="preserve">0,9*4,0 " úpravy N-01 se zavázáním do původního zdiva </t>
  </si>
  <si>
    <t>346244354</t>
  </si>
  <si>
    <t>Obezdívka ploch rovných tl 100 mm z pórobetonových přesných tvárnic</t>
  </si>
  <si>
    <t>-539488604</t>
  </si>
  <si>
    <t xml:space="preserve">1 " dle úpravy N-05 - obezdívka kanalizace </t>
  </si>
  <si>
    <t>Součet</t>
  </si>
  <si>
    <t>6</t>
  </si>
  <si>
    <t>Úpravy povrchů, podlahy a osazování výplní</t>
  </si>
  <si>
    <t>612315225</t>
  </si>
  <si>
    <t>Vápenná štuková omítka malých ploch do 4,0 m2 na stěnách</t>
  </si>
  <si>
    <t>kus</t>
  </si>
  <si>
    <t>-1885988243</t>
  </si>
  <si>
    <t>1" dle úpravy N-01</t>
  </si>
  <si>
    <t>5</t>
  </si>
  <si>
    <t>631311131</t>
  </si>
  <si>
    <t>Doplnění dosavadních mazanin betonem prostým plochy do 1 m2 tloušťky přes 80 mm</t>
  </si>
  <si>
    <t>1602011293</t>
  </si>
  <si>
    <t>" doplnění podlah - užití betonu C20/25 dle popisu úpravy N-03 + N-04</t>
  </si>
  <si>
    <t>"dle popisu v.č. D.AR.02</t>
  </si>
  <si>
    <t>" dle úpravy N-03</t>
  </si>
  <si>
    <t>2,24+1,08</t>
  </si>
  <si>
    <t>" dle úpravy N-04</t>
  </si>
  <si>
    <t>1,08*2+1,06</t>
  </si>
  <si>
    <t>Mezisoučet</t>
  </si>
  <si>
    <t xml:space="preserve">" dle úpravy N-03 - podkaldní deska </t>
  </si>
  <si>
    <t>9,86*0,1*1,1</t>
  </si>
  <si>
    <t>632451411</t>
  </si>
  <si>
    <t>Doplnění cementového potěru hlazeného pl do 1 m2 tl do 10 mm</t>
  </si>
  <si>
    <t>-1281832072</t>
  </si>
  <si>
    <t xml:space="preserve">" dle úpravy N-04 - vyspravení podkladu pro hydroizolaci </t>
  </si>
  <si>
    <t>9</t>
  </si>
  <si>
    <t>Ostatní konstrukce a práce, bourání</t>
  </si>
  <si>
    <t>7</t>
  </si>
  <si>
    <t>965043321</t>
  </si>
  <si>
    <t>Bourání podkladů pod dlažby betonových s potěrem nebo teracem tl do 100 mm pl do 1 m2</t>
  </si>
  <si>
    <t>1610183501</t>
  </si>
  <si>
    <t>9,86*0,1</t>
  </si>
  <si>
    <t>8</t>
  </si>
  <si>
    <t>965081212</t>
  </si>
  <si>
    <t>Bourání podlah z dlaždic keramických nebo xylolitových tl do 10 mm plochy do 1 m2</t>
  </si>
  <si>
    <t>1567182885</t>
  </si>
  <si>
    <t>971033351</t>
  </si>
  <si>
    <t>Vybourání otvorů ve zdivu cihelném pl do 0,09 m2 na MVC nebo MV tl do 450 mm</t>
  </si>
  <si>
    <t>624823694</t>
  </si>
  <si>
    <t>1" prostup dle úpravy N-02</t>
  </si>
  <si>
    <t>10</t>
  </si>
  <si>
    <t>971033621</t>
  </si>
  <si>
    <t>Vybourání otvorů ve zdivu cihelném pl do 4 m2 na MVC nebo MV tl do 100 mm</t>
  </si>
  <si>
    <t>717221225</t>
  </si>
  <si>
    <t xml:space="preserve">0,8*4,0 " vybourání dle úpravy N-01 </t>
  </si>
  <si>
    <t>11</t>
  </si>
  <si>
    <t>973032862</t>
  </si>
  <si>
    <t>Vysekání kapes ve zdivu z dutých cihel nebo tvárnic pro zavázání příček nebo zdí tl do 100 mm</t>
  </si>
  <si>
    <t>m</t>
  </si>
  <si>
    <t>-711195282</t>
  </si>
  <si>
    <t xml:space="preserve">4*2" dle úpravy N-01 - pro zavázání nové zazdívky </t>
  </si>
  <si>
    <t>12</t>
  </si>
  <si>
    <t>97721-R10</t>
  </si>
  <si>
    <t>Řezání stěnovou pilou ŽB kcí s výztuží průměru do 16 mm hl do 100 mm</t>
  </si>
  <si>
    <t>1728077144</t>
  </si>
  <si>
    <t>"pro odstranění betonu dle úpravy N-03+04</t>
  </si>
  <si>
    <t>1*4*4+3*2</t>
  </si>
  <si>
    <t>13</t>
  </si>
  <si>
    <t>985311211</t>
  </si>
  <si>
    <t>Reprofilace líce kleneb a podhledů cementovými sanačními maltami tl 10 mm</t>
  </si>
  <si>
    <t>827366034</t>
  </si>
  <si>
    <t xml:space="preserve">1" reprofilace dle úpraby N-06 - stropní deska </t>
  </si>
  <si>
    <t>997</t>
  </si>
  <si>
    <t>Přesun sutě</t>
  </si>
  <si>
    <t>14</t>
  </si>
  <si>
    <t>997013211</t>
  </si>
  <si>
    <t>Vnitrostaveništní doprava suti a vybouraných hmot pro budovy v do 6 m ručně</t>
  </si>
  <si>
    <t>t</t>
  </si>
  <si>
    <t>140417986</t>
  </si>
  <si>
    <t>997013219</t>
  </si>
  <si>
    <t>Příplatek k vnitrostaveništní dopravě suti a vybouraných hmot za zvětšenou dopravu suti ZKD 10 m</t>
  </si>
  <si>
    <t>-968742481</t>
  </si>
  <si>
    <t>16</t>
  </si>
  <si>
    <t>997013501</t>
  </si>
  <si>
    <t>Odvoz suti a vybouraných hmot na skládku nebo meziskládku do 1 km se složením</t>
  </si>
  <si>
    <t>2019527013</t>
  </si>
  <si>
    <t>17</t>
  </si>
  <si>
    <t>997013509</t>
  </si>
  <si>
    <t>Příplatek k odvozu suti a vybouraných hmot na skládku ZKD 1 km přes 1 km</t>
  </si>
  <si>
    <t>1109865169</t>
  </si>
  <si>
    <t>3,118*19 'Přepočtené koeficientem množství</t>
  </si>
  <si>
    <t>18</t>
  </si>
  <si>
    <t>997013631</t>
  </si>
  <si>
    <t>Poplatek za uložení na skládce (skládkovné) stavebního odpadu směsného kód odpadu 17 09 04</t>
  </si>
  <si>
    <t>905199301</t>
  </si>
  <si>
    <t>3,118*0,99 'Přepočtené koeficientem množství</t>
  </si>
  <si>
    <t>19</t>
  </si>
  <si>
    <t>997013847</t>
  </si>
  <si>
    <t>Poplatek za uložení na skládce (skládkovné) odpadu asfaltového s dehtem kód odpadu 17 03 01</t>
  </si>
  <si>
    <t>-1673908966</t>
  </si>
  <si>
    <t>3,118*0,01 'Přepočtené koeficientem množství</t>
  </si>
  <si>
    <t>998</t>
  </si>
  <si>
    <t>Přesun hmot</t>
  </si>
  <si>
    <t>20</t>
  </si>
  <si>
    <t>998018001</t>
  </si>
  <si>
    <t>Přesun hmot ruční pro budovy v do 6 m</t>
  </si>
  <si>
    <t>1849820695</t>
  </si>
  <si>
    <t>998018011</t>
  </si>
  <si>
    <t>Příplatek k ručnímu přesunu hmot pro budovy zděné za zvětšený přesun ZKD 100 m</t>
  </si>
  <si>
    <t>1260581218</t>
  </si>
  <si>
    <t>PSV</t>
  </si>
  <si>
    <t>Práce a dodávky PSV</t>
  </si>
  <si>
    <t>711</t>
  </si>
  <si>
    <t>Izolace proti vodě, vlhkosti a plynům</t>
  </si>
  <si>
    <t>22</t>
  </si>
  <si>
    <t>711111001</t>
  </si>
  <si>
    <t>Provedení izolace proti zemní vlhkosti vodorovné za studena nátěrem penetračním</t>
  </si>
  <si>
    <t>744228770</t>
  </si>
  <si>
    <t>6,54*1,2" detaily a navaření na poklop</t>
  </si>
  <si>
    <t>23</t>
  </si>
  <si>
    <t>M</t>
  </si>
  <si>
    <t>11163150</t>
  </si>
  <si>
    <t>lak penetrační asfaltový</t>
  </si>
  <si>
    <t>32</t>
  </si>
  <si>
    <t>-2116304420</t>
  </si>
  <si>
    <t>P</t>
  </si>
  <si>
    <t>Poznámka k položce:_x000D_
Spotřeba 0,3-0,4kg/m2</t>
  </si>
  <si>
    <t>7,848*0,4/1000</t>
  </si>
  <si>
    <t>24</t>
  </si>
  <si>
    <t>71111-R10</t>
  </si>
  <si>
    <t>Izolace proti vlhkosti na vodorovné ploše za studena těsnicím nátěrem na bázi bitumenů</t>
  </si>
  <si>
    <t>-800347918</t>
  </si>
  <si>
    <t xml:space="preserve">" napojení na rámy poklopů </t>
  </si>
  <si>
    <t>4*0,8</t>
  </si>
  <si>
    <t>4*0,6*3</t>
  </si>
  <si>
    <t>25</t>
  </si>
  <si>
    <t>711131811</t>
  </si>
  <si>
    <t>Odstranění izolace proti zemní vlhkosti vodorovné</t>
  </si>
  <si>
    <t>2049363919</t>
  </si>
  <si>
    <t>26</t>
  </si>
  <si>
    <t>7111318-R</t>
  </si>
  <si>
    <t xml:space="preserve">Odsekání od zbytků asfaltového pásu </t>
  </si>
  <si>
    <t>711000318</t>
  </si>
  <si>
    <t>27</t>
  </si>
  <si>
    <t>711141559</t>
  </si>
  <si>
    <t>Provedení izolace proti zemní vlhkosti pásy přitavením vodorovné NAIP</t>
  </si>
  <si>
    <t>-1922997779</t>
  </si>
  <si>
    <t>28</t>
  </si>
  <si>
    <t>62832134</t>
  </si>
  <si>
    <t>pás asfaltový natavitelný oxidovaný tl 4,0mm typu V60 S40 s vložkou ze skleněné rohože, s jemnozrnným minerálním posypem</t>
  </si>
  <si>
    <t>1966191279</t>
  </si>
  <si>
    <t>7,848*1,25</t>
  </si>
  <si>
    <t>29</t>
  </si>
  <si>
    <t>998711101</t>
  </si>
  <si>
    <t>Přesun hmot tonážní pro izolace proti vodě, vlhkosti a plynům v objektech výšky do 6 m</t>
  </si>
  <si>
    <t>1823801594</t>
  </si>
  <si>
    <t>30</t>
  </si>
  <si>
    <t>998711181</t>
  </si>
  <si>
    <t>Příplatek k přesunu hmot tonážní 711 prováděný bez použití mechanizace</t>
  </si>
  <si>
    <t>1625709773</t>
  </si>
  <si>
    <t>771</t>
  </si>
  <si>
    <t>Podlahy z dlaždic</t>
  </si>
  <si>
    <t>31</t>
  </si>
  <si>
    <t>771121011</t>
  </si>
  <si>
    <t>Nátěr penetrační na podlahu</t>
  </si>
  <si>
    <t>396491852</t>
  </si>
  <si>
    <t>771574243</t>
  </si>
  <si>
    <t>Montáž podlah keramických pro mechanické zatížení hladkých lepených flexibilním lepidlem do 12 ks/m2</t>
  </si>
  <si>
    <t>1075168100</t>
  </si>
  <si>
    <t>33</t>
  </si>
  <si>
    <t>59761434</t>
  </si>
  <si>
    <t>dlažba keramická slinutá hladká do interiéru i exteriéru pro vysoké mechanické namáhání přes 9 do 12ks/m2</t>
  </si>
  <si>
    <t>-1786488066</t>
  </si>
  <si>
    <t>6,54*1,15</t>
  </si>
  <si>
    <t>34</t>
  </si>
  <si>
    <t>771577111</t>
  </si>
  <si>
    <t>Příplatek k montáži podlah keramických lepených flexibilním lepidlem za plochu do 5 m2</t>
  </si>
  <si>
    <t>-1220084412</t>
  </si>
  <si>
    <t>35</t>
  </si>
  <si>
    <t>771577112</t>
  </si>
  <si>
    <t>Příplatek k montáži podlah keramických lepených flexibilním lepidlem za omezený prostor</t>
  </si>
  <si>
    <t>-1272358146</t>
  </si>
  <si>
    <t>36</t>
  </si>
  <si>
    <t>771577114</t>
  </si>
  <si>
    <t>Příplatek k montáži podlah keramických lepených flexibilním lepidlem za spárování</t>
  </si>
  <si>
    <t>957471777</t>
  </si>
  <si>
    <t>37</t>
  </si>
  <si>
    <t>998771101</t>
  </si>
  <si>
    <t>Přesun hmot tonážní pro podlahy z dlaždic v objektech v do 6 m</t>
  </si>
  <si>
    <t>-586244850</t>
  </si>
  <si>
    <t>38</t>
  </si>
  <si>
    <t>998771181</t>
  </si>
  <si>
    <t>Příplatek k přesunu hmot tonážní 771 prováděný bez použití mechanizace</t>
  </si>
  <si>
    <t>440275232</t>
  </si>
  <si>
    <t>781</t>
  </si>
  <si>
    <t>Dokončovací práce - obklady</t>
  </si>
  <si>
    <t>39</t>
  </si>
  <si>
    <t>781121011</t>
  </si>
  <si>
    <t>Nátěr penetrační na stěnu</t>
  </si>
  <si>
    <t>-356572895</t>
  </si>
  <si>
    <t xml:space="preserve">1 " dle úpravy N-05 - obezdívka kanalizace opatřena obkladem </t>
  </si>
  <si>
    <t>40</t>
  </si>
  <si>
    <t>781473112</t>
  </si>
  <si>
    <t>Montáž obkladů vnitřních keramických hladkých do 12 ks/m2 lepených standardním lepidlem</t>
  </si>
  <si>
    <t>909948827</t>
  </si>
  <si>
    <t>41</t>
  </si>
  <si>
    <t>59761026</t>
  </si>
  <si>
    <t>obklad keramický hladký do 12ks/m2</t>
  </si>
  <si>
    <t>-618555979</t>
  </si>
  <si>
    <t>1*1,1 'Přepočtené koeficientem množství</t>
  </si>
  <si>
    <t>42</t>
  </si>
  <si>
    <t>781477111</t>
  </si>
  <si>
    <t>Příplatek k montáži obkladů vnitřních keramických hladkých za plochu do 10 m2</t>
  </si>
  <si>
    <t>-501663693</t>
  </si>
  <si>
    <t>43</t>
  </si>
  <si>
    <t>781477112</t>
  </si>
  <si>
    <t>Příplatek k montáži obkladů vnitřních keramických hladkých za omezený prostor</t>
  </si>
  <si>
    <t>-782893190</t>
  </si>
  <si>
    <t>44</t>
  </si>
  <si>
    <t>781477114</t>
  </si>
  <si>
    <t xml:space="preserve">Příplatek k montáži obkladů vnitřních keramických hladkých za spárování </t>
  </si>
  <si>
    <t>-1071825688</t>
  </si>
  <si>
    <t>45</t>
  </si>
  <si>
    <t>998781101</t>
  </si>
  <si>
    <t>Přesun hmot tonážní pro obklady keramické v objektech v do 6 m</t>
  </si>
  <si>
    <t>-1930456947</t>
  </si>
  <si>
    <t>46</t>
  </si>
  <si>
    <t>998781181</t>
  </si>
  <si>
    <t>Příplatek k přesunu hmot tonážní 781 prováděný bez použití mechanizace</t>
  </si>
  <si>
    <t>-1252882813</t>
  </si>
  <si>
    <t>784</t>
  </si>
  <si>
    <t>Dokončovací práce - malby a tapety</t>
  </si>
  <si>
    <t>47</t>
  </si>
  <si>
    <t>784121001</t>
  </si>
  <si>
    <t>Oškrabání malby v mísnostech výšky do 3,80 m</t>
  </si>
  <si>
    <t>175035251</t>
  </si>
  <si>
    <t xml:space="preserve">" dle úpravy N-01 - oškrabání malby dotčených konstrukcí </t>
  </si>
  <si>
    <t>(0,3+2,0+0,6)*4,2</t>
  </si>
  <si>
    <t>48</t>
  </si>
  <si>
    <t>784181101</t>
  </si>
  <si>
    <t>Základní akrylátová jednonásobná penetrace podkladu v místnostech výšky do 3,80m</t>
  </si>
  <si>
    <t>-18901564</t>
  </si>
  <si>
    <t xml:space="preserve">" dle úpravy N-01 - výmalba dotčených konstrukcí </t>
  </si>
  <si>
    <t>49</t>
  </si>
  <si>
    <t>784221101</t>
  </si>
  <si>
    <t>Dvojnásobné bílé malby ze směsí za sucha dobře otěruvzdorných v místnostech do 3,80 m</t>
  </si>
  <si>
    <t>120439115</t>
  </si>
  <si>
    <t>02 - Zdravotně technické instalace</t>
  </si>
  <si>
    <t xml:space="preserve">HSV - Práce a dodávky HSV   </t>
  </si>
  <si>
    <t xml:space="preserve">    1 - Zemní práce   </t>
  </si>
  <si>
    <t xml:space="preserve">    2 - Zakládání   </t>
  </si>
  <si>
    <t xml:space="preserve">    4 - Vodorovné konstrukce   </t>
  </si>
  <si>
    <t xml:space="preserve">    8 - Trubní vedení   </t>
  </si>
  <si>
    <t xml:space="preserve">PSV - Práce a dodávky PSV   </t>
  </si>
  <si>
    <t xml:space="preserve">    721 - Zdravotechnika - vnitřní kanalizace   </t>
  </si>
  <si>
    <t xml:space="preserve">    722 - Zdravotechnika - vnitřní vodovod   </t>
  </si>
  <si>
    <t xml:space="preserve">Práce a dodávky HSV   </t>
  </si>
  <si>
    <t xml:space="preserve">Zemní práce   </t>
  </si>
  <si>
    <t>132251011</t>
  </si>
  <si>
    <t>Hloubení rýh do 15 m3 šířky do 2 m v hornině tř. 3 při překopech inženýrských sítí</t>
  </si>
  <si>
    <t>162301102</t>
  </si>
  <si>
    <t>Vodorovné přemístění do 1000 m výkopku/sypaniny z horniny tř. 1 až 4</t>
  </si>
  <si>
    <t>167101101</t>
  </si>
  <si>
    <t>Nakládání výkopku z hornin tř. 1 až 4 do 100 m3</t>
  </si>
  <si>
    <t>171201101</t>
  </si>
  <si>
    <t>Uložení sypaniny do násypů nezhutněných</t>
  </si>
  <si>
    <t>174101101</t>
  </si>
  <si>
    <t>Zásyp jam, šachet rýh nebo kolem objektů sypaninou se zhutněním</t>
  </si>
  <si>
    <t>175101201</t>
  </si>
  <si>
    <t>Obsypání objektu nad přilehlým původním terénem sypaninou bez prohození, uloženou do 3 m</t>
  </si>
  <si>
    <t>58331289</t>
  </si>
  <si>
    <t>Kamenivo těžené drobné frakce 0/2</t>
  </si>
  <si>
    <t xml:space="preserve">Zakládání   </t>
  </si>
  <si>
    <t>279232511</t>
  </si>
  <si>
    <t>Postupná podezdívka základového zdiva cihlami pálenými na MC</t>
  </si>
  <si>
    <t xml:space="preserve">Vodorovné konstrukce   </t>
  </si>
  <si>
    <t>451572111</t>
  </si>
  <si>
    <t>Lože pod potrubí otevřený výkop z kameniva drobného těženého</t>
  </si>
  <si>
    <t xml:space="preserve">Trubní vedení   </t>
  </si>
  <si>
    <t>894212111</t>
  </si>
  <si>
    <t>Šachty kanalizační čtvercové z prostého betonu na potrubí DN 200 dno beton tř. C 25/30</t>
  </si>
  <si>
    <t>899101111</t>
  </si>
  <si>
    <t>Osazení poklopů litinových nebo ocelových včetně rámů hmotnosti do 50 kg</t>
  </si>
  <si>
    <t>899101111pc1</t>
  </si>
  <si>
    <t>litinový poklop 600/600mm pachotěsný, včetně rámu, zatížení A15</t>
  </si>
  <si>
    <t>899101111pc2</t>
  </si>
  <si>
    <t>stavební přípomoce sekání pro poklopy</t>
  </si>
  <si>
    <t xml:space="preserve">Práce a dodávky PSV   </t>
  </si>
  <si>
    <t>721</t>
  </si>
  <si>
    <t xml:space="preserve">Zdravotechnika - vnitřní kanalizace   </t>
  </si>
  <si>
    <t>721140802</t>
  </si>
  <si>
    <t>Demontáž potrubí litinové do DN 100</t>
  </si>
  <si>
    <t>721140806</t>
  </si>
  <si>
    <t>Demontáž potrubí litinové do DN 200</t>
  </si>
  <si>
    <t>721170973</t>
  </si>
  <si>
    <t>Potrubí z PVC krácení trub DN 70</t>
  </si>
  <si>
    <t>721170975</t>
  </si>
  <si>
    <t>Potrubí z PVC krácení trub DN 110-125</t>
  </si>
  <si>
    <t>721171809</t>
  </si>
  <si>
    <t>Demontáž potrubí z PVC do D 160</t>
  </si>
  <si>
    <t>721171913</t>
  </si>
  <si>
    <t>Potrubí z PP propojení potrubí DN 50</t>
  </si>
  <si>
    <t>721171914</t>
  </si>
  <si>
    <t>Potrubí z PP propojení potrubí DN 75</t>
  </si>
  <si>
    <t>721171915</t>
  </si>
  <si>
    <t>Potrubí z PP propojení potrubí DN 110</t>
  </si>
  <si>
    <t>721171916</t>
  </si>
  <si>
    <t>Potrubí z PP propojení potrubí DN 125</t>
  </si>
  <si>
    <t>721173401</t>
  </si>
  <si>
    <t>Potrubí kanalizační plastové svodné systém KG DN 110</t>
  </si>
  <si>
    <t>721173402</t>
  </si>
  <si>
    <t>Potrubí kanalizační plastové svodné systém KG DN 125</t>
  </si>
  <si>
    <t>721173403</t>
  </si>
  <si>
    <t>Potrubí kanalizační plastové svodné systém KG DN 160</t>
  </si>
  <si>
    <t>50</t>
  </si>
  <si>
    <t>721173404</t>
  </si>
  <si>
    <t>Potrubí kanalizační plastové svodné systém KG DN 200</t>
  </si>
  <si>
    <t>52</t>
  </si>
  <si>
    <t>721174024</t>
  </si>
  <si>
    <t>Potrubí kanalizační z PP odpadní systém HT DN 70</t>
  </si>
  <si>
    <t>54</t>
  </si>
  <si>
    <t>721174025</t>
  </si>
  <si>
    <t>Potrubí kanalizační z PP odpadní systém HT DN 100</t>
  </si>
  <si>
    <t>56</t>
  </si>
  <si>
    <t>721174026</t>
  </si>
  <si>
    <t>Potrubí kanalizační z PP odpadní systém HT DN 125</t>
  </si>
  <si>
    <t>58</t>
  </si>
  <si>
    <t>721174043</t>
  </si>
  <si>
    <t>Potrubí kanalizační z PP připojovací systém HT DN 50</t>
  </si>
  <si>
    <t>60</t>
  </si>
  <si>
    <t>721194109</t>
  </si>
  <si>
    <t>Vyvedení a upevnění odpadních výpustek DN 200</t>
  </si>
  <si>
    <t>62</t>
  </si>
  <si>
    <t>721290123</t>
  </si>
  <si>
    <t>Zkouška těsnosti potrubí kanalizace kouřem do DN 300</t>
  </si>
  <si>
    <t>64</t>
  </si>
  <si>
    <t>721300922</t>
  </si>
  <si>
    <t>Pročištění svodů ležatých do DN 300</t>
  </si>
  <si>
    <t>66</t>
  </si>
  <si>
    <t>998721101</t>
  </si>
  <si>
    <t>Přesun hmot tonážní pro vnitřní kanalizace v objektech v do 6 m</t>
  </si>
  <si>
    <t>68</t>
  </si>
  <si>
    <t>722</t>
  </si>
  <si>
    <t xml:space="preserve">Zdravotechnika - vnitřní vodovod   </t>
  </si>
  <si>
    <t>722130236</t>
  </si>
  <si>
    <t>Potrubí vodovodní ocelové závitové pozinkované svařované běžné DN 50</t>
  </si>
  <si>
    <t>70</t>
  </si>
  <si>
    <t>722130803</t>
  </si>
  <si>
    <t>Demontáž potrubí ocelové pozinkované závitové do DN 50</t>
  </si>
  <si>
    <t>72</t>
  </si>
  <si>
    <t>722130916</t>
  </si>
  <si>
    <t>Potrubí pozinkované závitové přeřezání ocelové trubky do DN 50</t>
  </si>
  <si>
    <t>74</t>
  </si>
  <si>
    <t>722131936</t>
  </si>
  <si>
    <t>Potrubí pozinkované závitové propojení potrubí DN 50</t>
  </si>
  <si>
    <t>76</t>
  </si>
  <si>
    <t>VRN - Vedlejší rozpočtové náklady</t>
  </si>
  <si>
    <t>030001000</t>
  </si>
  <si>
    <t>Zařízení staveniště</t>
  </si>
  <si>
    <t>Kč</t>
  </si>
  <si>
    <t>1024</t>
  </si>
  <si>
    <t>-1419067514</t>
  </si>
  <si>
    <t>070001000</t>
  </si>
  <si>
    <t>Provozní vlivy</t>
  </si>
  <si>
    <t>1047542087</t>
  </si>
  <si>
    <t>090001000</t>
  </si>
  <si>
    <t>Ostatní náklady</t>
  </si>
  <si>
    <t>-1588588149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</si>
</sst>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63" t="s">
        <v>5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1:74" s="1" customFormat="1" ht="12" customHeight="1">
      <c r="B5" s="21"/>
      <c r="D5" s="25" t="s">
        <v>13</v>
      </c>
      <c r="K5" s="228" t="s">
        <v>14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21"/>
      <c r="BE5" s="225" t="s">
        <v>15</v>
      </c>
      <c r="BS5" s="18" t="s">
        <v>6</v>
      </c>
    </row>
    <row r="6" spans="1:74" s="1" customFormat="1" ht="36.950000000000003" customHeight="1">
      <c r="B6" s="21"/>
      <c r="D6" s="27" t="s">
        <v>16</v>
      </c>
      <c r="K6" s="230" t="s">
        <v>17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21"/>
      <c r="BE6" s="226"/>
      <c r="BS6" s="18" t="s">
        <v>6</v>
      </c>
    </row>
    <row r="7" spans="1:74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26"/>
      <c r="BS7" s="18" t="s">
        <v>6</v>
      </c>
    </row>
    <row r="8" spans="1:74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26"/>
      <c r="BS8" s="18" t="s">
        <v>6</v>
      </c>
    </row>
    <row r="9" spans="1:74" s="1" customFormat="1" ht="14.45" customHeight="1">
      <c r="B9" s="21"/>
      <c r="AR9" s="21"/>
      <c r="BE9" s="226"/>
      <c r="BS9" s="18" t="s">
        <v>6</v>
      </c>
    </row>
    <row r="10" spans="1:74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26"/>
      <c r="BS10" s="18" t="s">
        <v>6</v>
      </c>
    </row>
    <row r="11" spans="1:74" s="1" customFormat="1" ht="18.399999999999999" customHeight="1">
      <c r="B11" s="21"/>
      <c r="E11" s="26" t="s">
        <v>26</v>
      </c>
      <c r="AK11" s="28" t="s">
        <v>27</v>
      </c>
      <c r="AN11" s="26" t="s">
        <v>1</v>
      </c>
      <c r="AR11" s="21"/>
      <c r="BE11" s="226"/>
      <c r="BS11" s="18" t="s">
        <v>6</v>
      </c>
    </row>
    <row r="12" spans="1:74" s="1" customFormat="1" ht="6.95" customHeight="1">
      <c r="B12" s="21"/>
      <c r="AR12" s="21"/>
      <c r="BE12" s="226"/>
      <c r="BS12" s="18" t="s">
        <v>6</v>
      </c>
    </row>
    <row r="13" spans="1:74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26"/>
      <c r="BS13" s="18" t="s">
        <v>6</v>
      </c>
    </row>
    <row r="14" spans="1:74" ht="12.75">
      <c r="B14" s="21"/>
      <c r="E14" s="231" t="s">
        <v>29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8" t="s">
        <v>27</v>
      </c>
      <c r="AN14" s="30" t="s">
        <v>29</v>
      </c>
      <c r="AR14" s="21"/>
      <c r="BE14" s="226"/>
      <c r="BS14" s="18" t="s">
        <v>6</v>
      </c>
    </row>
    <row r="15" spans="1:74" s="1" customFormat="1" ht="6.95" customHeight="1">
      <c r="B15" s="21"/>
      <c r="AR15" s="21"/>
      <c r="BE15" s="226"/>
      <c r="BS15" s="18" t="s">
        <v>3</v>
      </c>
    </row>
    <row r="16" spans="1:74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26"/>
      <c r="BS16" s="18" t="s">
        <v>3</v>
      </c>
    </row>
    <row r="17" spans="1:71" s="1" customFormat="1" ht="18.399999999999999" customHeight="1">
      <c r="B17" s="21"/>
      <c r="E17" s="26" t="s">
        <v>31</v>
      </c>
      <c r="AK17" s="28" t="s">
        <v>27</v>
      </c>
      <c r="AN17" s="26" t="s">
        <v>1</v>
      </c>
      <c r="AR17" s="21"/>
      <c r="BE17" s="226"/>
      <c r="BS17" s="18" t="s">
        <v>32</v>
      </c>
    </row>
    <row r="18" spans="1:71" s="1" customFormat="1" ht="6.95" customHeight="1">
      <c r="B18" s="21"/>
      <c r="AR18" s="21"/>
      <c r="BE18" s="226"/>
      <c r="BS18" s="18" t="s">
        <v>6</v>
      </c>
    </row>
    <row r="19" spans="1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26"/>
      <c r="BS19" s="18" t="s">
        <v>6</v>
      </c>
    </row>
    <row r="20" spans="1:71" s="1" customFormat="1" ht="18.399999999999999" customHeight="1">
      <c r="B20" s="21"/>
      <c r="E20" s="26" t="s">
        <v>34</v>
      </c>
      <c r="AK20" s="28" t="s">
        <v>27</v>
      </c>
      <c r="AN20" s="26" t="s">
        <v>1</v>
      </c>
      <c r="AR20" s="21"/>
      <c r="BE20" s="226"/>
      <c r="BS20" s="18" t="s">
        <v>32</v>
      </c>
    </row>
    <row r="21" spans="1:71" s="1" customFormat="1" ht="6.95" customHeight="1">
      <c r="B21" s="21"/>
      <c r="AR21" s="21"/>
      <c r="BE21" s="226"/>
    </row>
    <row r="22" spans="1:71" s="1" customFormat="1" ht="12" customHeight="1">
      <c r="B22" s="21"/>
      <c r="D22" s="28" t="s">
        <v>35</v>
      </c>
      <c r="AR22" s="21"/>
      <c r="BE22" s="226"/>
    </row>
    <row r="23" spans="1:71" s="1" customFormat="1" ht="119.25" customHeight="1">
      <c r="B23" s="21"/>
      <c r="E23" s="233" t="s">
        <v>36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21"/>
      <c r="BE23" s="226"/>
    </row>
    <row r="24" spans="1:71" s="1" customFormat="1" ht="6.95" customHeight="1">
      <c r="B24" s="21"/>
      <c r="AR24" s="21"/>
      <c r="BE24" s="226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6"/>
    </row>
    <row r="26" spans="1:71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4">
        <f>ROUND(AG94,2)</f>
        <v>0</v>
      </c>
      <c r="AL26" s="235"/>
      <c r="AM26" s="235"/>
      <c r="AN26" s="235"/>
      <c r="AO26" s="235"/>
      <c r="AP26" s="33"/>
      <c r="AQ26" s="33"/>
      <c r="AR26" s="34"/>
      <c r="BE26" s="226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6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6" t="s">
        <v>38</v>
      </c>
      <c r="M28" s="236"/>
      <c r="N28" s="236"/>
      <c r="O28" s="236"/>
      <c r="P28" s="236"/>
      <c r="Q28" s="33"/>
      <c r="R28" s="33"/>
      <c r="S28" s="33"/>
      <c r="T28" s="33"/>
      <c r="U28" s="33"/>
      <c r="V28" s="33"/>
      <c r="W28" s="236" t="s">
        <v>39</v>
      </c>
      <c r="X28" s="236"/>
      <c r="Y28" s="236"/>
      <c r="Z28" s="236"/>
      <c r="AA28" s="236"/>
      <c r="AB28" s="236"/>
      <c r="AC28" s="236"/>
      <c r="AD28" s="236"/>
      <c r="AE28" s="236"/>
      <c r="AF28" s="33"/>
      <c r="AG28" s="33"/>
      <c r="AH28" s="33"/>
      <c r="AI28" s="33"/>
      <c r="AJ28" s="33"/>
      <c r="AK28" s="236" t="s">
        <v>40</v>
      </c>
      <c r="AL28" s="236"/>
      <c r="AM28" s="236"/>
      <c r="AN28" s="236"/>
      <c r="AO28" s="236"/>
      <c r="AP28" s="33"/>
      <c r="AQ28" s="33"/>
      <c r="AR28" s="34"/>
      <c r="BE28" s="226"/>
    </row>
    <row r="29" spans="1:71" s="3" customFormat="1" ht="14.45" customHeight="1">
      <c r="B29" s="38"/>
      <c r="D29" s="28" t="s">
        <v>41</v>
      </c>
      <c r="F29" s="28" t="s">
        <v>42</v>
      </c>
      <c r="L29" s="239">
        <v>0.21</v>
      </c>
      <c r="M29" s="238"/>
      <c r="N29" s="238"/>
      <c r="O29" s="238"/>
      <c r="P29" s="238"/>
      <c r="W29" s="237">
        <f>ROUND(AZ94, 2)</f>
        <v>0</v>
      </c>
      <c r="X29" s="238"/>
      <c r="Y29" s="238"/>
      <c r="Z29" s="238"/>
      <c r="AA29" s="238"/>
      <c r="AB29" s="238"/>
      <c r="AC29" s="238"/>
      <c r="AD29" s="238"/>
      <c r="AE29" s="238"/>
      <c r="AK29" s="237">
        <f>ROUND(AV94, 2)</f>
        <v>0</v>
      </c>
      <c r="AL29" s="238"/>
      <c r="AM29" s="238"/>
      <c r="AN29" s="238"/>
      <c r="AO29" s="238"/>
      <c r="AR29" s="38"/>
      <c r="BE29" s="227"/>
    </row>
    <row r="30" spans="1:71" s="3" customFormat="1" ht="14.45" customHeight="1">
      <c r="B30" s="38"/>
      <c r="F30" s="28" t="s">
        <v>43</v>
      </c>
      <c r="L30" s="239">
        <v>0.15</v>
      </c>
      <c r="M30" s="238"/>
      <c r="N30" s="238"/>
      <c r="O30" s="238"/>
      <c r="P30" s="238"/>
      <c r="W30" s="237">
        <f>ROUND(BA94, 2)</f>
        <v>0</v>
      </c>
      <c r="X30" s="238"/>
      <c r="Y30" s="238"/>
      <c r="Z30" s="238"/>
      <c r="AA30" s="238"/>
      <c r="AB30" s="238"/>
      <c r="AC30" s="238"/>
      <c r="AD30" s="238"/>
      <c r="AE30" s="238"/>
      <c r="AK30" s="237">
        <f>ROUND(AW94, 2)</f>
        <v>0</v>
      </c>
      <c r="AL30" s="238"/>
      <c r="AM30" s="238"/>
      <c r="AN30" s="238"/>
      <c r="AO30" s="238"/>
      <c r="AR30" s="38"/>
      <c r="BE30" s="227"/>
    </row>
    <row r="31" spans="1:71" s="3" customFormat="1" ht="14.45" hidden="1" customHeight="1">
      <c r="B31" s="38"/>
      <c r="F31" s="28" t="s">
        <v>44</v>
      </c>
      <c r="L31" s="239">
        <v>0.21</v>
      </c>
      <c r="M31" s="238"/>
      <c r="N31" s="238"/>
      <c r="O31" s="238"/>
      <c r="P31" s="238"/>
      <c r="W31" s="237">
        <f>ROUND(BB94, 2)</f>
        <v>0</v>
      </c>
      <c r="X31" s="238"/>
      <c r="Y31" s="238"/>
      <c r="Z31" s="238"/>
      <c r="AA31" s="238"/>
      <c r="AB31" s="238"/>
      <c r="AC31" s="238"/>
      <c r="AD31" s="238"/>
      <c r="AE31" s="238"/>
      <c r="AK31" s="237">
        <v>0</v>
      </c>
      <c r="AL31" s="238"/>
      <c r="AM31" s="238"/>
      <c r="AN31" s="238"/>
      <c r="AO31" s="238"/>
      <c r="AR31" s="38"/>
      <c r="BE31" s="227"/>
    </row>
    <row r="32" spans="1:71" s="3" customFormat="1" ht="14.45" hidden="1" customHeight="1">
      <c r="B32" s="38"/>
      <c r="F32" s="28" t="s">
        <v>45</v>
      </c>
      <c r="L32" s="239">
        <v>0.15</v>
      </c>
      <c r="M32" s="238"/>
      <c r="N32" s="238"/>
      <c r="O32" s="238"/>
      <c r="P32" s="238"/>
      <c r="W32" s="237">
        <f>ROUND(BC94, 2)</f>
        <v>0</v>
      </c>
      <c r="X32" s="238"/>
      <c r="Y32" s="238"/>
      <c r="Z32" s="238"/>
      <c r="AA32" s="238"/>
      <c r="AB32" s="238"/>
      <c r="AC32" s="238"/>
      <c r="AD32" s="238"/>
      <c r="AE32" s="238"/>
      <c r="AK32" s="237">
        <v>0</v>
      </c>
      <c r="AL32" s="238"/>
      <c r="AM32" s="238"/>
      <c r="AN32" s="238"/>
      <c r="AO32" s="238"/>
      <c r="AR32" s="38"/>
      <c r="BE32" s="227"/>
    </row>
    <row r="33" spans="1:57" s="3" customFormat="1" ht="14.45" hidden="1" customHeight="1">
      <c r="B33" s="38"/>
      <c r="F33" s="28" t="s">
        <v>46</v>
      </c>
      <c r="L33" s="239">
        <v>0</v>
      </c>
      <c r="M33" s="238"/>
      <c r="N33" s="238"/>
      <c r="O33" s="238"/>
      <c r="P33" s="238"/>
      <c r="W33" s="237">
        <f>ROUND(BD94, 2)</f>
        <v>0</v>
      </c>
      <c r="X33" s="238"/>
      <c r="Y33" s="238"/>
      <c r="Z33" s="238"/>
      <c r="AA33" s="238"/>
      <c r="AB33" s="238"/>
      <c r="AC33" s="238"/>
      <c r="AD33" s="238"/>
      <c r="AE33" s="238"/>
      <c r="AK33" s="237">
        <v>0</v>
      </c>
      <c r="AL33" s="238"/>
      <c r="AM33" s="238"/>
      <c r="AN33" s="238"/>
      <c r="AO33" s="238"/>
      <c r="AR33" s="38"/>
      <c r="BE33" s="227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6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40" t="s">
        <v>49</v>
      </c>
      <c r="Y35" s="241"/>
      <c r="Z35" s="241"/>
      <c r="AA35" s="241"/>
      <c r="AB35" s="241"/>
      <c r="AC35" s="41"/>
      <c r="AD35" s="41"/>
      <c r="AE35" s="41"/>
      <c r="AF35" s="41"/>
      <c r="AG35" s="41"/>
      <c r="AH35" s="41"/>
      <c r="AI35" s="41"/>
      <c r="AJ35" s="41"/>
      <c r="AK35" s="242">
        <f>SUM(AK26:AK33)</f>
        <v>0</v>
      </c>
      <c r="AL35" s="241"/>
      <c r="AM35" s="241"/>
      <c r="AN35" s="241"/>
      <c r="AO35" s="243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21"/>
      <c r="AR50" s="21"/>
    </row>
    <row r="51" spans="1:57" ht="11.25">
      <c r="B51" s="21"/>
      <c r="AR51" s="21"/>
    </row>
    <row r="52" spans="1:57" ht="11.25">
      <c r="B52" s="21"/>
      <c r="AR52" s="21"/>
    </row>
    <row r="53" spans="1:57" ht="11.25">
      <c r="B53" s="21"/>
      <c r="AR53" s="21"/>
    </row>
    <row r="54" spans="1:57" ht="11.25">
      <c r="B54" s="21"/>
      <c r="AR54" s="21"/>
    </row>
    <row r="55" spans="1:57" ht="11.25">
      <c r="B55" s="21"/>
      <c r="AR55" s="21"/>
    </row>
    <row r="56" spans="1:57" ht="11.25">
      <c r="B56" s="21"/>
      <c r="AR56" s="21"/>
    </row>
    <row r="57" spans="1:57" ht="11.25">
      <c r="B57" s="21"/>
      <c r="AR57" s="21"/>
    </row>
    <row r="58" spans="1:57" ht="11.25">
      <c r="B58" s="21"/>
      <c r="AR58" s="21"/>
    </row>
    <row r="59" spans="1:57" ht="11.25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1:57" ht="11.25">
      <c r="B61" s="21"/>
      <c r="AR61" s="21"/>
    </row>
    <row r="62" spans="1:57" ht="11.25">
      <c r="B62" s="21"/>
      <c r="AR62" s="21"/>
    </row>
    <row r="63" spans="1:57" ht="11.25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 ht="11.25">
      <c r="B65" s="21"/>
      <c r="AR65" s="21"/>
    </row>
    <row r="66" spans="1:57" ht="11.25">
      <c r="B66" s="21"/>
      <c r="AR66" s="21"/>
    </row>
    <row r="67" spans="1:57" ht="11.25">
      <c r="B67" s="21"/>
      <c r="AR67" s="21"/>
    </row>
    <row r="68" spans="1:57" ht="11.25">
      <c r="B68" s="21"/>
      <c r="AR68" s="21"/>
    </row>
    <row r="69" spans="1:57" ht="11.25">
      <c r="B69" s="21"/>
      <c r="AR69" s="21"/>
    </row>
    <row r="70" spans="1:57" ht="11.25">
      <c r="B70" s="21"/>
      <c r="AR70" s="21"/>
    </row>
    <row r="71" spans="1:57" ht="11.25">
      <c r="B71" s="21"/>
      <c r="AR71" s="21"/>
    </row>
    <row r="72" spans="1:57" ht="11.25">
      <c r="B72" s="21"/>
      <c r="AR72" s="21"/>
    </row>
    <row r="73" spans="1:57" ht="11.25">
      <c r="B73" s="21"/>
      <c r="AR73" s="21"/>
    </row>
    <row r="74" spans="1:57" ht="11.25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13</v>
      </c>
      <c r="L84" s="4" t="str">
        <f>K5</f>
        <v>26042020</v>
      </c>
      <c r="AR84" s="52"/>
    </row>
    <row r="85" spans="1:91" s="5" customFormat="1" ht="36.950000000000003" customHeight="1">
      <c r="B85" s="53"/>
      <c r="C85" s="54" t="s">
        <v>16</v>
      </c>
      <c r="L85" s="244" t="str">
        <f>K6</f>
        <v>Dílčí výměna splaškové kanalizace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SOŠ A SOU NYMBURK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46" t="str">
        <f>IF(AN8= "","",AN8)</f>
        <v>26. 4. 2020</v>
      </c>
      <c r="AN87" s="246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SOŠ a SOU Nymburk, V Kolonii 1804, Nymburk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47" t="str">
        <f>IF(E17="","",E17)</f>
        <v>HM PROJEKT s.r.o.</v>
      </c>
      <c r="AN89" s="248"/>
      <c r="AO89" s="248"/>
      <c r="AP89" s="248"/>
      <c r="AQ89" s="33"/>
      <c r="AR89" s="34"/>
      <c r="AS89" s="249" t="s">
        <v>57</v>
      </c>
      <c r="AT89" s="25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47" t="str">
        <f>IF(E20="","",E20)</f>
        <v xml:space="preserve"> </v>
      </c>
      <c r="AN90" s="248"/>
      <c r="AO90" s="248"/>
      <c r="AP90" s="248"/>
      <c r="AQ90" s="33"/>
      <c r="AR90" s="34"/>
      <c r="AS90" s="251"/>
      <c r="AT90" s="25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1"/>
      <c r="AT91" s="25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53" t="s">
        <v>58</v>
      </c>
      <c r="D92" s="254"/>
      <c r="E92" s="254"/>
      <c r="F92" s="254"/>
      <c r="G92" s="254"/>
      <c r="H92" s="61"/>
      <c r="I92" s="255" t="s">
        <v>59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6" t="s">
        <v>60</v>
      </c>
      <c r="AH92" s="254"/>
      <c r="AI92" s="254"/>
      <c r="AJ92" s="254"/>
      <c r="AK92" s="254"/>
      <c r="AL92" s="254"/>
      <c r="AM92" s="254"/>
      <c r="AN92" s="255" t="s">
        <v>61</v>
      </c>
      <c r="AO92" s="254"/>
      <c r="AP92" s="257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61">
        <f>ROUND(SUM(AG95:AG97),2)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73" t="s">
        <v>1</v>
      </c>
      <c r="AR94" s="69"/>
      <c r="AS94" s="74">
        <f>ROUND(SUM(AS95:AS97),2)</f>
        <v>0</v>
      </c>
      <c r="AT94" s="75">
        <f>ROUND(SUM(AV94:AW94),2)</f>
        <v>0</v>
      </c>
      <c r="AU94" s="76">
        <f>ROUND(SUM(AU95:AU97),5)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ROUND(SUM(AZ95:AZ97),2)</f>
        <v>0</v>
      </c>
      <c r="BA94" s="75">
        <f>ROUND(SUM(BA95:BA97),2)</f>
        <v>0</v>
      </c>
      <c r="BB94" s="75">
        <f>ROUND(SUM(BB95:BB97),2)</f>
        <v>0</v>
      </c>
      <c r="BC94" s="75">
        <f>ROUND(SUM(BC95:BC97),2)</f>
        <v>0</v>
      </c>
      <c r="BD94" s="77">
        <f>ROUND(SUM(BD95:BD97),2)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1:91" s="7" customFormat="1" ht="16.5" customHeight="1">
      <c r="A95" s="80" t="s">
        <v>81</v>
      </c>
      <c r="B95" s="81"/>
      <c r="C95" s="82"/>
      <c r="D95" s="260" t="s">
        <v>82</v>
      </c>
      <c r="E95" s="260"/>
      <c r="F95" s="260"/>
      <c r="G95" s="260"/>
      <c r="H95" s="260"/>
      <c r="I95" s="83"/>
      <c r="J95" s="260" t="s">
        <v>83</v>
      </c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58">
        <f>'01 - Stavební úpravy'!J30</f>
        <v>0</v>
      </c>
      <c r="AH95" s="259"/>
      <c r="AI95" s="259"/>
      <c r="AJ95" s="259"/>
      <c r="AK95" s="259"/>
      <c r="AL95" s="259"/>
      <c r="AM95" s="259"/>
      <c r="AN95" s="258">
        <f>SUM(AG95,AT95)</f>
        <v>0</v>
      </c>
      <c r="AO95" s="259"/>
      <c r="AP95" s="259"/>
      <c r="AQ95" s="84" t="s">
        <v>84</v>
      </c>
      <c r="AR95" s="81"/>
      <c r="AS95" s="85">
        <v>0</v>
      </c>
      <c r="AT95" s="86">
        <f>ROUND(SUM(AV95:AW95),2)</f>
        <v>0</v>
      </c>
      <c r="AU95" s="87">
        <f>'01 - Stavební úpravy'!P127</f>
        <v>0</v>
      </c>
      <c r="AV95" s="86">
        <f>'01 - Stavební úpravy'!J33</f>
        <v>0</v>
      </c>
      <c r="AW95" s="86">
        <f>'01 - Stavební úpravy'!J34</f>
        <v>0</v>
      </c>
      <c r="AX95" s="86">
        <f>'01 - Stavební úpravy'!J35</f>
        <v>0</v>
      </c>
      <c r="AY95" s="86">
        <f>'01 - Stavební úpravy'!J36</f>
        <v>0</v>
      </c>
      <c r="AZ95" s="86">
        <f>'01 - Stavební úpravy'!F33</f>
        <v>0</v>
      </c>
      <c r="BA95" s="86">
        <f>'01 - Stavební úpravy'!F34</f>
        <v>0</v>
      </c>
      <c r="BB95" s="86">
        <f>'01 - Stavební úpravy'!F35</f>
        <v>0</v>
      </c>
      <c r="BC95" s="86">
        <f>'01 - Stavební úpravy'!F36</f>
        <v>0</v>
      </c>
      <c r="BD95" s="88">
        <f>'01 - Stavební úpravy'!F37</f>
        <v>0</v>
      </c>
      <c r="BT95" s="89" t="s">
        <v>85</v>
      </c>
      <c r="BV95" s="89" t="s">
        <v>79</v>
      </c>
      <c r="BW95" s="89" t="s">
        <v>86</v>
      </c>
      <c r="BX95" s="89" t="s">
        <v>4</v>
      </c>
      <c r="CL95" s="89" t="s">
        <v>1</v>
      </c>
      <c r="CM95" s="89" t="s">
        <v>87</v>
      </c>
    </row>
    <row r="96" spans="1:91" s="7" customFormat="1" ht="16.5" customHeight="1">
      <c r="A96" s="80" t="s">
        <v>81</v>
      </c>
      <c r="B96" s="81"/>
      <c r="C96" s="82"/>
      <c r="D96" s="260" t="s">
        <v>88</v>
      </c>
      <c r="E96" s="260"/>
      <c r="F96" s="260"/>
      <c r="G96" s="260"/>
      <c r="H96" s="260"/>
      <c r="I96" s="83"/>
      <c r="J96" s="260" t="s">
        <v>89</v>
      </c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58">
        <f>'02 - Zdravotně technické ...'!J30</f>
        <v>0</v>
      </c>
      <c r="AH96" s="259"/>
      <c r="AI96" s="259"/>
      <c r="AJ96" s="259"/>
      <c r="AK96" s="259"/>
      <c r="AL96" s="259"/>
      <c r="AM96" s="259"/>
      <c r="AN96" s="258">
        <f>SUM(AG96,AT96)</f>
        <v>0</v>
      </c>
      <c r="AO96" s="259"/>
      <c r="AP96" s="259"/>
      <c r="AQ96" s="84" t="s">
        <v>84</v>
      </c>
      <c r="AR96" s="81"/>
      <c r="AS96" s="85">
        <v>0</v>
      </c>
      <c r="AT96" s="86">
        <f>ROUND(SUM(AV96:AW96),2)</f>
        <v>0</v>
      </c>
      <c r="AU96" s="87">
        <f>'02 - Zdravotně technické ...'!P124</f>
        <v>0</v>
      </c>
      <c r="AV96" s="86">
        <f>'02 - Zdravotně technické ...'!J33</f>
        <v>0</v>
      </c>
      <c r="AW96" s="86">
        <f>'02 - Zdravotně technické ...'!J34</f>
        <v>0</v>
      </c>
      <c r="AX96" s="86">
        <f>'02 - Zdravotně technické ...'!J35</f>
        <v>0</v>
      </c>
      <c r="AY96" s="86">
        <f>'02 - Zdravotně technické ...'!J36</f>
        <v>0</v>
      </c>
      <c r="AZ96" s="86">
        <f>'02 - Zdravotně technické ...'!F33</f>
        <v>0</v>
      </c>
      <c r="BA96" s="86">
        <f>'02 - Zdravotně technické ...'!F34</f>
        <v>0</v>
      </c>
      <c r="BB96" s="86">
        <f>'02 - Zdravotně technické ...'!F35</f>
        <v>0</v>
      </c>
      <c r="BC96" s="86">
        <f>'02 - Zdravotně technické ...'!F36</f>
        <v>0</v>
      </c>
      <c r="BD96" s="88">
        <f>'02 - Zdravotně technické ...'!F37</f>
        <v>0</v>
      </c>
      <c r="BT96" s="89" t="s">
        <v>85</v>
      </c>
      <c r="BV96" s="89" t="s">
        <v>79</v>
      </c>
      <c r="BW96" s="89" t="s">
        <v>90</v>
      </c>
      <c r="BX96" s="89" t="s">
        <v>4</v>
      </c>
      <c r="CL96" s="89" t="s">
        <v>1</v>
      </c>
      <c r="CM96" s="89" t="s">
        <v>87</v>
      </c>
    </row>
    <row r="97" spans="1:91" s="7" customFormat="1" ht="16.5" customHeight="1">
      <c r="A97" s="80" t="s">
        <v>81</v>
      </c>
      <c r="B97" s="81"/>
      <c r="C97" s="82"/>
      <c r="D97" s="260" t="s">
        <v>91</v>
      </c>
      <c r="E97" s="260"/>
      <c r="F97" s="260"/>
      <c r="G97" s="260"/>
      <c r="H97" s="260"/>
      <c r="I97" s="83"/>
      <c r="J97" s="260" t="s">
        <v>92</v>
      </c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58">
        <f>'VRN - Vedlejší rozpočtové...'!J30</f>
        <v>0</v>
      </c>
      <c r="AH97" s="259"/>
      <c r="AI97" s="259"/>
      <c r="AJ97" s="259"/>
      <c r="AK97" s="259"/>
      <c r="AL97" s="259"/>
      <c r="AM97" s="259"/>
      <c r="AN97" s="258">
        <f>SUM(AG97,AT97)</f>
        <v>0</v>
      </c>
      <c r="AO97" s="259"/>
      <c r="AP97" s="259"/>
      <c r="AQ97" s="84" t="s">
        <v>84</v>
      </c>
      <c r="AR97" s="81"/>
      <c r="AS97" s="90">
        <v>0</v>
      </c>
      <c r="AT97" s="91">
        <f>ROUND(SUM(AV97:AW97),2)</f>
        <v>0</v>
      </c>
      <c r="AU97" s="92">
        <f>'VRN - Vedlejší rozpočtové...'!P117</f>
        <v>0</v>
      </c>
      <c r="AV97" s="91">
        <f>'VRN - Vedlejší rozpočtové...'!J33</f>
        <v>0</v>
      </c>
      <c r="AW97" s="91">
        <f>'VRN - Vedlejší rozpočtové...'!J34</f>
        <v>0</v>
      </c>
      <c r="AX97" s="91">
        <f>'VRN - Vedlejší rozpočtové...'!J35</f>
        <v>0</v>
      </c>
      <c r="AY97" s="91">
        <f>'VRN - Vedlejší rozpočtové...'!J36</f>
        <v>0</v>
      </c>
      <c r="AZ97" s="91">
        <f>'VRN - Vedlejší rozpočtové...'!F33</f>
        <v>0</v>
      </c>
      <c r="BA97" s="91">
        <f>'VRN - Vedlejší rozpočtové...'!F34</f>
        <v>0</v>
      </c>
      <c r="BB97" s="91">
        <f>'VRN - Vedlejší rozpočtové...'!F35</f>
        <v>0</v>
      </c>
      <c r="BC97" s="91">
        <f>'VRN - Vedlejší rozpočtové...'!F36</f>
        <v>0</v>
      </c>
      <c r="BD97" s="93">
        <f>'VRN - Vedlejší rozpočtové...'!F37</f>
        <v>0</v>
      </c>
      <c r="BT97" s="89" t="s">
        <v>85</v>
      </c>
      <c r="BV97" s="89" t="s">
        <v>79</v>
      </c>
      <c r="BW97" s="89" t="s">
        <v>93</v>
      </c>
      <c r="BX97" s="89" t="s">
        <v>4</v>
      </c>
      <c r="CL97" s="89" t="s">
        <v>1</v>
      </c>
      <c r="CM97" s="89" t="s">
        <v>87</v>
      </c>
    </row>
    <row r="98" spans="1:91" s="2" customFormat="1" ht="30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4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9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sheetProtection algorithmName="SHA-512" hashValue="RUHlRn6nzx+bqRpbmxAFNUulTA0inT4oSA/fnDUU9yFYGp2YSLJlhbpHvS8xIorVXj2Tlx4Vn8go8KyWKCmfLQ==" saltValue="8UceF+K4b+jQIDYLQ2dZ9A==" spinCount="100000" sheet="1" objects="1" scenarios="1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tavební úpravy'!C2" display="/" xr:uid="{00000000-0004-0000-0000-000000000000}"/>
    <hyperlink ref="A96" location="'02 - Zdravotně technické ...'!C2" display="/" xr:uid="{00000000-0004-0000-0000-000001000000}"/>
    <hyperlink ref="A97" location="'VRN - Vedlejší rozpočtové...'!C2" display="/" xr:uid="{00000000-0004-0000-0000-000002000000}"/>
  </hyperlinks>
  <printOptions horizontalCentered="1"/>
  <pageMargins left="0.59055118110236227" right="0.59055118110236227" top="0.39370078740157483" bottom="0.39370078740157483" header="0" footer="0.19685039370078741"/>
  <pageSetup paperSize="9" scale="71" fitToHeight="100" orientation="portrait" blackAndWhite="1" r:id="rId1"/>
  <headerFooter>
    <oddFooter>&amp;L&amp;F - &amp;A&amp;RStrana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4"/>
      <c r="L2" s="263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86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1:46" s="1" customFormat="1" ht="24.95" customHeight="1">
      <c r="B4" s="21"/>
      <c r="D4" s="22" t="s">
        <v>94</v>
      </c>
      <c r="I4" s="94"/>
      <c r="L4" s="21"/>
      <c r="M4" s="96" t="s">
        <v>10</v>
      </c>
      <c r="AT4" s="18" t="s">
        <v>3</v>
      </c>
    </row>
    <row r="5" spans="1:46" s="1" customFormat="1" ht="6.95" customHeight="1">
      <c r="B5" s="21"/>
      <c r="I5" s="94"/>
      <c r="L5" s="21"/>
    </row>
    <row r="6" spans="1:46" s="1" customFormat="1" ht="12" customHeight="1">
      <c r="B6" s="21"/>
      <c r="D6" s="28" t="s">
        <v>16</v>
      </c>
      <c r="I6" s="94"/>
      <c r="L6" s="21"/>
    </row>
    <row r="7" spans="1:46" s="1" customFormat="1" ht="16.5" customHeight="1">
      <c r="B7" s="21"/>
      <c r="E7" s="264" t="str">
        <f>'Rekapitulace stavby'!K6</f>
        <v>Dílčí výměna splaškové kanalizace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95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4" t="s">
        <v>96</v>
      </c>
      <c r="F9" s="266"/>
      <c r="G9" s="266"/>
      <c r="H9" s="26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 t="str">
        <f>'Rekapitulace stavby'!AN8</f>
        <v>26. 4. 2020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7" t="str">
        <f>'Rekapitulace stavby'!E14</f>
        <v>Vyplň údaj</v>
      </c>
      <c r="F18" s="228"/>
      <c r="G18" s="228"/>
      <c r="H18" s="228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27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202.5" customHeight="1">
      <c r="A27" s="99"/>
      <c r="B27" s="100"/>
      <c r="C27" s="99"/>
      <c r="D27" s="99"/>
      <c r="E27" s="233" t="s">
        <v>36</v>
      </c>
      <c r="F27" s="233"/>
      <c r="G27" s="233"/>
      <c r="H27" s="233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ROUND(J127,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ROUND((SUM(BE127:BE283)),  2)</f>
        <v>0</v>
      </c>
      <c r="G33" s="33"/>
      <c r="H33" s="33"/>
      <c r="I33" s="108">
        <v>0.21</v>
      </c>
      <c r="J33" s="107">
        <f>ROUND(((SUM(BE127:BE283))*I33),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ROUND((SUM(BF127:BF283)),  2)</f>
        <v>0</v>
      </c>
      <c r="G34" s="33"/>
      <c r="H34" s="33"/>
      <c r="I34" s="108">
        <v>0.15</v>
      </c>
      <c r="J34" s="107">
        <f>ROUND(((SUM(BF127:BF283))*I34),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44</v>
      </c>
      <c r="F35" s="107">
        <f>ROUND((SUM(BG127:BG283)),  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45</v>
      </c>
      <c r="F36" s="107">
        <f>ROUND((SUM(BH127:BH283)),  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46</v>
      </c>
      <c r="F37" s="107">
        <f>ROUND((SUM(BI127:BI283)),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Dílčí výměna splaškové kanalizace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4" t="str">
        <f>E9</f>
        <v>01 - Stavební úpravy</v>
      </c>
      <c r="F87" s="266"/>
      <c r="G87" s="266"/>
      <c r="H87" s="26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SOŠ A SOU NYMBURK </v>
      </c>
      <c r="G89" s="33"/>
      <c r="H89" s="33"/>
      <c r="I89" s="98" t="s">
        <v>22</v>
      </c>
      <c r="J89" s="56" t="str">
        <f>IF(J12="","",J12)</f>
        <v>26. 4. 2020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24</v>
      </c>
      <c r="D91" s="33"/>
      <c r="E91" s="33"/>
      <c r="F91" s="26" t="str">
        <f>E15</f>
        <v>SOŠ a SOU Nymburk, V Kolonii 1804, Nymburk</v>
      </c>
      <c r="G91" s="33"/>
      <c r="H91" s="33"/>
      <c r="I91" s="98" t="s">
        <v>30</v>
      </c>
      <c r="J91" s="31" t="str">
        <f>E21</f>
        <v>HM PROJEKT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98</v>
      </c>
      <c r="D94" s="109"/>
      <c r="E94" s="109"/>
      <c r="F94" s="109"/>
      <c r="G94" s="109"/>
      <c r="H94" s="109"/>
      <c r="I94" s="124"/>
      <c r="J94" s="125" t="s">
        <v>99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100</v>
      </c>
      <c r="D96" s="33"/>
      <c r="E96" s="33"/>
      <c r="F96" s="33"/>
      <c r="G96" s="33"/>
      <c r="H96" s="33"/>
      <c r="I96" s="97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1:31" s="9" customFormat="1" ht="24.95" customHeight="1">
      <c r="B97" s="127"/>
      <c r="D97" s="128" t="s">
        <v>102</v>
      </c>
      <c r="E97" s="129"/>
      <c r="F97" s="129"/>
      <c r="G97" s="129"/>
      <c r="H97" s="129"/>
      <c r="I97" s="130"/>
      <c r="J97" s="131">
        <f>J128</f>
        <v>0</v>
      </c>
      <c r="L97" s="127"/>
    </row>
    <row r="98" spans="1:31" s="10" customFormat="1" ht="19.899999999999999" customHeight="1">
      <c r="B98" s="132"/>
      <c r="D98" s="133" t="s">
        <v>103</v>
      </c>
      <c r="E98" s="134"/>
      <c r="F98" s="134"/>
      <c r="G98" s="134"/>
      <c r="H98" s="134"/>
      <c r="I98" s="135"/>
      <c r="J98" s="136">
        <f>J129</f>
        <v>0</v>
      </c>
      <c r="L98" s="132"/>
    </row>
    <row r="99" spans="1:31" s="10" customFormat="1" ht="19.899999999999999" customHeight="1">
      <c r="B99" s="132"/>
      <c r="D99" s="133" t="s">
        <v>104</v>
      </c>
      <c r="E99" s="134"/>
      <c r="F99" s="134"/>
      <c r="G99" s="134"/>
      <c r="H99" s="134"/>
      <c r="I99" s="135"/>
      <c r="J99" s="136">
        <f>J137</f>
        <v>0</v>
      </c>
      <c r="L99" s="132"/>
    </row>
    <row r="100" spans="1:31" s="10" customFormat="1" ht="19.899999999999999" customHeight="1">
      <c r="B100" s="132"/>
      <c r="D100" s="133" t="s">
        <v>105</v>
      </c>
      <c r="E100" s="134"/>
      <c r="F100" s="134"/>
      <c r="G100" s="134"/>
      <c r="H100" s="134"/>
      <c r="I100" s="135"/>
      <c r="J100" s="136">
        <f>J158</f>
        <v>0</v>
      </c>
      <c r="L100" s="132"/>
    </row>
    <row r="101" spans="1:31" s="10" customFormat="1" ht="19.899999999999999" customHeight="1">
      <c r="B101" s="132"/>
      <c r="D101" s="133" t="s">
        <v>106</v>
      </c>
      <c r="E101" s="134"/>
      <c r="F101" s="134"/>
      <c r="G101" s="134"/>
      <c r="H101" s="134"/>
      <c r="I101" s="135"/>
      <c r="J101" s="136">
        <f>J191</f>
        <v>0</v>
      </c>
      <c r="L101" s="132"/>
    </row>
    <row r="102" spans="1:31" s="10" customFormat="1" ht="19.899999999999999" customHeight="1">
      <c r="B102" s="132"/>
      <c r="D102" s="133" t="s">
        <v>107</v>
      </c>
      <c r="E102" s="134"/>
      <c r="F102" s="134"/>
      <c r="G102" s="134"/>
      <c r="H102" s="134"/>
      <c r="I102" s="135"/>
      <c r="J102" s="136">
        <f>J201</f>
        <v>0</v>
      </c>
      <c r="L102" s="132"/>
    </row>
    <row r="103" spans="1:31" s="9" customFormat="1" ht="24.95" customHeight="1">
      <c r="B103" s="127"/>
      <c r="D103" s="128" t="s">
        <v>108</v>
      </c>
      <c r="E103" s="129"/>
      <c r="F103" s="129"/>
      <c r="G103" s="129"/>
      <c r="H103" s="129"/>
      <c r="I103" s="130"/>
      <c r="J103" s="131">
        <f>J204</f>
        <v>0</v>
      </c>
      <c r="L103" s="127"/>
    </row>
    <row r="104" spans="1:31" s="10" customFormat="1" ht="19.899999999999999" customHeight="1">
      <c r="B104" s="132"/>
      <c r="D104" s="133" t="s">
        <v>109</v>
      </c>
      <c r="E104" s="134"/>
      <c r="F104" s="134"/>
      <c r="G104" s="134"/>
      <c r="H104" s="134"/>
      <c r="I104" s="135"/>
      <c r="J104" s="136">
        <f>J205</f>
        <v>0</v>
      </c>
      <c r="L104" s="132"/>
    </row>
    <row r="105" spans="1:31" s="10" customFormat="1" ht="19.899999999999999" customHeight="1">
      <c r="B105" s="132"/>
      <c r="D105" s="133" t="s">
        <v>110</v>
      </c>
      <c r="E105" s="134"/>
      <c r="F105" s="134"/>
      <c r="G105" s="134"/>
      <c r="H105" s="134"/>
      <c r="I105" s="135"/>
      <c r="J105" s="136">
        <f>J246</f>
        <v>0</v>
      </c>
      <c r="L105" s="132"/>
    </row>
    <row r="106" spans="1:31" s="10" customFormat="1" ht="19.899999999999999" customHeight="1">
      <c r="B106" s="132"/>
      <c r="D106" s="133" t="s">
        <v>111</v>
      </c>
      <c r="E106" s="134"/>
      <c r="F106" s="134"/>
      <c r="G106" s="134"/>
      <c r="H106" s="134"/>
      <c r="I106" s="135"/>
      <c r="J106" s="136">
        <f>J262</f>
        <v>0</v>
      </c>
      <c r="L106" s="132"/>
    </row>
    <row r="107" spans="1:31" s="10" customFormat="1" ht="19.899999999999999" customHeight="1">
      <c r="B107" s="132"/>
      <c r="D107" s="133" t="s">
        <v>112</v>
      </c>
      <c r="E107" s="134"/>
      <c r="F107" s="134"/>
      <c r="G107" s="134"/>
      <c r="H107" s="134"/>
      <c r="I107" s="135"/>
      <c r="J107" s="136">
        <f>J274</f>
        <v>0</v>
      </c>
      <c r="L107" s="132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121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63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122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4.95" customHeight="1">
      <c r="A114" s="33"/>
      <c r="B114" s="34"/>
      <c r="C114" s="22" t="s">
        <v>113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6.5" customHeight="1">
      <c r="A117" s="33"/>
      <c r="B117" s="34"/>
      <c r="C117" s="33"/>
      <c r="D117" s="33"/>
      <c r="E117" s="264" t="str">
        <f>E7</f>
        <v>Dílčí výměna splaškové kanalizace</v>
      </c>
      <c r="F117" s="265"/>
      <c r="G117" s="265"/>
      <c r="H117" s="265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95</v>
      </c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44" t="str">
        <f>E9</f>
        <v>01 - Stavební úpravy</v>
      </c>
      <c r="F119" s="266"/>
      <c r="G119" s="266"/>
      <c r="H119" s="266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20</v>
      </c>
      <c r="D121" s="33"/>
      <c r="E121" s="33"/>
      <c r="F121" s="26" t="str">
        <f>F12</f>
        <v xml:space="preserve">SOŠ A SOU NYMBURK </v>
      </c>
      <c r="G121" s="33"/>
      <c r="H121" s="33"/>
      <c r="I121" s="98" t="s">
        <v>22</v>
      </c>
      <c r="J121" s="56" t="str">
        <f>IF(J12="","",J12)</f>
        <v>26. 4. 2020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25.7" customHeight="1">
      <c r="A123" s="33"/>
      <c r="B123" s="34"/>
      <c r="C123" s="28" t="s">
        <v>24</v>
      </c>
      <c r="D123" s="33"/>
      <c r="E123" s="33"/>
      <c r="F123" s="26" t="str">
        <f>E15</f>
        <v>SOŠ a SOU Nymburk, V Kolonii 1804, Nymburk</v>
      </c>
      <c r="G123" s="33"/>
      <c r="H123" s="33"/>
      <c r="I123" s="98" t="s">
        <v>30</v>
      </c>
      <c r="J123" s="31" t="str">
        <f>E21</f>
        <v>HM PROJEKT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28</v>
      </c>
      <c r="D124" s="33"/>
      <c r="E124" s="33"/>
      <c r="F124" s="26" t="str">
        <f>IF(E18="","",E18)</f>
        <v>Vyplň údaj</v>
      </c>
      <c r="G124" s="33"/>
      <c r="H124" s="33"/>
      <c r="I124" s="98" t="s">
        <v>33</v>
      </c>
      <c r="J124" s="31" t="str">
        <f>E24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37"/>
      <c r="B126" s="138"/>
      <c r="C126" s="139" t="s">
        <v>114</v>
      </c>
      <c r="D126" s="140" t="s">
        <v>62</v>
      </c>
      <c r="E126" s="140" t="s">
        <v>58</v>
      </c>
      <c r="F126" s="140" t="s">
        <v>59</v>
      </c>
      <c r="G126" s="140" t="s">
        <v>115</v>
      </c>
      <c r="H126" s="140" t="s">
        <v>116</v>
      </c>
      <c r="I126" s="141" t="s">
        <v>117</v>
      </c>
      <c r="J126" s="140" t="s">
        <v>99</v>
      </c>
      <c r="K126" s="142" t="s">
        <v>118</v>
      </c>
      <c r="L126" s="143"/>
      <c r="M126" s="63" t="s">
        <v>1</v>
      </c>
      <c r="N126" s="64" t="s">
        <v>41</v>
      </c>
      <c r="O126" s="64" t="s">
        <v>119</v>
      </c>
      <c r="P126" s="64" t="s">
        <v>120</v>
      </c>
      <c r="Q126" s="64" t="s">
        <v>121</v>
      </c>
      <c r="R126" s="64" t="s">
        <v>122</v>
      </c>
      <c r="S126" s="64" t="s">
        <v>123</v>
      </c>
      <c r="T126" s="65" t="s">
        <v>124</v>
      </c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</row>
    <row r="127" spans="1:63" s="2" customFormat="1" ht="22.9" customHeight="1">
      <c r="A127" s="33"/>
      <c r="B127" s="34"/>
      <c r="C127" s="70" t="s">
        <v>125</v>
      </c>
      <c r="D127" s="33"/>
      <c r="E127" s="33"/>
      <c r="F127" s="33"/>
      <c r="G127" s="33"/>
      <c r="H127" s="33"/>
      <c r="I127" s="97"/>
      <c r="J127" s="144">
        <f>BK127</f>
        <v>0</v>
      </c>
      <c r="K127" s="33"/>
      <c r="L127" s="34"/>
      <c r="M127" s="66"/>
      <c r="N127" s="57"/>
      <c r="O127" s="67"/>
      <c r="P127" s="145">
        <f>P128+P204</f>
        <v>0</v>
      </c>
      <c r="Q127" s="67"/>
      <c r="R127" s="145">
        <f>R128+R204</f>
        <v>3.6987021499999995</v>
      </c>
      <c r="S127" s="67"/>
      <c r="T127" s="146">
        <f>T128+T204</f>
        <v>3.1184357999999999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101</v>
      </c>
      <c r="BK127" s="147">
        <f>BK128+BK204</f>
        <v>0</v>
      </c>
    </row>
    <row r="128" spans="1:63" s="12" customFormat="1" ht="25.9" customHeight="1">
      <c r="B128" s="148"/>
      <c r="D128" s="149" t="s">
        <v>76</v>
      </c>
      <c r="E128" s="150" t="s">
        <v>126</v>
      </c>
      <c r="F128" s="150" t="s">
        <v>127</v>
      </c>
      <c r="I128" s="151"/>
      <c r="J128" s="152">
        <f>BK128</f>
        <v>0</v>
      </c>
      <c r="L128" s="148"/>
      <c r="M128" s="153"/>
      <c r="N128" s="154"/>
      <c r="O128" s="154"/>
      <c r="P128" s="155">
        <f>P129+P137+P158+P191+P201</f>
        <v>0</v>
      </c>
      <c r="Q128" s="154"/>
      <c r="R128" s="155">
        <f>R129+R137+R158+R191+R201</f>
        <v>3.4003349499999995</v>
      </c>
      <c r="S128" s="154"/>
      <c r="T128" s="156">
        <f>T129+T137+T158+T191+T201</f>
        <v>3.0880999999999998</v>
      </c>
      <c r="AR128" s="149" t="s">
        <v>85</v>
      </c>
      <c r="AT128" s="157" t="s">
        <v>76</v>
      </c>
      <c r="AU128" s="157" t="s">
        <v>77</v>
      </c>
      <c r="AY128" s="149" t="s">
        <v>128</v>
      </c>
      <c r="BK128" s="158">
        <f>BK129+BK137+BK158+BK191+BK201</f>
        <v>0</v>
      </c>
    </row>
    <row r="129" spans="1:65" s="12" customFormat="1" ht="22.9" customHeight="1">
      <c r="B129" s="148"/>
      <c r="D129" s="149" t="s">
        <v>76</v>
      </c>
      <c r="E129" s="159" t="s">
        <v>129</v>
      </c>
      <c r="F129" s="159" t="s">
        <v>130</v>
      </c>
      <c r="I129" s="151"/>
      <c r="J129" s="160">
        <f>BK129</f>
        <v>0</v>
      </c>
      <c r="L129" s="148"/>
      <c r="M129" s="153"/>
      <c r="N129" s="154"/>
      <c r="O129" s="154"/>
      <c r="P129" s="155">
        <f>SUM(P130:P136)</f>
        <v>0</v>
      </c>
      <c r="Q129" s="154"/>
      <c r="R129" s="155">
        <f>SUM(R130:R136)</f>
        <v>0.69210125000000011</v>
      </c>
      <c r="S129" s="154"/>
      <c r="T129" s="156">
        <f>SUM(T130:T136)</f>
        <v>0</v>
      </c>
      <c r="AR129" s="149" t="s">
        <v>85</v>
      </c>
      <c r="AT129" s="157" t="s">
        <v>76</v>
      </c>
      <c r="AU129" s="157" t="s">
        <v>85</v>
      </c>
      <c r="AY129" s="149" t="s">
        <v>128</v>
      </c>
      <c r="BK129" s="158">
        <f>SUM(BK130:BK136)</f>
        <v>0</v>
      </c>
    </row>
    <row r="130" spans="1:65" s="2" customFormat="1" ht="33" customHeight="1">
      <c r="A130" s="33"/>
      <c r="B130" s="161"/>
      <c r="C130" s="162" t="s">
        <v>85</v>
      </c>
      <c r="D130" s="162" t="s">
        <v>131</v>
      </c>
      <c r="E130" s="163" t="s">
        <v>132</v>
      </c>
      <c r="F130" s="164" t="s">
        <v>133</v>
      </c>
      <c r="G130" s="165" t="s">
        <v>134</v>
      </c>
      <c r="H130" s="166">
        <v>7.4999999999999997E-2</v>
      </c>
      <c r="I130" s="167"/>
      <c r="J130" s="168">
        <f>ROUND(I130*H130,2)</f>
        <v>0</v>
      </c>
      <c r="K130" s="164" t="s">
        <v>135</v>
      </c>
      <c r="L130" s="34"/>
      <c r="M130" s="169" t="s">
        <v>1</v>
      </c>
      <c r="N130" s="170" t="s">
        <v>42</v>
      </c>
      <c r="O130" s="59"/>
      <c r="P130" s="171">
        <f>O130*H130</f>
        <v>0</v>
      </c>
      <c r="Q130" s="171">
        <v>2.3305500000000001</v>
      </c>
      <c r="R130" s="171">
        <f>Q130*H130</f>
        <v>0.17479125000000001</v>
      </c>
      <c r="S130" s="171">
        <v>0</v>
      </c>
      <c r="T130" s="17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3" t="s">
        <v>136</v>
      </c>
      <c r="AT130" s="173" t="s">
        <v>131</v>
      </c>
      <c r="AU130" s="173" t="s">
        <v>87</v>
      </c>
      <c r="AY130" s="18" t="s">
        <v>128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8" t="s">
        <v>85</v>
      </c>
      <c r="BK130" s="174">
        <f>ROUND(I130*H130,2)</f>
        <v>0</v>
      </c>
      <c r="BL130" s="18" t="s">
        <v>136</v>
      </c>
      <c r="BM130" s="173" t="s">
        <v>137</v>
      </c>
    </row>
    <row r="131" spans="1:65" s="13" customFormat="1" ht="11.25">
      <c r="B131" s="175"/>
      <c r="D131" s="176" t="s">
        <v>138</v>
      </c>
      <c r="E131" s="177" t="s">
        <v>1</v>
      </c>
      <c r="F131" s="178" t="s">
        <v>139</v>
      </c>
      <c r="H131" s="179">
        <v>7.4999999999999997E-2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77" t="s">
        <v>138</v>
      </c>
      <c r="AU131" s="177" t="s">
        <v>87</v>
      </c>
      <c r="AV131" s="13" t="s">
        <v>87</v>
      </c>
      <c r="AW131" s="13" t="s">
        <v>32</v>
      </c>
      <c r="AX131" s="13" t="s">
        <v>85</v>
      </c>
      <c r="AY131" s="177" t="s">
        <v>128</v>
      </c>
    </row>
    <row r="132" spans="1:65" s="2" customFormat="1" ht="21.75" customHeight="1">
      <c r="A132" s="33"/>
      <c r="B132" s="161"/>
      <c r="C132" s="162" t="s">
        <v>87</v>
      </c>
      <c r="D132" s="162" t="s">
        <v>131</v>
      </c>
      <c r="E132" s="163" t="s">
        <v>140</v>
      </c>
      <c r="F132" s="164" t="s">
        <v>141</v>
      </c>
      <c r="G132" s="165" t="s">
        <v>142</v>
      </c>
      <c r="H132" s="166">
        <v>3.6</v>
      </c>
      <c r="I132" s="167"/>
      <c r="J132" s="168">
        <f>ROUND(I132*H132,2)</f>
        <v>0</v>
      </c>
      <c r="K132" s="164" t="s">
        <v>135</v>
      </c>
      <c r="L132" s="34"/>
      <c r="M132" s="169" t="s">
        <v>1</v>
      </c>
      <c r="N132" s="170" t="s">
        <v>42</v>
      </c>
      <c r="O132" s="59"/>
      <c r="P132" s="171">
        <f>O132*H132</f>
        <v>0</v>
      </c>
      <c r="Q132" s="171">
        <v>0.12335</v>
      </c>
      <c r="R132" s="171">
        <f>Q132*H132</f>
        <v>0.44406000000000001</v>
      </c>
      <c r="S132" s="171">
        <v>0</v>
      </c>
      <c r="T132" s="17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3" t="s">
        <v>136</v>
      </c>
      <c r="AT132" s="173" t="s">
        <v>131</v>
      </c>
      <c r="AU132" s="173" t="s">
        <v>87</v>
      </c>
      <c r="AY132" s="18" t="s">
        <v>128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8" t="s">
        <v>85</v>
      </c>
      <c r="BK132" s="174">
        <f>ROUND(I132*H132,2)</f>
        <v>0</v>
      </c>
      <c r="BL132" s="18" t="s">
        <v>136</v>
      </c>
      <c r="BM132" s="173" t="s">
        <v>143</v>
      </c>
    </row>
    <row r="133" spans="1:65" s="13" customFormat="1" ht="11.25">
      <c r="B133" s="175"/>
      <c r="D133" s="176" t="s">
        <v>138</v>
      </c>
      <c r="E133" s="177" t="s">
        <v>1</v>
      </c>
      <c r="F133" s="178" t="s">
        <v>144</v>
      </c>
      <c r="H133" s="179">
        <v>3.6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77" t="s">
        <v>138</v>
      </c>
      <c r="AU133" s="177" t="s">
        <v>87</v>
      </c>
      <c r="AV133" s="13" t="s">
        <v>87</v>
      </c>
      <c r="AW133" s="13" t="s">
        <v>32</v>
      </c>
      <c r="AX133" s="13" t="s">
        <v>85</v>
      </c>
      <c r="AY133" s="177" t="s">
        <v>128</v>
      </c>
    </row>
    <row r="134" spans="1:65" s="2" customFormat="1" ht="21.75" customHeight="1">
      <c r="A134" s="33"/>
      <c r="B134" s="161"/>
      <c r="C134" s="162" t="s">
        <v>129</v>
      </c>
      <c r="D134" s="162" t="s">
        <v>131</v>
      </c>
      <c r="E134" s="163" t="s">
        <v>145</v>
      </c>
      <c r="F134" s="164" t="s">
        <v>146</v>
      </c>
      <c r="G134" s="165" t="s">
        <v>142</v>
      </c>
      <c r="H134" s="166">
        <v>1</v>
      </c>
      <c r="I134" s="167"/>
      <c r="J134" s="168">
        <f>ROUND(I134*H134,2)</f>
        <v>0</v>
      </c>
      <c r="K134" s="164" t="s">
        <v>135</v>
      </c>
      <c r="L134" s="34"/>
      <c r="M134" s="169" t="s">
        <v>1</v>
      </c>
      <c r="N134" s="170" t="s">
        <v>42</v>
      </c>
      <c r="O134" s="59"/>
      <c r="P134" s="171">
        <f>O134*H134</f>
        <v>0</v>
      </c>
      <c r="Q134" s="171">
        <v>7.3249999999999996E-2</v>
      </c>
      <c r="R134" s="171">
        <f>Q134*H134</f>
        <v>7.3249999999999996E-2</v>
      </c>
      <c r="S134" s="171">
        <v>0</v>
      </c>
      <c r="T134" s="17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3" t="s">
        <v>136</v>
      </c>
      <c r="AT134" s="173" t="s">
        <v>131</v>
      </c>
      <c r="AU134" s="173" t="s">
        <v>87</v>
      </c>
      <c r="AY134" s="18" t="s">
        <v>128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8" t="s">
        <v>85</v>
      </c>
      <c r="BK134" s="174">
        <f>ROUND(I134*H134,2)</f>
        <v>0</v>
      </c>
      <c r="BL134" s="18" t="s">
        <v>136</v>
      </c>
      <c r="BM134" s="173" t="s">
        <v>147</v>
      </c>
    </row>
    <row r="135" spans="1:65" s="13" customFormat="1" ht="11.25">
      <c r="B135" s="175"/>
      <c r="D135" s="176" t="s">
        <v>138</v>
      </c>
      <c r="E135" s="177" t="s">
        <v>1</v>
      </c>
      <c r="F135" s="178" t="s">
        <v>148</v>
      </c>
      <c r="H135" s="179">
        <v>1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77" t="s">
        <v>138</v>
      </c>
      <c r="AU135" s="177" t="s">
        <v>87</v>
      </c>
      <c r="AV135" s="13" t="s">
        <v>87</v>
      </c>
      <c r="AW135" s="13" t="s">
        <v>32</v>
      </c>
      <c r="AX135" s="13" t="s">
        <v>77</v>
      </c>
      <c r="AY135" s="177" t="s">
        <v>128</v>
      </c>
    </row>
    <row r="136" spans="1:65" s="14" customFormat="1" ht="11.25">
      <c r="B136" s="184"/>
      <c r="D136" s="176" t="s">
        <v>138</v>
      </c>
      <c r="E136" s="185" t="s">
        <v>1</v>
      </c>
      <c r="F136" s="186" t="s">
        <v>149</v>
      </c>
      <c r="H136" s="187">
        <v>1</v>
      </c>
      <c r="I136" s="188"/>
      <c r="L136" s="184"/>
      <c r="M136" s="189"/>
      <c r="N136" s="190"/>
      <c r="O136" s="190"/>
      <c r="P136" s="190"/>
      <c r="Q136" s="190"/>
      <c r="R136" s="190"/>
      <c r="S136" s="190"/>
      <c r="T136" s="191"/>
      <c r="AT136" s="185" t="s">
        <v>138</v>
      </c>
      <c r="AU136" s="185" t="s">
        <v>87</v>
      </c>
      <c r="AV136" s="14" t="s">
        <v>136</v>
      </c>
      <c r="AW136" s="14" t="s">
        <v>32</v>
      </c>
      <c r="AX136" s="14" t="s">
        <v>85</v>
      </c>
      <c r="AY136" s="185" t="s">
        <v>128</v>
      </c>
    </row>
    <row r="137" spans="1:65" s="12" customFormat="1" ht="22.9" customHeight="1">
      <c r="B137" s="148"/>
      <c r="D137" s="149" t="s">
        <v>76</v>
      </c>
      <c r="E137" s="159" t="s">
        <v>150</v>
      </c>
      <c r="F137" s="159" t="s">
        <v>151</v>
      </c>
      <c r="I137" s="151"/>
      <c r="J137" s="160">
        <f>BK137</f>
        <v>0</v>
      </c>
      <c r="L137" s="148"/>
      <c r="M137" s="153"/>
      <c r="N137" s="154"/>
      <c r="O137" s="154"/>
      <c r="P137" s="155">
        <f>SUM(P138:P157)</f>
        <v>0</v>
      </c>
      <c r="Q137" s="154"/>
      <c r="R137" s="155">
        <f>SUM(R138:R157)</f>
        <v>2.6870436999999998</v>
      </c>
      <c r="S137" s="154"/>
      <c r="T137" s="156">
        <f>SUM(T138:T157)</f>
        <v>0</v>
      </c>
      <c r="AR137" s="149" t="s">
        <v>85</v>
      </c>
      <c r="AT137" s="157" t="s">
        <v>76</v>
      </c>
      <c r="AU137" s="157" t="s">
        <v>85</v>
      </c>
      <c r="AY137" s="149" t="s">
        <v>128</v>
      </c>
      <c r="BK137" s="158">
        <f>SUM(BK138:BK157)</f>
        <v>0</v>
      </c>
    </row>
    <row r="138" spans="1:65" s="2" customFormat="1" ht="21.75" customHeight="1">
      <c r="A138" s="33"/>
      <c r="B138" s="161"/>
      <c r="C138" s="162" t="s">
        <v>136</v>
      </c>
      <c r="D138" s="162" t="s">
        <v>131</v>
      </c>
      <c r="E138" s="163" t="s">
        <v>152</v>
      </c>
      <c r="F138" s="164" t="s">
        <v>153</v>
      </c>
      <c r="G138" s="165" t="s">
        <v>154</v>
      </c>
      <c r="H138" s="166">
        <v>1</v>
      </c>
      <c r="I138" s="167"/>
      <c r="J138" s="168">
        <f>ROUND(I138*H138,2)</f>
        <v>0</v>
      </c>
      <c r="K138" s="164" t="s">
        <v>135</v>
      </c>
      <c r="L138" s="34"/>
      <c r="M138" s="169" t="s">
        <v>1</v>
      </c>
      <c r="N138" s="170" t="s">
        <v>42</v>
      </c>
      <c r="O138" s="59"/>
      <c r="P138" s="171">
        <f>O138*H138</f>
        <v>0</v>
      </c>
      <c r="Q138" s="171">
        <v>0.15409999999999999</v>
      </c>
      <c r="R138" s="171">
        <f>Q138*H138</f>
        <v>0.15409999999999999</v>
      </c>
      <c r="S138" s="171">
        <v>0</v>
      </c>
      <c r="T138" s="17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3" t="s">
        <v>136</v>
      </c>
      <c r="AT138" s="173" t="s">
        <v>131</v>
      </c>
      <c r="AU138" s="173" t="s">
        <v>87</v>
      </c>
      <c r="AY138" s="18" t="s">
        <v>128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8" t="s">
        <v>85</v>
      </c>
      <c r="BK138" s="174">
        <f>ROUND(I138*H138,2)</f>
        <v>0</v>
      </c>
      <c r="BL138" s="18" t="s">
        <v>136</v>
      </c>
      <c r="BM138" s="173" t="s">
        <v>155</v>
      </c>
    </row>
    <row r="139" spans="1:65" s="13" customFormat="1" ht="11.25">
      <c r="B139" s="175"/>
      <c r="D139" s="176" t="s">
        <v>138</v>
      </c>
      <c r="E139" s="177" t="s">
        <v>1</v>
      </c>
      <c r="F139" s="178" t="s">
        <v>156</v>
      </c>
      <c r="H139" s="179">
        <v>1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77" t="s">
        <v>138</v>
      </c>
      <c r="AU139" s="177" t="s">
        <v>87</v>
      </c>
      <c r="AV139" s="13" t="s">
        <v>87</v>
      </c>
      <c r="AW139" s="13" t="s">
        <v>32</v>
      </c>
      <c r="AX139" s="13" t="s">
        <v>85</v>
      </c>
      <c r="AY139" s="177" t="s">
        <v>128</v>
      </c>
    </row>
    <row r="140" spans="1:65" s="2" customFormat="1" ht="21.75" customHeight="1">
      <c r="A140" s="33"/>
      <c r="B140" s="161"/>
      <c r="C140" s="162" t="s">
        <v>157</v>
      </c>
      <c r="D140" s="162" t="s">
        <v>131</v>
      </c>
      <c r="E140" s="163" t="s">
        <v>158</v>
      </c>
      <c r="F140" s="164" t="s">
        <v>159</v>
      </c>
      <c r="G140" s="165" t="s">
        <v>134</v>
      </c>
      <c r="H140" s="166">
        <v>1.085</v>
      </c>
      <c r="I140" s="167"/>
      <c r="J140" s="168">
        <f>ROUND(I140*H140,2)</f>
        <v>0</v>
      </c>
      <c r="K140" s="164" t="s">
        <v>135</v>
      </c>
      <c r="L140" s="34"/>
      <c r="M140" s="169" t="s">
        <v>1</v>
      </c>
      <c r="N140" s="170" t="s">
        <v>42</v>
      </c>
      <c r="O140" s="59"/>
      <c r="P140" s="171">
        <f>O140*H140</f>
        <v>0</v>
      </c>
      <c r="Q140" s="171">
        <v>2.2563399999999998</v>
      </c>
      <c r="R140" s="171">
        <f>Q140*H140</f>
        <v>2.4481288999999995</v>
      </c>
      <c r="S140" s="171">
        <v>0</v>
      </c>
      <c r="T140" s="17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3" t="s">
        <v>136</v>
      </c>
      <c r="AT140" s="173" t="s">
        <v>131</v>
      </c>
      <c r="AU140" s="173" t="s">
        <v>87</v>
      </c>
      <c r="AY140" s="18" t="s">
        <v>128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8" t="s">
        <v>85</v>
      </c>
      <c r="BK140" s="174">
        <f>ROUND(I140*H140,2)</f>
        <v>0</v>
      </c>
      <c r="BL140" s="18" t="s">
        <v>136</v>
      </c>
      <c r="BM140" s="173" t="s">
        <v>160</v>
      </c>
    </row>
    <row r="141" spans="1:65" s="15" customFormat="1" ht="22.5">
      <c r="B141" s="192"/>
      <c r="D141" s="176" t="s">
        <v>138</v>
      </c>
      <c r="E141" s="193" t="s">
        <v>1</v>
      </c>
      <c r="F141" s="194" t="s">
        <v>161</v>
      </c>
      <c r="H141" s="193" t="s">
        <v>1</v>
      </c>
      <c r="I141" s="195"/>
      <c r="L141" s="192"/>
      <c r="M141" s="196"/>
      <c r="N141" s="197"/>
      <c r="O141" s="197"/>
      <c r="P141" s="197"/>
      <c r="Q141" s="197"/>
      <c r="R141" s="197"/>
      <c r="S141" s="197"/>
      <c r="T141" s="198"/>
      <c r="AT141" s="193" t="s">
        <v>138</v>
      </c>
      <c r="AU141" s="193" t="s">
        <v>87</v>
      </c>
      <c r="AV141" s="15" t="s">
        <v>85</v>
      </c>
      <c r="AW141" s="15" t="s">
        <v>32</v>
      </c>
      <c r="AX141" s="15" t="s">
        <v>77</v>
      </c>
      <c r="AY141" s="193" t="s">
        <v>128</v>
      </c>
    </row>
    <row r="142" spans="1:65" s="15" customFormat="1" ht="11.25">
      <c r="B142" s="192"/>
      <c r="D142" s="176" t="s">
        <v>138</v>
      </c>
      <c r="E142" s="193" t="s">
        <v>1</v>
      </c>
      <c r="F142" s="194" t="s">
        <v>162</v>
      </c>
      <c r="H142" s="193" t="s">
        <v>1</v>
      </c>
      <c r="I142" s="195"/>
      <c r="L142" s="192"/>
      <c r="M142" s="196"/>
      <c r="N142" s="197"/>
      <c r="O142" s="197"/>
      <c r="P142" s="197"/>
      <c r="Q142" s="197"/>
      <c r="R142" s="197"/>
      <c r="S142" s="197"/>
      <c r="T142" s="198"/>
      <c r="AT142" s="193" t="s">
        <v>138</v>
      </c>
      <c r="AU142" s="193" t="s">
        <v>87</v>
      </c>
      <c r="AV142" s="15" t="s">
        <v>85</v>
      </c>
      <c r="AW142" s="15" t="s">
        <v>32</v>
      </c>
      <c r="AX142" s="15" t="s">
        <v>77</v>
      </c>
      <c r="AY142" s="193" t="s">
        <v>128</v>
      </c>
    </row>
    <row r="143" spans="1:65" s="15" customFormat="1" ht="11.25">
      <c r="B143" s="192"/>
      <c r="D143" s="176" t="s">
        <v>138</v>
      </c>
      <c r="E143" s="193" t="s">
        <v>1</v>
      </c>
      <c r="F143" s="194" t="s">
        <v>163</v>
      </c>
      <c r="H143" s="193" t="s">
        <v>1</v>
      </c>
      <c r="I143" s="195"/>
      <c r="L143" s="192"/>
      <c r="M143" s="196"/>
      <c r="N143" s="197"/>
      <c r="O143" s="197"/>
      <c r="P143" s="197"/>
      <c r="Q143" s="197"/>
      <c r="R143" s="197"/>
      <c r="S143" s="197"/>
      <c r="T143" s="198"/>
      <c r="AT143" s="193" t="s">
        <v>138</v>
      </c>
      <c r="AU143" s="193" t="s">
        <v>87</v>
      </c>
      <c r="AV143" s="15" t="s">
        <v>85</v>
      </c>
      <c r="AW143" s="15" t="s">
        <v>32</v>
      </c>
      <c r="AX143" s="15" t="s">
        <v>77</v>
      </c>
      <c r="AY143" s="193" t="s">
        <v>128</v>
      </c>
    </row>
    <row r="144" spans="1:65" s="13" customFormat="1" ht="11.25">
      <c r="B144" s="175"/>
      <c r="D144" s="176" t="s">
        <v>138</v>
      </c>
      <c r="E144" s="177" t="s">
        <v>1</v>
      </c>
      <c r="F144" s="178" t="s">
        <v>164</v>
      </c>
      <c r="H144" s="179">
        <v>3.32</v>
      </c>
      <c r="I144" s="180"/>
      <c r="L144" s="175"/>
      <c r="M144" s="181"/>
      <c r="N144" s="182"/>
      <c r="O144" s="182"/>
      <c r="P144" s="182"/>
      <c r="Q144" s="182"/>
      <c r="R144" s="182"/>
      <c r="S144" s="182"/>
      <c r="T144" s="183"/>
      <c r="AT144" s="177" t="s">
        <v>138</v>
      </c>
      <c r="AU144" s="177" t="s">
        <v>87</v>
      </c>
      <c r="AV144" s="13" t="s">
        <v>87</v>
      </c>
      <c r="AW144" s="13" t="s">
        <v>32</v>
      </c>
      <c r="AX144" s="13" t="s">
        <v>77</v>
      </c>
      <c r="AY144" s="177" t="s">
        <v>128</v>
      </c>
    </row>
    <row r="145" spans="1:65" s="15" customFormat="1" ht="11.25">
      <c r="B145" s="192"/>
      <c r="D145" s="176" t="s">
        <v>138</v>
      </c>
      <c r="E145" s="193" t="s">
        <v>1</v>
      </c>
      <c r="F145" s="194" t="s">
        <v>165</v>
      </c>
      <c r="H145" s="193" t="s">
        <v>1</v>
      </c>
      <c r="I145" s="195"/>
      <c r="L145" s="192"/>
      <c r="M145" s="196"/>
      <c r="N145" s="197"/>
      <c r="O145" s="197"/>
      <c r="P145" s="197"/>
      <c r="Q145" s="197"/>
      <c r="R145" s="197"/>
      <c r="S145" s="197"/>
      <c r="T145" s="198"/>
      <c r="AT145" s="193" t="s">
        <v>138</v>
      </c>
      <c r="AU145" s="193" t="s">
        <v>87</v>
      </c>
      <c r="AV145" s="15" t="s">
        <v>85</v>
      </c>
      <c r="AW145" s="15" t="s">
        <v>32</v>
      </c>
      <c r="AX145" s="15" t="s">
        <v>77</v>
      </c>
      <c r="AY145" s="193" t="s">
        <v>128</v>
      </c>
    </row>
    <row r="146" spans="1:65" s="13" customFormat="1" ht="11.25">
      <c r="B146" s="175"/>
      <c r="D146" s="176" t="s">
        <v>138</v>
      </c>
      <c r="E146" s="177" t="s">
        <v>1</v>
      </c>
      <c r="F146" s="178" t="s">
        <v>166</v>
      </c>
      <c r="H146" s="179">
        <v>3.22</v>
      </c>
      <c r="I146" s="180"/>
      <c r="L146" s="175"/>
      <c r="M146" s="181"/>
      <c r="N146" s="182"/>
      <c r="O146" s="182"/>
      <c r="P146" s="182"/>
      <c r="Q146" s="182"/>
      <c r="R146" s="182"/>
      <c r="S146" s="182"/>
      <c r="T146" s="183"/>
      <c r="AT146" s="177" t="s">
        <v>138</v>
      </c>
      <c r="AU146" s="177" t="s">
        <v>87</v>
      </c>
      <c r="AV146" s="13" t="s">
        <v>87</v>
      </c>
      <c r="AW146" s="13" t="s">
        <v>32</v>
      </c>
      <c r="AX146" s="13" t="s">
        <v>77</v>
      </c>
      <c r="AY146" s="177" t="s">
        <v>128</v>
      </c>
    </row>
    <row r="147" spans="1:65" s="16" customFormat="1" ht="11.25">
      <c r="B147" s="199"/>
      <c r="D147" s="176" t="s">
        <v>138</v>
      </c>
      <c r="E147" s="200" t="s">
        <v>1</v>
      </c>
      <c r="F147" s="201" t="s">
        <v>167</v>
      </c>
      <c r="H147" s="202">
        <v>6.54</v>
      </c>
      <c r="I147" s="203"/>
      <c r="L147" s="199"/>
      <c r="M147" s="204"/>
      <c r="N147" s="205"/>
      <c r="O147" s="205"/>
      <c r="P147" s="205"/>
      <c r="Q147" s="205"/>
      <c r="R147" s="205"/>
      <c r="S147" s="205"/>
      <c r="T147" s="206"/>
      <c r="AT147" s="200" t="s">
        <v>138</v>
      </c>
      <c r="AU147" s="200" t="s">
        <v>87</v>
      </c>
      <c r="AV147" s="16" t="s">
        <v>129</v>
      </c>
      <c r="AW147" s="16" t="s">
        <v>32</v>
      </c>
      <c r="AX147" s="16" t="s">
        <v>77</v>
      </c>
      <c r="AY147" s="200" t="s">
        <v>128</v>
      </c>
    </row>
    <row r="148" spans="1:65" s="15" customFormat="1" ht="11.25">
      <c r="B148" s="192"/>
      <c r="D148" s="176" t="s">
        <v>138</v>
      </c>
      <c r="E148" s="193" t="s">
        <v>1</v>
      </c>
      <c r="F148" s="194" t="s">
        <v>168</v>
      </c>
      <c r="H148" s="193" t="s">
        <v>1</v>
      </c>
      <c r="I148" s="195"/>
      <c r="L148" s="192"/>
      <c r="M148" s="196"/>
      <c r="N148" s="197"/>
      <c r="O148" s="197"/>
      <c r="P148" s="197"/>
      <c r="Q148" s="197"/>
      <c r="R148" s="197"/>
      <c r="S148" s="197"/>
      <c r="T148" s="198"/>
      <c r="AT148" s="193" t="s">
        <v>138</v>
      </c>
      <c r="AU148" s="193" t="s">
        <v>87</v>
      </c>
      <c r="AV148" s="15" t="s">
        <v>85</v>
      </c>
      <c r="AW148" s="15" t="s">
        <v>32</v>
      </c>
      <c r="AX148" s="15" t="s">
        <v>77</v>
      </c>
      <c r="AY148" s="193" t="s">
        <v>128</v>
      </c>
    </row>
    <row r="149" spans="1:65" s="13" customFormat="1" ht="11.25">
      <c r="B149" s="175"/>
      <c r="D149" s="176" t="s">
        <v>138</v>
      </c>
      <c r="E149" s="177" t="s">
        <v>1</v>
      </c>
      <c r="F149" s="178" t="s">
        <v>164</v>
      </c>
      <c r="H149" s="179">
        <v>3.32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77" t="s">
        <v>138</v>
      </c>
      <c r="AU149" s="177" t="s">
        <v>87</v>
      </c>
      <c r="AV149" s="13" t="s">
        <v>87</v>
      </c>
      <c r="AW149" s="13" t="s">
        <v>32</v>
      </c>
      <c r="AX149" s="13" t="s">
        <v>77</v>
      </c>
      <c r="AY149" s="177" t="s">
        <v>128</v>
      </c>
    </row>
    <row r="150" spans="1:65" s="16" customFormat="1" ht="11.25">
      <c r="B150" s="199"/>
      <c r="D150" s="176" t="s">
        <v>138</v>
      </c>
      <c r="E150" s="200" t="s">
        <v>1</v>
      </c>
      <c r="F150" s="201" t="s">
        <v>167</v>
      </c>
      <c r="H150" s="202">
        <v>3.32</v>
      </c>
      <c r="I150" s="203"/>
      <c r="L150" s="199"/>
      <c r="M150" s="204"/>
      <c r="N150" s="205"/>
      <c r="O150" s="205"/>
      <c r="P150" s="205"/>
      <c r="Q150" s="205"/>
      <c r="R150" s="205"/>
      <c r="S150" s="205"/>
      <c r="T150" s="206"/>
      <c r="AT150" s="200" t="s">
        <v>138</v>
      </c>
      <c r="AU150" s="200" t="s">
        <v>87</v>
      </c>
      <c r="AV150" s="16" t="s">
        <v>129</v>
      </c>
      <c r="AW150" s="16" t="s">
        <v>32</v>
      </c>
      <c r="AX150" s="16" t="s">
        <v>77</v>
      </c>
      <c r="AY150" s="200" t="s">
        <v>128</v>
      </c>
    </row>
    <row r="151" spans="1:65" s="14" customFormat="1" ht="11.25">
      <c r="B151" s="184"/>
      <c r="D151" s="176" t="s">
        <v>138</v>
      </c>
      <c r="E151" s="185" t="s">
        <v>1</v>
      </c>
      <c r="F151" s="186" t="s">
        <v>149</v>
      </c>
      <c r="H151" s="187">
        <v>9.86</v>
      </c>
      <c r="I151" s="188"/>
      <c r="L151" s="184"/>
      <c r="M151" s="189"/>
      <c r="N151" s="190"/>
      <c r="O151" s="190"/>
      <c r="P151" s="190"/>
      <c r="Q151" s="190"/>
      <c r="R151" s="190"/>
      <c r="S151" s="190"/>
      <c r="T151" s="191"/>
      <c r="AT151" s="185" t="s">
        <v>138</v>
      </c>
      <c r="AU151" s="185" t="s">
        <v>87</v>
      </c>
      <c r="AV151" s="14" t="s">
        <v>136</v>
      </c>
      <c r="AW151" s="14" t="s">
        <v>32</v>
      </c>
      <c r="AX151" s="14" t="s">
        <v>77</v>
      </c>
      <c r="AY151" s="185" t="s">
        <v>128</v>
      </c>
    </row>
    <row r="152" spans="1:65" s="13" customFormat="1" ht="11.25">
      <c r="B152" s="175"/>
      <c r="D152" s="176" t="s">
        <v>138</v>
      </c>
      <c r="E152" s="177" t="s">
        <v>1</v>
      </c>
      <c r="F152" s="178" t="s">
        <v>169</v>
      </c>
      <c r="H152" s="179">
        <v>1.085</v>
      </c>
      <c r="I152" s="180"/>
      <c r="L152" s="175"/>
      <c r="M152" s="181"/>
      <c r="N152" s="182"/>
      <c r="O152" s="182"/>
      <c r="P152" s="182"/>
      <c r="Q152" s="182"/>
      <c r="R152" s="182"/>
      <c r="S152" s="182"/>
      <c r="T152" s="183"/>
      <c r="AT152" s="177" t="s">
        <v>138</v>
      </c>
      <c r="AU152" s="177" t="s">
        <v>87</v>
      </c>
      <c r="AV152" s="13" t="s">
        <v>87</v>
      </c>
      <c r="AW152" s="13" t="s">
        <v>32</v>
      </c>
      <c r="AX152" s="13" t="s">
        <v>77</v>
      </c>
      <c r="AY152" s="177" t="s">
        <v>128</v>
      </c>
    </row>
    <row r="153" spans="1:65" s="14" customFormat="1" ht="11.25">
      <c r="B153" s="184"/>
      <c r="D153" s="176" t="s">
        <v>138</v>
      </c>
      <c r="E153" s="185" t="s">
        <v>1</v>
      </c>
      <c r="F153" s="186" t="s">
        <v>149</v>
      </c>
      <c r="H153" s="187">
        <v>1.085</v>
      </c>
      <c r="I153" s="188"/>
      <c r="L153" s="184"/>
      <c r="M153" s="189"/>
      <c r="N153" s="190"/>
      <c r="O153" s="190"/>
      <c r="P153" s="190"/>
      <c r="Q153" s="190"/>
      <c r="R153" s="190"/>
      <c r="S153" s="190"/>
      <c r="T153" s="191"/>
      <c r="AT153" s="185" t="s">
        <v>138</v>
      </c>
      <c r="AU153" s="185" t="s">
        <v>87</v>
      </c>
      <c r="AV153" s="14" t="s">
        <v>136</v>
      </c>
      <c r="AW153" s="14" t="s">
        <v>32</v>
      </c>
      <c r="AX153" s="14" t="s">
        <v>85</v>
      </c>
      <c r="AY153" s="185" t="s">
        <v>128</v>
      </c>
    </row>
    <row r="154" spans="1:65" s="2" customFormat="1" ht="21.75" customHeight="1">
      <c r="A154" s="33"/>
      <c r="B154" s="161"/>
      <c r="C154" s="162" t="s">
        <v>150</v>
      </c>
      <c r="D154" s="162" t="s">
        <v>131</v>
      </c>
      <c r="E154" s="163" t="s">
        <v>170</v>
      </c>
      <c r="F154" s="164" t="s">
        <v>171</v>
      </c>
      <c r="G154" s="165" t="s">
        <v>142</v>
      </c>
      <c r="H154" s="166">
        <v>3.22</v>
      </c>
      <c r="I154" s="167"/>
      <c r="J154" s="168">
        <f>ROUND(I154*H154,2)</f>
        <v>0</v>
      </c>
      <c r="K154" s="164" t="s">
        <v>135</v>
      </c>
      <c r="L154" s="34"/>
      <c r="M154" s="169" t="s">
        <v>1</v>
      </c>
      <c r="N154" s="170" t="s">
        <v>42</v>
      </c>
      <c r="O154" s="59"/>
      <c r="P154" s="171">
        <f>O154*H154</f>
        <v>0</v>
      </c>
      <c r="Q154" s="171">
        <v>2.6339999999999999E-2</v>
      </c>
      <c r="R154" s="171">
        <f>Q154*H154</f>
        <v>8.4814799999999996E-2</v>
      </c>
      <c r="S154" s="171">
        <v>0</v>
      </c>
      <c r="T154" s="17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3" t="s">
        <v>136</v>
      </c>
      <c r="AT154" s="173" t="s">
        <v>131</v>
      </c>
      <c r="AU154" s="173" t="s">
        <v>87</v>
      </c>
      <c r="AY154" s="18" t="s">
        <v>128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8" t="s">
        <v>85</v>
      </c>
      <c r="BK154" s="174">
        <f>ROUND(I154*H154,2)</f>
        <v>0</v>
      </c>
      <c r="BL154" s="18" t="s">
        <v>136</v>
      </c>
      <c r="BM154" s="173" t="s">
        <v>172</v>
      </c>
    </row>
    <row r="155" spans="1:65" s="15" customFormat="1" ht="11.25">
      <c r="B155" s="192"/>
      <c r="D155" s="176" t="s">
        <v>138</v>
      </c>
      <c r="E155" s="193" t="s">
        <v>1</v>
      </c>
      <c r="F155" s="194" t="s">
        <v>173</v>
      </c>
      <c r="H155" s="193" t="s">
        <v>1</v>
      </c>
      <c r="I155" s="195"/>
      <c r="L155" s="192"/>
      <c r="M155" s="196"/>
      <c r="N155" s="197"/>
      <c r="O155" s="197"/>
      <c r="P155" s="197"/>
      <c r="Q155" s="197"/>
      <c r="R155" s="197"/>
      <c r="S155" s="197"/>
      <c r="T155" s="198"/>
      <c r="AT155" s="193" t="s">
        <v>138</v>
      </c>
      <c r="AU155" s="193" t="s">
        <v>87</v>
      </c>
      <c r="AV155" s="15" t="s">
        <v>85</v>
      </c>
      <c r="AW155" s="15" t="s">
        <v>32</v>
      </c>
      <c r="AX155" s="15" t="s">
        <v>77</v>
      </c>
      <c r="AY155" s="193" t="s">
        <v>128</v>
      </c>
    </row>
    <row r="156" spans="1:65" s="13" customFormat="1" ht="11.25">
      <c r="B156" s="175"/>
      <c r="D156" s="176" t="s">
        <v>138</v>
      </c>
      <c r="E156" s="177" t="s">
        <v>1</v>
      </c>
      <c r="F156" s="178" t="s">
        <v>166</v>
      </c>
      <c r="H156" s="179">
        <v>3.22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77" t="s">
        <v>138</v>
      </c>
      <c r="AU156" s="177" t="s">
        <v>87</v>
      </c>
      <c r="AV156" s="13" t="s">
        <v>87</v>
      </c>
      <c r="AW156" s="13" t="s">
        <v>32</v>
      </c>
      <c r="AX156" s="13" t="s">
        <v>77</v>
      </c>
      <c r="AY156" s="177" t="s">
        <v>128</v>
      </c>
    </row>
    <row r="157" spans="1:65" s="14" customFormat="1" ht="11.25">
      <c r="B157" s="184"/>
      <c r="D157" s="176" t="s">
        <v>138</v>
      </c>
      <c r="E157" s="185" t="s">
        <v>1</v>
      </c>
      <c r="F157" s="186" t="s">
        <v>149</v>
      </c>
      <c r="H157" s="187">
        <v>3.22</v>
      </c>
      <c r="I157" s="188"/>
      <c r="L157" s="184"/>
      <c r="M157" s="189"/>
      <c r="N157" s="190"/>
      <c r="O157" s="190"/>
      <c r="P157" s="190"/>
      <c r="Q157" s="190"/>
      <c r="R157" s="190"/>
      <c r="S157" s="190"/>
      <c r="T157" s="191"/>
      <c r="AT157" s="185" t="s">
        <v>138</v>
      </c>
      <c r="AU157" s="185" t="s">
        <v>87</v>
      </c>
      <c r="AV157" s="14" t="s">
        <v>136</v>
      </c>
      <c r="AW157" s="14" t="s">
        <v>32</v>
      </c>
      <c r="AX157" s="14" t="s">
        <v>85</v>
      </c>
      <c r="AY157" s="185" t="s">
        <v>128</v>
      </c>
    </row>
    <row r="158" spans="1:65" s="12" customFormat="1" ht="22.9" customHeight="1">
      <c r="B158" s="148"/>
      <c r="D158" s="149" t="s">
        <v>76</v>
      </c>
      <c r="E158" s="159" t="s">
        <v>174</v>
      </c>
      <c r="F158" s="159" t="s">
        <v>175</v>
      </c>
      <c r="I158" s="151"/>
      <c r="J158" s="160">
        <f>BK158</f>
        <v>0</v>
      </c>
      <c r="L158" s="148"/>
      <c r="M158" s="153"/>
      <c r="N158" s="154"/>
      <c r="O158" s="154"/>
      <c r="P158" s="155">
        <f>SUM(P159:P190)</f>
        <v>0</v>
      </c>
      <c r="Q158" s="154"/>
      <c r="R158" s="155">
        <f>SUM(R159:R190)</f>
        <v>2.1190000000000001E-2</v>
      </c>
      <c r="S158" s="154"/>
      <c r="T158" s="156">
        <f>SUM(T159:T190)</f>
        <v>3.0880999999999998</v>
      </c>
      <c r="AR158" s="149" t="s">
        <v>85</v>
      </c>
      <c r="AT158" s="157" t="s">
        <v>76</v>
      </c>
      <c r="AU158" s="157" t="s">
        <v>85</v>
      </c>
      <c r="AY158" s="149" t="s">
        <v>128</v>
      </c>
      <c r="BK158" s="158">
        <f>SUM(BK159:BK190)</f>
        <v>0</v>
      </c>
    </row>
    <row r="159" spans="1:65" s="2" customFormat="1" ht="21.75" customHeight="1">
      <c r="A159" s="33"/>
      <c r="B159" s="161"/>
      <c r="C159" s="162" t="s">
        <v>176</v>
      </c>
      <c r="D159" s="162" t="s">
        <v>131</v>
      </c>
      <c r="E159" s="163" t="s">
        <v>177</v>
      </c>
      <c r="F159" s="164" t="s">
        <v>178</v>
      </c>
      <c r="G159" s="165" t="s">
        <v>134</v>
      </c>
      <c r="H159" s="166">
        <v>0.98599999999999999</v>
      </c>
      <c r="I159" s="167"/>
      <c r="J159" s="168">
        <f>ROUND(I159*H159,2)</f>
        <v>0</v>
      </c>
      <c r="K159" s="164" t="s">
        <v>135</v>
      </c>
      <c r="L159" s="34"/>
      <c r="M159" s="169" t="s">
        <v>1</v>
      </c>
      <c r="N159" s="170" t="s">
        <v>42</v>
      </c>
      <c r="O159" s="59"/>
      <c r="P159" s="171">
        <f>O159*H159</f>
        <v>0</v>
      </c>
      <c r="Q159" s="171">
        <v>0</v>
      </c>
      <c r="R159" s="171">
        <f>Q159*H159</f>
        <v>0</v>
      </c>
      <c r="S159" s="171">
        <v>2.2000000000000002</v>
      </c>
      <c r="T159" s="172">
        <f>S159*H159</f>
        <v>2.1692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3" t="s">
        <v>136</v>
      </c>
      <c r="AT159" s="173" t="s">
        <v>131</v>
      </c>
      <c r="AU159" s="173" t="s">
        <v>87</v>
      </c>
      <c r="AY159" s="18" t="s">
        <v>128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8" t="s">
        <v>85</v>
      </c>
      <c r="BK159" s="174">
        <f>ROUND(I159*H159,2)</f>
        <v>0</v>
      </c>
      <c r="BL159" s="18" t="s">
        <v>136</v>
      </c>
      <c r="BM159" s="173" t="s">
        <v>179</v>
      </c>
    </row>
    <row r="160" spans="1:65" s="15" customFormat="1" ht="11.25">
      <c r="B160" s="192"/>
      <c r="D160" s="176" t="s">
        <v>138</v>
      </c>
      <c r="E160" s="193" t="s">
        <v>1</v>
      </c>
      <c r="F160" s="194" t="s">
        <v>162</v>
      </c>
      <c r="H160" s="193" t="s">
        <v>1</v>
      </c>
      <c r="I160" s="195"/>
      <c r="L160" s="192"/>
      <c r="M160" s="196"/>
      <c r="N160" s="197"/>
      <c r="O160" s="197"/>
      <c r="P160" s="197"/>
      <c r="Q160" s="197"/>
      <c r="R160" s="197"/>
      <c r="S160" s="197"/>
      <c r="T160" s="198"/>
      <c r="AT160" s="193" t="s">
        <v>138</v>
      </c>
      <c r="AU160" s="193" t="s">
        <v>87</v>
      </c>
      <c r="AV160" s="15" t="s">
        <v>85</v>
      </c>
      <c r="AW160" s="15" t="s">
        <v>32</v>
      </c>
      <c r="AX160" s="15" t="s">
        <v>77</v>
      </c>
      <c r="AY160" s="193" t="s">
        <v>128</v>
      </c>
    </row>
    <row r="161" spans="1:65" s="15" customFormat="1" ht="11.25">
      <c r="B161" s="192"/>
      <c r="D161" s="176" t="s">
        <v>138</v>
      </c>
      <c r="E161" s="193" t="s">
        <v>1</v>
      </c>
      <c r="F161" s="194" t="s">
        <v>163</v>
      </c>
      <c r="H161" s="193" t="s">
        <v>1</v>
      </c>
      <c r="I161" s="195"/>
      <c r="L161" s="192"/>
      <c r="M161" s="196"/>
      <c r="N161" s="197"/>
      <c r="O161" s="197"/>
      <c r="P161" s="197"/>
      <c r="Q161" s="197"/>
      <c r="R161" s="197"/>
      <c r="S161" s="197"/>
      <c r="T161" s="198"/>
      <c r="AT161" s="193" t="s">
        <v>138</v>
      </c>
      <c r="AU161" s="193" t="s">
        <v>87</v>
      </c>
      <c r="AV161" s="15" t="s">
        <v>85</v>
      </c>
      <c r="AW161" s="15" t="s">
        <v>32</v>
      </c>
      <c r="AX161" s="15" t="s">
        <v>77</v>
      </c>
      <c r="AY161" s="193" t="s">
        <v>128</v>
      </c>
    </row>
    <row r="162" spans="1:65" s="13" customFormat="1" ht="11.25">
      <c r="B162" s="175"/>
      <c r="D162" s="176" t="s">
        <v>138</v>
      </c>
      <c r="E162" s="177" t="s">
        <v>1</v>
      </c>
      <c r="F162" s="178" t="s">
        <v>164</v>
      </c>
      <c r="H162" s="179">
        <v>3.32</v>
      </c>
      <c r="I162" s="180"/>
      <c r="L162" s="175"/>
      <c r="M162" s="181"/>
      <c r="N162" s="182"/>
      <c r="O162" s="182"/>
      <c r="P162" s="182"/>
      <c r="Q162" s="182"/>
      <c r="R162" s="182"/>
      <c r="S162" s="182"/>
      <c r="T162" s="183"/>
      <c r="AT162" s="177" t="s">
        <v>138</v>
      </c>
      <c r="AU162" s="177" t="s">
        <v>87</v>
      </c>
      <c r="AV162" s="13" t="s">
        <v>87</v>
      </c>
      <c r="AW162" s="13" t="s">
        <v>32</v>
      </c>
      <c r="AX162" s="13" t="s">
        <v>77</v>
      </c>
      <c r="AY162" s="177" t="s">
        <v>128</v>
      </c>
    </row>
    <row r="163" spans="1:65" s="15" customFormat="1" ht="11.25">
      <c r="B163" s="192"/>
      <c r="D163" s="176" t="s">
        <v>138</v>
      </c>
      <c r="E163" s="193" t="s">
        <v>1</v>
      </c>
      <c r="F163" s="194" t="s">
        <v>165</v>
      </c>
      <c r="H163" s="193" t="s">
        <v>1</v>
      </c>
      <c r="I163" s="195"/>
      <c r="L163" s="192"/>
      <c r="M163" s="196"/>
      <c r="N163" s="197"/>
      <c r="O163" s="197"/>
      <c r="P163" s="197"/>
      <c r="Q163" s="197"/>
      <c r="R163" s="197"/>
      <c r="S163" s="197"/>
      <c r="T163" s="198"/>
      <c r="AT163" s="193" t="s">
        <v>138</v>
      </c>
      <c r="AU163" s="193" t="s">
        <v>87</v>
      </c>
      <c r="AV163" s="15" t="s">
        <v>85</v>
      </c>
      <c r="AW163" s="15" t="s">
        <v>32</v>
      </c>
      <c r="AX163" s="15" t="s">
        <v>77</v>
      </c>
      <c r="AY163" s="193" t="s">
        <v>128</v>
      </c>
    </row>
    <row r="164" spans="1:65" s="13" customFormat="1" ht="11.25">
      <c r="B164" s="175"/>
      <c r="D164" s="176" t="s">
        <v>138</v>
      </c>
      <c r="E164" s="177" t="s">
        <v>1</v>
      </c>
      <c r="F164" s="178" t="s">
        <v>166</v>
      </c>
      <c r="H164" s="179">
        <v>3.22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77" t="s">
        <v>138</v>
      </c>
      <c r="AU164" s="177" t="s">
        <v>87</v>
      </c>
      <c r="AV164" s="13" t="s">
        <v>87</v>
      </c>
      <c r="AW164" s="13" t="s">
        <v>32</v>
      </c>
      <c r="AX164" s="13" t="s">
        <v>77</v>
      </c>
      <c r="AY164" s="177" t="s">
        <v>128</v>
      </c>
    </row>
    <row r="165" spans="1:65" s="16" customFormat="1" ht="11.25">
      <c r="B165" s="199"/>
      <c r="D165" s="176" t="s">
        <v>138</v>
      </c>
      <c r="E165" s="200" t="s">
        <v>1</v>
      </c>
      <c r="F165" s="201" t="s">
        <v>167</v>
      </c>
      <c r="H165" s="202">
        <v>6.54</v>
      </c>
      <c r="I165" s="203"/>
      <c r="L165" s="199"/>
      <c r="M165" s="204"/>
      <c r="N165" s="205"/>
      <c r="O165" s="205"/>
      <c r="P165" s="205"/>
      <c r="Q165" s="205"/>
      <c r="R165" s="205"/>
      <c r="S165" s="205"/>
      <c r="T165" s="206"/>
      <c r="AT165" s="200" t="s">
        <v>138</v>
      </c>
      <c r="AU165" s="200" t="s">
        <v>87</v>
      </c>
      <c r="AV165" s="16" t="s">
        <v>129</v>
      </c>
      <c r="AW165" s="16" t="s">
        <v>32</v>
      </c>
      <c r="AX165" s="16" t="s">
        <v>77</v>
      </c>
      <c r="AY165" s="200" t="s">
        <v>128</v>
      </c>
    </row>
    <row r="166" spans="1:65" s="15" customFormat="1" ht="11.25">
      <c r="B166" s="192"/>
      <c r="D166" s="176" t="s">
        <v>138</v>
      </c>
      <c r="E166" s="193" t="s">
        <v>1</v>
      </c>
      <c r="F166" s="194" t="s">
        <v>168</v>
      </c>
      <c r="H166" s="193" t="s">
        <v>1</v>
      </c>
      <c r="I166" s="195"/>
      <c r="L166" s="192"/>
      <c r="M166" s="196"/>
      <c r="N166" s="197"/>
      <c r="O166" s="197"/>
      <c r="P166" s="197"/>
      <c r="Q166" s="197"/>
      <c r="R166" s="197"/>
      <c r="S166" s="197"/>
      <c r="T166" s="198"/>
      <c r="AT166" s="193" t="s">
        <v>138</v>
      </c>
      <c r="AU166" s="193" t="s">
        <v>87</v>
      </c>
      <c r="AV166" s="15" t="s">
        <v>85</v>
      </c>
      <c r="AW166" s="15" t="s">
        <v>32</v>
      </c>
      <c r="AX166" s="15" t="s">
        <v>77</v>
      </c>
      <c r="AY166" s="193" t="s">
        <v>128</v>
      </c>
    </row>
    <row r="167" spans="1:65" s="13" customFormat="1" ht="11.25">
      <c r="B167" s="175"/>
      <c r="D167" s="176" t="s">
        <v>138</v>
      </c>
      <c r="E167" s="177" t="s">
        <v>1</v>
      </c>
      <c r="F167" s="178" t="s">
        <v>164</v>
      </c>
      <c r="H167" s="179">
        <v>3.32</v>
      </c>
      <c r="I167" s="180"/>
      <c r="L167" s="175"/>
      <c r="M167" s="181"/>
      <c r="N167" s="182"/>
      <c r="O167" s="182"/>
      <c r="P167" s="182"/>
      <c r="Q167" s="182"/>
      <c r="R167" s="182"/>
      <c r="S167" s="182"/>
      <c r="T167" s="183"/>
      <c r="AT167" s="177" t="s">
        <v>138</v>
      </c>
      <c r="AU167" s="177" t="s">
        <v>87</v>
      </c>
      <c r="AV167" s="13" t="s">
        <v>87</v>
      </c>
      <c r="AW167" s="13" t="s">
        <v>32</v>
      </c>
      <c r="AX167" s="13" t="s">
        <v>77</v>
      </c>
      <c r="AY167" s="177" t="s">
        <v>128</v>
      </c>
    </row>
    <row r="168" spans="1:65" s="16" customFormat="1" ht="11.25">
      <c r="B168" s="199"/>
      <c r="D168" s="176" t="s">
        <v>138</v>
      </c>
      <c r="E168" s="200" t="s">
        <v>1</v>
      </c>
      <c r="F168" s="201" t="s">
        <v>167</v>
      </c>
      <c r="H168" s="202">
        <v>3.32</v>
      </c>
      <c r="I168" s="203"/>
      <c r="L168" s="199"/>
      <c r="M168" s="204"/>
      <c r="N168" s="205"/>
      <c r="O168" s="205"/>
      <c r="P168" s="205"/>
      <c r="Q168" s="205"/>
      <c r="R168" s="205"/>
      <c r="S168" s="205"/>
      <c r="T168" s="206"/>
      <c r="AT168" s="200" t="s">
        <v>138</v>
      </c>
      <c r="AU168" s="200" t="s">
        <v>87</v>
      </c>
      <c r="AV168" s="16" t="s">
        <v>129</v>
      </c>
      <c r="AW168" s="16" t="s">
        <v>32</v>
      </c>
      <c r="AX168" s="16" t="s">
        <v>77</v>
      </c>
      <c r="AY168" s="200" t="s">
        <v>128</v>
      </c>
    </row>
    <row r="169" spans="1:65" s="14" customFormat="1" ht="11.25">
      <c r="B169" s="184"/>
      <c r="D169" s="176" t="s">
        <v>138</v>
      </c>
      <c r="E169" s="185" t="s">
        <v>1</v>
      </c>
      <c r="F169" s="186" t="s">
        <v>149</v>
      </c>
      <c r="H169" s="187">
        <v>9.86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138</v>
      </c>
      <c r="AU169" s="185" t="s">
        <v>87</v>
      </c>
      <c r="AV169" s="14" t="s">
        <v>136</v>
      </c>
      <c r="AW169" s="14" t="s">
        <v>32</v>
      </c>
      <c r="AX169" s="14" t="s">
        <v>77</v>
      </c>
      <c r="AY169" s="185" t="s">
        <v>128</v>
      </c>
    </row>
    <row r="170" spans="1:65" s="13" customFormat="1" ht="11.25">
      <c r="B170" s="175"/>
      <c r="D170" s="176" t="s">
        <v>138</v>
      </c>
      <c r="E170" s="177" t="s">
        <v>1</v>
      </c>
      <c r="F170" s="178" t="s">
        <v>180</v>
      </c>
      <c r="H170" s="179">
        <v>0.98599999999999999</v>
      </c>
      <c r="I170" s="180"/>
      <c r="L170" s="175"/>
      <c r="M170" s="181"/>
      <c r="N170" s="182"/>
      <c r="O170" s="182"/>
      <c r="P170" s="182"/>
      <c r="Q170" s="182"/>
      <c r="R170" s="182"/>
      <c r="S170" s="182"/>
      <c r="T170" s="183"/>
      <c r="AT170" s="177" t="s">
        <v>138</v>
      </c>
      <c r="AU170" s="177" t="s">
        <v>87</v>
      </c>
      <c r="AV170" s="13" t="s">
        <v>87</v>
      </c>
      <c r="AW170" s="13" t="s">
        <v>32</v>
      </c>
      <c r="AX170" s="13" t="s">
        <v>77</v>
      </c>
      <c r="AY170" s="177" t="s">
        <v>128</v>
      </c>
    </row>
    <row r="171" spans="1:65" s="14" customFormat="1" ht="11.25">
      <c r="B171" s="184"/>
      <c r="D171" s="176" t="s">
        <v>138</v>
      </c>
      <c r="E171" s="185" t="s">
        <v>1</v>
      </c>
      <c r="F171" s="186" t="s">
        <v>149</v>
      </c>
      <c r="H171" s="187">
        <v>0.98599999999999999</v>
      </c>
      <c r="I171" s="188"/>
      <c r="L171" s="184"/>
      <c r="M171" s="189"/>
      <c r="N171" s="190"/>
      <c r="O171" s="190"/>
      <c r="P171" s="190"/>
      <c r="Q171" s="190"/>
      <c r="R171" s="190"/>
      <c r="S171" s="190"/>
      <c r="T171" s="191"/>
      <c r="AT171" s="185" t="s">
        <v>138</v>
      </c>
      <c r="AU171" s="185" t="s">
        <v>87</v>
      </c>
      <c r="AV171" s="14" t="s">
        <v>136</v>
      </c>
      <c r="AW171" s="14" t="s">
        <v>32</v>
      </c>
      <c r="AX171" s="14" t="s">
        <v>85</v>
      </c>
      <c r="AY171" s="185" t="s">
        <v>128</v>
      </c>
    </row>
    <row r="172" spans="1:65" s="2" customFormat="1" ht="21.75" customHeight="1">
      <c r="A172" s="33"/>
      <c r="B172" s="161"/>
      <c r="C172" s="162" t="s">
        <v>181</v>
      </c>
      <c r="D172" s="162" t="s">
        <v>131</v>
      </c>
      <c r="E172" s="163" t="s">
        <v>182</v>
      </c>
      <c r="F172" s="164" t="s">
        <v>183</v>
      </c>
      <c r="G172" s="165" t="s">
        <v>142</v>
      </c>
      <c r="H172" s="166">
        <v>6.54</v>
      </c>
      <c r="I172" s="167"/>
      <c r="J172" s="168">
        <f>ROUND(I172*H172,2)</f>
        <v>0</v>
      </c>
      <c r="K172" s="164" t="s">
        <v>135</v>
      </c>
      <c r="L172" s="34"/>
      <c r="M172" s="169" t="s">
        <v>1</v>
      </c>
      <c r="N172" s="170" t="s">
        <v>42</v>
      </c>
      <c r="O172" s="59"/>
      <c r="P172" s="171">
        <f>O172*H172</f>
        <v>0</v>
      </c>
      <c r="Q172" s="171">
        <v>0</v>
      </c>
      <c r="R172" s="171">
        <f>Q172*H172</f>
        <v>0</v>
      </c>
      <c r="S172" s="171">
        <v>3.5000000000000003E-2</v>
      </c>
      <c r="T172" s="172">
        <f>S172*H172</f>
        <v>0.22890000000000002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3" t="s">
        <v>136</v>
      </c>
      <c r="AT172" s="173" t="s">
        <v>131</v>
      </c>
      <c r="AU172" s="173" t="s">
        <v>87</v>
      </c>
      <c r="AY172" s="18" t="s">
        <v>128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8" t="s">
        <v>85</v>
      </c>
      <c r="BK172" s="174">
        <f>ROUND(I172*H172,2)</f>
        <v>0</v>
      </c>
      <c r="BL172" s="18" t="s">
        <v>136</v>
      </c>
      <c r="BM172" s="173" t="s">
        <v>184</v>
      </c>
    </row>
    <row r="173" spans="1:65" s="15" customFormat="1" ht="11.25">
      <c r="B173" s="192"/>
      <c r="D173" s="176" t="s">
        <v>138</v>
      </c>
      <c r="E173" s="193" t="s">
        <v>1</v>
      </c>
      <c r="F173" s="194" t="s">
        <v>162</v>
      </c>
      <c r="H173" s="193" t="s">
        <v>1</v>
      </c>
      <c r="I173" s="195"/>
      <c r="L173" s="192"/>
      <c r="M173" s="196"/>
      <c r="N173" s="197"/>
      <c r="O173" s="197"/>
      <c r="P173" s="197"/>
      <c r="Q173" s="197"/>
      <c r="R173" s="197"/>
      <c r="S173" s="197"/>
      <c r="T173" s="198"/>
      <c r="AT173" s="193" t="s">
        <v>138</v>
      </c>
      <c r="AU173" s="193" t="s">
        <v>87</v>
      </c>
      <c r="AV173" s="15" t="s">
        <v>85</v>
      </c>
      <c r="AW173" s="15" t="s">
        <v>32</v>
      </c>
      <c r="AX173" s="15" t="s">
        <v>77</v>
      </c>
      <c r="AY173" s="193" t="s">
        <v>128</v>
      </c>
    </row>
    <row r="174" spans="1:65" s="15" customFormat="1" ht="11.25">
      <c r="B174" s="192"/>
      <c r="D174" s="176" t="s">
        <v>138</v>
      </c>
      <c r="E174" s="193" t="s">
        <v>1</v>
      </c>
      <c r="F174" s="194" t="s">
        <v>163</v>
      </c>
      <c r="H174" s="193" t="s">
        <v>1</v>
      </c>
      <c r="I174" s="195"/>
      <c r="L174" s="192"/>
      <c r="M174" s="196"/>
      <c r="N174" s="197"/>
      <c r="O174" s="197"/>
      <c r="P174" s="197"/>
      <c r="Q174" s="197"/>
      <c r="R174" s="197"/>
      <c r="S174" s="197"/>
      <c r="T174" s="198"/>
      <c r="AT174" s="193" t="s">
        <v>138</v>
      </c>
      <c r="AU174" s="193" t="s">
        <v>87</v>
      </c>
      <c r="AV174" s="15" t="s">
        <v>85</v>
      </c>
      <c r="AW174" s="15" t="s">
        <v>32</v>
      </c>
      <c r="AX174" s="15" t="s">
        <v>77</v>
      </c>
      <c r="AY174" s="193" t="s">
        <v>128</v>
      </c>
    </row>
    <row r="175" spans="1:65" s="13" customFormat="1" ht="11.25">
      <c r="B175" s="175"/>
      <c r="D175" s="176" t="s">
        <v>138</v>
      </c>
      <c r="E175" s="177" t="s">
        <v>1</v>
      </c>
      <c r="F175" s="178" t="s">
        <v>164</v>
      </c>
      <c r="H175" s="179">
        <v>3.32</v>
      </c>
      <c r="I175" s="180"/>
      <c r="L175" s="175"/>
      <c r="M175" s="181"/>
      <c r="N175" s="182"/>
      <c r="O175" s="182"/>
      <c r="P175" s="182"/>
      <c r="Q175" s="182"/>
      <c r="R175" s="182"/>
      <c r="S175" s="182"/>
      <c r="T175" s="183"/>
      <c r="AT175" s="177" t="s">
        <v>138</v>
      </c>
      <c r="AU175" s="177" t="s">
        <v>87</v>
      </c>
      <c r="AV175" s="13" t="s">
        <v>87</v>
      </c>
      <c r="AW175" s="13" t="s">
        <v>32</v>
      </c>
      <c r="AX175" s="13" t="s">
        <v>77</v>
      </c>
      <c r="AY175" s="177" t="s">
        <v>128</v>
      </c>
    </row>
    <row r="176" spans="1:65" s="15" customFormat="1" ht="11.25">
      <c r="B176" s="192"/>
      <c r="D176" s="176" t="s">
        <v>138</v>
      </c>
      <c r="E176" s="193" t="s">
        <v>1</v>
      </c>
      <c r="F176" s="194" t="s">
        <v>165</v>
      </c>
      <c r="H176" s="193" t="s">
        <v>1</v>
      </c>
      <c r="I176" s="195"/>
      <c r="L176" s="192"/>
      <c r="M176" s="196"/>
      <c r="N176" s="197"/>
      <c r="O176" s="197"/>
      <c r="P176" s="197"/>
      <c r="Q176" s="197"/>
      <c r="R176" s="197"/>
      <c r="S176" s="197"/>
      <c r="T176" s="198"/>
      <c r="AT176" s="193" t="s">
        <v>138</v>
      </c>
      <c r="AU176" s="193" t="s">
        <v>87</v>
      </c>
      <c r="AV176" s="15" t="s">
        <v>85</v>
      </c>
      <c r="AW176" s="15" t="s">
        <v>32</v>
      </c>
      <c r="AX176" s="15" t="s">
        <v>77</v>
      </c>
      <c r="AY176" s="193" t="s">
        <v>128</v>
      </c>
    </row>
    <row r="177" spans="1:65" s="13" customFormat="1" ht="11.25">
      <c r="B177" s="175"/>
      <c r="D177" s="176" t="s">
        <v>138</v>
      </c>
      <c r="E177" s="177" t="s">
        <v>1</v>
      </c>
      <c r="F177" s="178" t="s">
        <v>166</v>
      </c>
      <c r="H177" s="179">
        <v>3.22</v>
      </c>
      <c r="I177" s="180"/>
      <c r="L177" s="175"/>
      <c r="M177" s="181"/>
      <c r="N177" s="182"/>
      <c r="O177" s="182"/>
      <c r="P177" s="182"/>
      <c r="Q177" s="182"/>
      <c r="R177" s="182"/>
      <c r="S177" s="182"/>
      <c r="T177" s="183"/>
      <c r="AT177" s="177" t="s">
        <v>138</v>
      </c>
      <c r="AU177" s="177" t="s">
        <v>87</v>
      </c>
      <c r="AV177" s="13" t="s">
        <v>87</v>
      </c>
      <c r="AW177" s="13" t="s">
        <v>32</v>
      </c>
      <c r="AX177" s="13" t="s">
        <v>77</v>
      </c>
      <c r="AY177" s="177" t="s">
        <v>128</v>
      </c>
    </row>
    <row r="178" spans="1:65" s="14" customFormat="1" ht="11.25">
      <c r="B178" s="184"/>
      <c r="D178" s="176" t="s">
        <v>138</v>
      </c>
      <c r="E178" s="185" t="s">
        <v>1</v>
      </c>
      <c r="F178" s="186" t="s">
        <v>149</v>
      </c>
      <c r="H178" s="187">
        <v>6.54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85" t="s">
        <v>138</v>
      </c>
      <c r="AU178" s="185" t="s">
        <v>87</v>
      </c>
      <c r="AV178" s="14" t="s">
        <v>136</v>
      </c>
      <c r="AW178" s="14" t="s">
        <v>32</v>
      </c>
      <c r="AX178" s="14" t="s">
        <v>85</v>
      </c>
      <c r="AY178" s="185" t="s">
        <v>128</v>
      </c>
    </row>
    <row r="179" spans="1:65" s="2" customFormat="1" ht="21.75" customHeight="1">
      <c r="A179" s="33"/>
      <c r="B179" s="161"/>
      <c r="C179" s="162" t="s">
        <v>174</v>
      </c>
      <c r="D179" s="162" t="s">
        <v>131</v>
      </c>
      <c r="E179" s="163" t="s">
        <v>185</v>
      </c>
      <c r="F179" s="164" t="s">
        <v>186</v>
      </c>
      <c r="G179" s="165" t="s">
        <v>154</v>
      </c>
      <c r="H179" s="166">
        <v>1</v>
      </c>
      <c r="I179" s="167"/>
      <c r="J179" s="168">
        <f>ROUND(I179*H179,2)</f>
        <v>0</v>
      </c>
      <c r="K179" s="164" t="s">
        <v>135</v>
      </c>
      <c r="L179" s="34"/>
      <c r="M179" s="169" t="s">
        <v>1</v>
      </c>
      <c r="N179" s="170" t="s">
        <v>42</v>
      </c>
      <c r="O179" s="59"/>
      <c r="P179" s="171">
        <f>O179*H179</f>
        <v>0</v>
      </c>
      <c r="Q179" s="171">
        <v>0</v>
      </c>
      <c r="R179" s="171">
        <f>Q179*H179</f>
        <v>0</v>
      </c>
      <c r="S179" s="171">
        <v>7.3999999999999996E-2</v>
      </c>
      <c r="T179" s="172">
        <f>S179*H179</f>
        <v>7.3999999999999996E-2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3" t="s">
        <v>136</v>
      </c>
      <c r="AT179" s="173" t="s">
        <v>131</v>
      </c>
      <c r="AU179" s="173" t="s">
        <v>87</v>
      </c>
      <c r="AY179" s="18" t="s">
        <v>128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8" t="s">
        <v>85</v>
      </c>
      <c r="BK179" s="174">
        <f>ROUND(I179*H179,2)</f>
        <v>0</v>
      </c>
      <c r="BL179" s="18" t="s">
        <v>136</v>
      </c>
      <c r="BM179" s="173" t="s">
        <v>187</v>
      </c>
    </row>
    <row r="180" spans="1:65" s="13" customFormat="1" ht="11.25">
      <c r="B180" s="175"/>
      <c r="D180" s="176" t="s">
        <v>138</v>
      </c>
      <c r="E180" s="177" t="s">
        <v>1</v>
      </c>
      <c r="F180" s="178" t="s">
        <v>188</v>
      </c>
      <c r="H180" s="179">
        <v>1</v>
      </c>
      <c r="I180" s="180"/>
      <c r="L180" s="175"/>
      <c r="M180" s="181"/>
      <c r="N180" s="182"/>
      <c r="O180" s="182"/>
      <c r="P180" s="182"/>
      <c r="Q180" s="182"/>
      <c r="R180" s="182"/>
      <c r="S180" s="182"/>
      <c r="T180" s="183"/>
      <c r="AT180" s="177" t="s">
        <v>138</v>
      </c>
      <c r="AU180" s="177" t="s">
        <v>87</v>
      </c>
      <c r="AV180" s="13" t="s">
        <v>87</v>
      </c>
      <c r="AW180" s="13" t="s">
        <v>32</v>
      </c>
      <c r="AX180" s="13" t="s">
        <v>85</v>
      </c>
      <c r="AY180" s="177" t="s">
        <v>128</v>
      </c>
    </row>
    <row r="181" spans="1:65" s="2" customFormat="1" ht="21.75" customHeight="1">
      <c r="A181" s="33"/>
      <c r="B181" s="161"/>
      <c r="C181" s="162" t="s">
        <v>189</v>
      </c>
      <c r="D181" s="162" t="s">
        <v>131</v>
      </c>
      <c r="E181" s="163" t="s">
        <v>190</v>
      </c>
      <c r="F181" s="164" t="s">
        <v>191</v>
      </c>
      <c r="G181" s="165" t="s">
        <v>142</v>
      </c>
      <c r="H181" s="166">
        <v>3.2</v>
      </c>
      <c r="I181" s="167"/>
      <c r="J181" s="168">
        <f>ROUND(I181*H181,2)</f>
        <v>0</v>
      </c>
      <c r="K181" s="164" t="s">
        <v>135</v>
      </c>
      <c r="L181" s="34"/>
      <c r="M181" s="169" t="s">
        <v>1</v>
      </c>
      <c r="N181" s="170" t="s">
        <v>42</v>
      </c>
      <c r="O181" s="59"/>
      <c r="P181" s="171">
        <f>O181*H181</f>
        <v>0</v>
      </c>
      <c r="Q181" s="171">
        <v>0</v>
      </c>
      <c r="R181" s="171">
        <f>Q181*H181</f>
        <v>0</v>
      </c>
      <c r="S181" s="171">
        <v>0.18</v>
      </c>
      <c r="T181" s="172">
        <f>S181*H181</f>
        <v>0.57599999999999996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3" t="s">
        <v>136</v>
      </c>
      <c r="AT181" s="173" t="s">
        <v>131</v>
      </c>
      <c r="AU181" s="173" t="s">
        <v>87</v>
      </c>
      <c r="AY181" s="18" t="s">
        <v>128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8" t="s">
        <v>85</v>
      </c>
      <c r="BK181" s="174">
        <f>ROUND(I181*H181,2)</f>
        <v>0</v>
      </c>
      <c r="BL181" s="18" t="s">
        <v>136</v>
      </c>
      <c r="BM181" s="173" t="s">
        <v>192</v>
      </c>
    </row>
    <row r="182" spans="1:65" s="13" customFormat="1" ht="11.25">
      <c r="B182" s="175"/>
      <c r="D182" s="176" t="s">
        <v>138</v>
      </c>
      <c r="E182" s="177" t="s">
        <v>1</v>
      </c>
      <c r="F182" s="178" t="s">
        <v>193</v>
      </c>
      <c r="H182" s="179">
        <v>3.2</v>
      </c>
      <c r="I182" s="180"/>
      <c r="L182" s="175"/>
      <c r="M182" s="181"/>
      <c r="N182" s="182"/>
      <c r="O182" s="182"/>
      <c r="P182" s="182"/>
      <c r="Q182" s="182"/>
      <c r="R182" s="182"/>
      <c r="S182" s="182"/>
      <c r="T182" s="183"/>
      <c r="AT182" s="177" t="s">
        <v>138</v>
      </c>
      <c r="AU182" s="177" t="s">
        <v>87</v>
      </c>
      <c r="AV182" s="13" t="s">
        <v>87</v>
      </c>
      <c r="AW182" s="13" t="s">
        <v>32</v>
      </c>
      <c r="AX182" s="13" t="s">
        <v>85</v>
      </c>
      <c r="AY182" s="177" t="s">
        <v>128</v>
      </c>
    </row>
    <row r="183" spans="1:65" s="2" customFormat="1" ht="21.75" customHeight="1">
      <c r="A183" s="33"/>
      <c r="B183" s="161"/>
      <c r="C183" s="162" t="s">
        <v>194</v>
      </c>
      <c r="D183" s="162" t="s">
        <v>131</v>
      </c>
      <c r="E183" s="163" t="s">
        <v>195</v>
      </c>
      <c r="F183" s="164" t="s">
        <v>196</v>
      </c>
      <c r="G183" s="165" t="s">
        <v>197</v>
      </c>
      <c r="H183" s="166">
        <v>8</v>
      </c>
      <c r="I183" s="167"/>
      <c r="J183" s="168">
        <f>ROUND(I183*H183,2)</f>
        <v>0</v>
      </c>
      <c r="K183" s="164" t="s">
        <v>135</v>
      </c>
      <c r="L183" s="34"/>
      <c r="M183" s="169" t="s">
        <v>1</v>
      </c>
      <c r="N183" s="170" t="s">
        <v>42</v>
      </c>
      <c r="O183" s="59"/>
      <c r="P183" s="171">
        <f>O183*H183</f>
        <v>0</v>
      </c>
      <c r="Q183" s="171">
        <v>0</v>
      </c>
      <c r="R183" s="171">
        <f>Q183*H183</f>
        <v>0</v>
      </c>
      <c r="S183" s="171">
        <v>5.0000000000000001E-3</v>
      </c>
      <c r="T183" s="172">
        <f>S183*H183</f>
        <v>0.04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3" t="s">
        <v>136</v>
      </c>
      <c r="AT183" s="173" t="s">
        <v>131</v>
      </c>
      <c r="AU183" s="173" t="s">
        <v>87</v>
      </c>
      <c r="AY183" s="18" t="s">
        <v>128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8" t="s">
        <v>85</v>
      </c>
      <c r="BK183" s="174">
        <f>ROUND(I183*H183,2)</f>
        <v>0</v>
      </c>
      <c r="BL183" s="18" t="s">
        <v>136</v>
      </c>
      <c r="BM183" s="173" t="s">
        <v>198</v>
      </c>
    </row>
    <row r="184" spans="1:65" s="13" customFormat="1" ht="11.25">
      <c r="B184" s="175"/>
      <c r="D184" s="176" t="s">
        <v>138</v>
      </c>
      <c r="E184" s="177" t="s">
        <v>1</v>
      </c>
      <c r="F184" s="178" t="s">
        <v>199</v>
      </c>
      <c r="H184" s="179">
        <v>8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138</v>
      </c>
      <c r="AU184" s="177" t="s">
        <v>87</v>
      </c>
      <c r="AV184" s="13" t="s">
        <v>87</v>
      </c>
      <c r="AW184" s="13" t="s">
        <v>32</v>
      </c>
      <c r="AX184" s="13" t="s">
        <v>85</v>
      </c>
      <c r="AY184" s="177" t="s">
        <v>128</v>
      </c>
    </row>
    <row r="185" spans="1:65" s="2" customFormat="1" ht="21.75" customHeight="1">
      <c r="A185" s="33"/>
      <c r="B185" s="161"/>
      <c r="C185" s="162" t="s">
        <v>200</v>
      </c>
      <c r="D185" s="162" t="s">
        <v>131</v>
      </c>
      <c r="E185" s="163" t="s">
        <v>201</v>
      </c>
      <c r="F185" s="164" t="s">
        <v>202</v>
      </c>
      <c r="G185" s="165" t="s">
        <v>197</v>
      </c>
      <c r="H185" s="166">
        <v>22</v>
      </c>
      <c r="I185" s="167"/>
      <c r="J185" s="168">
        <f>ROUND(I185*H185,2)</f>
        <v>0</v>
      </c>
      <c r="K185" s="164" t="s">
        <v>1</v>
      </c>
      <c r="L185" s="34"/>
      <c r="M185" s="169" t="s">
        <v>1</v>
      </c>
      <c r="N185" s="170" t="s">
        <v>42</v>
      </c>
      <c r="O185" s="59"/>
      <c r="P185" s="171">
        <f>O185*H185</f>
        <v>0</v>
      </c>
      <c r="Q185" s="171">
        <v>8.0000000000000007E-5</v>
      </c>
      <c r="R185" s="171">
        <f>Q185*H185</f>
        <v>1.7600000000000001E-3</v>
      </c>
      <c r="S185" s="171">
        <v>0</v>
      </c>
      <c r="T185" s="17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3" t="s">
        <v>136</v>
      </c>
      <c r="AT185" s="173" t="s">
        <v>131</v>
      </c>
      <c r="AU185" s="173" t="s">
        <v>87</v>
      </c>
      <c r="AY185" s="18" t="s">
        <v>128</v>
      </c>
      <c r="BE185" s="174">
        <f>IF(N185="základní",J185,0)</f>
        <v>0</v>
      </c>
      <c r="BF185" s="174">
        <f>IF(N185="snížená",J185,0)</f>
        <v>0</v>
      </c>
      <c r="BG185" s="174">
        <f>IF(N185="zákl. přenesená",J185,0)</f>
        <v>0</v>
      </c>
      <c r="BH185" s="174">
        <f>IF(N185="sníž. přenesená",J185,0)</f>
        <v>0</v>
      </c>
      <c r="BI185" s="174">
        <f>IF(N185="nulová",J185,0)</f>
        <v>0</v>
      </c>
      <c r="BJ185" s="18" t="s">
        <v>85</v>
      </c>
      <c r="BK185" s="174">
        <f>ROUND(I185*H185,2)</f>
        <v>0</v>
      </c>
      <c r="BL185" s="18" t="s">
        <v>136</v>
      </c>
      <c r="BM185" s="173" t="s">
        <v>203</v>
      </c>
    </row>
    <row r="186" spans="1:65" s="15" customFormat="1" ht="11.25">
      <c r="B186" s="192"/>
      <c r="D186" s="176" t="s">
        <v>138</v>
      </c>
      <c r="E186" s="193" t="s">
        <v>1</v>
      </c>
      <c r="F186" s="194" t="s">
        <v>204</v>
      </c>
      <c r="H186" s="193" t="s">
        <v>1</v>
      </c>
      <c r="I186" s="195"/>
      <c r="L186" s="192"/>
      <c r="M186" s="196"/>
      <c r="N186" s="197"/>
      <c r="O186" s="197"/>
      <c r="P186" s="197"/>
      <c r="Q186" s="197"/>
      <c r="R186" s="197"/>
      <c r="S186" s="197"/>
      <c r="T186" s="198"/>
      <c r="AT186" s="193" t="s">
        <v>138</v>
      </c>
      <c r="AU186" s="193" t="s">
        <v>87</v>
      </c>
      <c r="AV186" s="15" t="s">
        <v>85</v>
      </c>
      <c r="AW186" s="15" t="s">
        <v>32</v>
      </c>
      <c r="AX186" s="15" t="s">
        <v>77</v>
      </c>
      <c r="AY186" s="193" t="s">
        <v>128</v>
      </c>
    </row>
    <row r="187" spans="1:65" s="13" customFormat="1" ht="11.25">
      <c r="B187" s="175"/>
      <c r="D187" s="176" t="s">
        <v>138</v>
      </c>
      <c r="E187" s="177" t="s">
        <v>1</v>
      </c>
      <c r="F187" s="178" t="s">
        <v>205</v>
      </c>
      <c r="H187" s="179">
        <v>22</v>
      </c>
      <c r="I187" s="180"/>
      <c r="L187" s="175"/>
      <c r="M187" s="181"/>
      <c r="N187" s="182"/>
      <c r="O187" s="182"/>
      <c r="P187" s="182"/>
      <c r="Q187" s="182"/>
      <c r="R187" s="182"/>
      <c r="S187" s="182"/>
      <c r="T187" s="183"/>
      <c r="AT187" s="177" t="s">
        <v>138</v>
      </c>
      <c r="AU187" s="177" t="s">
        <v>87</v>
      </c>
      <c r="AV187" s="13" t="s">
        <v>87</v>
      </c>
      <c r="AW187" s="13" t="s">
        <v>32</v>
      </c>
      <c r="AX187" s="13" t="s">
        <v>77</v>
      </c>
      <c r="AY187" s="177" t="s">
        <v>128</v>
      </c>
    </row>
    <row r="188" spans="1:65" s="14" customFormat="1" ht="11.25">
      <c r="B188" s="184"/>
      <c r="D188" s="176" t="s">
        <v>138</v>
      </c>
      <c r="E188" s="185" t="s">
        <v>1</v>
      </c>
      <c r="F188" s="186" t="s">
        <v>149</v>
      </c>
      <c r="H188" s="187">
        <v>22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5" t="s">
        <v>138</v>
      </c>
      <c r="AU188" s="185" t="s">
        <v>87</v>
      </c>
      <c r="AV188" s="14" t="s">
        <v>136</v>
      </c>
      <c r="AW188" s="14" t="s">
        <v>32</v>
      </c>
      <c r="AX188" s="14" t="s">
        <v>85</v>
      </c>
      <c r="AY188" s="185" t="s">
        <v>128</v>
      </c>
    </row>
    <row r="189" spans="1:65" s="2" customFormat="1" ht="21.75" customHeight="1">
      <c r="A189" s="33"/>
      <c r="B189" s="161"/>
      <c r="C189" s="162" t="s">
        <v>206</v>
      </c>
      <c r="D189" s="162" t="s">
        <v>131</v>
      </c>
      <c r="E189" s="163" t="s">
        <v>207</v>
      </c>
      <c r="F189" s="164" t="s">
        <v>208</v>
      </c>
      <c r="G189" s="165" t="s">
        <v>142</v>
      </c>
      <c r="H189" s="166">
        <v>1</v>
      </c>
      <c r="I189" s="167"/>
      <c r="J189" s="168">
        <f>ROUND(I189*H189,2)</f>
        <v>0</v>
      </c>
      <c r="K189" s="164" t="s">
        <v>135</v>
      </c>
      <c r="L189" s="34"/>
      <c r="M189" s="169" t="s">
        <v>1</v>
      </c>
      <c r="N189" s="170" t="s">
        <v>42</v>
      </c>
      <c r="O189" s="59"/>
      <c r="P189" s="171">
        <f>O189*H189</f>
        <v>0</v>
      </c>
      <c r="Q189" s="171">
        <v>1.9429999999999999E-2</v>
      </c>
      <c r="R189" s="171">
        <f>Q189*H189</f>
        <v>1.9429999999999999E-2</v>
      </c>
      <c r="S189" s="171">
        <v>0</v>
      </c>
      <c r="T189" s="17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3" t="s">
        <v>136</v>
      </c>
      <c r="AT189" s="173" t="s">
        <v>131</v>
      </c>
      <c r="AU189" s="173" t="s">
        <v>87</v>
      </c>
      <c r="AY189" s="18" t="s">
        <v>128</v>
      </c>
      <c r="BE189" s="174">
        <f>IF(N189="základní",J189,0)</f>
        <v>0</v>
      </c>
      <c r="BF189" s="174">
        <f>IF(N189="snížená",J189,0)</f>
        <v>0</v>
      </c>
      <c r="BG189" s="174">
        <f>IF(N189="zákl. přenesená",J189,0)</f>
        <v>0</v>
      </c>
      <c r="BH189" s="174">
        <f>IF(N189="sníž. přenesená",J189,0)</f>
        <v>0</v>
      </c>
      <c r="BI189" s="174">
        <f>IF(N189="nulová",J189,0)</f>
        <v>0</v>
      </c>
      <c r="BJ189" s="18" t="s">
        <v>85</v>
      </c>
      <c r="BK189" s="174">
        <f>ROUND(I189*H189,2)</f>
        <v>0</v>
      </c>
      <c r="BL189" s="18" t="s">
        <v>136</v>
      </c>
      <c r="BM189" s="173" t="s">
        <v>209</v>
      </c>
    </row>
    <row r="190" spans="1:65" s="13" customFormat="1" ht="11.25">
      <c r="B190" s="175"/>
      <c r="D190" s="176" t="s">
        <v>138</v>
      </c>
      <c r="E190" s="177" t="s">
        <v>1</v>
      </c>
      <c r="F190" s="178" t="s">
        <v>210</v>
      </c>
      <c r="H190" s="179">
        <v>1</v>
      </c>
      <c r="I190" s="180"/>
      <c r="L190" s="175"/>
      <c r="M190" s="181"/>
      <c r="N190" s="182"/>
      <c r="O190" s="182"/>
      <c r="P190" s="182"/>
      <c r="Q190" s="182"/>
      <c r="R190" s="182"/>
      <c r="S190" s="182"/>
      <c r="T190" s="183"/>
      <c r="AT190" s="177" t="s">
        <v>138</v>
      </c>
      <c r="AU190" s="177" t="s">
        <v>87</v>
      </c>
      <c r="AV190" s="13" t="s">
        <v>87</v>
      </c>
      <c r="AW190" s="13" t="s">
        <v>32</v>
      </c>
      <c r="AX190" s="13" t="s">
        <v>85</v>
      </c>
      <c r="AY190" s="177" t="s">
        <v>128</v>
      </c>
    </row>
    <row r="191" spans="1:65" s="12" customFormat="1" ht="22.9" customHeight="1">
      <c r="B191" s="148"/>
      <c r="D191" s="149" t="s">
        <v>76</v>
      </c>
      <c r="E191" s="159" t="s">
        <v>211</v>
      </c>
      <c r="F191" s="159" t="s">
        <v>212</v>
      </c>
      <c r="I191" s="151"/>
      <c r="J191" s="160">
        <f>BK191</f>
        <v>0</v>
      </c>
      <c r="L191" s="148"/>
      <c r="M191" s="153"/>
      <c r="N191" s="154"/>
      <c r="O191" s="154"/>
      <c r="P191" s="155">
        <f>SUM(P192:P200)</f>
        <v>0</v>
      </c>
      <c r="Q191" s="154"/>
      <c r="R191" s="155">
        <f>SUM(R192:R200)</f>
        <v>0</v>
      </c>
      <c r="S191" s="154"/>
      <c r="T191" s="156">
        <f>SUM(T192:T200)</f>
        <v>0</v>
      </c>
      <c r="AR191" s="149" t="s">
        <v>85</v>
      </c>
      <c r="AT191" s="157" t="s">
        <v>76</v>
      </c>
      <c r="AU191" s="157" t="s">
        <v>85</v>
      </c>
      <c r="AY191" s="149" t="s">
        <v>128</v>
      </c>
      <c r="BK191" s="158">
        <f>SUM(BK192:BK200)</f>
        <v>0</v>
      </c>
    </row>
    <row r="192" spans="1:65" s="2" customFormat="1" ht="21.75" customHeight="1">
      <c r="A192" s="33"/>
      <c r="B192" s="161"/>
      <c r="C192" s="162" t="s">
        <v>213</v>
      </c>
      <c r="D192" s="162" t="s">
        <v>131</v>
      </c>
      <c r="E192" s="163" t="s">
        <v>214</v>
      </c>
      <c r="F192" s="164" t="s">
        <v>215</v>
      </c>
      <c r="G192" s="165" t="s">
        <v>216</v>
      </c>
      <c r="H192" s="166">
        <v>3.1179999999999999</v>
      </c>
      <c r="I192" s="167"/>
      <c r="J192" s="168">
        <f>ROUND(I192*H192,2)</f>
        <v>0</v>
      </c>
      <c r="K192" s="164" t="s">
        <v>135</v>
      </c>
      <c r="L192" s="34"/>
      <c r="M192" s="169" t="s">
        <v>1</v>
      </c>
      <c r="N192" s="170" t="s">
        <v>42</v>
      </c>
      <c r="O192" s="59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3" t="s">
        <v>136</v>
      </c>
      <c r="AT192" s="173" t="s">
        <v>131</v>
      </c>
      <c r="AU192" s="173" t="s">
        <v>87</v>
      </c>
      <c r="AY192" s="18" t="s">
        <v>128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8" t="s">
        <v>85</v>
      </c>
      <c r="BK192" s="174">
        <f>ROUND(I192*H192,2)</f>
        <v>0</v>
      </c>
      <c r="BL192" s="18" t="s">
        <v>136</v>
      </c>
      <c r="BM192" s="173" t="s">
        <v>217</v>
      </c>
    </row>
    <row r="193" spans="1:65" s="2" customFormat="1" ht="21.75" customHeight="1">
      <c r="A193" s="33"/>
      <c r="B193" s="161"/>
      <c r="C193" s="162" t="s">
        <v>8</v>
      </c>
      <c r="D193" s="162" t="s">
        <v>131</v>
      </c>
      <c r="E193" s="163" t="s">
        <v>218</v>
      </c>
      <c r="F193" s="164" t="s">
        <v>219</v>
      </c>
      <c r="G193" s="165" t="s">
        <v>216</v>
      </c>
      <c r="H193" s="166">
        <v>3.1179999999999999</v>
      </c>
      <c r="I193" s="167"/>
      <c r="J193" s="168">
        <f>ROUND(I193*H193,2)</f>
        <v>0</v>
      </c>
      <c r="K193" s="164" t="s">
        <v>135</v>
      </c>
      <c r="L193" s="34"/>
      <c r="M193" s="169" t="s">
        <v>1</v>
      </c>
      <c r="N193" s="170" t="s">
        <v>42</v>
      </c>
      <c r="O193" s="59"/>
      <c r="P193" s="171">
        <f>O193*H193</f>
        <v>0</v>
      </c>
      <c r="Q193" s="171">
        <v>0</v>
      </c>
      <c r="R193" s="171">
        <f>Q193*H193</f>
        <v>0</v>
      </c>
      <c r="S193" s="171">
        <v>0</v>
      </c>
      <c r="T193" s="17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3" t="s">
        <v>136</v>
      </c>
      <c r="AT193" s="173" t="s">
        <v>131</v>
      </c>
      <c r="AU193" s="173" t="s">
        <v>87</v>
      </c>
      <c r="AY193" s="18" t="s">
        <v>128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8" t="s">
        <v>85</v>
      </c>
      <c r="BK193" s="174">
        <f>ROUND(I193*H193,2)</f>
        <v>0</v>
      </c>
      <c r="BL193" s="18" t="s">
        <v>136</v>
      </c>
      <c r="BM193" s="173" t="s">
        <v>220</v>
      </c>
    </row>
    <row r="194" spans="1:65" s="2" customFormat="1" ht="21.75" customHeight="1">
      <c r="A194" s="33"/>
      <c r="B194" s="161"/>
      <c r="C194" s="162" t="s">
        <v>221</v>
      </c>
      <c r="D194" s="162" t="s">
        <v>131</v>
      </c>
      <c r="E194" s="163" t="s">
        <v>222</v>
      </c>
      <c r="F194" s="164" t="s">
        <v>223</v>
      </c>
      <c r="G194" s="165" t="s">
        <v>216</v>
      </c>
      <c r="H194" s="166">
        <v>3.1179999999999999</v>
      </c>
      <c r="I194" s="167"/>
      <c r="J194" s="168">
        <f>ROUND(I194*H194,2)</f>
        <v>0</v>
      </c>
      <c r="K194" s="164" t="s">
        <v>135</v>
      </c>
      <c r="L194" s="34"/>
      <c r="M194" s="169" t="s">
        <v>1</v>
      </c>
      <c r="N194" s="170" t="s">
        <v>42</v>
      </c>
      <c r="O194" s="59"/>
      <c r="P194" s="171">
        <f>O194*H194</f>
        <v>0</v>
      </c>
      <c r="Q194" s="171">
        <v>0</v>
      </c>
      <c r="R194" s="171">
        <f>Q194*H194</f>
        <v>0</v>
      </c>
      <c r="S194" s="171">
        <v>0</v>
      </c>
      <c r="T194" s="17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3" t="s">
        <v>136</v>
      </c>
      <c r="AT194" s="173" t="s">
        <v>131</v>
      </c>
      <c r="AU194" s="173" t="s">
        <v>87</v>
      </c>
      <c r="AY194" s="18" t="s">
        <v>128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8" t="s">
        <v>85</v>
      </c>
      <c r="BK194" s="174">
        <f>ROUND(I194*H194,2)</f>
        <v>0</v>
      </c>
      <c r="BL194" s="18" t="s">
        <v>136</v>
      </c>
      <c r="BM194" s="173" t="s">
        <v>224</v>
      </c>
    </row>
    <row r="195" spans="1:65" s="2" customFormat="1" ht="21.75" customHeight="1">
      <c r="A195" s="33"/>
      <c r="B195" s="161"/>
      <c r="C195" s="162" t="s">
        <v>225</v>
      </c>
      <c r="D195" s="162" t="s">
        <v>131</v>
      </c>
      <c r="E195" s="163" t="s">
        <v>226</v>
      </c>
      <c r="F195" s="164" t="s">
        <v>227</v>
      </c>
      <c r="G195" s="165" t="s">
        <v>216</v>
      </c>
      <c r="H195" s="166">
        <v>59.241999999999997</v>
      </c>
      <c r="I195" s="167"/>
      <c r="J195" s="168">
        <f>ROUND(I195*H195,2)</f>
        <v>0</v>
      </c>
      <c r="K195" s="164" t="s">
        <v>135</v>
      </c>
      <c r="L195" s="34"/>
      <c r="M195" s="169" t="s">
        <v>1</v>
      </c>
      <c r="N195" s="170" t="s">
        <v>42</v>
      </c>
      <c r="O195" s="59"/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3" t="s">
        <v>136</v>
      </c>
      <c r="AT195" s="173" t="s">
        <v>131</v>
      </c>
      <c r="AU195" s="173" t="s">
        <v>87</v>
      </c>
      <c r="AY195" s="18" t="s">
        <v>128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8" t="s">
        <v>85</v>
      </c>
      <c r="BK195" s="174">
        <f>ROUND(I195*H195,2)</f>
        <v>0</v>
      </c>
      <c r="BL195" s="18" t="s">
        <v>136</v>
      </c>
      <c r="BM195" s="173" t="s">
        <v>228</v>
      </c>
    </row>
    <row r="196" spans="1:65" s="13" customFormat="1" ht="11.25">
      <c r="B196" s="175"/>
      <c r="D196" s="176" t="s">
        <v>138</v>
      </c>
      <c r="F196" s="178" t="s">
        <v>229</v>
      </c>
      <c r="H196" s="179">
        <v>59.241999999999997</v>
      </c>
      <c r="I196" s="180"/>
      <c r="L196" s="175"/>
      <c r="M196" s="181"/>
      <c r="N196" s="182"/>
      <c r="O196" s="182"/>
      <c r="P196" s="182"/>
      <c r="Q196" s="182"/>
      <c r="R196" s="182"/>
      <c r="S196" s="182"/>
      <c r="T196" s="183"/>
      <c r="AT196" s="177" t="s">
        <v>138</v>
      </c>
      <c r="AU196" s="177" t="s">
        <v>87</v>
      </c>
      <c r="AV196" s="13" t="s">
        <v>87</v>
      </c>
      <c r="AW196" s="13" t="s">
        <v>3</v>
      </c>
      <c r="AX196" s="13" t="s">
        <v>85</v>
      </c>
      <c r="AY196" s="177" t="s">
        <v>128</v>
      </c>
    </row>
    <row r="197" spans="1:65" s="2" customFormat="1" ht="21.75" customHeight="1">
      <c r="A197" s="33"/>
      <c r="B197" s="161"/>
      <c r="C197" s="162" t="s">
        <v>230</v>
      </c>
      <c r="D197" s="162" t="s">
        <v>131</v>
      </c>
      <c r="E197" s="163" t="s">
        <v>231</v>
      </c>
      <c r="F197" s="164" t="s">
        <v>232</v>
      </c>
      <c r="G197" s="165" t="s">
        <v>216</v>
      </c>
      <c r="H197" s="166">
        <v>3.0870000000000002</v>
      </c>
      <c r="I197" s="167"/>
      <c r="J197" s="168">
        <f>ROUND(I197*H197,2)</f>
        <v>0</v>
      </c>
      <c r="K197" s="164" t="s">
        <v>135</v>
      </c>
      <c r="L197" s="34"/>
      <c r="M197" s="169" t="s">
        <v>1</v>
      </c>
      <c r="N197" s="170" t="s">
        <v>42</v>
      </c>
      <c r="O197" s="59"/>
      <c r="P197" s="171">
        <f>O197*H197</f>
        <v>0</v>
      </c>
      <c r="Q197" s="171">
        <v>0</v>
      </c>
      <c r="R197" s="171">
        <f>Q197*H197</f>
        <v>0</v>
      </c>
      <c r="S197" s="171">
        <v>0</v>
      </c>
      <c r="T197" s="17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3" t="s">
        <v>136</v>
      </c>
      <c r="AT197" s="173" t="s">
        <v>131</v>
      </c>
      <c r="AU197" s="173" t="s">
        <v>87</v>
      </c>
      <c r="AY197" s="18" t="s">
        <v>128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8" t="s">
        <v>85</v>
      </c>
      <c r="BK197" s="174">
        <f>ROUND(I197*H197,2)</f>
        <v>0</v>
      </c>
      <c r="BL197" s="18" t="s">
        <v>136</v>
      </c>
      <c r="BM197" s="173" t="s">
        <v>233</v>
      </c>
    </row>
    <row r="198" spans="1:65" s="13" customFormat="1" ht="11.25">
      <c r="B198" s="175"/>
      <c r="D198" s="176" t="s">
        <v>138</v>
      </c>
      <c r="F198" s="178" t="s">
        <v>234</v>
      </c>
      <c r="H198" s="179">
        <v>3.0870000000000002</v>
      </c>
      <c r="I198" s="180"/>
      <c r="L198" s="175"/>
      <c r="M198" s="181"/>
      <c r="N198" s="182"/>
      <c r="O198" s="182"/>
      <c r="P198" s="182"/>
      <c r="Q198" s="182"/>
      <c r="R198" s="182"/>
      <c r="S198" s="182"/>
      <c r="T198" s="183"/>
      <c r="AT198" s="177" t="s">
        <v>138</v>
      </c>
      <c r="AU198" s="177" t="s">
        <v>87</v>
      </c>
      <c r="AV198" s="13" t="s">
        <v>87</v>
      </c>
      <c r="AW198" s="13" t="s">
        <v>3</v>
      </c>
      <c r="AX198" s="13" t="s">
        <v>85</v>
      </c>
      <c r="AY198" s="177" t="s">
        <v>128</v>
      </c>
    </row>
    <row r="199" spans="1:65" s="2" customFormat="1" ht="21.75" customHeight="1">
      <c r="A199" s="33"/>
      <c r="B199" s="161"/>
      <c r="C199" s="162" t="s">
        <v>235</v>
      </c>
      <c r="D199" s="162" t="s">
        <v>131</v>
      </c>
      <c r="E199" s="163" t="s">
        <v>236</v>
      </c>
      <c r="F199" s="164" t="s">
        <v>237</v>
      </c>
      <c r="G199" s="165" t="s">
        <v>216</v>
      </c>
      <c r="H199" s="166">
        <v>3.1E-2</v>
      </c>
      <c r="I199" s="167"/>
      <c r="J199" s="168">
        <f>ROUND(I199*H199,2)</f>
        <v>0</v>
      </c>
      <c r="K199" s="164" t="s">
        <v>135</v>
      </c>
      <c r="L199" s="34"/>
      <c r="M199" s="169" t="s">
        <v>1</v>
      </c>
      <c r="N199" s="170" t="s">
        <v>42</v>
      </c>
      <c r="O199" s="59"/>
      <c r="P199" s="171">
        <f>O199*H199</f>
        <v>0</v>
      </c>
      <c r="Q199" s="171">
        <v>0</v>
      </c>
      <c r="R199" s="171">
        <f>Q199*H199</f>
        <v>0</v>
      </c>
      <c r="S199" s="171">
        <v>0</v>
      </c>
      <c r="T199" s="17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3" t="s">
        <v>136</v>
      </c>
      <c r="AT199" s="173" t="s">
        <v>131</v>
      </c>
      <c r="AU199" s="173" t="s">
        <v>87</v>
      </c>
      <c r="AY199" s="18" t="s">
        <v>128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8" t="s">
        <v>85</v>
      </c>
      <c r="BK199" s="174">
        <f>ROUND(I199*H199,2)</f>
        <v>0</v>
      </c>
      <c r="BL199" s="18" t="s">
        <v>136</v>
      </c>
      <c r="BM199" s="173" t="s">
        <v>238</v>
      </c>
    </row>
    <row r="200" spans="1:65" s="13" customFormat="1" ht="11.25">
      <c r="B200" s="175"/>
      <c r="D200" s="176" t="s">
        <v>138</v>
      </c>
      <c r="F200" s="178" t="s">
        <v>239</v>
      </c>
      <c r="H200" s="179">
        <v>3.1E-2</v>
      </c>
      <c r="I200" s="180"/>
      <c r="L200" s="175"/>
      <c r="M200" s="181"/>
      <c r="N200" s="182"/>
      <c r="O200" s="182"/>
      <c r="P200" s="182"/>
      <c r="Q200" s="182"/>
      <c r="R200" s="182"/>
      <c r="S200" s="182"/>
      <c r="T200" s="183"/>
      <c r="AT200" s="177" t="s">
        <v>138</v>
      </c>
      <c r="AU200" s="177" t="s">
        <v>87</v>
      </c>
      <c r="AV200" s="13" t="s">
        <v>87</v>
      </c>
      <c r="AW200" s="13" t="s">
        <v>3</v>
      </c>
      <c r="AX200" s="13" t="s">
        <v>85</v>
      </c>
      <c r="AY200" s="177" t="s">
        <v>128</v>
      </c>
    </row>
    <row r="201" spans="1:65" s="12" customFormat="1" ht="22.9" customHeight="1">
      <c r="B201" s="148"/>
      <c r="D201" s="149" t="s">
        <v>76</v>
      </c>
      <c r="E201" s="159" t="s">
        <v>240</v>
      </c>
      <c r="F201" s="159" t="s">
        <v>241</v>
      </c>
      <c r="I201" s="151"/>
      <c r="J201" s="160">
        <f>BK201</f>
        <v>0</v>
      </c>
      <c r="L201" s="148"/>
      <c r="M201" s="153"/>
      <c r="N201" s="154"/>
      <c r="O201" s="154"/>
      <c r="P201" s="155">
        <f>SUM(P202:P203)</f>
        <v>0</v>
      </c>
      <c r="Q201" s="154"/>
      <c r="R201" s="155">
        <f>SUM(R202:R203)</f>
        <v>0</v>
      </c>
      <c r="S201" s="154"/>
      <c r="T201" s="156">
        <f>SUM(T202:T203)</f>
        <v>0</v>
      </c>
      <c r="AR201" s="149" t="s">
        <v>85</v>
      </c>
      <c r="AT201" s="157" t="s">
        <v>76</v>
      </c>
      <c r="AU201" s="157" t="s">
        <v>85</v>
      </c>
      <c r="AY201" s="149" t="s">
        <v>128</v>
      </c>
      <c r="BK201" s="158">
        <f>SUM(BK202:BK203)</f>
        <v>0</v>
      </c>
    </row>
    <row r="202" spans="1:65" s="2" customFormat="1" ht="16.5" customHeight="1">
      <c r="A202" s="33"/>
      <c r="B202" s="161"/>
      <c r="C202" s="162" t="s">
        <v>242</v>
      </c>
      <c r="D202" s="162" t="s">
        <v>131</v>
      </c>
      <c r="E202" s="163" t="s">
        <v>243</v>
      </c>
      <c r="F202" s="164" t="s">
        <v>244</v>
      </c>
      <c r="G202" s="165" t="s">
        <v>216</v>
      </c>
      <c r="H202" s="166">
        <v>3.4</v>
      </c>
      <c r="I202" s="167"/>
      <c r="J202" s="168">
        <f>ROUND(I202*H202,2)</f>
        <v>0</v>
      </c>
      <c r="K202" s="164" t="s">
        <v>135</v>
      </c>
      <c r="L202" s="34"/>
      <c r="M202" s="169" t="s">
        <v>1</v>
      </c>
      <c r="N202" s="170" t="s">
        <v>42</v>
      </c>
      <c r="O202" s="59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3" t="s">
        <v>136</v>
      </c>
      <c r="AT202" s="173" t="s">
        <v>131</v>
      </c>
      <c r="AU202" s="173" t="s">
        <v>87</v>
      </c>
      <c r="AY202" s="18" t="s">
        <v>128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8" t="s">
        <v>85</v>
      </c>
      <c r="BK202" s="174">
        <f>ROUND(I202*H202,2)</f>
        <v>0</v>
      </c>
      <c r="BL202" s="18" t="s">
        <v>136</v>
      </c>
      <c r="BM202" s="173" t="s">
        <v>245</v>
      </c>
    </row>
    <row r="203" spans="1:65" s="2" customFormat="1" ht="21.75" customHeight="1">
      <c r="A203" s="33"/>
      <c r="B203" s="161"/>
      <c r="C203" s="162" t="s">
        <v>7</v>
      </c>
      <c r="D203" s="162" t="s">
        <v>131</v>
      </c>
      <c r="E203" s="163" t="s">
        <v>246</v>
      </c>
      <c r="F203" s="164" t="s">
        <v>247</v>
      </c>
      <c r="G203" s="165" t="s">
        <v>216</v>
      </c>
      <c r="H203" s="166">
        <v>3.4</v>
      </c>
      <c r="I203" s="167"/>
      <c r="J203" s="168">
        <f>ROUND(I203*H203,2)</f>
        <v>0</v>
      </c>
      <c r="K203" s="164" t="s">
        <v>135</v>
      </c>
      <c r="L203" s="34"/>
      <c r="M203" s="169" t="s">
        <v>1</v>
      </c>
      <c r="N203" s="170" t="s">
        <v>42</v>
      </c>
      <c r="O203" s="59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3" t="s">
        <v>136</v>
      </c>
      <c r="AT203" s="173" t="s">
        <v>131</v>
      </c>
      <c r="AU203" s="173" t="s">
        <v>87</v>
      </c>
      <c r="AY203" s="18" t="s">
        <v>128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8" t="s">
        <v>85</v>
      </c>
      <c r="BK203" s="174">
        <f>ROUND(I203*H203,2)</f>
        <v>0</v>
      </c>
      <c r="BL203" s="18" t="s">
        <v>136</v>
      </c>
      <c r="BM203" s="173" t="s">
        <v>248</v>
      </c>
    </row>
    <row r="204" spans="1:65" s="12" customFormat="1" ht="25.9" customHeight="1">
      <c r="B204" s="148"/>
      <c r="D204" s="149" t="s">
        <v>76</v>
      </c>
      <c r="E204" s="150" t="s">
        <v>249</v>
      </c>
      <c r="F204" s="150" t="s">
        <v>250</v>
      </c>
      <c r="I204" s="151"/>
      <c r="J204" s="152">
        <f>BK204</f>
        <v>0</v>
      </c>
      <c r="L204" s="148"/>
      <c r="M204" s="153"/>
      <c r="N204" s="154"/>
      <c r="O204" s="154"/>
      <c r="P204" s="155">
        <f>P205+P246+P262+P274</f>
        <v>0</v>
      </c>
      <c r="Q204" s="154"/>
      <c r="R204" s="155">
        <f>R205+R246+R262+R274</f>
        <v>0.2983672</v>
      </c>
      <c r="S204" s="154"/>
      <c r="T204" s="156">
        <f>T205+T246+T262+T274</f>
        <v>3.03358E-2</v>
      </c>
      <c r="AR204" s="149" t="s">
        <v>87</v>
      </c>
      <c r="AT204" s="157" t="s">
        <v>76</v>
      </c>
      <c r="AU204" s="157" t="s">
        <v>77</v>
      </c>
      <c r="AY204" s="149" t="s">
        <v>128</v>
      </c>
      <c r="BK204" s="158">
        <f>BK205+BK246+BK262+BK274</f>
        <v>0</v>
      </c>
    </row>
    <row r="205" spans="1:65" s="12" customFormat="1" ht="22.9" customHeight="1">
      <c r="B205" s="148"/>
      <c r="D205" s="149" t="s">
        <v>76</v>
      </c>
      <c r="E205" s="159" t="s">
        <v>251</v>
      </c>
      <c r="F205" s="159" t="s">
        <v>252</v>
      </c>
      <c r="I205" s="151"/>
      <c r="J205" s="160">
        <f>BK205</f>
        <v>0</v>
      </c>
      <c r="L205" s="148"/>
      <c r="M205" s="153"/>
      <c r="N205" s="154"/>
      <c r="O205" s="154"/>
      <c r="P205" s="155">
        <f>SUM(P206:P245)</f>
        <v>0</v>
      </c>
      <c r="Q205" s="154"/>
      <c r="R205" s="155">
        <f>SUM(R206:R245)</f>
        <v>6.9513200000000011E-2</v>
      </c>
      <c r="S205" s="154"/>
      <c r="T205" s="156">
        <f>SUM(T206:T245)</f>
        <v>2.656E-2</v>
      </c>
      <c r="AR205" s="149" t="s">
        <v>87</v>
      </c>
      <c r="AT205" s="157" t="s">
        <v>76</v>
      </c>
      <c r="AU205" s="157" t="s">
        <v>85</v>
      </c>
      <c r="AY205" s="149" t="s">
        <v>128</v>
      </c>
      <c r="BK205" s="158">
        <f>SUM(BK206:BK245)</f>
        <v>0</v>
      </c>
    </row>
    <row r="206" spans="1:65" s="2" customFormat="1" ht="21.75" customHeight="1">
      <c r="A206" s="33"/>
      <c r="B206" s="161"/>
      <c r="C206" s="162" t="s">
        <v>253</v>
      </c>
      <c r="D206" s="162" t="s">
        <v>131</v>
      </c>
      <c r="E206" s="163" t="s">
        <v>254</v>
      </c>
      <c r="F206" s="164" t="s">
        <v>255</v>
      </c>
      <c r="G206" s="165" t="s">
        <v>142</v>
      </c>
      <c r="H206" s="166">
        <v>7.8479999999999999</v>
      </c>
      <c r="I206" s="167"/>
      <c r="J206" s="168">
        <f>ROUND(I206*H206,2)</f>
        <v>0</v>
      </c>
      <c r="K206" s="164" t="s">
        <v>135</v>
      </c>
      <c r="L206" s="34"/>
      <c r="M206" s="169" t="s">
        <v>1</v>
      </c>
      <c r="N206" s="170" t="s">
        <v>42</v>
      </c>
      <c r="O206" s="59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3" t="s">
        <v>221</v>
      </c>
      <c r="AT206" s="173" t="s">
        <v>131</v>
      </c>
      <c r="AU206" s="173" t="s">
        <v>87</v>
      </c>
      <c r="AY206" s="18" t="s">
        <v>128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8" t="s">
        <v>85</v>
      </c>
      <c r="BK206" s="174">
        <f>ROUND(I206*H206,2)</f>
        <v>0</v>
      </c>
      <c r="BL206" s="18" t="s">
        <v>221</v>
      </c>
      <c r="BM206" s="173" t="s">
        <v>256</v>
      </c>
    </row>
    <row r="207" spans="1:65" s="15" customFormat="1" ht="11.25">
      <c r="B207" s="192"/>
      <c r="D207" s="176" t="s">
        <v>138</v>
      </c>
      <c r="E207" s="193" t="s">
        <v>1</v>
      </c>
      <c r="F207" s="194" t="s">
        <v>162</v>
      </c>
      <c r="H207" s="193" t="s">
        <v>1</v>
      </c>
      <c r="I207" s="195"/>
      <c r="L207" s="192"/>
      <c r="M207" s="196"/>
      <c r="N207" s="197"/>
      <c r="O207" s="197"/>
      <c r="P207" s="197"/>
      <c r="Q207" s="197"/>
      <c r="R207" s="197"/>
      <c r="S207" s="197"/>
      <c r="T207" s="198"/>
      <c r="AT207" s="193" t="s">
        <v>138</v>
      </c>
      <c r="AU207" s="193" t="s">
        <v>87</v>
      </c>
      <c r="AV207" s="15" t="s">
        <v>85</v>
      </c>
      <c r="AW207" s="15" t="s">
        <v>32</v>
      </c>
      <c r="AX207" s="15" t="s">
        <v>77</v>
      </c>
      <c r="AY207" s="193" t="s">
        <v>128</v>
      </c>
    </row>
    <row r="208" spans="1:65" s="15" customFormat="1" ht="11.25">
      <c r="B208" s="192"/>
      <c r="D208" s="176" t="s">
        <v>138</v>
      </c>
      <c r="E208" s="193" t="s">
        <v>1</v>
      </c>
      <c r="F208" s="194" t="s">
        <v>163</v>
      </c>
      <c r="H208" s="193" t="s">
        <v>1</v>
      </c>
      <c r="I208" s="195"/>
      <c r="L208" s="192"/>
      <c r="M208" s="196"/>
      <c r="N208" s="197"/>
      <c r="O208" s="197"/>
      <c r="P208" s="197"/>
      <c r="Q208" s="197"/>
      <c r="R208" s="197"/>
      <c r="S208" s="197"/>
      <c r="T208" s="198"/>
      <c r="AT208" s="193" t="s">
        <v>138</v>
      </c>
      <c r="AU208" s="193" t="s">
        <v>87</v>
      </c>
      <c r="AV208" s="15" t="s">
        <v>85</v>
      </c>
      <c r="AW208" s="15" t="s">
        <v>32</v>
      </c>
      <c r="AX208" s="15" t="s">
        <v>77</v>
      </c>
      <c r="AY208" s="193" t="s">
        <v>128</v>
      </c>
    </row>
    <row r="209" spans="1:65" s="13" customFormat="1" ht="11.25">
      <c r="B209" s="175"/>
      <c r="D209" s="176" t="s">
        <v>138</v>
      </c>
      <c r="E209" s="177" t="s">
        <v>1</v>
      </c>
      <c r="F209" s="178" t="s">
        <v>164</v>
      </c>
      <c r="H209" s="179">
        <v>3.32</v>
      </c>
      <c r="I209" s="180"/>
      <c r="L209" s="175"/>
      <c r="M209" s="181"/>
      <c r="N209" s="182"/>
      <c r="O209" s="182"/>
      <c r="P209" s="182"/>
      <c r="Q209" s="182"/>
      <c r="R209" s="182"/>
      <c r="S209" s="182"/>
      <c r="T209" s="183"/>
      <c r="AT209" s="177" t="s">
        <v>138</v>
      </c>
      <c r="AU209" s="177" t="s">
        <v>87</v>
      </c>
      <c r="AV209" s="13" t="s">
        <v>87</v>
      </c>
      <c r="AW209" s="13" t="s">
        <v>32</v>
      </c>
      <c r="AX209" s="13" t="s">
        <v>77</v>
      </c>
      <c r="AY209" s="177" t="s">
        <v>128</v>
      </c>
    </row>
    <row r="210" spans="1:65" s="15" customFormat="1" ht="11.25">
      <c r="B210" s="192"/>
      <c r="D210" s="176" t="s">
        <v>138</v>
      </c>
      <c r="E210" s="193" t="s">
        <v>1</v>
      </c>
      <c r="F210" s="194" t="s">
        <v>165</v>
      </c>
      <c r="H210" s="193" t="s">
        <v>1</v>
      </c>
      <c r="I210" s="195"/>
      <c r="L210" s="192"/>
      <c r="M210" s="196"/>
      <c r="N210" s="197"/>
      <c r="O210" s="197"/>
      <c r="P210" s="197"/>
      <c r="Q210" s="197"/>
      <c r="R210" s="197"/>
      <c r="S210" s="197"/>
      <c r="T210" s="198"/>
      <c r="AT210" s="193" t="s">
        <v>138</v>
      </c>
      <c r="AU210" s="193" t="s">
        <v>87</v>
      </c>
      <c r="AV210" s="15" t="s">
        <v>85</v>
      </c>
      <c r="AW210" s="15" t="s">
        <v>32</v>
      </c>
      <c r="AX210" s="15" t="s">
        <v>77</v>
      </c>
      <c r="AY210" s="193" t="s">
        <v>128</v>
      </c>
    </row>
    <row r="211" spans="1:65" s="13" customFormat="1" ht="11.25">
      <c r="B211" s="175"/>
      <c r="D211" s="176" t="s">
        <v>138</v>
      </c>
      <c r="E211" s="177" t="s">
        <v>1</v>
      </c>
      <c r="F211" s="178" t="s">
        <v>166</v>
      </c>
      <c r="H211" s="179">
        <v>3.22</v>
      </c>
      <c r="I211" s="180"/>
      <c r="L211" s="175"/>
      <c r="M211" s="181"/>
      <c r="N211" s="182"/>
      <c r="O211" s="182"/>
      <c r="P211" s="182"/>
      <c r="Q211" s="182"/>
      <c r="R211" s="182"/>
      <c r="S211" s="182"/>
      <c r="T211" s="183"/>
      <c r="AT211" s="177" t="s">
        <v>138</v>
      </c>
      <c r="AU211" s="177" t="s">
        <v>87</v>
      </c>
      <c r="AV211" s="13" t="s">
        <v>87</v>
      </c>
      <c r="AW211" s="13" t="s">
        <v>32</v>
      </c>
      <c r="AX211" s="13" t="s">
        <v>77</v>
      </c>
      <c r="AY211" s="177" t="s">
        <v>128</v>
      </c>
    </row>
    <row r="212" spans="1:65" s="14" customFormat="1" ht="11.25">
      <c r="B212" s="184"/>
      <c r="D212" s="176" t="s">
        <v>138</v>
      </c>
      <c r="E212" s="185" t="s">
        <v>1</v>
      </c>
      <c r="F212" s="186" t="s">
        <v>149</v>
      </c>
      <c r="H212" s="187">
        <v>6.54</v>
      </c>
      <c r="I212" s="188"/>
      <c r="L212" s="184"/>
      <c r="M212" s="189"/>
      <c r="N212" s="190"/>
      <c r="O212" s="190"/>
      <c r="P212" s="190"/>
      <c r="Q212" s="190"/>
      <c r="R212" s="190"/>
      <c r="S212" s="190"/>
      <c r="T212" s="191"/>
      <c r="AT212" s="185" t="s">
        <v>138</v>
      </c>
      <c r="AU212" s="185" t="s">
        <v>87</v>
      </c>
      <c r="AV212" s="14" t="s">
        <v>136</v>
      </c>
      <c r="AW212" s="14" t="s">
        <v>32</v>
      </c>
      <c r="AX212" s="14" t="s">
        <v>77</v>
      </c>
      <c r="AY212" s="185" t="s">
        <v>128</v>
      </c>
    </row>
    <row r="213" spans="1:65" s="13" customFormat="1" ht="11.25">
      <c r="B213" s="175"/>
      <c r="D213" s="176" t="s">
        <v>138</v>
      </c>
      <c r="E213" s="177" t="s">
        <v>1</v>
      </c>
      <c r="F213" s="178" t="s">
        <v>257</v>
      </c>
      <c r="H213" s="179">
        <v>7.8479999999999999</v>
      </c>
      <c r="I213" s="180"/>
      <c r="L213" s="175"/>
      <c r="M213" s="181"/>
      <c r="N213" s="182"/>
      <c r="O213" s="182"/>
      <c r="P213" s="182"/>
      <c r="Q213" s="182"/>
      <c r="R213" s="182"/>
      <c r="S213" s="182"/>
      <c r="T213" s="183"/>
      <c r="AT213" s="177" t="s">
        <v>138</v>
      </c>
      <c r="AU213" s="177" t="s">
        <v>87</v>
      </c>
      <c r="AV213" s="13" t="s">
        <v>87</v>
      </c>
      <c r="AW213" s="13" t="s">
        <v>32</v>
      </c>
      <c r="AX213" s="13" t="s">
        <v>77</v>
      </c>
      <c r="AY213" s="177" t="s">
        <v>128</v>
      </c>
    </row>
    <row r="214" spans="1:65" s="14" customFormat="1" ht="11.25">
      <c r="B214" s="184"/>
      <c r="D214" s="176" t="s">
        <v>138</v>
      </c>
      <c r="E214" s="185" t="s">
        <v>1</v>
      </c>
      <c r="F214" s="186" t="s">
        <v>149</v>
      </c>
      <c r="H214" s="187">
        <v>7.8479999999999999</v>
      </c>
      <c r="I214" s="188"/>
      <c r="L214" s="184"/>
      <c r="M214" s="189"/>
      <c r="N214" s="190"/>
      <c r="O214" s="190"/>
      <c r="P214" s="190"/>
      <c r="Q214" s="190"/>
      <c r="R214" s="190"/>
      <c r="S214" s="190"/>
      <c r="T214" s="191"/>
      <c r="AT214" s="185" t="s">
        <v>138</v>
      </c>
      <c r="AU214" s="185" t="s">
        <v>87</v>
      </c>
      <c r="AV214" s="14" t="s">
        <v>136</v>
      </c>
      <c r="AW214" s="14" t="s">
        <v>32</v>
      </c>
      <c r="AX214" s="14" t="s">
        <v>85</v>
      </c>
      <c r="AY214" s="185" t="s">
        <v>128</v>
      </c>
    </row>
    <row r="215" spans="1:65" s="2" customFormat="1" ht="16.5" customHeight="1">
      <c r="A215" s="33"/>
      <c r="B215" s="161"/>
      <c r="C215" s="207" t="s">
        <v>258</v>
      </c>
      <c r="D215" s="207" t="s">
        <v>259</v>
      </c>
      <c r="E215" s="208" t="s">
        <v>260</v>
      </c>
      <c r="F215" s="209" t="s">
        <v>261</v>
      </c>
      <c r="G215" s="210" t="s">
        <v>216</v>
      </c>
      <c r="H215" s="211">
        <v>3.0000000000000001E-3</v>
      </c>
      <c r="I215" s="212"/>
      <c r="J215" s="213">
        <f>ROUND(I215*H215,2)</f>
        <v>0</v>
      </c>
      <c r="K215" s="209" t="s">
        <v>135</v>
      </c>
      <c r="L215" s="214"/>
      <c r="M215" s="215" t="s">
        <v>1</v>
      </c>
      <c r="N215" s="216" t="s">
        <v>42</v>
      </c>
      <c r="O215" s="59"/>
      <c r="P215" s="171">
        <f>O215*H215</f>
        <v>0</v>
      </c>
      <c r="Q215" s="171">
        <v>1</v>
      </c>
      <c r="R215" s="171">
        <f>Q215*H215</f>
        <v>3.0000000000000001E-3</v>
      </c>
      <c r="S215" s="171">
        <v>0</v>
      </c>
      <c r="T215" s="17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3" t="s">
        <v>262</v>
      </c>
      <c r="AT215" s="173" t="s">
        <v>259</v>
      </c>
      <c r="AU215" s="173" t="s">
        <v>87</v>
      </c>
      <c r="AY215" s="18" t="s">
        <v>128</v>
      </c>
      <c r="BE215" s="174">
        <f>IF(N215="základní",J215,0)</f>
        <v>0</v>
      </c>
      <c r="BF215" s="174">
        <f>IF(N215="snížená",J215,0)</f>
        <v>0</v>
      </c>
      <c r="BG215" s="174">
        <f>IF(N215="zákl. přenesená",J215,0)</f>
        <v>0</v>
      </c>
      <c r="BH215" s="174">
        <f>IF(N215="sníž. přenesená",J215,0)</f>
        <v>0</v>
      </c>
      <c r="BI215" s="174">
        <f>IF(N215="nulová",J215,0)</f>
        <v>0</v>
      </c>
      <c r="BJ215" s="18" t="s">
        <v>85</v>
      </c>
      <c r="BK215" s="174">
        <f>ROUND(I215*H215,2)</f>
        <v>0</v>
      </c>
      <c r="BL215" s="18" t="s">
        <v>221</v>
      </c>
      <c r="BM215" s="173" t="s">
        <v>263</v>
      </c>
    </row>
    <row r="216" spans="1:65" s="2" customFormat="1" ht="19.5">
      <c r="A216" s="33"/>
      <c r="B216" s="34"/>
      <c r="C216" s="33"/>
      <c r="D216" s="176" t="s">
        <v>264</v>
      </c>
      <c r="E216" s="33"/>
      <c r="F216" s="217" t="s">
        <v>265</v>
      </c>
      <c r="G216" s="33"/>
      <c r="H216" s="33"/>
      <c r="I216" s="97"/>
      <c r="J216" s="33"/>
      <c r="K216" s="33"/>
      <c r="L216" s="34"/>
      <c r="M216" s="218"/>
      <c r="N216" s="219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264</v>
      </c>
      <c r="AU216" s="18" t="s">
        <v>87</v>
      </c>
    </row>
    <row r="217" spans="1:65" s="13" customFormat="1" ht="11.25">
      <c r="B217" s="175"/>
      <c r="D217" s="176" t="s">
        <v>138</v>
      </c>
      <c r="E217" s="177" t="s">
        <v>1</v>
      </c>
      <c r="F217" s="178" t="s">
        <v>266</v>
      </c>
      <c r="H217" s="179">
        <v>3.0000000000000001E-3</v>
      </c>
      <c r="I217" s="180"/>
      <c r="L217" s="175"/>
      <c r="M217" s="181"/>
      <c r="N217" s="182"/>
      <c r="O217" s="182"/>
      <c r="P217" s="182"/>
      <c r="Q217" s="182"/>
      <c r="R217" s="182"/>
      <c r="S217" s="182"/>
      <c r="T217" s="183"/>
      <c r="AT217" s="177" t="s">
        <v>138</v>
      </c>
      <c r="AU217" s="177" t="s">
        <v>87</v>
      </c>
      <c r="AV217" s="13" t="s">
        <v>87</v>
      </c>
      <c r="AW217" s="13" t="s">
        <v>32</v>
      </c>
      <c r="AX217" s="13" t="s">
        <v>85</v>
      </c>
      <c r="AY217" s="177" t="s">
        <v>128</v>
      </c>
    </row>
    <row r="218" spans="1:65" s="2" customFormat="1" ht="21.75" customHeight="1">
      <c r="A218" s="33"/>
      <c r="B218" s="161"/>
      <c r="C218" s="162" t="s">
        <v>267</v>
      </c>
      <c r="D218" s="162" t="s">
        <v>131</v>
      </c>
      <c r="E218" s="163" t="s">
        <v>268</v>
      </c>
      <c r="F218" s="164" t="s">
        <v>269</v>
      </c>
      <c r="G218" s="165" t="s">
        <v>197</v>
      </c>
      <c r="H218" s="166">
        <v>10.4</v>
      </c>
      <c r="I218" s="167"/>
      <c r="J218" s="168">
        <f>ROUND(I218*H218,2)</f>
        <v>0</v>
      </c>
      <c r="K218" s="164" t="s">
        <v>1</v>
      </c>
      <c r="L218" s="34"/>
      <c r="M218" s="169" t="s">
        <v>1</v>
      </c>
      <c r="N218" s="170" t="s">
        <v>42</v>
      </c>
      <c r="O218" s="59"/>
      <c r="P218" s="171">
        <f>O218*H218</f>
        <v>0</v>
      </c>
      <c r="Q218" s="171">
        <v>1E-3</v>
      </c>
      <c r="R218" s="171">
        <f>Q218*H218</f>
        <v>1.0400000000000001E-2</v>
      </c>
      <c r="S218" s="171">
        <v>0</v>
      </c>
      <c r="T218" s="17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3" t="s">
        <v>221</v>
      </c>
      <c r="AT218" s="173" t="s">
        <v>131</v>
      </c>
      <c r="AU218" s="173" t="s">
        <v>87</v>
      </c>
      <c r="AY218" s="18" t="s">
        <v>128</v>
      </c>
      <c r="BE218" s="174">
        <f>IF(N218="základní",J218,0)</f>
        <v>0</v>
      </c>
      <c r="BF218" s="174">
        <f>IF(N218="snížená",J218,0)</f>
        <v>0</v>
      </c>
      <c r="BG218" s="174">
        <f>IF(N218="zákl. přenesená",J218,0)</f>
        <v>0</v>
      </c>
      <c r="BH218" s="174">
        <f>IF(N218="sníž. přenesená",J218,0)</f>
        <v>0</v>
      </c>
      <c r="BI218" s="174">
        <f>IF(N218="nulová",J218,0)</f>
        <v>0</v>
      </c>
      <c r="BJ218" s="18" t="s">
        <v>85</v>
      </c>
      <c r="BK218" s="174">
        <f>ROUND(I218*H218,2)</f>
        <v>0</v>
      </c>
      <c r="BL218" s="18" t="s">
        <v>221</v>
      </c>
      <c r="BM218" s="173" t="s">
        <v>270</v>
      </c>
    </row>
    <row r="219" spans="1:65" s="15" customFormat="1" ht="11.25">
      <c r="B219" s="192"/>
      <c r="D219" s="176" t="s">
        <v>138</v>
      </c>
      <c r="E219" s="193" t="s">
        <v>1</v>
      </c>
      <c r="F219" s="194" t="s">
        <v>271</v>
      </c>
      <c r="H219" s="193" t="s">
        <v>1</v>
      </c>
      <c r="I219" s="195"/>
      <c r="L219" s="192"/>
      <c r="M219" s="196"/>
      <c r="N219" s="197"/>
      <c r="O219" s="197"/>
      <c r="P219" s="197"/>
      <c r="Q219" s="197"/>
      <c r="R219" s="197"/>
      <c r="S219" s="197"/>
      <c r="T219" s="198"/>
      <c r="AT219" s="193" t="s">
        <v>138</v>
      </c>
      <c r="AU219" s="193" t="s">
        <v>87</v>
      </c>
      <c r="AV219" s="15" t="s">
        <v>85</v>
      </c>
      <c r="AW219" s="15" t="s">
        <v>32</v>
      </c>
      <c r="AX219" s="15" t="s">
        <v>77</v>
      </c>
      <c r="AY219" s="193" t="s">
        <v>128</v>
      </c>
    </row>
    <row r="220" spans="1:65" s="13" customFormat="1" ht="11.25">
      <c r="B220" s="175"/>
      <c r="D220" s="176" t="s">
        <v>138</v>
      </c>
      <c r="E220" s="177" t="s">
        <v>1</v>
      </c>
      <c r="F220" s="178" t="s">
        <v>272</v>
      </c>
      <c r="H220" s="179">
        <v>3.2</v>
      </c>
      <c r="I220" s="180"/>
      <c r="L220" s="175"/>
      <c r="M220" s="181"/>
      <c r="N220" s="182"/>
      <c r="O220" s="182"/>
      <c r="P220" s="182"/>
      <c r="Q220" s="182"/>
      <c r="R220" s="182"/>
      <c r="S220" s="182"/>
      <c r="T220" s="183"/>
      <c r="AT220" s="177" t="s">
        <v>138</v>
      </c>
      <c r="AU220" s="177" t="s">
        <v>87</v>
      </c>
      <c r="AV220" s="13" t="s">
        <v>87</v>
      </c>
      <c r="AW220" s="13" t="s">
        <v>32</v>
      </c>
      <c r="AX220" s="13" t="s">
        <v>77</v>
      </c>
      <c r="AY220" s="177" t="s">
        <v>128</v>
      </c>
    </row>
    <row r="221" spans="1:65" s="13" customFormat="1" ht="11.25">
      <c r="B221" s="175"/>
      <c r="D221" s="176" t="s">
        <v>138</v>
      </c>
      <c r="E221" s="177" t="s">
        <v>1</v>
      </c>
      <c r="F221" s="178" t="s">
        <v>273</v>
      </c>
      <c r="H221" s="179">
        <v>7.2</v>
      </c>
      <c r="I221" s="180"/>
      <c r="L221" s="175"/>
      <c r="M221" s="181"/>
      <c r="N221" s="182"/>
      <c r="O221" s="182"/>
      <c r="P221" s="182"/>
      <c r="Q221" s="182"/>
      <c r="R221" s="182"/>
      <c r="S221" s="182"/>
      <c r="T221" s="183"/>
      <c r="AT221" s="177" t="s">
        <v>138</v>
      </c>
      <c r="AU221" s="177" t="s">
        <v>87</v>
      </c>
      <c r="AV221" s="13" t="s">
        <v>87</v>
      </c>
      <c r="AW221" s="13" t="s">
        <v>32</v>
      </c>
      <c r="AX221" s="13" t="s">
        <v>77</v>
      </c>
      <c r="AY221" s="177" t="s">
        <v>128</v>
      </c>
    </row>
    <row r="222" spans="1:65" s="14" customFormat="1" ht="11.25">
      <c r="B222" s="184"/>
      <c r="D222" s="176" t="s">
        <v>138</v>
      </c>
      <c r="E222" s="185" t="s">
        <v>1</v>
      </c>
      <c r="F222" s="186" t="s">
        <v>149</v>
      </c>
      <c r="H222" s="187">
        <v>10.4</v>
      </c>
      <c r="I222" s="188"/>
      <c r="L222" s="184"/>
      <c r="M222" s="189"/>
      <c r="N222" s="190"/>
      <c r="O222" s="190"/>
      <c r="P222" s="190"/>
      <c r="Q222" s="190"/>
      <c r="R222" s="190"/>
      <c r="S222" s="190"/>
      <c r="T222" s="191"/>
      <c r="AT222" s="185" t="s">
        <v>138</v>
      </c>
      <c r="AU222" s="185" t="s">
        <v>87</v>
      </c>
      <c r="AV222" s="14" t="s">
        <v>136</v>
      </c>
      <c r="AW222" s="14" t="s">
        <v>32</v>
      </c>
      <c r="AX222" s="14" t="s">
        <v>85</v>
      </c>
      <c r="AY222" s="185" t="s">
        <v>128</v>
      </c>
    </row>
    <row r="223" spans="1:65" s="2" customFormat="1" ht="16.5" customHeight="1">
      <c r="A223" s="33"/>
      <c r="B223" s="161"/>
      <c r="C223" s="162" t="s">
        <v>274</v>
      </c>
      <c r="D223" s="162" t="s">
        <v>131</v>
      </c>
      <c r="E223" s="163" t="s">
        <v>275</v>
      </c>
      <c r="F223" s="164" t="s">
        <v>276</v>
      </c>
      <c r="G223" s="165" t="s">
        <v>142</v>
      </c>
      <c r="H223" s="166">
        <v>3.32</v>
      </c>
      <c r="I223" s="167"/>
      <c r="J223" s="168">
        <f>ROUND(I223*H223,2)</f>
        <v>0</v>
      </c>
      <c r="K223" s="164" t="s">
        <v>135</v>
      </c>
      <c r="L223" s="34"/>
      <c r="M223" s="169" t="s">
        <v>1</v>
      </c>
      <c r="N223" s="170" t="s">
        <v>42</v>
      </c>
      <c r="O223" s="59"/>
      <c r="P223" s="171">
        <f>O223*H223</f>
        <v>0</v>
      </c>
      <c r="Q223" s="171">
        <v>0</v>
      </c>
      <c r="R223" s="171">
        <f>Q223*H223</f>
        <v>0</v>
      </c>
      <c r="S223" s="171">
        <v>4.0000000000000001E-3</v>
      </c>
      <c r="T223" s="172">
        <f>S223*H223</f>
        <v>1.328E-2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3" t="s">
        <v>221</v>
      </c>
      <c r="AT223" s="173" t="s">
        <v>131</v>
      </c>
      <c r="AU223" s="173" t="s">
        <v>87</v>
      </c>
      <c r="AY223" s="18" t="s">
        <v>128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8" t="s">
        <v>85</v>
      </c>
      <c r="BK223" s="174">
        <f>ROUND(I223*H223,2)</f>
        <v>0</v>
      </c>
      <c r="BL223" s="18" t="s">
        <v>221</v>
      </c>
      <c r="BM223" s="173" t="s">
        <v>277</v>
      </c>
    </row>
    <row r="224" spans="1:65" s="15" customFormat="1" ht="11.25">
      <c r="B224" s="192"/>
      <c r="D224" s="176" t="s">
        <v>138</v>
      </c>
      <c r="E224" s="193" t="s">
        <v>1</v>
      </c>
      <c r="F224" s="194" t="s">
        <v>162</v>
      </c>
      <c r="H224" s="193" t="s">
        <v>1</v>
      </c>
      <c r="I224" s="195"/>
      <c r="L224" s="192"/>
      <c r="M224" s="196"/>
      <c r="N224" s="197"/>
      <c r="O224" s="197"/>
      <c r="P224" s="197"/>
      <c r="Q224" s="197"/>
      <c r="R224" s="197"/>
      <c r="S224" s="197"/>
      <c r="T224" s="198"/>
      <c r="AT224" s="193" t="s">
        <v>138</v>
      </c>
      <c r="AU224" s="193" t="s">
        <v>87</v>
      </c>
      <c r="AV224" s="15" t="s">
        <v>85</v>
      </c>
      <c r="AW224" s="15" t="s">
        <v>32</v>
      </c>
      <c r="AX224" s="15" t="s">
        <v>77</v>
      </c>
      <c r="AY224" s="193" t="s">
        <v>128</v>
      </c>
    </row>
    <row r="225" spans="1:65" s="15" customFormat="1" ht="11.25">
      <c r="B225" s="192"/>
      <c r="D225" s="176" t="s">
        <v>138</v>
      </c>
      <c r="E225" s="193" t="s">
        <v>1</v>
      </c>
      <c r="F225" s="194" t="s">
        <v>163</v>
      </c>
      <c r="H225" s="193" t="s">
        <v>1</v>
      </c>
      <c r="I225" s="195"/>
      <c r="L225" s="192"/>
      <c r="M225" s="196"/>
      <c r="N225" s="197"/>
      <c r="O225" s="197"/>
      <c r="P225" s="197"/>
      <c r="Q225" s="197"/>
      <c r="R225" s="197"/>
      <c r="S225" s="197"/>
      <c r="T225" s="198"/>
      <c r="AT225" s="193" t="s">
        <v>138</v>
      </c>
      <c r="AU225" s="193" t="s">
        <v>87</v>
      </c>
      <c r="AV225" s="15" t="s">
        <v>85</v>
      </c>
      <c r="AW225" s="15" t="s">
        <v>32</v>
      </c>
      <c r="AX225" s="15" t="s">
        <v>77</v>
      </c>
      <c r="AY225" s="193" t="s">
        <v>128</v>
      </c>
    </row>
    <row r="226" spans="1:65" s="13" customFormat="1" ht="11.25">
      <c r="B226" s="175"/>
      <c r="D226" s="176" t="s">
        <v>138</v>
      </c>
      <c r="E226" s="177" t="s">
        <v>1</v>
      </c>
      <c r="F226" s="178" t="s">
        <v>164</v>
      </c>
      <c r="H226" s="179">
        <v>3.32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77" t="s">
        <v>138</v>
      </c>
      <c r="AU226" s="177" t="s">
        <v>87</v>
      </c>
      <c r="AV226" s="13" t="s">
        <v>87</v>
      </c>
      <c r="AW226" s="13" t="s">
        <v>32</v>
      </c>
      <c r="AX226" s="13" t="s">
        <v>77</v>
      </c>
      <c r="AY226" s="177" t="s">
        <v>128</v>
      </c>
    </row>
    <row r="227" spans="1:65" s="14" customFormat="1" ht="11.25">
      <c r="B227" s="184"/>
      <c r="D227" s="176" t="s">
        <v>138</v>
      </c>
      <c r="E227" s="185" t="s">
        <v>1</v>
      </c>
      <c r="F227" s="186" t="s">
        <v>149</v>
      </c>
      <c r="H227" s="187">
        <v>3.32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5" t="s">
        <v>138</v>
      </c>
      <c r="AU227" s="185" t="s">
        <v>87</v>
      </c>
      <c r="AV227" s="14" t="s">
        <v>136</v>
      </c>
      <c r="AW227" s="14" t="s">
        <v>32</v>
      </c>
      <c r="AX227" s="14" t="s">
        <v>85</v>
      </c>
      <c r="AY227" s="185" t="s">
        <v>128</v>
      </c>
    </row>
    <row r="228" spans="1:65" s="2" customFormat="1" ht="16.5" customHeight="1">
      <c r="A228" s="33"/>
      <c r="B228" s="161"/>
      <c r="C228" s="162" t="s">
        <v>278</v>
      </c>
      <c r="D228" s="162" t="s">
        <v>131</v>
      </c>
      <c r="E228" s="163" t="s">
        <v>279</v>
      </c>
      <c r="F228" s="164" t="s">
        <v>280</v>
      </c>
      <c r="G228" s="165" t="s">
        <v>142</v>
      </c>
      <c r="H228" s="166">
        <v>3.32</v>
      </c>
      <c r="I228" s="167"/>
      <c r="J228" s="168">
        <f>ROUND(I228*H228,2)</f>
        <v>0</v>
      </c>
      <c r="K228" s="164" t="s">
        <v>1</v>
      </c>
      <c r="L228" s="34"/>
      <c r="M228" s="169" t="s">
        <v>1</v>
      </c>
      <c r="N228" s="170" t="s">
        <v>42</v>
      </c>
      <c r="O228" s="59"/>
      <c r="P228" s="171">
        <f>O228*H228</f>
        <v>0</v>
      </c>
      <c r="Q228" s="171">
        <v>0</v>
      </c>
      <c r="R228" s="171">
        <f>Q228*H228</f>
        <v>0</v>
      </c>
      <c r="S228" s="171">
        <v>4.0000000000000001E-3</v>
      </c>
      <c r="T228" s="172">
        <f>S228*H228</f>
        <v>1.328E-2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3" t="s">
        <v>221</v>
      </c>
      <c r="AT228" s="173" t="s">
        <v>131</v>
      </c>
      <c r="AU228" s="173" t="s">
        <v>87</v>
      </c>
      <c r="AY228" s="18" t="s">
        <v>128</v>
      </c>
      <c r="BE228" s="174">
        <f>IF(N228="základní",J228,0)</f>
        <v>0</v>
      </c>
      <c r="BF228" s="174">
        <f>IF(N228="snížená",J228,0)</f>
        <v>0</v>
      </c>
      <c r="BG228" s="174">
        <f>IF(N228="zákl. přenesená",J228,0)</f>
        <v>0</v>
      </c>
      <c r="BH228" s="174">
        <f>IF(N228="sníž. přenesená",J228,0)</f>
        <v>0</v>
      </c>
      <c r="BI228" s="174">
        <f>IF(N228="nulová",J228,0)</f>
        <v>0</v>
      </c>
      <c r="BJ228" s="18" t="s">
        <v>85</v>
      </c>
      <c r="BK228" s="174">
        <f>ROUND(I228*H228,2)</f>
        <v>0</v>
      </c>
      <c r="BL228" s="18" t="s">
        <v>221</v>
      </c>
      <c r="BM228" s="173" t="s">
        <v>281</v>
      </c>
    </row>
    <row r="229" spans="1:65" s="15" customFormat="1" ht="11.25">
      <c r="B229" s="192"/>
      <c r="D229" s="176" t="s">
        <v>138</v>
      </c>
      <c r="E229" s="193" t="s">
        <v>1</v>
      </c>
      <c r="F229" s="194" t="s">
        <v>162</v>
      </c>
      <c r="H229" s="193" t="s">
        <v>1</v>
      </c>
      <c r="I229" s="195"/>
      <c r="L229" s="192"/>
      <c r="M229" s="196"/>
      <c r="N229" s="197"/>
      <c r="O229" s="197"/>
      <c r="P229" s="197"/>
      <c r="Q229" s="197"/>
      <c r="R229" s="197"/>
      <c r="S229" s="197"/>
      <c r="T229" s="198"/>
      <c r="AT229" s="193" t="s">
        <v>138</v>
      </c>
      <c r="AU229" s="193" t="s">
        <v>87</v>
      </c>
      <c r="AV229" s="15" t="s">
        <v>85</v>
      </c>
      <c r="AW229" s="15" t="s">
        <v>32</v>
      </c>
      <c r="AX229" s="15" t="s">
        <v>77</v>
      </c>
      <c r="AY229" s="193" t="s">
        <v>128</v>
      </c>
    </row>
    <row r="230" spans="1:65" s="15" customFormat="1" ht="11.25">
      <c r="B230" s="192"/>
      <c r="D230" s="176" t="s">
        <v>138</v>
      </c>
      <c r="E230" s="193" t="s">
        <v>1</v>
      </c>
      <c r="F230" s="194" t="s">
        <v>163</v>
      </c>
      <c r="H230" s="193" t="s">
        <v>1</v>
      </c>
      <c r="I230" s="195"/>
      <c r="L230" s="192"/>
      <c r="M230" s="196"/>
      <c r="N230" s="197"/>
      <c r="O230" s="197"/>
      <c r="P230" s="197"/>
      <c r="Q230" s="197"/>
      <c r="R230" s="197"/>
      <c r="S230" s="197"/>
      <c r="T230" s="198"/>
      <c r="AT230" s="193" t="s">
        <v>138</v>
      </c>
      <c r="AU230" s="193" t="s">
        <v>87</v>
      </c>
      <c r="AV230" s="15" t="s">
        <v>85</v>
      </c>
      <c r="AW230" s="15" t="s">
        <v>32</v>
      </c>
      <c r="AX230" s="15" t="s">
        <v>77</v>
      </c>
      <c r="AY230" s="193" t="s">
        <v>128</v>
      </c>
    </row>
    <row r="231" spans="1:65" s="13" customFormat="1" ht="11.25">
      <c r="B231" s="175"/>
      <c r="D231" s="176" t="s">
        <v>138</v>
      </c>
      <c r="E231" s="177" t="s">
        <v>1</v>
      </c>
      <c r="F231" s="178" t="s">
        <v>164</v>
      </c>
      <c r="H231" s="179">
        <v>3.32</v>
      </c>
      <c r="I231" s="180"/>
      <c r="L231" s="175"/>
      <c r="M231" s="181"/>
      <c r="N231" s="182"/>
      <c r="O231" s="182"/>
      <c r="P231" s="182"/>
      <c r="Q231" s="182"/>
      <c r="R231" s="182"/>
      <c r="S231" s="182"/>
      <c r="T231" s="183"/>
      <c r="AT231" s="177" t="s">
        <v>138</v>
      </c>
      <c r="AU231" s="177" t="s">
        <v>87</v>
      </c>
      <c r="AV231" s="13" t="s">
        <v>87</v>
      </c>
      <c r="AW231" s="13" t="s">
        <v>32</v>
      </c>
      <c r="AX231" s="13" t="s">
        <v>77</v>
      </c>
      <c r="AY231" s="177" t="s">
        <v>128</v>
      </c>
    </row>
    <row r="232" spans="1:65" s="14" customFormat="1" ht="11.25">
      <c r="B232" s="184"/>
      <c r="D232" s="176" t="s">
        <v>138</v>
      </c>
      <c r="E232" s="185" t="s">
        <v>1</v>
      </c>
      <c r="F232" s="186" t="s">
        <v>149</v>
      </c>
      <c r="H232" s="187">
        <v>3.32</v>
      </c>
      <c r="I232" s="188"/>
      <c r="L232" s="184"/>
      <c r="M232" s="189"/>
      <c r="N232" s="190"/>
      <c r="O232" s="190"/>
      <c r="P232" s="190"/>
      <c r="Q232" s="190"/>
      <c r="R232" s="190"/>
      <c r="S232" s="190"/>
      <c r="T232" s="191"/>
      <c r="AT232" s="185" t="s">
        <v>138</v>
      </c>
      <c r="AU232" s="185" t="s">
        <v>87</v>
      </c>
      <c r="AV232" s="14" t="s">
        <v>136</v>
      </c>
      <c r="AW232" s="14" t="s">
        <v>32</v>
      </c>
      <c r="AX232" s="14" t="s">
        <v>85</v>
      </c>
      <c r="AY232" s="185" t="s">
        <v>128</v>
      </c>
    </row>
    <row r="233" spans="1:65" s="2" customFormat="1" ht="21.75" customHeight="1">
      <c r="A233" s="33"/>
      <c r="B233" s="161"/>
      <c r="C233" s="162" t="s">
        <v>282</v>
      </c>
      <c r="D233" s="162" t="s">
        <v>131</v>
      </c>
      <c r="E233" s="163" t="s">
        <v>283</v>
      </c>
      <c r="F233" s="164" t="s">
        <v>284</v>
      </c>
      <c r="G233" s="165" t="s">
        <v>142</v>
      </c>
      <c r="H233" s="166">
        <v>7.8479999999999999</v>
      </c>
      <c r="I233" s="167"/>
      <c r="J233" s="168">
        <f>ROUND(I233*H233,2)</f>
        <v>0</v>
      </c>
      <c r="K233" s="164" t="s">
        <v>135</v>
      </c>
      <c r="L233" s="34"/>
      <c r="M233" s="169" t="s">
        <v>1</v>
      </c>
      <c r="N233" s="170" t="s">
        <v>42</v>
      </c>
      <c r="O233" s="59"/>
      <c r="P233" s="171">
        <f>O233*H233</f>
        <v>0</v>
      </c>
      <c r="Q233" s="171">
        <v>4.0000000000000002E-4</v>
      </c>
      <c r="R233" s="171">
        <f>Q233*H233</f>
        <v>3.1392E-3</v>
      </c>
      <c r="S233" s="171">
        <v>0</v>
      </c>
      <c r="T233" s="17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3" t="s">
        <v>221</v>
      </c>
      <c r="AT233" s="173" t="s">
        <v>131</v>
      </c>
      <c r="AU233" s="173" t="s">
        <v>87</v>
      </c>
      <c r="AY233" s="18" t="s">
        <v>128</v>
      </c>
      <c r="BE233" s="174">
        <f>IF(N233="základní",J233,0)</f>
        <v>0</v>
      </c>
      <c r="BF233" s="174">
        <f>IF(N233="snížená",J233,0)</f>
        <v>0</v>
      </c>
      <c r="BG233" s="174">
        <f>IF(N233="zákl. přenesená",J233,0)</f>
        <v>0</v>
      </c>
      <c r="BH233" s="174">
        <f>IF(N233="sníž. přenesená",J233,0)</f>
        <v>0</v>
      </c>
      <c r="BI233" s="174">
        <f>IF(N233="nulová",J233,0)</f>
        <v>0</v>
      </c>
      <c r="BJ233" s="18" t="s">
        <v>85</v>
      </c>
      <c r="BK233" s="174">
        <f>ROUND(I233*H233,2)</f>
        <v>0</v>
      </c>
      <c r="BL233" s="18" t="s">
        <v>221</v>
      </c>
      <c r="BM233" s="173" t="s">
        <v>285</v>
      </c>
    </row>
    <row r="234" spans="1:65" s="15" customFormat="1" ht="11.25">
      <c r="B234" s="192"/>
      <c r="D234" s="176" t="s">
        <v>138</v>
      </c>
      <c r="E234" s="193" t="s">
        <v>1</v>
      </c>
      <c r="F234" s="194" t="s">
        <v>162</v>
      </c>
      <c r="H234" s="193" t="s">
        <v>1</v>
      </c>
      <c r="I234" s="195"/>
      <c r="L234" s="192"/>
      <c r="M234" s="196"/>
      <c r="N234" s="197"/>
      <c r="O234" s="197"/>
      <c r="P234" s="197"/>
      <c r="Q234" s="197"/>
      <c r="R234" s="197"/>
      <c r="S234" s="197"/>
      <c r="T234" s="198"/>
      <c r="AT234" s="193" t="s">
        <v>138</v>
      </c>
      <c r="AU234" s="193" t="s">
        <v>87</v>
      </c>
      <c r="AV234" s="15" t="s">
        <v>85</v>
      </c>
      <c r="AW234" s="15" t="s">
        <v>32</v>
      </c>
      <c r="AX234" s="15" t="s">
        <v>77</v>
      </c>
      <c r="AY234" s="193" t="s">
        <v>128</v>
      </c>
    </row>
    <row r="235" spans="1:65" s="15" customFormat="1" ht="11.25">
      <c r="B235" s="192"/>
      <c r="D235" s="176" t="s">
        <v>138</v>
      </c>
      <c r="E235" s="193" t="s">
        <v>1</v>
      </c>
      <c r="F235" s="194" t="s">
        <v>163</v>
      </c>
      <c r="H235" s="193" t="s">
        <v>1</v>
      </c>
      <c r="I235" s="195"/>
      <c r="L235" s="192"/>
      <c r="M235" s="196"/>
      <c r="N235" s="197"/>
      <c r="O235" s="197"/>
      <c r="P235" s="197"/>
      <c r="Q235" s="197"/>
      <c r="R235" s="197"/>
      <c r="S235" s="197"/>
      <c r="T235" s="198"/>
      <c r="AT235" s="193" t="s">
        <v>138</v>
      </c>
      <c r="AU235" s="193" t="s">
        <v>87</v>
      </c>
      <c r="AV235" s="15" t="s">
        <v>85</v>
      </c>
      <c r="AW235" s="15" t="s">
        <v>32</v>
      </c>
      <c r="AX235" s="15" t="s">
        <v>77</v>
      </c>
      <c r="AY235" s="193" t="s">
        <v>128</v>
      </c>
    </row>
    <row r="236" spans="1:65" s="13" customFormat="1" ht="11.25">
      <c r="B236" s="175"/>
      <c r="D236" s="176" t="s">
        <v>138</v>
      </c>
      <c r="E236" s="177" t="s">
        <v>1</v>
      </c>
      <c r="F236" s="178" t="s">
        <v>164</v>
      </c>
      <c r="H236" s="179">
        <v>3.32</v>
      </c>
      <c r="I236" s="180"/>
      <c r="L236" s="175"/>
      <c r="M236" s="181"/>
      <c r="N236" s="182"/>
      <c r="O236" s="182"/>
      <c r="P236" s="182"/>
      <c r="Q236" s="182"/>
      <c r="R236" s="182"/>
      <c r="S236" s="182"/>
      <c r="T236" s="183"/>
      <c r="AT236" s="177" t="s">
        <v>138</v>
      </c>
      <c r="AU236" s="177" t="s">
        <v>87</v>
      </c>
      <c r="AV236" s="13" t="s">
        <v>87</v>
      </c>
      <c r="AW236" s="13" t="s">
        <v>32</v>
      </c>
      <c r="AX236" s="13" t="s">
        <v>77</v>
      </c>
      <c r="AY236" s="177" t="s">
        <v>128</v>
      </c>
    </row>
    <row r="237" spans="1:65" s="15" customFormat="1" ht="11.25">
      <c r="B237" s="192"/>
      <c r="D237" s="176" t="s">
        <v>138</v>
      </c>
      <c r="E237" s="193" t="s">
        <v>1</v>
      </c>
      <c r="F237" s="194" t="s">
        <v>165</v>
      </c>
      <c r="H237" s="193" t="s">
        <v>1</v>
      </c>
      <c r="I237" s="195"/>
      <c r="L237" s="192"/>
      <c r="M237" s="196"/>
      <c r="N237" s="197"/>
      <c r="O237" s="197"/>
      <c r="P237" s="197"/>
      <c r="Q237" s="197"/>
      <c r="R237" s="197"/>
      <c r="S237" s="197"/>
      <c r="T237" s="198"/>
      <c r="AT237" s="193" t="s">
        <v>138</v>
      </c>
      <c r="AU237" s="193" t="s">
        <v>87</v>
      </c>
      <c r="AV237" s="15" t="s">
        <v>85</v>
      </c>
      <c r="AW237" s="15" t="s">
        <v>32</v>
      </c>
      <c r="AX237" s="15" t="s">
        <v>77</v>
      </c>
      <c r="AY237" s="193" t="s">
        <v>128</v>
      </c>
    </row>
    <row r="238" spans="1:65" s="13" customFormat="1" ht="11.25">
      <c r="B238" s="175"/>
      <c r="D238" s="176" t="s">
        <v>138</v>
      </c>
      <c r="E238" s="177" t="s">
        <v>1</v>
      </c>
      <c r="F238" s="178" t="s">
        <v>166</v>
      </c>
      <c r="H238" s="179">
        <v>3.22</v>
      </c>
      <c r="I238" s="180"/>
      <c r="L238" s="175"/>
      <c r="M238" s="181"/>
      <c r="N238" s="182"/>
      <c r="O238" s="182"/>
      <c r="P238" s="182"/>
      <c r="Q238" s="182"/>
      <c r="R238" s="182"/>
      <c r="S238" s="182"/>
      <c r="T238" s="183"/>
      <c r="AT238" s="177" t="s">
        <v>138</v>
      </c>
      <c r="AU238" s="177" t="s">
        <v>87</v>
      </c>
      <c r="AV238" s="13" t="s">
        <v>87</v>
      </c>
      <c r="AW238" s="13" t="s">
        <v>32</v>
      </c>
      <c r="AX238" s="13" t="s">
        <v>77</v>
      </c>
      <c r="AY238" s="177" t="s">
        <v>128</v>
      </c>
    </row>
    <row r="239" spans="1:65" s="14" customFormat="1" ht="11.25">
      <c r="B239" s="184"/>
      <c r="D239" s="176" t="s">
        <v>138</v>
      </c>
      <c r="E239" s="185" t="s">
        <v>1</v>
      </c>
      <c r="F239" s="186" t="s">
        <v>149</v>
      </c>
      <c r="H239" s="187">
        <v>6.54</v>
      </c>
      <c r="I239" s="188"/>
      <c r="L239" s="184"/>
      <c r="M239" s="189"/>
      <c r="N239" s="190"/>
      <c r="O239" s="190"/>
      <c r="P239" s="190"/>
      <c r="Q239" s="190"/>
      <c r="R239" s="190"/>
      <c r="S239" s="190"/>
      <c r="T239" s="191"/>
      <c r="AT239" s="185" t="s">
        <v>138</v>
      </c>
      <c r="AU239" s="185" t="s">
        <v>87</v>
      </c>
      <c r="AV239" s="14" t="s">
        <v>136</v>
      </c>
      <c r="AW239" s="14" t="s">
        <v>32</v>
      </c>
      <c r="AX239" s="14" t="s">
        <v>77</v>
      </c>
      <c r="AY239" s="185" t="s">
        <v>128</v>
      </c>
    </row>
    <row r="240" spans="1:65" s="13" customFormat="1" ht="11.25">
      <c r="B240" s="175"/>
      <c r="D240" s="176" t="s">
        <v>138</v>
      </c>
      <c r="E240" s="177" t="s">
        <v>1</v>
      </c>
      <c r="F240" s="178" t="s">
        <v>257</v>
      </c>
      <c r="H240" s="179">
        <v>7.8479999999999999</v>
      </c>
      <c r="I240" s="180"/>
      <c r="L240" s="175"/>
      <c r="M240" s="181"/>
      <c r="N240" s="182"/>
      <c r="O240" s="182"/>
      <c r="P240" s="182"/>
      <c r="Q240" s="182"/>
      <c r="R240" s="182"/>
      <c r="S240" s="182"/>
      <c r="T240" s="183"/>
      <c r="AT240" s="177" t="s">
        <v>138</v>
      </c>
      <c r="AU240" s="177" t="s">
        <v>87</v>
      </c>
      <c r="AV240" s="13" t="s">
        <v>87</v>
      </c>
      <c r="AW240" s="13" t="s">
        <v>32</v>
      </c>
      <c r="AX240" s="13" t="s">
        <v>77</v>
      </c>
      <c r="AY240" s="177" t="s">
        <v>128</v>
      </c>
    </row>
    <row r="241" spans="1:65" s="14" customFormat="1" ht="11.25">
      <c r="B241" s="184"/>
      <c r="D241" s="176" t="s">
        <v>138</v>
      </c>
      <c r="E241" s="185" t="s">
        <v>1</v>
      </c>
      <c r="F241" s="186" t="s">
        <v>149</v>
      </c>
      <c r="H241" s="187">
        <v>7.8479999999999999</v>
      </c>
      <c r="I241" s="188"/>
      <c r="L241" s="184"/>
      <c r="M241" s="189"/>
      <c r="N241" s="190"/>
      <c r="O241" s="190"/>
      <c r="P241" s="190"/>
      <c r="Q241" s="190"/>
      <c r="R241" s="190"/>
      <c r="S241" s="190"/>
      <c r="T241" s="191"/>
      <c r="AT241" s="185" t="s">
        <v>138</v>
      </c>
      <c r="AU241" s="185" t="s">
        <v>87</v>
      </c>
      <c r="AV241" s="14" t="s">
        <v>136</v>
      </c>
      <c r="AW241" s="14" t="s">
        <v>32</v>
      </c>
      <c r="AX241" s="14" t="s">
        <v>85</v>
      </c>
      <c r="AY241" s="185" t="s">
        <v>128</v>
      </c>
    </row>
    <row r="242" spans="1:65" s="2" customFormat="1" ht="33" customHeight="1">
      <c r="A242" s="33"/>
      <c r="B242" s="161"/>
      <c r="C242" s="207" t="s">
        <v>286</v>
      </c>
      <c r="D242" s="207" t="s">
        <v>259</v>
      </c>
      <c r="E242" s="208" t="s">
        <v>287</v>
      </c>
      <c r="F242" s="209" t="s">
        <v>288</v>
      </c>
      <c r="G242" s="210" t="s">
        <v>142</v>
      </c>
      <c r="H242" s="211">
        <v>9.81</v>
      </c>
      <c r="I242" s="212"/>
      <c r="J242" s="213">
        <f>ROUND(I242*H242,2)</f>
        <v>0</v>
      </c>
      <c r="K242" s="209" t="s">
        <v>135</v>
      </c>
      <c r="L242" s="214"/>
      <c r="M242" s="215" t="s">
        <v>1</v>
      </c>
      <c r="N242" s="216" t="s">
        <v>42</v>
      </c>
      <c r="O242" s="59"/>
      <c r="P242" s="171">
        <f>O242*H242</f>
        <v>0</v>
      </c>
      <c r="Q242" s="171">
        <v>5.4000000000000003E-3</v>
      </c>
      <c r="R242" s="171">
        <f>Q242*H242</f>
        <v>5.2974000000000007E-2</v>
      </c>
      <c r="S242" s="171">
        <v>0</v>
      </c>
      <c r="T242" s="17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3" t="s">
        <v>262</v>
      </c>
      <c r="AT242" s="173" t="s">
        <v>259</v>
      </c>
      <c r="AU242" s="173" t="s">
        <v>87</v>
      </c>
      <c r="AY242" s="18" t="s">
        <v>128</v>
      </c>
      <c r="BE242" s="174">
        <f>IF(N242="základní",J242,0)</f>
        <v>0</v>
      </c>
      <c r="BF242" s="174">
        <f>IF(N242="snížená",J242,0)</f>
        <v>0</v>
      </c>
      <c r="BG242" s="174">
        <f>IF(N242="zákl. přenesená",J242,0)</f>
        <v>0</v>
      </c>
      <c r="BH242" s="174">
        <f>IF(N242="sníž. přenesená",J242,0)</f>
        <v>0</v>
      </c>
      <c r="BI242" s="174">
        <f>IF(N242="nulová",J242,0)</f>
        <v>0</v>
      </c>
      <c r="BJ242" s="18" t="s">
        <v>85</v>
      </c>
      <c r="BK242" s="174">
        <f>ROUND(I242*H242,2)</f>
        <v>0</v>
      </c>
      <c r="BL242" s="18" t="s">
        <v>221</v>
      </c>
      <c r="BM242" s="173" t="s">
        <v>289</v>
      </c>
    </row>
    <row r="243" spans="1:65" s="13" customFormat="1" ht="11.25">
      <c r="B243" s="175"/>
      <c r="D243" s="176" t="s">
        <v>138</v>
      </c>
      <c r="E243" s="177" t="s">
        <v>1</v>
      </c>
      <c r="F243" s="178" t="s">
        <v>290</v>
      </c>
      <c r="H243" s="179">
        <v>9.81</v>
      </c>
      <c r="I243" s="180"/>
      <c r="L243" s="175"/>
      <c r="M243" s="181"/>
      <c r="N243" s="182"/>
      <c r="O243" s="182"/>
      <c r="P243" s="182"/>
      <c r="Q243" s="182"/>
      <c r="R243" s="182"/>
      <c r="S243" s="182"/>
      <c r="T243" s="183"/>
      <c r="AT243" s="177" t="s">
        <v>138</v>
      </c>
      <c r="AU243" s="177" t="s">
        <v>87</v>
      </c>
      <c r="AV243" s="13" t="s">
        <v>87</v>
      </c>
      <c r="AW243" s="13" t="s">
        <v>32</v>
      </c>
      <c r="AX243" s="13" t="s">
        <v>85</v>
      </c>
      <c r="AY243" s="177" t="s">
        <v>128</v>
      </c>
    </row>
    <row r="244" spans="1:65" s="2" customFormat="1" ht="21.75" customHeight="1">
      <c r="A244" s="33"/>
      <c r="B244" s="161"/>
      <c r="C244" s="162" t="s">
        <v>291</v>
      </c>
      <c r="D244" s="162" t="s">
        <v>131</v>
      </c>
      <c r="E244" s="163" t="s">
        <v>292</v>
      </c>
      <c r="F244" s="164" t="s">
        <v>293</v>
      </c>
      <c r="G244" s="165" t="s">
        <v>216</v>
      </c>
      <c r="H244" s="166">
        <v>7.0000000000000007E-2</v>
      </c>
      <c r="I244" s="167"/>
      <c r="J244" s="168">
        <f>ROUND(I244*H244,2)</f>
        <v>0</v>
      </c>
      <c r="K244" s="164" t="s">
        <v>135</v>
      </c>
      <c r="L244" s="34"/>
      <c r="M244" s="169" t="s">
        <v>1</v>
      </c>
      <c r="N244" s="170" t="s">
        <v>42</v>
      </c>
      <c r="O244" s="59"/>
      <c r="P244" s="171">
        <f>O244*H244</f>
        <v>0</v>
      </c>
      <c r="Q244" s="171">
        <v>0</v>
      </c>
      <c r="R244" s="171">
        <f>Q244*H244</f>
        <v>0</v>
      </c>
      <c r="S244" s="171">
        <v>0</v>
      </c>
      <c r="T244" s="17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3" t="s">
        <v>221</v>
      </c>
      <c r="AT244" s="173" t="s">
        <v>131</v>
      </c>
      <c r="AU244" s="173" t="s">
        <v>87</v>
      </c>
      <c r="AY244" s="18" t="s">
        <v>128</v>
      </c>
      <c r="BE244" s="174">
        <f>IF(N244="základní",J244,0)</f>
        <v>0</v>
      </c>
      <c r="BF244" s="174">
        <f>IF(N244="snížená",J244,0)</f>
        <v>0</v>
      </c>
      <c r="BG244" s="174">
        <f>IF(N244="zákl. přenesená",J244,0)</f>
        <v>0</v>
      </c>
      <c r="BH244" s="174">
        <f>IF(N244="sníž. přenesená",J244,0)</f>
        <v>0</v>
      </c>
      <c r="BI244" s="174">
        <f>IF(N244="nulová",J244,0)</f>
        <v>0</v>
      </c>
      <c r="BJ244" s="18" t="s">
        <v>85</v>
      </c>
      <c r="BK244" s="174">
        <f>ROUND(I244*H244,2)</f>
        <v>0</v>
      </c>
      <c r="BL244" s="18" t="s">
        <v>221</v>
      </c>
      <c r="BM244" s="173" t="s">
        <v>294</v>
      </c>
    </row>
    <row r="245" spans="1:65" s="2" customFormat="1" ht="21.75" customHeight="1">
      <c r="A245" s="33"/>
      <c r="B245" s="161"/>
      <c r="C245" s="162" t="s">
        <v>295</v>
      </c>
      <c r="D245" s="162" t="s">
        <v>131</v>
      </c>
      <c r="E245" s="163" t="s">
        <v>296</v>
      </c>
      <c r="F245" s="164" t="s">
        <v>297</v>
      </c>
      <c r="G245" s="165" t="s">
        <v>216</v>
      </c>
      <c r="H245" s="166">
        <v>7.0000000000000007E-2</v>
      </c>
      <c r="I245" s="167"/>
      <c r="J245" s="168">
        <f>ROUND(I245*H245,2)</f>
        <v>0</v>
      </c>
      <c r="K245" s="164" t="s">
        <v>135</v>
      </c>
      <c r="L245" s="34"/>
      <c r="M245" s="169" t="s">
        <v>1</v>
      </c>
      <c r="N245" s="170" t="s">
        <v>42</v>
      </c>
      <c r="O245" s="59"/>
      <c r="P245" s="171">
        <f>O245*H245</f>
        <v>0</v>
      </c>
      <c r="Q245" s="171">
        <v>0</v>
      </c>
      <c r="R245" s="171">
        <f>Q245*H245</f>
        <v>0</v>
      </c>
      <c r="S245" s="171">
        <v>0</v>
      </c>
      <c r="T245" s="17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3" t="s">
        <v>221</v>
      </c>
      <c r="AT245" s="173" t="s">
        <v>131</v>
      </c>
      <c r="AU245" s="173" t="s">
        <v>87</v>
      </c>
      <c r="AY245" s="18" t="s">
        <v>128</v>
      </c>
      <c r="BE245" s="174">
        <f>IF(N245="základní",J245,0)</f>
        <v>0</v>
      </c>
      <c r="BF245" s="174">
        <f>IF(N245="snížená",J245,0)</f>
        <v>0</v>
      </c>
      <c r="BG245" s="174">
        <f>IF(N245="zákl. přenesená",J245,0)</f>
        <v>0</v>
      </c>
      <c r="BH245" s="174">
        <f>IF(N245="sníž. přenesená",J245,0)</f>
        <v>0</v>
      </c>
      <c r="BI245" s="174">
        <f>IF(N245="nulová",J245,0)</f>
        <v>0</v>
      </c>
      <c r="BJ245" s="18" t="s">
        <v>85</v>
      </c>
      <c r="BK245" s="174">
        <f>ROUND(I245*H245,2)</f>
        <v>0</v>
      </c>
      <c r="BL245" s="18" t="s">
        <v>221</v>
      </c>
      <c r="BM245" s="173" t="s">
        <v>298</v>
      </c>
    </row>
    <row r="246" spans="1:65" s="12" customFormat="1" ht="22.9" customHeight="1">
      <c r="B246" s="148"/>
      <c r="D246" s="149" t="s">
        <v>76</v>
      </c>
      <c r="E246" s="159" t="s">
        <v>299</v>
      </c>
      <c r="F246" s="159" t="s">
        <v>300</v>
      </c>
      <c r="I246" s="151"/>
      <c r="J246" s="160">
        <f>BK246</f>
        <v>0</v>
      </c>
      <c r="L246" s="148"/>
      <c r="M246" s="153"/>
      <c r="N246" s="154"/>
      <c r="O246" s="154"/>
      <c r="P246" s="155">
        <f>SUM(P247:P261)</f>
        <v>0</v>
      </c>
      <c r="Q246" s="154"/>
      <c r="R246" s="155">
        <f>SUM(R247:R261)</f>
        <v>0.19142579999999998</v>
      </c>
      <c r="S246" s="154"/>
      <c r="T246" s="156">
        <f>SUM(T247:T261)</f>
        <v>0</v>
      </c>
      <c r="AR246" s="149" t="s">
        <v>87</v>
      </c>
      <c r="AT246" s="157" t="s">
        <v>76</v>
      </c>
      <c r="AU246" s="157" t="s">
        <v>85</v>
      </c>
      <c r="AY246" s="149" t="s">
        <v>128</v>
      </c>
      <c r="BK246" s="158">
        <f>SUM(BK247:BK261)</f>
        <v>0</v>
      </c>
    </row>
    <row r="247" spans="1:65" s="2" customFormat="1" ht="16.5" customHeight="1">
      <c r="A247" s="33"/>
      <c r="B247" s="161"/>
      <c r="C247" s="162" t="s">
        <v>301</v>
      </c>
      <c r="D247" s="162" t="s">
        <v>131</v>
      </c>
      <c r="E247" s="163" t="s">
        <v>302</v>
      </c>
      <c r="F247" s="164" t="s">
        <v>303</v>
      </c>
      <c r="G247" s="165" t="s">
        <v>142</v>
      </c>
      <c r="H247" s="166">
        <v>6.54</v>
      </c>
      <c r="I247" s="167"/>
      <c r="J247" s="168">
        <f>ROUND(I247*H247,2)</f>
        <v>0</v>
      </c>
      <c r="K247" s="164" t="s">
        <v>135</v>
      </c>
      <c r="L247" s="34"/>
      <c r="M247" s="169" t="s">
        <v>1</v>
      </c>
      <c r="N247" s="170" t="s">
        <v>42</v>
      </c>
      <c r="O247" s="59"/>
      <c r="P247" s="171">
        <f>O247*H247</f>
        <v>0</v>
      </c>
      <c r="Q247" s="171">
        <v>2.9999999999999997E-4</v>
      </c>
      <c r="R247" s="171">
        <f>Q247*H247</f>
        <v>1.9619999999999998E-3</v>
      </c>
      <c r="S247" s="171">
        <v>0</v>
      </c>
      <c r="T247" s="17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3" t="s">
        <v>221</v>
      </c>
      <c r="AT247" s="173" t="s">
        <v>131</v>
      </c>
      <c r="AU247" s="173" t="s">
        <v>87</v>
      </c>
      <c r="AY247" s="18" t="s">
        <v>128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8" t="s">
        <v>85</v>
      </c>
      <c r="BK247" s="174">
        <f>ROUND(I247*H247,2)</f>
        <v>0</v>
      </c>
      <c r="BL247" s="18" t="s">
        <v>221</v>
      </c>
      <c r="BM247" s="173" t="s">
        <v>304</v>
      </c>
    </row>
    <row r="248" spans="1:65" s="15" customFormat="1" ht="11.25">
      <c r="B248" s="192"/>
      <c r="D248" s="176" t="s">
        <v>138</v>
      </c>
      <c r="E248" s="193" t="s">
        <v>1</v>
      </c>
      <c r="F248" s="194" t="s">
        <v>162</v>
      </c>
      <c r="H248" s="193" t="s">
        <v>1</v>
      </c>
      <c r="I248" s="195"/>
      <c r="L248" s="192"/>
      <c r="M248" s="196"/>
      <c r="N248" s="197"/>
      <c r="O248" s="197"/>
      <c r="P248" s="197"/>
      <c r="Q248" s="197"/>
      <c r="R248" s="197"/>
      <c r="S248" s="197"/>
      <c r="T248" s="198"/>
      <c r="AT248" s="193" t="s">
        <v>138</v>
      </c>
      <c r="AU248" s="193" t="s">
        <v>87</v>
      </c>
      <c r="AV248" s="15" t="s">
        <v>85</v>
      </c>
      <c r="AW248" s="15" t="s">
        <v>32</v>
      </c>
      <c r="AX248" s="15" t="s">
        <v>77</v>
      </c>
      <c r="AY248" s="193" t="s">
        <v>128</v>
      </c>
    </row>
    <row r="249" spans="1:65" s="15" customFormat="1" ht="11.25">
      <c r="B249" s="192"/>
      <c r="D249" s="176" t="s">
        <v>138</v>
      </c>
      <c r="E249" s="193" t="s">
        <v>1</v>
      </c>
      <c r="F249" s="194" t="s">
        <v>163</v>
      </c>
      <c r="H249" s="193" t="s">
        <v>1</v>
      </c>
      <c r="I249" s="195"/>
      <c r="L249" s="192"/>
      <c r="M249" s="196"/>
      <c r="N249" s="197"/>
      <c r="O249" s="197"/>
      <c r="P249" s="197"/>
      <c r="Q249" s="197"/>
      <c r="R249" s="197"/>
      <c r="S249" s="197"/>
      <c r="T249" s="198"/>
      <c r="AT249" s="193" t="s">
        <v>138</v>
      </c>
      <c r="AU249" s="193" t="s">
        <v>87</v>
      </c>
      <c r="AV249" s="15" t="s">
        <v>85</v>
      </c>
      <c r="AW249" s="15" t="s">
        <v>32</v>
      </c>
      <c r="AX249" s="15" t="s">
        <v>77</v>
      </c>
      <c r="AY249" s="193" t="s">
        <v>128</v>
      </c>
    </row>
    <row r="250" spans="1:65" s="13" customFormat="1" ht="11.25">
      <c r="B250" s="175"/>
      <c r="D250" s="176" t="s">
        <v>138</v>
      </c>
      <c r="E250" s="177" t="s">
        <v>1</v>
      </c>
      <c r="F250" s="178" t="s">
        <v>164</v>
      </c>
      <c r="H250" s="179">
        <v>3.32</v>
      </c>
      <c r="I250" s="180"/>
      <c r="L250" s="175"/>
      <c r="M250" s="181"/>
      <c r="N250" s="182"/>
      <c r="O250" s="182"/>
      <c r="P250" s="182"/>
      <c r="Q250" s="182"/>
      <c r="R250" s="182"/>
      <c r="S250" s="182"/>
      <c r="T250" s="183"/>
      <c r="AT250" s="177" t="s">
        <v>138</v>
      </c>
      <c r="AU250" s="177" t="s">
        <v>87</v>
      </c>
      <c r="AV250" s="13" t="s">
        <v>87</v>
      </c>
      <c r="AW250" s="13" t="s">
        <v>32</v>
      </c>
      <c r="AX250" s="13" t="s">
        <v>77</v>
      </c>
      <c r="AY250" s="177" t="s">
        <v>128</v>
      </c>
    </row>
    <row r="251" spans="1:65" s="15" customFormat="1" ht="11.25">
      <c r="B251" s="192"/>
      <c r="D251" s="176" t="s">
        <v>138</v>
      </c>
      <c r="E251" s="193" t="s">
        <v>1</v>
      </c>
      <c r="F251" s="194" t="s">
        <v>165</v>
      </c>
      <c r="H251" s="193" t="s">
        <v>1</v>
      </c>
      <c r="I251" s="195"/>
      <c r="L251" s="192"/>
      <c r="M251" s="196"/>
      <c r="N251" s="197"/>
      <c r="O251" s="197"/>
      <c r="P251" s="197"/>
      <c r="Q251" s="197"/>
      <c r="R251" s="197"/>
      <c r="S251" s="197"/>
      <c r="T251" s="198"/>
      <c r="AT251" s="193" t="s">
        <v>138</v>
      </c>
      <c r="AU251" s="193" t="s">
        <v>87</v>
      </c>
      <c r="AV251" s="15" t="s">
        <v>85</v>
      </c>
      <c r="AW251" s="15" t="s">
        <v>32</v>
      </c>
      <c r="AX251" s="15" t="s">
        <v>77</v>
      </c>
      <c r="AY251" s="193" t="s">
        <v>128</v>
      </c>
    </row>
    <row r="252" spans="1:65" s="13" customFormat="1" ht="11.25">
      <c r="B252" s="175"/>
      <c r="D252" s="176" t="s">
        <v>138</v>
      </c>
      <c r="E252" s="177" t="s">
        <v>1</v>
      </c>
      <c r="F252" s="178" t="s">
        <v>166</v>
      </c>
      <c r="H252" s="179">
        <v>3.22</v>
      </c>
      <c r="I252" s="180"/>
      <c r="L252" s="175"/>
      <c r="M252" s="181"/>
      <c r="N252" s="182"/>
      <c r="O252" s="182"/>
      <c r="P252" s="182"/>
      <c r="Q252" s="182"/>
      <c r="R252" s="182"/>
      <c r="S252" s="182"/>
      <c r="T252" s="183"/>
      <c r="AT252" s="177" t="s">
        <v>138</v>
      </c>
      <c r="AU252" s="177" t="s">
        <v>87</v>
      </c>
      <c r="AV252" s="13" t="s">
        <v>87</v>
      </c>
      <c r="AW252" s="13" t="s">
        <v>32</v>
      </c>
      <c r="AX252" s="13" t="s">
        <v>77</v>
      </c>
      <c r="AY252" s="177" t="s">
        <v>128</v>
      </c>
    </row>
    <row r="253" spans="1:65" s="14" customFormat="1" ht="11.25">
      <c r="B253" s="184"/>
      <c r="D253" s="176" t="s">
        <v>138</v>
      </c>
      <c r="E253" s="185" t="s">
        <v>1</v>
      </c>
      <c r="F253" s="186" t="s">
        <v>149</v>
      </c>
      <c r="H253" s="187">
        <v>6.54</v>
      </c>
      <c r="I253" s="188"/>
      <c r="L253" s="184"/>
      <c r="M253" s="189"/>
      <c r="N253" s="190"/>
      <c r="O253" s="190"/>
      <c r="P253" s="190"/>
      <c r="Q253" s="190"/>
      <c r="R253" s="190"/>
      <c r="S253" s="190"/>
      <c r="T253" s="191"/>
      <c r="AT253" s="185" t="s">
        <v>138</v>
      </c>
      <c r="AU253" s="185" t="s">
        <v>87</v>
      </c>
      <c r="AV253" s="14" t="s">
        <v>136</v>
      </c>
      <c r="AW253" s="14" t="s">
        <v>32</v>
      </c>
      <c r="AX253" s="14" t="s">
        <v>85</v>
      </c>
      <c r="AY253" s="185" t="s">
        <v>128</v>
      </c>
    </row>
    <row r="254" spans="1:65" s="2" customFormat="1" ht="21.75" customHeight="1">
      <c r="A254" s="33"/>
      <c r="B254" s="161"/>
      <c r="C254" s="162" t="s">
        <v>262</v>
      </c>
      <c r="D254" s="162" t="s">
        <v>131</v>
      </c>
      <c r="E254" s="163" t="s">
        <v>305</v>
      </c>
      <c r="F254" s="164" t="s">
        <v>306</v>
      </c>
      <c r="G254" s="165" t="s">
        <v>142</v>
      </c>
      <c r="H254" s="166">
        <v>6.54</v>
      </c>
      <c r="I254" s="167"/>
      <c r="J254" s="168">
        <f>ROUND(I254*H254,2)</f>
        <v>0</v>
      </c>
      <c r="K254" s="164" t="s">
        <v>135</v>
      </c>
      <c r="L254" s="34"/>
      <c r="M254" s="169" t="s">
        <v>1</v>
      </c>
      <c r="N254" s="170" t="s">
        <v>42</v>
      </c>
      <c r="O254" s="59"/>
      <c r="P254" s="171">
        <f>O254*H254</f>
        <v>0</v>
      </c>
      <c r="Q254" s="171">
        <v>6.8900000000000003E-3</v>
      </c>
      <c r="R254" s="171">
        <f>Q254*H254</f>
        <v>4.5060599999999999E-2</v>
      </c>
      <c r="S254" s="171">
        <v>0</v>
      </c>
      <c r="T254" s="17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3" t="s">
        <v>221</v>
      </c>
      <c r="AT254" s="173" t="s">
        <v>131</v>
      </c>
      <c r="AU254" s="173" t="s">
        <v>87</v>
      </c>
      <c r="AY254" s="18" t="s">
        <v>128</v>
      </c>
      <c r="BE254" s="174">
        <f>IF(N254="základní",J254,0)</f>
        <v>0</v>
      </c>
      <c r="BF254" s="174">
        <f>IF(N254="snížená",J254,0)</f>
        <v>0</v>
      </c>
      <c r="BG254" s="174">
        <f>IF(N254="zákl. přenesená",J254,0)</f>
        <v>0</v>
      </c>
      <c r="BH254" s="174">
        <f>IF(N254="sníž. přenesená",J254,0)</f>
        <v>0</v>
      </c>
      <c r="BI254" s="174">
        <f>IF(N254="nulová",J254,0)</f>
        <v>0</v>
      </c>
      <c r="BJ254" s="18" t="s">
        <v>85</v>
      </c>
      <c r="BK254" s="174">
        <f>ROUND(I254*H254,2)</f>
        <v>0</v>
      </c>
      <c r="BL254" s="18" t="s">
        <v>221</v>
      </c>
      <c r="BM254" s="173" t="s">
        <v>307</v>
      </c>
    </row>
    <row r="255" spans="1:65" s="2" customFormat="1" ht="21.75" customHeight="1">
      <c r="A255" s="33"/>
      <c r="B255" s="161"/>
      <c r="C255" s="207" t="s">
        <v>308</v>
      </c>
      <c r="D255" s="207" t="s">
        <v>259</v>
      </c>
      <c r="E255" s="208" t="s">
        <v>309</v>
      </c>
      <c r="F255" s="209" t="s">
        <v>310</v>
      </c>
      <c r="G255" s="210" t="s">
        <v>142</v>
      </c>
      <c r="H255" s="211">
        <v>7.5209999999999999</v>
      </c>
      <c r="I255" s="212"/>
      <c r="J255" s="213">
        <f>ROUND(I255*H255,2)</f>
        <v>0</v>
      </c>
      <c r="K255" s="209" t="s">
        <v>135</v>
      </c>
      <c r="L255" s="214"/>
      <c r="M255" s="215" t="s">
        <v>1</v>
      </c>
      <c r="N255" s="216" t="s">
        <v>42</v>
      </c>
      <c r="O255" s="59"/>
      <c r="P255" s="171">
        <f>O255*H255</f>
        <v>0</v>
      </c>
      <c r="Q255" s="171">
        <v>1.9199999999999998E-2</v>
      </c>
      <c r="R255" s="171">
        <f>Q255*H255</f>
        <v>0.14440319999999998</v>
      </c>
      <c r="S255" s="171">
        <v>0</v>
      </c>
      <c r="T255" s="17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3" t="s">
        <v>262</v>
      </c>
      <c r="AT255" s="173" t="s">
        <v>259</v>
      </c>
      <c r="AU255" s="173" t="s">
        <v>87</v>
      </c>
      <c r="AY255" s="18" t="s">
        <v>128</v>
      </c>
      <c r="BE255" s="174">
        <f>IF(N255="základní",J255,0)</f>
        <v>0</v>
      </c>
      <c r="BF255" s="174">
        <f>IF(N255="snížená",J255,0)</f>
        <v>0</v>
      </c>
      <c r="BG255" s="174">
        <f>IF(N255="zákl. přenesená",J255,0)</f>
        <v>0</v>
      </c>
      <c r="BH255" s="174">
        <f>IF(N255="sníž. přenesená",J255,0)</f>
        <v>0</v>
      </c>
      <c r="BI255" s="174">
        <f>IF(N255="nulová",J255,0)</f>
        <v>0</v>
      </c>
      <c r="BJ255" s="18" t="s">
        <v>85</v>
      </c>
      <c r="BK255" s="174">
        <f>ROUND(I255*H255,2)</f>
        <v>0</v>
      </c>
      <c r="BL255" s="18" t="s">
        <v>221</v>
      </c>
      <c r="BM255" s="173" t="s">
        <v>311</v>
      </c>
    </row>
    <row r="256" spans="1:65" s="13" customFormat="1" ht="11.25">
      <c r="B256" s="175"/>
      <c r="D256" s="176" t="s">
        <v>138</v>
      </c>
      <c r="E256" s="177" t="s">
        <v>1</v>
      </c>
      <c r="F256" s="178" t="s">
        <v>312</v>
      </c>
      <c r="H256" s="179">
        <v>7.5209999999999999</v>
      </c>
      <c r="I256" s="180"/>
      <c r="L256" s="175"/>
      <c r="M256" s="181"/>
      <c r="N256" s="182"/>
      <c r="O256" s="182"/>
      <c r="P256" s="182"/>
      <c r="Q256" s="182"/>
      <c r="R256" s="182"/>
      <c r="S256" s="182"/>
      <c r="T256" s="183"/>
      <c r="AT256" s="177" t="s">
        <v>138</v>
      </c>
      <c r="AU256" s="177" t="s">
        <v>87</v>
      </c>
      <c r="AV256" s="13" t="s">
        <v>87</v>
      </c>
      <c r="AW256" s="13" t="s">
        <v>32</v>
      </c>
      <c r="AX256" s="13" t="s">
        <v>85</v>
      </c>
      <c r="AY256" s="177" t="s">
        <v>128</v>
      </c>
    </row>
    <row r="257" spans="1:65" s="2" customFormat="1" ht="21.75" customHeight="1">
      <c r="A257" s="33"/>
      <c r="B257" s="161"/>
      <c r="C257" s="162" t="s">
        <v>313</v>
      </c>
      <c r="D257" s="162" t="s">
        <v>131</v>
      </c>
      <c r="E257" s="163" t="s">
        <v>314</v>
      </c>
      <c r="F257" s="164" t="s">
        <v>315</v>
      </c>
      <c r="G257" s="165" t="s">
        <v>142</v>
      </c>
      <c r="H257" s="166">
        <v>6.54</v>
      </c>
      <c r="I257" s="167"/>
      <c r="J257" s="168">
        <f>ROUND(I257*H257,2)</f>
        <v>0</v>
      </c>
      <c r="K257" s="164" t="s">
        <v>135</v>
      </c>
      <c r="L257" s="34"/>
      <c r="M257" s="169" t="s">
        <v>1</v>
      </c>
      <c r="N257" s="170" t="s">
        <v>42</v>
      </c>
      <c r="O257" s="59"/>
      <c r="P257" s="171">
        <f>O257*H257</f>
        <v>0</v>
      </c>
      <c r="Q257" s="171">
        <v>0</v>
      </c>
      <c r="R257" s="171">
        <f>Q257*H257</f>
        <v>0</v>
      </c>
      <c r="S257" s="171">
        <v>0</v>
      </c>
      <c r="T257" s="17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3" t="s">
        <v>221</v>
      </c>
      <c r="AT257" s="173" t="s">
        <v>131</v>
      </c>
      <c r="AU257" s="173" t="s">
        <v>87</v>
      </c>
      <c r="AY257" s="18" t="s">
        <v>128</v>
      </c>
      <c r="BE257" s="174">
        <f>IF(N257="základní",J257,0)</f>
        <v>0</v>
      </c>
      <c r="BF257" s="174">
        <f>IF(N257="snížená",J257,0)</f>
        <v>0</v>
      </c>
      <c r="BG257" s="174">
        <f>IF(N257="zákl. přenesená",J257,0)</f>
        <v>0</v>
      </c>
      <c r="BH257" s="174">
        <f>IF(N257="sníž. přenesená",J257,0)</f>
        <v>0</v>
      </c>
      <c r="BI257" s="174">
        <f>IF(N257="nulová",J257,0)</f>
        <v>0</v>
      </c>
      <c r="BJ257" s="18" t="s">
        <v>85</v>
      </c>
      <c r="BK257" s="174">
        <f>ROUND(I257*H257,2)</f>
        <v>0</v>
      </c>
      <c r="BL257" s="18" t="s">
        <v>221</v>
      </c>
      <c r="BM257" s="173" t="s">
        <v>316</v>
      </c>
    </row>
    <row r="258" spans="1:65" s="2" customFormat="1" ht="21.75" customHeight="1">
      <c r="A258" s="33"/>
      <c r="B258" s="161"/>
      <c r="C258" s="162" t="s">
        <v>317</v>
      </c>
      <c r="D258" s="162" t="s">
        <v>131</v>
      </c>
      <c r="E258" s="163" t="s">
        <v>318</v>
      </c>
      <c r="F258" s="164" t="s">
        <v>319</v>
      </c>
      <c r="G258" s="165" t="s">
        <v>142</v>
      </c>
      <c r="H258" s="166">
        <v>6.54</v>
      </c>
      <c r="I258" s="167"/>
      <c r="J258" s="168">
        <f>ROUND(I258*H258,2)</f>
        <v>0</v>
      </c>
      <c r="K258" s="164" t="s">
        <v>135</v>
      </c>
      <c r="L258" s="34"/>
      <c r="M258" s="169" t="s">
        <v>1</v>
      </c>
      <c r="N258" s="170" t="s">
        <v>42</v>
      </c>
      <c r="O258" s="59"/>
      <c r="P258" s="171">
        <f>O258*H258</f>
        <v>0</v>
      </c>
      <c r="Q258" s="171">
        <v>0</v>
      </c>
      <c r="R258" s="171">
        <f>Q258*H258</f>
        <v>0</v>
      </c>
      <c r="S258" s="171">
        <v>0</v>
      </c>
      <c r="T258" s="17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3" t="s">
        <v>221</v>
      </c>
      <c r="AT258" s="173" t="s">
        <v>131</v>
      </c>
      <c r="AU258" s="173" t="s">
        <v>87</v>
      </c>
      <c r="AY258" s="18" t="s">
        <v>128</v>
      </c>
      <c r="BE258" s="174">
        <f>IF(N258="základní",J258,0)</f>
        <v>0</v>
      </c>
      <c r="BF258" s="174">
        <f>IF(N258="snížená",J258,0)</f>
        <v>0</v>
      </c>
      <c r="BG258" s="174">
        <f>IF(N258="zákl. přenesená",J258,0)</f>
        <v>0</v>
      </c>
      <c r="BH258" s="174">
        <f>IF(N258="sníž. přenesená",J258,0)</f>
        <v>0</v>
      </c>
      <c r="BI258" s="174">
        <f>IF(N258="nulová",J258,0)</f>
        <v>0</v>
      </c>
      <c r="BJ258" s="18" t="s">
        <v>85</v>
      </c>
      <c r="BK258" s="174">
        <f>ROUND(I258*H258,2)</f>
        <v>0</v>
      </c>
      <c r="BL258" s="18" t="s">
        <v>221</v>
      </c>
      <c r="BM258" s="173" t="s">
        <v>320</v>
      </c>
    </row>
    <row r="259" spans="1:65" s="2" customFormat="1" ht="21.75" customHeight="1">
      <c r="A259" s="33"/>
      <c r="B259" s="161"/>
      <c r="C259" s="162" t="s">
        <v>321</v>
      </c>
      <c r="D259" s="162" t="s">
        <v>131</v>
      </c>
      <c r="E259" s="163" t="s">
        <v>322</v>
      </c>
      <c r="F259" s="164" t="s">
        <v>323</v>
      </c>
      <c r="G259" s="165" t="s">
        <v>142</v>
      </c>
      <c r="H259" s="166">
        <v>6.54</v>
      </c>
      <c r="I259" s="167"/>
      <c r="J259" s="168">
        <f>ROUND(I259*H259,2)</f>
        <v>0</v>
      </c>
      <c r="K259" s="164" t="s">
        <v>135</v>
      </c>
      <c r="L259" s="34"/>
      <c r="M259" s="169" t="s">
        <v>1</v>
      </c>
      <c r="N259" s="170" t="s">
        <v>42</v>
      </c>
      <c r="O259" s="59"/>
      <c r="P259" s="171">
        <f>O259*H259</f>
        <v>0</v>
      </c>
      <c r="Q259" s="171">
        <v>0</v>
      </c>
      <c r="R259" s="171">
        <f>Q259*H259</f>
        <v>0</v>
      </c>
      <c r="S259" s="171">
        <v>0</v>
      </c>
      <c r="T259" s="17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3" t="s">
        <v>221</v>
      </c>
      <c r="AT259" s="173" t="s">
        <v>131</v>
      </c>
      <c r="AU259" s="173" t="s">
        <v>87</v>
      </c>
      <c r="AY259" s="18" t="s">
        <v>128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8" t="s">
        <v>85</v>
      </c>
      <c r="BK259" s="174">
        <f>ROUND(I259*H259,2)</f>
        <v>0</v>
      </c>
      <c r="BL259" s="18" t="s">
        <v>221</v>
      </c>
      <c r="BM259" s="173" t="s">
        <v>324</v>
      </c>
    </row>
    <row r="260" spans="1:65" s="2" customFormat="1" ht="21.75" customHeight="1">
      <c r="A260" s="33"/>
      <c r="B260" s="161"/>
      <c r="C260" s="162" t="s">
        <v>325</v>
      </c>
      <c r="D260" s="162" t="s">
        <v>131</v>
      </c>
      <c r="E260" s="163" t="s">
        <v>326</v>
      </c>
      <c r="F260" s="164" t="s">
        <v>327</v>
      </c>
      <c r="G260" s="165" t="s">
        <v>216</v>
      </c>
      <c r="H260" s="166">
        <v>0.191</v>
      </c>
      <c r="I260" s="167"/>
      <c r="J260" s="168">
        <f>ROUND(I260*H260,2)</f>
        <v>0</v>
      </c>
      <c r="K260" s="164" t="s">
        <v>135</v>
      </c>
      <c r="L260" s="34"/>
      <c r="M260" s="169" t="s">
        <v>1</v>
      </c>
      <c r="N260" s="170" t="s">
        <v>42</v>
      </c>
      <c r="O260" s="59"/>
      <c r="P260" s="171">
        <f>O260*H260</f>
        <v>0</v>
      </c>
      <c r="Q260" s="171">
        <v>0</v>
      </c>
      <c r="R260" s="171">
        <f>Q260*H260</f>
        <v>0</v>
      </c>
      <c r="S260" s="171">
        <v>0</v>
      </c>
      <c r="T260" s="17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3" t="s">
        <v>221</v>
      </c>
      <c r="AT260" s="173" t="s">
        <v>131</v>
      </c>
      <c r="AU260" s="173" t="s">
        <v>87</v>
      </c>
      <c r="AY260" s="18" t="s">
        <v>128</v>
      </c>
      <c r="BE260" s="174">
        <f>IF(N260="základní",J260,0)</f>
        <v>0</v>
      </c>
      <c r="BF260" s="174">
        <f>IF(N260="snížená",J260,0)</f>
        <v>0</v>
      </c>
      <c r="BG260" s="174">
        <f>IF(N260="zákl. přenesená",J260,0)</f>
        <v>0</v>
      </c>
      <c r="BH260" s="174">
        <f>IF(N260="sníž. přenesená",J260,0)</f>
        <v>0</v>
      </c>
      <c r="BI260" s="174">
        <f>IF(N260="nulová",J260,0)</f>
        <v>0</v>
      </c>
      <c r="BJ260" s="18" t="s">
        <v>85</v>
      </c>
      <c r="BK260" s="174">
        <f>ROUND(I260*H260,2)</f>
        <v>0</v>
      </c>
      <c r="BL260" s="18" t="s">
        <v>221</v>
      </c>
      <c r="BM260" s="173" t="s">
        <v>328</v>
      </c>
    </row>
    <row r="261" spans="1:65" s="2" customFormat="1" ht="21.75" customHeight="1">
      <c r="A261" s="33"/>
      <c r="B261" s="161"/>
      <c r="C261" s="162" t="s">
        <v>329</v>
      </c>
      <c r="D261" s="162" t="s">
        <v>131</v>
      </c>
      <c r="E261" s="163" t="s">
        <v>330</v>
      </c>
      <c r="F261" s="164" t="s">
        <v>331</v>
      </c>
      <c r="G261" s="165" t="s">
        <v>216</v>
      </c>
      <c r="H261" s="166">
        <v>0.191</v>
      </c>
      <c r="I261" s="167"/>
      <c r="J261" s="168">
        <f>ROUND(I261*H261,2)</f>
        <v>0</v>
      </c>
      <c r="K261" s="164" t="s">
        <v>135</v>
      </c>
      <c r="L261" s="34"/>
      <c r="M261" s="169" t="s">
        <v>1</v>
      </c>
      <c r="N261" s="170" t="s">
        <v>42</v>
      </c>
      <c r="O261" s="59"/>
      <c r="P261" s="171">
        <f>O261*H261</f>
        <v>0</v>
      </c>
      <c r="Q261" s="171">
        <v>0</v>
      </c>
      <c r="R261" s="171">
        <f>Q261*H261</f>
        <v>0</v>
      </c>
      <c r="S261" s="171">
        <v>0</v>
      </c>
      <c r="T261" s="17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3" t="s">
        <v>221</v>
      </c>
      <c r="AT261" s="173" t="s">
        <v>131</v>
      </c>
      <c r="AU261" s="173" t="s">
        <v>87</v>
      </c>
      <c r="AY261" s="18" t="s">
        <v>128</v>
      </c>
      <c r="BE261" s="174">
        <f>IF(N261="základní",J261,0)</f>
        <v>0</v>
      </c>
      <c r="BF261" s="174">
        <f>IF(N261="snížená",J261,0)</f>
        <v>0</v>
      </c>
      <c r="BG261" s="174">
        <f>IF(N261="zákl. přenesená",J261,0)</f>
        <v>0</v>
      </c>
      <c r="BH261" s="174">
        <f>IF(N261="sníž. přenesená",J261,0)</f>
        <v>0</v>
      </c>
      <c r="BI261" s="174">
        <f>IF(N261="nulová",J261,0)</f>
        <v>0</v>
      </c>
      <c r="BJ261" s="18" t="s">
        <v>85</v>
      </c>
      <c r="BK261" s="174">
        <f>ROUND(I261*H261,2)</f>
        <v>0</v>
      </c>
      <c r="BL261" s="18" t="s">
        <v>221</v>
      </c>
      <c r="BM261" s="173" t="s">
        <v>332</v>
      </c>
    </row>
    <row r="262" spans="1:65" s="12" customFormat="1" ht="22.9" customHeight="1">
      <c r="B262" s="148"/>
      <c r="D262" s="149" t="s">
        <v>76</v>
      </c>
      <c r="E262" s="159" t="s">
        <v>333</v>
      </c>
      <c r="F262" s="159" t="s">
        <v>334</v>
      </c>
      <c r="I262" s="151"/>
      <c r="J262" s="160">
        <f>BK262</f>
        <v>0</v>
      </c>
      <c r="L262" s="148"/>
      <c r="M262" s="153"/>
      <c r="N262" s="154"/>
      <c r="O262" s="154"/>
      <c r="P262" s="155">
        <f>SUM(P263:P273)</f>
        <v>0</v>
      </c>
      <c r="Q262" s="154"/>
      <c r="R262" s="155">
        <f>SUM(R263:R273)</f>
        <v>1.9279999999999999E-2</v>
      </c>
      <c r="S262" s="154"/>
      <c r="T262" s="156">
        <f>SUM(T263:T273)</f>
        <v>0</v>
      </c>
      <c r="AR262" s="149" t="s">
        <v>87</v>
      </c>
      <c r="AT262" s="157" t="s">
        <v>76</v>
      </c>
      <c r="AU262" s="157" t="s">
        <v>85</v>
      </c>
      <c r="AY262" s="149" t="s">
        <v>128</v>
      </c>
      <c r="BK262" s="158">
        <f>SUM(BK263:BK273)</f>
        <v>0</v>
      </c>
    </row>
    <row r="263" spans="1:65" s="2" customFormat="1" ht="16.5" customHeight="1">
      <c r="A263" s="33"/>
      <c r="B263" s="161"/>
      <c r="C263" s="162" t="s">
        <v>335</v>
      </c>
      <c r="D263" s="162" t="s">
        <v>131</v>
      </c>
      <c r="E263" s="163" t="s">
        <v>336</v>
      </c>
      <c r="F263" s="164" t="s">
        <v>337</v>
      </c>
      <c r="G263" s="165" t="s">
        <v>142</v>
      </c>
      <c r="H263" s="166">
        <v>1</v>
      </c>
      <c r="I263" s="167"/>
      <c r="J263" s="168">
        <f>ROUND(I263*H263,2)</f>
        <v>0</v>
      </c>
      <c r="K263" s="164" t="s">
        <v>135</v>
      </c>
      <c r="L263" s="34"/>
      <c r="M263" s="169" t="s">
        <v>1</v>
      </c>
      <c r="N263" s="170" t="s">
        <v>42</v>
      </c>
      <c r="O263" s="59"/>
      <c r="P263" s="171">
        <f>O263*H263</f>
        <v>0</v>
      </c>
      <c r="Q263" s="171">
        <v>2.9999999999999997E-4</v>
      </c>
      <c r="R263" s="171">
        <f>Q263*H263</f>
        <v>2.9999999999999997E-4</v>
      </c>
      <c r="S263" s="171">
        <v>0</v>
      </c>
      <c r="T263" s="17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3" t="s">
        <v>221</v>
      </c>
      <c r="AT263" s="173" t="s">
        <v>131</v>
      </c>
      <c r="AU263" s="173" t="s">
        <v>87</v>
      </c>
      <c r="AY263" s="18" t="s">
        <v>128</v>
      </c>
      <c r="BE263" s="174">
        <f>IF(N263="základní",J263,0)</f>
        <v>0</v>
      </c>
      <c r="BF263" s="174">
        <f>IF(N263="snížená",J263,0)</f>
        <v>0</v>
      </c>
      <c r="BG263" s="174">
        <f>IF(N263="zákl. přenesená",J263,0)</f>
        <v>0</v>
      </c>
      <c r="BH263" s="174">
        <f>IF(N263="sníž. přenesená",J263,0)</f>
        <v>0</v>
      </c>
      <c r="BI263" s="174">
        <f>IF(N263="nulová",J263,0)</f>
        <v>0</v>
      </c>
      <c r="BJ263" s="18" t="s">
        <v>85</v>
      </c>
      <c r="BK263" s="174">
        <f>ROUND(I263*H263,2)</f>
        <v>0</v>
      </c>
      <c r="BL263" s="18" t="s">
        <v>221</v>
      </c>
      <c r="BM263" s="173" t="s">
        <v>338</v>
      </c>
    </row>
    <row r="264" spans="1:65" s="13" customFormat="1" ht="22.5">
      <c r="B264" s="175"/>
      <c r="D264" s="176" t="s">
        <v>138</v>
      </c>
      <c r="E264" s="177" t="s">
        <v>1</v>
      </c>
      <c r="F264" s="178" t="s">
        <v>339</v>
      </c>
      <c r="H264" s="179">
        <v>1</v>
      </c>
      <c r="I264" s="180"/>
      <c r="L264" s="175"/>
      <c r="M264" s="181"/>
      <c r="N264" s="182"/>
      <c r="O264" s="182"/>
      <c r="P264" s="182"/>
      <c r="Q264" s="182"/>
      <c r="R264" s="182"/>
      <c r="S264" s="182"/>
      <c r="T264" s="183"/>
      <c r="AT264" s="177" t="s">
        <v>138</v>
      </c>
      <c r="AU264" s="177" t="s">
        <v>87</v>
      </c>
      <c r="AV264" s="13" t="s">
        <v>87</v>
      </c>
      <c r="AW264" s="13" t="s">
        <v>32</v>
      </c>
      <c r="AX264" s="13" t="s">
        <v>77</v>
      </c>
      <c r="AY264" s="177" t="s">
        <v>128</v>
      </c>
    </row>
    <row r="265" spans="1:65" s="14" customFormat="1" ht="11.25">
      <c r="B265" s="184"/>
      <c r="D265" s="176" t="s">
        <v>138</v>
      </c>
      <c r="E265" s="185" t="s">
        <v>1</v>
      </c>
      <c r="F265" s="186" t="s">
        <v>149</v>
      </c>
      <c r="H265" s="187">
        <v>1</v>
      </c>
      <c r="I265" s="188"/>
      <c r="L265" s="184"/>
      <c r="M265" s="189"/>
      <c r="N265" s="190"/>
      <c r="O265" s="190"/>
      <c r="P265" s="190"/>
      <c r="Q265" s="190"/>
      <c r="R265" s="190"/>
      <c r="S265" s="190"/>
      <c r="T265" s="191"/>
      <c r="AT265" s="185" t="s">
        <v>138</v>
      </c>
      <c r="AU265" s="185" t="s">
        <v>87</v>
      </c>
      <c r="AV265" s="14" t="s">
        <v>136</v>
      </c>
      <c r="AW265" s="14" t="s">
        <v>32</v>
      </c>
      <c r="AX265" s="14" t="s">
        <v>85</v>
      </c>
      <c r="AY265" s="185" t="s">
        <v>128</v>
      </c>
    </row>
    <row r="266" spans="1:65" s="2" customFormat="1" ht="21.75" customHeight="1">
      <c r="A266" s="33"/>
      <c r="B266" s="161"/>
      <c r="C266" s="162" t="s">
        <v>340</v>
      </c>
      <c r="D266" s="162" t="s">
        <v>131</v>
      </c>
      <c r="E266" s="163" t="s">
        <v>341</v>
      </c>
      <c r="F266" s="164" t="s">
        <v>342</v>
      </c>
      <c r="G266" s="165" t="s">
        <v>142</v>
      </c>
      <c r="H266" s="166">
        <v>1</v>
      </c>
      <c r="I266" s="167"/>
      <c r="J266" s="168">
        <f>ROUND(I266*H266,2)</f>
        <v>0</v>
      </c>
      <c r="K266" s="164" t="s">
        <v>135</v>
      </c>
      <c r="L266" s="34"/>
      <c r="M266" s="169" t="s">
        <v>1</v>
      </c>
      <c r="N266" s="170" t="s">
        <v>42</v>
      </c>
      <c r="O266" s="59"/>
      <c r="P266" s="171">
        <f>O266*H266</f>
        <v>0</v>
      </c>
      <c r="Q266" s="171">
        <v>6.0000000000000001E-3</v>
      </c>
      <c r="R266" s="171">
        <f>Q266*H266</f>
        <v>6.0000000000000001E-3</v>
      </c>
      <c r="S266" s="171">
        <v>0</v>
      </c>
      <c r="T266" s="17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3" t="s">
        <v>221</v>
      </c>
      <c r="AT266" s="173" t="s">
        <v>131</v>
      </c>
      <c r="AU266" s="173" t="s">
        <v>87</v>
      </c>
      <c r="AY266" s="18" t="s">
        <v>128</v>
      </c>
      <c r="BE266" s="174">
        <f>IF(N266="základní",J266,0)</f>
        <v>0</v>
      </c>
      <c r="BF266" s="174">
        <f>IF(N266="snížená",J266,0)</f>
        <v>0</v>
      </c>
      <c r="BG266" s="174">
        <f>IF(N266="zákl. přenesená",J266,0)</f>
        <v>0</v>
      </c>
      <c r="BH266" s="174">
        <f>IF(N266="sníž. přenesená",J266,0)</f>
        <v>0</v>
      </c>
      <c r="BI266" s="174">
        <f>IF(N266="nulová",J266,0)</f>
        <v>0</v>
      </c>
      <c r="BJ266" s="18" t="s">
        <v>85</v>
      </c>
      <c r="BK266" s="174">
        <f>ROUND(I266*H266,2)</f>
        <v>0</v>
      </c>
      <c r="BL266" s="18" t="s">
        <v>221</v>
      </c>
      <c r="BM266" s="173" t="s">
        <v>343</v>
      </c>
    </row>
    <row r="267" spans="1:65" s="2" customFormat="1" ht="16.5" customHeight="1">
      <c r="A267" s="33"/>
      <c r="B267" s="161"/>
      <c r="C267" s="207" t="s">
        <v>344</v>
      </c>
      <c r="D267" s="207" t="s">
        <v>259</v>
      </c>
      <c r="E267" s="208" t="s">
        <v>345</v>
      </c>
      <c r="F267" s="209" t="s">
        <v>346</v>
      </c>
      <c r="G267" s="210" t="s">
        <v>142</v>
      </c>
      <c r="H267" s="211">
        <v>1.1000000000000001</v>
      </c>
      <c r="I267" s="212"/>
      <c r="J267" s="213">
        <f>ROUND(I267*H267,2)</f>
        <v>0</v>
      </c>
      <c r="K267" s="209" t="s">
        <v>135</v>
      </c>
      <c r="L267" s="214"/>
      <c r="M267" s="215" t="s">
        <v>1</v>
      </c>
      <c r="N267" s="216" t="s">
        <v>42</v>
      </c>
      <c r="O267" s="59"/>
      <c r="P267" s="171">
        <f>O267*H267</f>
        <v>0</v>
      </c>
      <c r="Q267" s="171">
        <v>1.18E-2</v>
      </c>
      <c r="R267" s="171">
        <f>Q267*H267</f>
        <v>1.298E-2</v>
      </c>
      <c r="S267" s="171">
        <v>0</v>
      </c>
      <c r="T267" s="17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3" t="s">
        <v>262</v>
      </c>
      <c r="AT267" s="173" t="s">
        <v>259</v>
      </c>
      <c r="AU267" s="173" t="s">
        <v>87</v>
      </c>
      <c r="AY267" s="18" t="s">
        <v>128</v>
      </c>
      <c r="BE267" s="174">
        <f>IF(N267="základní",J267,0)</f>
        <v>0</v>
      </c>
      <c r="BF267" s="174">
        <f>IF(N267="snížená",J267,0)</f>
        <v>0</v>
      </c>
      <c r="BG267" s="174">
        <f>IF(N267="zákl. přenesená",J267,0)</f>
        <v>0</v>
      </c>
      <c r="BH267" s="174">
        <f>IF(N267="sníž. přenesená",J267,0)</f>
        <v>0</v>
      </c>
      <c r="BI267" s="174">
        <f>IF(N267="nulová",J267,0)</f>
        <v>0</v>
      </c>
      <c r="BJ267" s="18" t="s">
        <v>85</v>
      </c>
      <c r="BK267" s="174">
        <f>ROUND(I267*H267,2)</f>
        <v>0</v>
      </c>
      <c r="BL267" s="18" t="s">
        <v>221</v>
      </c>
      <c r="BM267" s="173" t="s">
        <v>347</v>
      </c>
    </row>
    <row r="268" spans="1:65" s="13" customFormat="1" ht="11.25">
      <c r="B268" s="175"/>
      <c r="D268" s="176" t="s">
        <v>138</v>
      </c>
      <c r="F268" s="178" t="s">
        <v>348</v>
      </c>
      <c r="H268" s="179">
        <v>1.1000000000000001</v>
      </c>
      <c r="I268" s="180"/>
      <c r="L268" s="175"/>
      <c r="M268" s="181"/>
      <c r="N268" s="182"/>
      <c r="O268" s="182"/>
      <c r="P268" s="182"/>
      <c r="Q268" s="182"/>
      <c r="R268" s="182"/>
      <c r="S268" s="182"/>
      <c r="T268" s="183"/>
      <c r="AT268" s="177" t="s">
        <v>138</v>
      </c>
      <c r="AU268" s="177" t="s">
        <v>87</v>
      </c>
      <c r="AV268" s="13" t="s">
        <v>87</v>
      </c>
      <c r="AW268" s="13" t="s">
        <v>3</v>
      </c>
      <c r="AX268" s="13" t="s">
        <v>85</v>
      </c>
      <c r="AY268" s="177" t="s">
        <v>128</v>
      </c>
    </row>
    <row r="269" spans="1:65" s="2" customFormat="1" ht="21.75" customHeight="1">
      <c r="A269" s="33"/>
      <c r="B269" s="161"/>
      <c r="C269" s="162" t="s">
        <v>349</v>
      </c>
      <c r="D269" s="162" t="s">
        <v>131</v>
      </c>
      <c r="E269" s="163" t="s">
        <v>350</v>
      </c>
      <c r="F269" s="164" t="s">
        <v>351</v>
      </c>
      <c r="G269" s="165" t="s">
        <v>142</v>
      </c>
      <c r="H269" s="166">
        <v>1</v>
      </c>
      <c r="I269" s="167"/>
      <c r="J269" s="168">
        <f>ROUND(I269*H269,2)</f>
        <v>0</v>
      </c>
      <c r="K269" s="164" t="s">
        <v>135</v>
      </c>
      <c r="L269" s="34"/>
      <c r="M269" s="169" t="s">
        <v>1</v>
      </c>
      <c r="N269" s="170" t="s">
        <v>42</v>
      </c>
      <c r="O269" s="59"/>
      <c r="P269" s="171">
        <f>O269*H269</f>
        <v>0</v>
      </c>
      <c r="Q269" s="171">
        <v>0</v>
      </c>
      <c r="R269" s="171">
        <f>Q269*H269</f>
        <v>0</v>
      </c>
      <c r="S269" s="171">
        <v>0</v>
      </c>
      <c r="T269" s="17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3" t="s">
        <v>221</v>
      </c>
      <c r="AT269" s="173" t="s">
        <v>131</v>
      </c>
      <c r="AU269" s="173" t="s">
        <v>87</v>
      </c>
      <c r="AY269" s="18" t="s">
        <v>128</v>
      </c>
      <c r="BE269" s="174">
        <f>IF(N269="základní",J269,0)</f>
        <v>0</v>
      </c>
      <c r="BF269" s="174">
        <f>IF(N269="snížená",J269,0)</f>
        <v>0</v>
      </c>
      <c r="BG269" s="174">
        <f>IF(N269="zákl. přenesená",J269,0)</f>
        <v>0</v>
      </c>
      <c r="BH269" s="174">
        <f>IF(N269="sníž. přenesená",J269,0)</f>
        <v>0</v>
      </c>
      <c r="BI269" s="174">
        <f>IF(N269="nulová",J269,0)</f>
        <v>0</v>
      </c>
      <c r="BJ269" s="18" t="s">
        <v>85</v>
      </c>
      <c r="BK269" s="174">
        <f>ROUND(I269*H269,2)</f>
        <v>0</v>
      </c>
      <c r="BL269" s="18" t="s">
        <v>221</v>
      </c>
      <c r="BM269" s="173" t="s">
        <v>352</v>
      </c>
    </row>
    <row r="270" spans="1:65" s="2" customFormat="1" ht="21.75" customHeight="1">
      <c r="A270" s="33"/>
      <c r="B270" s="161"/>
      <c r="C270" s="162" t="s">
        <v>353</v>
      </c>
      <c r="D270" s="162" t="s">
        <v>131</v>
      </c>
      <c r="E270" s="163" t="s">
        <v>354</v>
      </c>
      <c r="F270" s="164" t="s">
        <v>355</v>
      </c>
      <c r="G270" s="165" t="s">
        <v>142</v>
      </c>
      <c r="H270" s="166">
        <v>1</v>
      </c>
      <c r="I270" s="167"/>
      <c r="J270" s="168">
        <f>ROUND(I270*H270,2)</f>
        <v>0</v>
      </c>
      <c r="K270" s="164" t="s">
        <v>135</v>
      </c>
      <c r="L270" s="34"/>
      <c r="M270" s="169" t="s">
        <v>1</v>
      </c>
      <c r="N270" s="170" t="s">
        <v>42</v>
      </c>
      <c r="O270" s="59"/>
      <c r="P270" s="171">
        <f>O270*H270</f>
        <v>0</v>
      </c>
      <c r="Q270" s="171">
        <v>0</v>
      </c>
      <c r="R270" s="171">
        <f>Q270*H270</f>
        <v>0</v>
      </c>
      <c r="S270" s="171">
        <v>0</v>
      </c>
      <c r="T270" s="17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3" t="s">
        <v>221</v>
      </c>
      <c r="AT270" s="173" t="s">
        <v>131</v>
      </c>
      <c r="AU270" s="173" t="s">
        <v>87</v>
      </c>
      <c r="AY270" s="18" t="s">
        <v>128</v>
      </c>
      <c r="BE270" s="174">
        <f>IF(N270="základní",J270,0)</f>
        <v>0</v>
      </c>
      <c r="BF270" s="174">
        <f>IF(N270="snížená",J270,0)</f>
        <v>0</v>
      </c>
      <c r="BG270" s="174">
        <f>IF(N270="zákl. přenesená",J270,0)</f>
        <v>0</v>
      </c>
      <c r="BH270" s="174">
        <f>IF(N270="sníž. přenesená",J270,0)</f>
        <v>0</v>
      </c>
      <c r="BI270" s="174">
        <f>IF(N270="nulová",J270,0)</f>
        <v>0</v>
      </c>
      <c r="BJ270" s="18" t="s">
        <v>85</v>
      </c>
      <c r="BK270" s="174">
        <f>ROUND(I270*H270,2)</f>
        <v>0</v>
      </c>
      <c r="BL270" s="18" t="s">
        <v>221</v>
      </c>
      <c r="BM270" s="173" t="s">
        <v>356</v>
      </c>
    </row>
    <row r="271" spans="1:65" s="2" customFormat="1" ht="21.75" customHeight="1">
      <c r="A271" s="33"/>
      <c r="B271" s="161"/>
      <c r="C271" s="162" t="s">
        <v>357</v>
      </c>
      <c r="D271" s="162" t="s">
        <v>131</v>
      </c>
      <c r="E271" s="163" t="s">
        <v>358</v>
      </c>
      <c r="F271" s="164" t="s">
        <v>359</v>
      </c>
      <c r="G271" s="165" t="s">
        <v>142</v>
      </c>
      <c r="H271" s="166">
        <v>1</v>
      </c>
      <c r="I271" s="167"/>
      <c r="J271" s="168">
        <f>ROUND(I271*H271,2)</f>
        <v>0</v>
      </c>
      <c r="K271" s="164" t="s">
        <v>135</v>
      </c>
      <c r="L271" s="34"/>
      <c r="M271" s="169" t="s">
        <v>1</v>
      </c>
      <c r="N271" s="170" t="s">
        <v>42</v>
      </c>
      <c r="O271" s="59"/>
      <c r="P271" s="171">
        <f>O271*H271</f>
        <v>0</v>
      </c>
      <c r="Q271" s="171">
        <v>0</v>
      </c>
      <c r="R271" s="171">
        <f>Q271*H271</f>
        <v>0</v>
      </c>
      <c r="S271" s="171">
        <v>0</v>
      </c>
      <c r="T271" s="17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3" t="s">
        <v>221</v>
      </c>
      <c r="AT271" s="173" t="s">
        <v>131</v>
      </c>
      <c r="AU271" s="173" t="s">
        <v>87</v>
      </c>
      <c r="AY271" s="18" t="s">
        <v>128</v>
      </c>
      <c r="BE271" s="174">
        <f>IF(N271="základní",J271,0)</f>
        <v>0</v>
      </c>
      <c r="BF271" s="174">
        <f>IF(N271="snížená",J271,0)</f>
        <v>0</v>
      </c>
      <c r="BG271" s="174">
        <f>IF(N271="zákl. přenesená",J271,0)</f>
        <v>0</v>
      </c>
      <c r="BH271" s="174">
        <f>IF(N271="sníž. přenesená",J271,0)</f>
        <v>0</v>
      </c>
      <c r="BI271" s="174">
        <f>IF(N271="nulová",J271,0)</f>
        <v>0</v>
      </c>
      <c r="BJ271" s="18" t="s">
        <v>85</v>
      </c>
      <c r="BK271" s="174">
        <f>ROUND(I271*H271,2)</f>
        <v>0</v>
      </c>
      <c r="BL271" s="18" t="s">
        <v>221</v>
      </c>
      <c r="BM271" s="173" t="s">
        <v>360</v>
      </c>
    </row>
    <row r="272" spans="1:65" s="2" customFormat="1" ht="21.75" customHeight="1">
      <c r="A272" s="33"/>
      <c r="B272" s="161"/>
      <c r="C272" s="162" t="s">
        <v>361</v>
      </c>
      <c r="D272" s="162" t="s">
        <v>131</v>
      </c>
      <c r="E272" s="163" t="s">
        <v>362</v>
      </c>
      <c r="F272" s="164" t="s">
        <v>363</v>
      </c>
      <c r="G272" s="165" t="s">
        <v>216</v>
      </c>
      <c r="H272" s="166">
        <v>1.9E-2</v>
      </c>
      <c r="I272" s="167"/>
      <c r="J272" s="168">
        <f>ROUND(I272*H272,2)</f>
        <v>0</v>
      </c>
      <c r="K272" s="164" t="s">
        <v>135</v>
      </c>
      <c r="L272" s="34"/>
      <c r="M272" s="169" t="s">
        <v>1</v>
      </c>
      <c r="N272" s="170" t="s">
        <v>42</v>
      </c>
      <c r="O272" s="59"/>
      <c r="P272" s="171">
        <f>O272*H272</f>
        <v>0</v>
      </c>
      <c r="Q272" s="171">
        <v>0</v>
      </c>
      <c r="R272" s="171">
        <f>Q272*H272</f>
        <v>0</v>
      </c>
      <c r="S272" s="171">
        <v>0</v>
      </c>
      <c r="T272" s="17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3" t="s">
        <v>221</v>
      </c>
      <c r="AT272" s="173" t="s">
        <v>131</v>
      </c>
      <c r="AU272" s="173" t="s">
        <v>87</v>
      </c>
      <c r="AY272" s="18" t="s">
        <v>128</v>
      </c>
      <c r="BE272" s="174">
        <f>IF(N272="základní",J272,0)</f>
        <v>0</v>
      </c>
      <c r="BF272" s="174">
        <f>IF(N272="snížená",J272,0)</f>
        <v>0</v>
      </c>
      <c r="BG272" s="174">
        <f>IF(N272="zákl. přenesená",J272,0)</f>
        <v>0</v>
      </c>
      <c r="BH272" s="174">
        <f>IF(N272="sníž. přenesená",J272,0)</f>
        <v>0</v>
      </c>
      <c r="BI272" s="174">
        <f>IF(N272="nulová",J272,0)</f>
        <v>0</v>
      </c>
      <c r="BJ272" s="18" t="s">
        <v>85</v>
      </c>
      <c r="BK272" s="174">
        <f>ROUND(I272*H272,2)</f>
        <v>0</v>
      </c>
      <c r="BL272" s="18" t="s">
        <v>221</v>
      </c>
      <c r="BM272" s="173" t="s">
        <v>364</v>
      </c>
    </row>
    <row r="273" spans="1:65" s="2" customFormat="1" ht="21.75" customHeight="1">
      <c r="A273" s="33"/>
      <c r="B273" s="161"/>
      <c r="C273" s="162" t="s">
        <v>365</v>
      </c>
      <c r="D273" s="162" t="s">
        <v>131</v>
      </c>
      <c r="E273" s="163" t="s">
        <v>366</v>
      </c>
      <c r="F273" s="164" t="s">
        <v>367</v>
      </c>
      <c r="G273" s="165" t="s">
        <v>216</v>
      </c>
      <c r="H273" s="166">
        <v>1.9E-2</v>
      </c>
      <c r="I273" s="167"/>
      <c r="J273" s="168">
        <f>ROUND(I273*H273,2)</f>
        <v>0</v>
      </c>
      <c r="K273" s="164" t="s">
        <v>135</v>
      </c>
      <c r="L273" s="34"/>
      <c r="M273" s="169" t="s">
        <v>1</v>
      </c>
      <c r="N273" s="170" t="s">
        <v>42</v>
      </c>
      <c r="O273" s="59"/>
      <c r="P273" s="171">
        <f>O273*H273</f>
        <v>0</v>
      </c>
      <c r="Q273" s="171">
        <v>0</v>
      </c>
      <c r="R273" s="171">
        <f>Q273*H273</f>
        <v>0</v>
      </c>
      <c r="S273" s="171">
        <v>0</v>
      </c>
      <c r="T273" s="17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3" t="s">
        <v>221</v>
      </c>
      <c r="AT273" s="173" t="s">
        <v>131</v>
      </c>
      <c r="AU273" s="173" t="s">
        <v>87</v>
      </c>
      <c r="AY273" s="18" t="s">
        <v>128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8" t="s">
        <v>85</v>
      </c>
      <c r="BK273" s="174">
        <f>ROUND(I273*H273,2)</f>
        <v>0</v>
      </c>
      <c r="BL273" s="18" t="s">
        <v>221</v>
      </c>
      <c r="BM273" s="173" t="s">
        <v>368</v>
      </c>
    </row>
    <row r="274" spans="1:65" s="12" customFormat="1" ht="22.9" customHeight="1">
      <c r="B274" s="148"/>
      <c r="D274" s="149" t="s">
        <v>76</v>
      </c>
      <c r="E274" s="159" t="s">
        <v>369</v>
      </c>
      <c r="F274" s="159" t="s">
        <v>370</v>
      </c>
      <c r="I274" s="151"/>
      <c r="J274" s="160">
        <f>BK274</f>
        <v>0</v>
      </c>
      <c r="L274" s="148"/>
      <c r="M274" s="153"/>
      <c r="N274" s="154"/>
      <c r="O274" s="154"/>
      <c r="P274" s="155">
        <f>SUM(P275:P283)</f>
        <v>0</v>
      </c>
      <c r="Q274" s="154"/>
      <c r="R274" s="155">
        <f>SUM(R275:R283)</f>
        <v>1.81482E-2</v>
      </c>
      <c r="S274" s="154"/>
      <c r="T274" s="156">
        <f>SUM(T275:T283)</f>
        <v>3.7757999999999997E-3</v>
      </c>
      <c r="AR274" s="149" t="s">
        <v>87</v>
      </c>
      <c r="AT274" s="157" t="s">
        <v>76</v>
      </c>
      <c r="AU274" s="157" t="s">
        <v>85</v>
      </c>
      <c r="AY274" s="149" t="s">
        <v>128</v>
      </c>
      <c r="BK274" s="158">
        <f>SUM(BK275:BK283)</f>
        <v>0</v>
      </c>
    </row>
    <row r="275" spans="1:65" s="2" customFormat="1" ht="16.5" customHeight="1">
      <c r="A275" s="33"/>
      <c r="B275" s="161"/>
      <c r="C275" s="162" t="s">
        <v>371</v>
      </c>
      <c r="D275" s="162" t="s">
        <v>131</v>
      </c>
      <c r="E275" s="163" t="s">
        <v>372</v>
      </c>
      <c r="F275" s="164" t="s">
        <v>373</v>
      </c>
      <c r="G275" s="165" t="s">
        <v>142</v>
      </c>
      <c r="H275" s="166">
        <v>12.18</v>
      </c>
      <c r="I275" s="167"/>
      <c r="J275" s="168">
        <f>ROUND(I275*H275,2)</f>
        <v>0</v>
      </c>
      <c r="K275" s="164" t="s">
        <v>135</v>
      </c>
      <c r="L275" s="34"/>
      <c r="M275" s="169" t="s">
        <v>1</v>
      </c>
      <c r="N275" s="170" t="s">
        <v>42</v>
      </c>
      <c r="O275" s="59"/>
      <c r="P275" s="171">
        <f>O275*H275</f>
        <v>0</v>
      </c>
      <c r="Q275" s="171">
        <v>1E-3</v>
      </c>
      <c r="R275" s="171">
        <f>Q275*H275</f>
        <v>1.218E-2</v>
      </c>
      <c r="S275" s="171">
        <v>3.1E-4</v>
      </c>
      <c r="T275" s="172">
        <f>S275*H275</f>
        <v>3.7757999999999997E-3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3" t="s">
        <v>221</v>
      </c>
      <c r="AT275" s="173" t="s">
        <v>131</v>
      </c>
      <c r="AU275" s="173" t="s">
        <v>87</v>
      </c>
      <c r="AY275" s="18" t="s">
        <v>128</v>
      </c>
      <c r="BE275" s="174">
        <f>IF(N275="základní",J275,0)</f>
        <v>0</v>
      </c>
      <c r="BF275" s="174">
        <f>IF(N275="snížená",J275,0)</f>
        <v>0</v>
      </c>
      <c r="BG275" s="174">
        <f>IF(N275="zákl. přenesená",J275,0)</f>
        <v>0</v>
      </c>
      <c r="BH275" s="174">
        <f>IF(N275="sníž. přenesená",J275,0)</f>
        <v>0</v>
      </c>
      <c r="BI275" s="174">
        <f>IF(N275="nulová",J275,0)</f>
        <v>0</v>
      </c>
      <c r="BJ275" s="18" t="s">
        <v>85</v>
      </c>
      <c r="BK275" s="174">
        <f>ROUND(I275*H275,2)</f>
        <v>0</v>
      </c>
      <c r="BL275" s="18" t="s">
        <v>221</v>
      </c>
      <c r="BM275" s="173" t="s">
        <v>374</v>
      </c>
    </row>
    <row r="276" spans="1:65" s="15" customFormat="1" ht="11.25">
      <c r="B276" s="192"/>
      <c r="D276" s="176" t="s">
        <v>138</v>
      </c>
      <c r="E276" s="193" t="s">
        <v>1</v>
      </c>
      <c r="F276" s="194" t="s">
        <v>375</v>
      </c>
      <c r="H276" s="193" t="s">
        <v>1</v>
      </c>
      <c r="I276" s="195"/>
      <c r="L276" s="192"/>
      <c r="M276" s="196"/>
      <c r="N276" s="197"/>
      <c r="O276" s="197"/>
      <c r="P276" s="197"/>
      <c r="Q276" s="197"/>
      <c r="R276" s="197"/>
      <c r="S276" s="197"/>
      <c r="T276" s="198"/>
      <c r="AT276" s="193" t="s">
        <v>138</v>
      </c>
      <c r="AU276" s="193" t="s">
        <v>87</v>
      </c>
      <c r="AV276" s="15" t="s">
        <v>85</v>
      </c>
      <c r="AW276" s="15" t="s">
        <v>32</v>
      </c>
      <c r="AX276" s="15" t="s">
        <v>77</v>
      </c>
      <c r="AY276" s="193" t="s">
        <v>128</v>
      </c>
    </row>
    <row r="277" spans="1:65" s="13" customFormat="1" ht="11.25">
      <c r="B277" s="175"/>
      <c r="D277" s="176" t="s">
        <v>138</v>
      </c>
      <c r="E277" s="177" t="s">
        <v>1</v>
      </c>
      <c r="F277" s="178" t="s">
        <v>376</v>
      </c>
      <c r="H277" s="179">
        <v>12.18</v>
      </c>
      <c r="I277" s="180"/>
      <c r="L277" s="175"/>
      <c r="M277" s="181"/>
      <c r="N277" s="182"/>
      <c r="O277" s="182"/>
      <c r="P277" s="182"/>
      <c r="Q277" s="182"/>
      <c r="R277" s="182"/>
      <c r="S277" s="182"/>
      <c r="T277" s="183"/>
      <c r="AT277" s="177" t="s">
        <v>138</v>
      </c>
      <c r="AU277" s="177" t="s">
        <v>87</v>
      </c>
      <c r="AV277" s="13" t="s">
        <v>87</v>
      </c>
      <c r="AW277" s="13" t="s">
        <v>32</v>
      </c>
      <c r="AX277" s="13" t="s">
        <v>77</v>
      </c>
      <c r="AY277" s="177" t="s">
        <v>128</v>
      </c>
    </row>
    <row r="278" spans="1:65" s="14" customFormat="1" ht="11.25">
      <c r="B278" s="184"/>
      <c r="D278" s="176" t="s">
        <v>138</v>
      </c>
      <c r="E278" s="185" t="s">
        <v>1</v>
      </c>
      <c r="F278" s="186" t="s">
        <v>149</v>
      </c>
      <c r="H278" s="187">
        <v>12.18</v>
      </c>
      <c r="I278" s="188"/>
      <c r="L278" s="184"/>
      <c r="M278" s="189"/>
      <c r="N278" s="190"/>
      <c r="O278" s="190"/>
      <c r="P278" s="190"/>
      <c r="Q278" s="190"/>
      <c r="R278" s="190"/>
      <c r="S278" s="190"/>
      <c r="T278" s="191"/>
      <c r="AT278" s="185" t="s">
        <v>138</v>
      </c>
      <c r="AU278" s="185" t="s">
        <v>87</v>
      </c>
      <c r="AV278" s="14" t="s">
        <v>136</v>
      </c>
      <c r="AW278" s="14" t="s">
        <v>32</v>
      </c>
      <c r="AX278" s="14" t="s">
        <v>85</v>
      </c>
      <c r="AY278" s="185" t="s">
        <v>128</v>
      </c>
    </row>
    <row r="279" spans="1:65" s="2" customFormat="1" ht="21.75" customHeight="1">
      <c r="A279" s="33"/>
      <c r="B279" s="161"/>
      <c r="C279" s="162" t="s">
        <v>377</v>
      </c>
      <c r="D279" s="162" t="s">
        <v>131</v>
      </c>
      <c r="E279" s="163" t="s">
        <v>378</v>
      </c>
      <c r="F279" s="164" t="s">
        <v>379</v>
      </c>
      <c r="G279" s="165" t="s">
        <v>142</v>
      </c>
      <c r="H279" s="166">
        <v>12.18</v>
      </c>
      <c r="I279" s="167"/>
      <c r="J279" s="168">
        <f>ROUND(I279*H279,2)</f>
        <v>0</v>
      </c>
      <c r="K279" s="164" t="s">
        <v>135</v>
      </c>
      <c r="L279" s="34"/>
      <c r="M279" s="169" t="s">
        <v>1</v>
      </c>
      <c r="N279" s="170" t="s">
        <v>42</v>
      </c>
      <c r="O279" s="59"/>
      <c r="P279" s="171">
        <f>O279*H279</f>
        <v>0</v>
      </c>
      <c r="Q279" s="171">
        <v>2.0000000000000001E-4</v>
      </c>
      <c r="R279" s="171">
        <f>Q279*H279</f>
        <v>2.4360000000000002E-3</v>
      </c>
      <c r="S279" s="171">
        <v>0</v>
      </c>
      <c r="T279" s="17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3" t="s">
        <v>221</v>
      </c>
      <c r="AT279" s="173" t="s">
        <v>131</v>
      </c>
      <c r="AU279" s="173" t="s">
        <v>87</v>
      </c>
      <c r="AY279" s="18" t="s">
        <v>128</v>
      </c>
      <c r="BE279" s="174">
        <f>IF(N279="základní",J279,0)</f>
        <v>0</v>
      </c>
      <c r="BF279" s="174">
        <f>IF(N279="snížená",J279,0)</f>
        <v>0</v>
      </c>
      <c r="BG279" s="174">
        <f>IF(N279="zákl. přenesená",J279,0)</f>
        <v>0</v>
      </c>
      <c r="BH279" s="174">
        <f>IF(N279="sníž. přenesená",J279,0)</f>
        <v>0</v>
      </c>
      <c r="BI279" s="174">
        <f>IF(N279="nulová",J279,0)</f>
        <v>0</v>
      </c>
      <c r="BJ279" s="18" t="s">
        <v>85</v>
      </c>
      <c r="BK279" s="174">
        <f>ROUND(I279*H279,2)</f>
        <v>0</v>
      </c>
      <c r="BL279" s="18" t="s">
        <v>221</v>
      </c>
      <c r="BM279" s="173" t="s">
        <v>380</v>
      </c>
    </row>
    <row r="280" spans="1:65" s="15" customFormat="1" ht="11.25">
      <c r="B280" s="192"/>
      <c r="D280" s="176" t="s">
        <v>138</v>
      </c>
      <c r="E280" s="193" t="s">
        <v>1</v>
      </c>
      <c r="F280" s="194" t="s">
        <v>381</v>
      </c>
      <c r="H280" s="193" t="s">
        <v>1</v>
      </c>
      <c r="I280" s="195"/>
      <c r="L280" s="192"/>
      <c r="M280" s="196"/>
      <c r="N280" s="197"/>
      <c r="O280" s="197"/>
      <c r="P280" s="197"/>
      <c r="Q280" s="197"/>
      <c r="R280" s="197"/>
      <c r="S280" s="197"/>
      <c r="T280" s="198"/>
      <c r="AT280" s="193" t="s">
        <v>138</v>
      </c>
      <c r="AU280" s="193" t="s">
        <v>87</v>
      </c>
      <c r="AV280" s="15" t="s">
        <v>85</v>
      </c>
      <c r="AW280" s="15" t="s">
        <v>32</v>
      </c>
      <c r="AX280" s="15" t="s">
        <v>77</v>
      </c>
      <c r="AY280" s="193" t="s">
        <v>128</v>
      </c>
    </row>
    <row r="281" spans="1:65" s="13" customFormat="1" ht="11.25">
      <c r="B281" s="175"/>
      <c r="D281" s="176" t="s">
        <v>138</v>
      </c>
      <c r="E281" s="177" t="s">
        <v>1</v>
      </c>
      <c r="F281" s="178" t="s">
        <v>376</v>
      </c>
      <c r="H281" s="179">
        <v>12.18</v>
      </c>
      <c r="I281" s="180"/>
      <c r="L281" s="175"/>
      <c r="M281" s="181"/>
      <c r="N281" s="182"/>
      <c r="O281" s="182"/>
      <c r="P281" s="182"/>
      <c r="Q281" s="182"/>
      <c r="R281" s="182"/>
      <c r="S281" s="182"/>
      <c r="T281" s="183"/>
      <c r="AT281" s="177" t="s">
        <v>138</v>
      </c>
      <c r="AU281" s="177" t="s">
        <v>87</v>
      </c>
      <c r="AV281" s="13" t="s">
        <v>87</v>
      </c>
      <c r="AW281" s="13" t="s">
        <v>32</v>
      </c>
      <c r="AX281" s="13" t="s">
        <v>77</v>
      </c>
      <c r="AY281" s="177" t="s">
        <v>128</v>
      </c>
    </row>
    <row r="282" spans="1:65" s="14" customFormat="1" ht="11.25">
      <c r="B282" s="184"/>
      <c r="D282" s="176" t="s">
        <v>138</v>
      </c>
      <c r="E282" s="185" t="s">
        <v>1</v>
      </c>
      <c r="F282" s="186" t="s">
        <v>149</v>
      </c>
      <c r="H282" s="187">
        <v>12.18</v>
      </c>
      <c r="I282" s="188"/>
      <c r="L282" s="184"/>
      <c r="M282" s="189"/>
      <c r="N282" s="190"/>
      <c r="O282" s="190"/>
      <c r="P282" s="190"/>
      <c r="Q282" s="190"/>
      <c r="R282" s="190"/>
      <c r="S282" s="190"/>
      <c r="T282" s="191"/>
      <c r="AT282" s="185" t="s">
        <v>138</v>
      </c>
      <c r="AU282" s="185" t="s">
        <v>87</v>
      </c>
      <c r="AV282" s="14" t="s">
        <v>136</v>
      </c>
      <c r="AW282" s="14" t="s">
        <v>32</v>
      </c>
      <c r="AX282" s="14" t="s">
        <v>85</v>
      </c>
      <c r="AY282" s="185" t="s">
        <v>128</v>
      </c>
    </row>
    <row r="283" spans="1:65" s="2" customFormat="1" ht="21.75" customHeight="1">
      <c r="A283" s="33"/>
      <c r="B283" s="161"/>
      <c r="C283" s="162" t="s">
        <v>382</v>
      </c>
      <c r="D283" s="162" t="s">
        <v>131</v>
      </c>
      <c r="E283" s="163" t="s">
        <v>383</v>
      </c>
      <c r="F283" s="164" t="s">
        <v>384</v>
      </c>
      <c r="G283" s="165" t="s">
        <v>142</v>
      </c>
      <c r="H283" s="166">
        <v>12.18</v>
      </c>
      <c r="I283" s="167"/>
      <c r="J283" s="168">
        <f>ROUND(I283*H283,2)</f>
        <v>0</v>
      </c>
      <c r="K283" s="164" t="s">
        <v>135</v>
      </c>
      <c r="L283" s="34"/>
      <c r="M283" s="220" t="s">
        <v>1</v>
      </c>
      <c r="N283" s="221" t="s">
        <v>42</v>
      </c>
      <c r="O283" s="222"/>
      <c r="P283" s="223">
        <f>O283*H283</f>
        <v>0</v>
      </c>
      <c r="Q283" s="223">
        <v>2.9E-4</v>
      </c>
      <c r="R283" s="223">
        <f>Q283*H283</f>
        <v>3.5322000000000001E-3</v>
      </c>
      <c r="S283" s="223">
        <v>0</v>
      </c>
      <c r="T283" s="224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3" t="s">
        <v>221</v>
      </c>
      <c r="AT283" s="173" t="s">
        <v>131</v>
      </c>
      <c r="AU283" s="173" t="s">
        <v>87</v>
      </c>
      <c r="AY283" s="18" t="s">
        <v>128</v>
      </c>
      <c r="BE283" s="174">
        <f>IF(N283="základní",J283,0)</f>
        <v>0</v>
      </c>
      <c r="BF283" s="174">
        <f>IF(N283="snížená",J283,0)</f>
        <v>0</v>
      </c>
      <c r="BG283" s="174">
        <f>IF(N283="zákl. přenesená",J283,0)</f>
        <v>0</v>
      </c>
      <c r="BH283" s="174">
        <f>IF(N283="sníž. přenesená",J283,0)</f>
        <v>0</v>
      </c>
      <c r="BI283" s="174">
        <f>IF(N283="nulová",J283,0)</f>
        <v>0</v>
      </c>
      <c r="BJ283" s="18" t="s">
        <v>85</v>
      </c>
      <c r="BK283" s="174">
        <f>ROUND(I283*H283,2)</f>
        <v>0</v>
      </c>
      <c r="BL283" s="18" t="s">
        <v>221</v>
      </c>
      <c r="BM283" s="173" t="s">
        <v>385</v>
      </c>
    </row>
    <row r="284" spans="1:65" s="2" customFormat="1" ht="6.95" customHeight="1">
      <c r="A284" s="33"/>
      <c r="B284" s="48"/>
      <c r="C284" s="49"/>
      <c r="D284" s="49"/>
      <c r="E284" s="49"/>
      <c r="F284" s="49"/>
      <c r="G284" s="49"/>
      <c r="H284" s="49"/>
      <c r="I284" s="121"/>
      <c r="J284" s="49"/>
      <c r="K284" s="49"/>
      <c r="L284" s="34"/>
      <c r="M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</row>
  </sheetData>
  <sheetProtection algorithmName="SHA-512" hashValue="ajgRDHT0An3Ocfd/096QQez2zmVZkQTYRPbpA8i1fY8eMZ2jXr7tYe69iYA0Pkm3VH31GXBThAPyVM5GhFz3lQ==" saltValue="AfyMDrgZF/fPhRmBvluqZA==" spinCount="100000" sheet="1" objects="1" scenarios="1"/>
  <autoFilter ref="C126:K283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 horizontalCentered="1"/>
  <pageMargins left="0.59055118110236227" right="0.59055118110236227" top="0.39370078740157483" bottom="0.39370078740157483" header="0" footer="0.19685039370078741"/>
  <pageSetup paperSize="9" scale="73" fitToHeight="100" orientation="portrait" blackAndWhite="1" r:id="rId1"/>
  <headerFooter>
    <oddFooter>&amp;L&amp;F - &amp;A&amp;RStrana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4"/>
      <c r="L2" s="263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90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1:46" s="1" customFormat="1" ht="24.95" customHeight="1">
      <c r="B4" s="21"/>
      <c r="D4" s="22" t="s">
        <v>94</v>
      </c>
      <c r="I4" s="94"/>
      <c r="L4" s="21"/>
      <c r="M4" s="96" t="s">
        <v>10</v>
      </c>
      <c r="AT4" s="18" t="s">
        <v>3</v>
      </c>
    </row>
    <row r="5" spans="1:46" s="1" customFormat="1" ht="6.95" customHeight="1">
      <c r="B5" s="21"/>
      <c r="I5" s="94"/>
      <c r="L5" s="21"/>
    </row>
    <row r="6" spans="1:46" s="1" customFormat="1" ht="12" customHeight="1">
      <c r="B6" s="21"/>
      <c r="D6" s="28" t="s">
        <v>16</v>
      </c>
      <c r="I6" s="94"/>
      <c r="L6" s="21"/>
    </row>
    <row r="7" spans="1:46" s="1" customFormat="1" ht="16.5" customHeight="1">
      <c r="B7" s="21"/>
      <c r="E7" s="264" t="str">
        <f>'Rekapitulace stavby'!K6</f>
        <v>Dílčí výměna splaškové kanalizace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95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4" t="s">
        <v>386</v>
      </c>
      <c r="F9" s="266"/>
      <c r="G9" s="266"/>
      <c r="H9" s="26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 t="str">
        <f>'Rekapitulace stavby'!AN8</f>
        <v>26. 4. 2020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7" t="str">
        <f>'Rekapitulace stavby'!E14</f>
        <v>Vyplň údaj</v>
      </c>
      <c r="F18" s="228"/>
      <c r="G18" s="228"/>
      <c r="H18" s="228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27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202.5" customHeight="1">
      <c r="A27" s="99"/>
      <c r="B27" s="100"/>
      <c r="C27" s="99"/>
      <c r="D27" s="99"/>
      <c r="E27" s="233" t="s">
        <v>36</v>
      </c>
      <c r="F27" s="233"/>
      <c r="G27" s="233"/>
      <c r="H27" s="233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ROUND(J124,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ROUND((SUM(BE124:BE170)),  2)</f>
        <v>0</v>
      </c>
      <c r="G33" s="33"/>
      <c r="H33" s="33"/>
      <c r="I33" s="108">
        <v>0.21</v>
      </c>
      <c r="J33" s="107">
        <f>ROUND(((SUM(BE124:BE170))*I33),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ROUND((SUM(BF124:BF170)),  2)</f>
        <v>0</v>
      </c>
      <c r="G34" s="33"/>
      <c r="H34" s="33"/>
      <c r="I34" s="108">
        <v>0.15</v>
      </c>
      <c r="J34" s="107">
        <f>ROUND(((SUM(BF124:BF170))*I34),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44</v>
      </c>
      <c r="F35" s="107">
        <f>ROUND((SUM(BG124:BG170)),  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45</v>
      </c>
      <c r="F36" s="107">
        <f>ROUND((SUM(BH124:BH170)),  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46</v>
      </c>
      <c r="F37" s="107">
        <f>ROUND((SUM(BI124:BI170)),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Dílčí výměna splaškové kanalizace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4" t="str">
        <f>E9</f>
        <v>02 - Zdravotně technické instalace</v>
      </c>
      <c r="F87" s="266"/>
      <c r="G87" s="266"/>
      <c r="H87" s="26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SOŠ A SOU NYMBURK </v>
      </c>
      <c r="G89" s="33"/>
      <c r="H89" s="33"/>
      <c r="I89" s="98" t="s">
        <v>22</v>
      </c>
      <c r="J89" s="56" t="str">
        <f>IF(J12="","",J12)</f>
        <v>26. 4. 2020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24</v>
      </c>
      <c r="D91" s="33"/>
      <c r="E91" s="33"/>
      <c r="F91" s="26" t="str">
        <f>E15</f>
        <v>SOŠ a SOU Nymburk, V Kolonii 1804, Nymburk</v>
      </c>
      <c r="G91" s="33"/>
      <c r="H91" s="33"/>
      <c r="I91" s="98" t="s">
        <v>30</v>
      </c>
      <c r="J91" s="31" t="str">
        <f>E21</f>
        <v>HM PROJEKT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98</v>
      </c>
      <c r="D94" s="109"/>
      <c r="E94" s="109"/>
      <c r="F94" s="109"/>
      <c r="G94" s="109"/>
      <c r="H94" s="109"/>
      <c r="I94" s="124"/>
      <c r="J94" s="125" t="s">
        <v>99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100</v>
      </c>
      <c r="D96" s="33"/>
      <c r="E96" s="33"/>
      <c r="F96" s="33"/>
      <c r="G96" s="33"/>
      <c r="H96" s="33"/>
      <c r="I96" s="97"/>
      <c r="J96" s="72">
        <f>J124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1:31" s="9" customFormat="1" ht="24.95" customHeight="1">
      <c r="B97" s="127"/>
      <c r="D97" s="128" t="s">
        <v>387</v>
      </c>
      <c r="E97" s="129"/>
      <c r="F97" s="129"/>
      <c r="G97" s="129"/>
      <c r="H97" s="129"/>
      <c r="I97" s="130"/>
      <c r="J97" s="131">
        <f>J125</f>
        <v>0</v>
      </c>
      <c r="L97" s="127"/>
    </row>
    <row r="98" spans="1:31" s="10" customFormat="1" ht="19.899999999999999" customHeight="1">
      <c r="B98" s="132"/>
      <c r="D98" s="133" t="s">
        <v>388</v>
      </c>
      <c r="E98" s="134"/>
      <c r="F98" s="134"/>
      <c r="G98" s="134"/>
      <c r="H98" s="134"/>
      <c r="I98" s="135"/>
      <c r="J98" s="136">
        <f>J126</f>
        <v>0</v>
      </c>
      <c r="L98" s="132"/>
    </row>
    <row r="99" spans="1:31" s="10" customFormat="1" ht="19.899999999999999" customHeight="1">
      <c r="B99" s="132"/>
      <c r="D99" s="133" t="s">
        <v>389</v>
      </c>
      <c r="E99" s="134"/>
      <c r="F99" s="134"/>
      <c r="G99" s="134"/>
      <c r="H99" s="134"/>
      <c r="I99" s="135"/>
      <c r="J99" s="136">
        <f>J134</f>
        <v>0</v>
      </c>
      <c r="L99" s="132"/>
    </row>
    <row r="100" spans="1:31" s="10" customFormat="1" ht="19.899999999999999" customHeight="1">
      <c r="B100" s="132"/>
      <c r="D100" s="133" t="s">
        <v>390</v>
      </c>
      <c r="E100" s="134"/>
      <c r="F100" s="134"/>
      <c r="G100" s="134"/>
      <c r="H100" s="134"/>
      <c r="I100" s="135"/>
      <c r="J100" s="136">
        <f>J136</f>
        <v>0</v>
      </c>
      <c r="L100" s="132"/>
    </row>
    <row r="101" spans="1:31" s="10" customFormat="1" ht="19.899999999999999" customHeight="1">
      <c r="B101" s="132"/>
      <c r="D101" s="133" t="s">
        <v>391</v>
      </c>
      <c r="E101" s="134"/>
      <c r="F101" s="134"/>
      <c r="G101" s="134"/>
      <c r="H101" s="134"/>
      <c r="I101" s="135"/>
      <c r="J101" s="136">
        <f>J138</f>
        <v>0</v>
      </c>
      <c r="L101" s="132"/>
    </row>
    <row r="102" spans="1:31" s="9" customFormat="1" ht="24.95" customHeight="1">
      <c r="B102" s="127"/>
      <c r="D102" s="128" t="s">
        <v>392</v>
      </c>
      <c r="E102" s="129"/>
      <c r="F102" s="129"/>
      <c r="G102" s="129"/>
      <c r="H102" s="129"/>
      <c r="I102" s="130"/>
      <c r="J102" s="131">
        <f>J143</f>
        <v>0</v>
      </c>
      <c r="L102" s="127"/>
    </row>
    <row r="103" spans="1:31" s="10" customFormat="1" ht="19.899999999999999" customHeight="1">
      <c r="B103" s="132"/>
      <c r="D103" s="133" t="s">
        <v>393</v>
      </c>
      <c r="E103" s="134"/>
      <c r="F103" s="134"/>
      <c r="G103" s="134"/>
      <c r="H103" s="134"/>
      <c r="I103" s="135"/>
      <c r="J103" s="136">
        <f>J144</f>
        <v>0</v>
      </c>
      <c r="L103" s="132"/>
    </row>
    <row r="104" spans="1:31" s="10" customFormat="1" ht="19.899999999999999" customHeight="1">
      <c r="B104" s="132"/>
      <c r="D104" s="133" t="s">
        <v>394</v>
      </c>
      <c r="E104" s="134"/>
      <c r="F104" s="134"/>
      <c r="G104" s="134"/>
      <c r="H104" s="134"/>
      <c r="I104" s="135"/>
      <c r="J104" s="136">
        <f>J166</f>
        <v>0</v>
      </c>
      <c r="L104" s="132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121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122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113</v>
      </c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64" t="str">
        <f>E7</f>
        <v>Dílčí výměna splaškové kanalizace</v>
      </c>
      <c r="F114" s="265"/>
      <c r="G114" s="265"/>
      <c r="H114" s="265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95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3"/>
      <c r="D116" s="33"/>
      <c r="E116" s="244" t="str">
        <f>E9</f>
        <v>02 - Zdravotně technické instalace</v>
      </c>
      <c r="F116" s="266"/>
      <c r="G116" s="266"/>
      <c r="H116" s="266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20</v>
      </c>
      <c r="D118" s="33"/>
      <c r="E118" s="33"/>
      <c r="F118" s="26" t="str">
        <f>F12</f>
        <v xml:space="preserve">SOŠ A SOU NYMBURK </v>
      </c>
      <c r="G118" s="33"/>
      <c r="H118" s="33"/>
      <c r="I118" s="98" t="s">
        <v>22</v>
      </c>
      <c r="J118" s="56" t="str">
        <f>IF(J12="","",J12)</f>
        <v>26. 4. 2020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25.7" customHeight="1">
      <c r="A120" s="33"/>
      <c r="B120" s="34"/>
      <c r="C120" s="28" t="s">
        <v>24</v>
      </c>
      <c r="D120" s="33"/>
      <c r="E120" s="33"/>
      <c r="F120" s="26" t="str">
        <f>E15</f>
        <v>SOŠ a SOU Nymburk, V Kolonii 1804, Nymburk</v>
      </c>
      <c r="G120" s="33"/>
      <c r="H120" s="33"/>
      <c r="I120" s="98" t="s">
        <v>30</v>
      </c>
      <c r="J120" s="31" t="str">
        <f>E21</f>
        <v>HM PROJEKT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>
      <c r="A121" s="33"/>
      <c r="B121" s="34"/>
      <c r="C121" s="28" t="s">
        <v>28</v>
      </c>
      <c r="D121" s="33"/>
      <c r="E121" s="33"/>
      <c r="F121" s="26" t="str">
        <f>IF(E18="","",E18)</f>
        <v>Vyplň údaj</v>
      </c>
      <c r="G121" s="33"/>
      <c r="H121" s="33"/>
      <c r="I121" s="98" t="s">
        <v>33</v>
      </c>
      <c r="J121" s="31" t="str">
        <f>E24</f>
        <v xml:space="preserve">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37"/>
      <c r="B123" s="138"/>
      <c r="C123" s="139" t="s">
        <v>114</v>
      </c>
      <c r="D123" s="140" t="s">
        <v>62</v>
      </c>
      <c r="E123" s="140" t="s">
        <v>58</v>
      </c>
      <c r="F123" s="140" t="s">
        <v>59</v>
      </c>
      <c r="G123" s="140" t="s">
        <v>115</v>
      </c>
      <c r="H123" s="140" t="s">
        <v>116</v>
      </c>
      <c r="I123" s="141" t="s">
        <v>117</v>
      </c>
      <c r="J123" s="140" t="s">
        <v>99</v>
      </c>
      <c r="K123" s="142" t="s">
        <v>118</v>
      </c>
      <c r="L123" s="143"/>
      <c r="M123" s="63" t="s">
        <v>1</v>
      </c>
      <c r="N123" s="64" t="s">
        <v>41</v>
      </c>
      <c r="O123" s="64" t="s">
        <v>119</v>
      </c>
      <c r="P123" s="64" t="s">
        <v>120</v>
      </c>
      <c r="Q123" s="64" t="s">
        <v>121</v>
      </c>
      <c r="R123" s="64" t="s">
        <v>122</v>
      </c>
      <c r="S123" s="64" t="s">
        <v>123</v>
      </c>
      <c r="T123" s="65" t="s">
        <v>124</v>
      </c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</row>
    <row r="124" spans="1:65" s="2" customFormat="1" ht="22.9" customHeight="1">
      <c r="A124" s="33"/>
      <c r="B124" s="34"/>
      <c r="C124" s="70" t="s">
        <v>125</v>
      </c>
      <c r="D124" s="33"/>
      <c r="E124" s="33"/>
      <c r="F124" s="33"/>
      <c r="G124" s="33"/>
      <c r="H124" s="33"/>
      <c r="I124" s="97"/>
      <c r="J124" s="144">
        <f>BK124</f>
        <v>0</v>
      </c>
      <c r="K124" s="33"/>
      <c r="L124" s="34"/>
      <c r="M124" s="66"/>
      <c r="N124" s="57"/>
      <c r="O124" s="67"/>
      <c r="P124" s="145">
        <f>P125+P143</f>
        <v>0</v>
      </c>
      <c r="Q124" s="67"/>
      <c r="R124" s="145">
        <f>R125+R143</f>
        <v>3.2342000000000004</v>
      </c>
      <c r="S124" s="67"/>
      <c r="T124" s="146">
        <f>T125+T143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76</v>
      </c>
      <c r="AU124" s="18" t="s">
        <v>101</v>
      </c>
      <c r="BK124" s="147">
        <f>BK125+BK143</f>
        <v>0</v>
      </c>
    </row>
    <row r="125" spans="1:65" s="12" customFormat="1" ht="25.9" customHeight="1">
      <c r="B125" s="148"/>
      <c r="D125" s="149" t="s">
        <v>76</v>
      </c>
      <c r="E125" s="150" t="s">
        <v>126</v>
      </c>
      <c r="F125" s="150" t="s">
        <v>395</v>
      </c>
      <c r="I125" s="151"/>
      <c r="J125" s="152">
        <f>BK125</f>
        <v>0</v>
      </c>
      <c r="L125" s="148"/>
      <c r="M125" s="153"/>
      <c r="N125" s="154"/>
      <c r="O125" s="154"/>
      <c r="P125" s="155">
        <f>P126+P134+P136+P138</f>
        <v>0</v>
      </c>
      <c r="Q125" s="154"/>
      <c r="R125" s="155">
        <f>R126+R134+R136+R138</f>
        <v>2.7952500000000002</v>
      </c>
      <c r="S125" s="154"/>
      <c r="T125" s="156">
        <f>T126+T134+T136+T138</f>
        <v>0</v>
      </c>
      <c r="AR125" s="149" t="s">
        <v>85</v>
      </c>
      <c r="AT125" s="157" t="s">
        <v>76</v>
      </c>
      <c r="AU125" s="157" t="s">
        <v>77</v>
      </c>
      <c r="AY125" s="149" t="s">
        <v>128</v>
      </c>
      <c r="BK125" s="158">
        <f>BK126+BK134+BK136+BK138</f>
        <v>0</v>
      </c>
    </row>
    <row r="126" spans="1:65" s="12" customFormat="1" ht="22.9" customHeight="1">
      <c r="B126" s="148"/>
      <c r="D126" s="149" t="s">
        <v>76</v>
      </c>
      <c r="E126" s="159" t="s">
        <v>85</v>
      </c>
      <c r="F126" s="159" t="s">
        <v>396</v>
      </c>
      <c r="I126" s="151"/>
      <c r="J126" s="160">
        <f>BK126</f>
        <v>0</v>
      </c>
      <c r="L126" s="148"/>
      <c r="M126" s="153"/>
      <c r="N126" s="154"/>
      <c r="O126" s="154"/>
      <c r="P126" s="155">
        <f>SUM(P127:P133)</f>
        <v>0</v>
      </c>
      <c r="Q126" s="154"/>
      <c r="R126" s="155">
        <f>SUM(R127:R133)</f>
        <v>0</v>
      </c>
      <c r="S126" s="154"/>
      <c r="T126" s="156">
        <f>SUM(T127:T133)</f>
        <v>0</v>
      </c>
      <c r="AR126" s="149" t="s">
        <v>85</v>
      </c>
      <c r="AT126" s="157" t="s">
        <v>76</v>
      </c>
      <c r="AU126" s="157" t="s">
        <v>85</v>
      </c>
      <c r="AY126" s="149" t="s">
        <v>128</v>
      </c>
      <c r="BK126" s="158">
        <f>SUM(BK127:BK133)</f>
        <v>0</v>
      </c>
    </row>
    <row r="127" spans="1:65" s="2" customFormat="1" ht="21.75" customHeight="1">
      <c r="A127" s="33"/>
      <c r="B127" s="161"/>
      <c r="C127" s="162" t="s">
        <v>85</v>
      </c>
      <c r="D127" s="162" t="s">
        <v>131</v>
      </c>
      <c r="E127" s="163" t="s">
        <v>397</v>
      </c>
      <c r="F127" s="164" t="s">
        <v>398</v>
      </c>
      <c r="G127" s="165" t="s">
        <v>134</v>
      </c>
      <c r="H127" s="166">
        <v>4</v>
      </c>
      <c r="I127" s="167"/>
      <c r="J127" s="168">
        <f t="shared" ref="J127:J133" si="0">ROUND(I127*H127,2)</f>
        <v>0</v>
      </c>
      <c r="K127" s="164" t="s">
        <v>1</v>
      </c>
      <c r="L127" s="34"/>
      <c r="M127" s="169" t="s">
        <v>1</v>
      </c>
      <c r="N127" s="170" t="s">
        <v>42</v>
      </c>
      <c r="O127" s="59"/>
      <c r="P127" s="171">
        <f t="shared" ref="P127:P133" si="1">O127*H127</f>
        <v>0</v>
      </c>
      <c r="Q127" s="171">
        <v>0</v>
      </c>
      <c r="R127" s="171">
        <f t="shared" ref="R127:R133" si="2">Q127*H127</f>
        <v>0</v>
      </c>
      <c r="S127" s="171">
        <v>0</v>
      </c>
      <c r="T127" s="172">
        <f t="shared" ref="T127:T133" si="3"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3" t="s">
        <v>136</v>
      </c>
      <c r="AT127" s="173" t="s">
        <v>131</v>
      </c>
      <c r="AU127" s="173" t="s">
        <v>87</v>
      </c>
      <c r="AY127" s="18" t="s">
        <v>128</v>
      </c>
      <c r="BE127" s="174">
        <f t="shared" ref="BE127:BE133" si="4">IF(N127="základní",J127,0)</f>
        <v>0</v>
      </c>
      <c r="BF127" s="174">
        <f t="shared" ref="BF127:BF133" si="5">IF(N127="snížená",J127,0)</f>
        <v>0</v>
      </c>
      <c r="BG127" s="174">
        <f t="shared" ref="BG127:BG133" si="6">IF(N127="zákl. přenesená",J127,0)</f>
        <v>0</v>
      </c>
      <c r="BH127" s="174">
        <f t="shared" ref="BH127:BH133" si="7">IF(N127="sníž. přenesená",J127,0)</f>
        <v>0</v>
      </c>
      <c r="BI127" s="174">
        <f t="shared" ref="BI127:BI133" si="8">IF(N127="nulová",J127,0)</f>
        <v>0</v>
      </c>
      <c r="BJ127" s="18" t="s">
        <v>85</v>
      </c>
      <c r="BK127" s="174">
        <f t="shared" ref="BK127:BK133" si="9">ROUND(I127*H127,2)</f>
        <v>0</v>
      </c>
      <c r="BL127" s="18" t="s">
        <v>136</v>
      </c>
      <c r="BM127" s="173" t="s">
        <v>87</v>
      </c>
    </row>
    <row r="128" spans="1:65" s="2" customFormat="1" ht="21.75" customHeight="1">
      <c r="A128" s="33"/>
      <c r="B128" s="161"/>
      <c r="C128" s="162" t="s">
        <v>87</v>
      </c>
      <c r="D128" s="162" t="s">
        <v>131</v>
      </c>
      <c r="E128" s="163" t="s">
        <v>399</v>
      </c>
      <c r="F128" s="164" t="s">
        <v>400</v>
      </c>
      <c r="G128" s="165" t="s">
        <v>134</v>
      </c>
      <c r="H128" s="166">
        <v>0.7</v>
      </c>
      <c r="I128" s="167"/>
      <c r="J128" s="168">
        <f t="shared" si="0"/>
        <v>0</v>
      </c>
      <c r="K128" s="164" t="s">
        <v>1</v>
      </c>
      <c r="L128" s="34"/>
      <c r="M128" s="169" t="s">
        <v>1</v>
      </c>
      <c r="N128" s="170" t="s">
        <v>42</v>
      </c>
      <c r="O128" s="59"/>
      <c r="P128" s="171">
        <f t="shared" si="1"/>
        <v>0</v>
      </c>
      <c r="Q128" s="171">
        <v>0</v>
      </c>
      <c r="R128" s="171">
        <f t="shared" si="2"/>
        <v>0</v>
      </c>
      <c r="S128" s="171">
        <v>0</v>
      </c>
      <c r="T128" s="17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3" t="s">
        <v>136</v>
      </c>
      <c r="AT128" s="173" t="s">
        <v>131</v>
      </c>
      <c r="AU128" s="173" t="s">
        <v>87</v>
      </c>
      <c r="AY128" s="18" t="s">
        <v>128</v>
      </c>
      <c r="BE128" s="174">
        <f t="shared" si="4"/>
        <v>0</v>
      </c>
      <c r="BF128" s="174">
        <f t="shared" si="5"/>
        <v>0</v>
      </c>
      <c r="BG128" s="174">
        <f t="shared" si="6"/>
        <v>0</v>
      </c>
      <c r="BH128" s="174">
        <f t="shared" si="7"/>
        <v>0</v>
      </c>
      <c r="BI128" s="174">
        <f t="shared" si="8"/>
        <v>0</v>
      </c>
      <c r="BJ128" s="18" t="s">
        <v>85</v>
      </c>
      <c r="BK128" s="174">
        <f t="shared" si="9"/>
        <v>0</v>
      </c>
      <c r="BL128" s="18" t="s">
        <v>136</v>
      </c>
      <c r="BM128" s="173" t="s">
        <v>136</v>
      </c>
    </row>
    <row r="129" spans="1:65" s="2" customFormat="1" ht="16.5" customHeight="1">
      <c r="A129" s="33"/>
      <c r="B129" s="161"/>
      <c r="C129" s="162" t="s">
        <v>129</v>
      </c>
      <c r="D129" s="162" t="s">
        <v>131</v>
      </c>
      <c r="E129" s="163" t="s">
        <v>401</v>
      </c>
      <c r="F129" s="164" t="s">
        <v>402</v>
      </c>
      <c r="G129" s="165" t="s">
        <v>134</v>
      </c>
      <c r="H129" s="166">
        <v>4</v>
      </c>
      <c r="I129" s="167"/>
      <c r="J129" s="168">
        <f t="shared" si="0"/>
        <v>0</v>
      </c>
      <c r="K129" s="164" t="s">
        <v>1</v>
      </c>
      <c r="L129" s="34"/>
      <c r="M129" s="169" t="s">
        <v>1</v>
      </c>
      <c r="N129" s="170" t="s">
        <v>42</v>
      </c>
      <c r="O129" s="59"/>
      <c r="P129" s="171">
        <f t="shared" si="1"/>
        <v>0</v>
      </c>
      <c r="Q129" s="171">
        <v>0</v>
      </c>
      <c r="R129" s="171">
        <f t="shared" si="2"/>
        <v>0</v>
      </c>
      <c r="S129" s="171">
        <v>0</v>
      </c>
      <c r="T129" s="17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3" t="s">
        <v>136</v>
      </c>
      <c r="AT129" s="173" t="s">
        <v>131</v>
      </c>
      <c r="AU129" s="173" t="s">
        <v>87</v>
      </c>
      <c r="AY129" s="18" t="s">
        <v>128</v>
      </c>
      <c r="BE129" s="174">
        <f t="shared" si="4"/>
        <v>0</v>
      </c>
      <c r="BF129" s="174">
        <f t="shared" si="5"/>
        <v>0</v>
      </c>
      <c r="BG129" s="174">
        <f t="shared" si="6"/>
        <v>0</v>
      </c>
      <c r="BH129" s="174">
        <f t="shared" si="7"/>
        <v>0</v>
      </c>
      <c r="BI129" s="174">
        <f t="shared" si="8"/>
        <v>0</v>
      </c>
      <c r="BJ129" s="18" t="s">
        <v>85</v>
      </c>
      <c r="BK129" s="174">
        <f t="shared" si="9"/>
        <v>0</v>
      </c>
      <c r="BL129" s="18" t="s">
        <v>136</v>
      </c>
      <c r="BM129" s="173" t="s">
        <v>150</v>
      </c>
    </row>
    <row r="130" spans="1:65" s="2" customFormat="1" ht="16.5" customHeight="1">
      <c r="A130" s="33"/>
      <c r="B130" s="161"/>
      <c r="C130" s="162" t="s">
        <v>136</v>
      </c>
      <c r="D130" s="162" t="s">
        <v>131</v>
      </c>
      <c r="E130" s="163" t="s">
        <v>403</v>
      </c>
      <c r="F130" s="164" t="s">
        <v>404</v>
      </c>
      <c r="G130" s="165" t="s">
        <v>134</v>
      </c>
      <c r="H130" s="166">
        <v>4</v>
      </c>
      <c r="I130" s="167"/>
      <c r="J130" s="168">
        <f t="shared" si="0"/>
        <v>0</v>
      </c>
      <c r="K130" s="164" t="s">
        <v>1</v>
      </c>
      <c r="L130" s="34"/>
      <c r="M130" s="169" t="s">
        <v>1</v>
      </c>
      <c r="N130" s="170" t="s">
        <v>42</v>
      </c>
      <c r="O130" s="59"/>
      <c r="P130" s="171">
        <f t="shared" si="1"/>
        <v>0</v>
      </c>
      <c r="Q130" s="171">
        <v>0</v>
      </c>
      <c r="R130" s="171">
        <f t="shared" si="2"/>
        <v>0</v>
      </c>
      <c r="S130" s="171">
        <v>0</v>
      </c>
      <c r="T130" s="17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3" t="s">
        <v>136</v>
      </c>
      <c r="AT130" s="173" t="s">
        <v>131</v>
      </c>
      <c r="AU130" s="173" t="s">
        <v>87</v>
      </c>
      <c r="AY130" s="18" t="s">
        <v>128</v>
      </c>
      <c r="BE130" s="174">
        <f t="shared" si="4"/>
        <v>0</v>
      </c>
      <c r="BF130" s="174">
        <f t="shared" si="5"/>
        <v>0</v>
      </c>
      <c r="BG130" s="174">
        <f t="shared" si="6"/>
        <v>0</v>
      </c>
      <c r="BH130" s="174">
        <f t="shared" si="7"/>
        <v>0</v>
      </c>
      <c r="BI130" s="174">
        <f t="shared" si="8"/>
        <v>0</v>
      </c>
      <c r="BJ130" s="18" t="s">
        <v>85</v>
      </c>
      <c r="BK130" s="174">
        <f t="shared" si="9"/>
        <v>0</v>
      </c>
      <c r="BL130" s="18" t="s">
        <v>136</v>
      </c>
      <c r="BM130" s="173" t="s">
        <v>181</v>
      </c>
    </row>
    <row r="131" spans="1:65" s="2" customFormat="1" ht="21.75" customHeight="1">
      <c r="A131" s="33"/>
      <c r="B131" s="161"/>
      <c r="C131" s="162" t="s">
        <v>157</v>
      </c>
      <c r="D131" s="162" t="s">
        <v>131</v>
      </c>
      <c r="E131" s="163" t="s">
        <v>405</v>
      </c>
      <c r="F131" s="164" t="s">
        <v>406</v>
      </c>
      <c r="G131" s="165" t="s">
        <v>134</v>
      </c>
      <c r="H131" s="166">
        <v>3.3</v>
      </c>
      <c r="I131" s="167"/>
      <c r="J131" s="168">
        <f t="shared" si="0"/>
        <v>0</v>
      </c>
      <c r="K131" s="164" t="s">
        <v>1</v>
      </c>
      <c r="L131" s="34"/>
      <c r="M131" s="169" t="s">
        <v>1</v>
      </c>
      <c r="N131" s="170" t="s">
        <v>42</v>
      </c>
      <c r="O131" s="59"/>
      <c r="P131" s="171">
        <f t="shared" si="1"/>
        <v>0</v>
      </c>
      <c r="Q131" s="171">
        <v>0</v>
      </c>
      <c r="R131" s="171">
        <f t="shared" si="2"/>
        <v>0</v>
      </c>
      <c r="S131" s="171">
        <v>0</v>
      </c>
      <c r="T131" s="17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3" t="s">
        <v>136</v>
      </c>
      <c r="AT131" s="173" t="s">
        <v>131</v>
      </c>
      <c r="AU131" s="173" t="s">
        <v>87</v>
      </c>
      <c r="AY131" s="18" t="s">
        <v>128</v>
      </c>
      <c r="BE131" s="174">
        <f t="shared" si="4"/>
        <v>0</v>
      </c>
      <c r="BF131" s="174">
        <f t="shared" si="5"/>
        <v>0</v>
      </c>
      <c r="BG131" s="174">
        <f t="shared" si="6"/>
        <v>0</v>
      </c>
      <c r="BH131" s="174">
        <f t="shared" si="7"/>
        <v>0</v>
      </c>
      <c r="BI131" s="174">
        <f t="shared" si="8"/>
        <v>0</v>
      </c>
      <c r="BJ131" s="18" t="s">
        <v>85</v>
      </c>
      <c r="BK131" s="174">
        <f t="shared" si="9"/>
        <v>0</v>
      </c>
      <c r="BL131" s="18" t="s">
        <v>136</v>
      </c>
      <c r="BM131" s="173" t="s">
        <v>189</v>
      </c>
    </row>
    <row r="132" spans="1:65" s="2" customFormat="1" ht="21.75" customHeight="1">
      <c r="A132" s="33"/>
      <c r="B132" s="161"/>
      <c r="C132" s="162" t="s">
        <v>150</v>
      </c>
      <c r="D132" s="162" t="s">
        <v>131</v>
      </c>
      <c r="E132" s="163" t="s">
        <v>407</v>
      </c>
      <c r="F132" s="164" t="s">
        <v>408</v>
      </c>
      <c r="G132" s="165" t="s">
        <v>134</v>
      </c>
      <c r="H132" s="166">
        <v>0.4</v>
      </c>
      <c r="I132" s="167"/>
      <c r="J132" s="168">
        <f t="shared" si="0"/>
        <v>0</v>
      </c>
      <c r="K132" s="164" t="s">
        <v>1</v>
      </c>
      <c r="L132" s="34"/>
      <c r="M132" s="169" t="s">
        <v>1</v>
      </c>
      <c r="N132" s="170" t="s">
        <v>42</v>
      </c>
      <c r="O132" s="59"/>
      <c r="P132" s="171">
        <f t="shared" si="1"/>
        <v>0</v>
      </c>
      <c r="Q132" s="171">
        <v>0</v>
      </c>
      <c r="R132" s="171">
        <f t="shared" si="2"/>
        <v>0</v>
      </c>
      <c r="S132" s="171">
        <v>0</v>
      </c>
      <c r="T132" s="17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3" t="s">
        <v>136</v>
      </c>
      <c r="AT132" s="173" t="s">
        <v>131</v>
      </c>
      <c r="AU132" s="173" t="s">
        <v>87</v>
      </c>
      <c r="AY132" s="18" t="s">
        <v>128</v>
      </c>
      <c r="BE132" s="174">
        <f t="shared" si="4"/>
        <v>0</v>
      </c>
      <c r="BF132" s="174">
        <f t="shared" si="5"/>
        <v>0</v>
      </c>
      <c r="BG132" s="174">
        <f t="shared" si="6"/>
        <v>0</v>
      </c>
      <c r="BH132" s="174">
        <f t="shared" si="7"/>
        <v>0</v>
      </c>
      <c r="BI132" s="174">
        <f t="shared" si="8"/>
        <v>0</v>
      </c>
      <c r="BJ132" s="18" t="s">
        <v>85</v>
      </c>
      <c r="BK132" s="174">
        <f t="shared" si="9"/>
        <v>0</v>
      </c>
      <c r="BL132" s="18" t="s">
        <v>136</v>
      </c>
      <c r="BM132" s="173" t="s">
        <v>200</v>
      </c>
    </row>
    <row r="133" spans="1:65" s="2" customFormat="1" ht="16.5" customHeight="1">
      <c r="A133" s="33"/>
      <c r="B133" s="161"/>
      <c r="C133" s="162" t="s">
        <v>176</v>
      </c>
      <c r="D133" s="162" t="s">
        <v>131</v>
      </c>
      <c r="E133" s="163" t="s">
        <v>409</v>
      </c>
      <c r="F133" s="164" t="s">
        <v>410</v>
      </c>
      <c r="G133" s="165" t="s">
        <v>134</v>
      </c>
      <c r="H133" s="166">
        <v>0.7</v>
      </c>
      <c r="I133" s="167"/>
      <c r="J133" s="168">
        <f t="shared" si="0"/>
        <v>0</v>
      </c>
      <c r="K133" s="164" t="s">
        <v>1</v>
      </c>
      <c r="L133" s="34"/>
      <c r="M133" s="169" t="s">
        <v>1</v>
      </c>
      <c r="N133" s="170" t="s">
        <v>42</v>
      </c>
      <c r="O133" s="59"/>
      <c r="P133" s="171">
        <f t="shared" si="1"/>
        <v>0</v>
      </c>
      <c r="Q133" s="171">
        <v>0</v>
      </c>
      <c r="R133" s="171">
        <f t="shared" si="2"/>
        <v>0</v>
      </c>
      <c r="S133" s="171">
        <v>0</v>
      </c>
      <c r="T133" s="17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3" t="s">
        <v>136</v>
      </c>
      <c r="AT133" s="173" t="s">
        <v>131</v>
      </c>
      <c r="AU133" s="173" t="s">
        <v>87</v>
      </c>
      <c r="AY133" s="18" t="s">
        <v>128</v>
      </c>
      <c r="BE133" s="174">
        <f t="shared" si="4"/>
        <v>0</v>
      </c>
      <c r="BF133" s="174">
        <f t="shared" si="5"/>
        <v>0</v>
      </c>
      <c r="BG133" s="174">
        <f t="shared" si="6"/>
        <v>0</v>
      </c>
      <c r="BH133" s="174">
        <f t="shared" si="7"/>
        <v>0</v>
      </c>
      <c r="BI133" s="174">
        <f t="shared" si="8"/>
        <v>0</v>
      </c>
      <c r="BJ133" s="18" t="s">
        <v>85</v>
      </c>
      <c r="BK133" s="174">
        <f t="shared" si="9"/>
        <v>0</v>
      </c>
      <c r="BL133" s="18" t="s">
        <v>136</v>
      </c>
      <c r="BM133" s="173" t="s">
        <v>213</v>
      </c>
    </row>
    <row r="134" spans="1:65" s="12" customFormat="1" ht="22.9" customHeight="1">
      <c r="B134" s="148"/>
      <c r="D134" s="149" t="s">
        <v>76</v>
      </c>
      <c r="E134" s="159" t="s">
        <v>87</v>
      </c>
      <c r="F134" s="159" t="s">
        <v>411</v>
      </c>
      <c r="I134" s="151"/>
      <c r="J134" s="160">
        <f>BK134</f>
        <v>0</v>
      </c>
      <c r="L134" s="148"/>
      <c r="M134" s="153"/>
      <c r="N134" s="154"/>
      <c r="O134" s="154"/>
      <c r="P134" s="155">
        <f>P135</f>
        <v>0</v>
      </c>
      <c r="Q134" s="154"/>
      <c r="R134" s="155">
        <f>R135</f>
        <v>0.96514999999999995</v>
      </c>
      <c r="S134" s="154"/>
      <c r="T134" s="156">
        <f>T135</f>
        <v>0</v>
      </c>
      <c r="AR134" s="149" t="s">
        <v>85</v>
      </c>
      <c r="AT134" s="157" t="s">
        <v>76</v>
      </c>
      <c r="AU134" s="157" t="s">
        <v>85</v>
      </c>
      <c r="AY134" s="149" t="s">
        <v>128</v>
      </c>
      <c r="BK134" s="158">
        <f>BK135</f>
        <v>0</v>
      </c>
    </row>
    <row r="135" spans="1:65" s="2" customFormat="1" ht="21.75" customHeight="1">
      <c r="A135" s="33"/>
      <c r="B135" s="161"/>
      <c r="C135" s="162" t="s">
        <v>181</v>
      </c>
      <c r="D135" s="162" t="s">
        <v>131</v>
      </c>
      <c r="E135" s="163" t="s">
        <v>412</v>
      </c>
      <c r="F135" s="164" t="s">
        <v>413</v>
      </c>
      <c r="G135" s="165" t="s">
        <v>134</v>
      </c>
      <c r="H135" s="166">
        <v>0.5</v>
      </c>
      <c r="I135" s="167"/>
      <c r="J135" s="168">
        <f>ROUND(I135*H135,2)</f>
        <v>0</v>
      </c>
      <c r="K135" s="164" t="s">
        <v>1</v>
      </c>
      <c r="L135" s="34"/>
      <c r="M135" s="169" t="s">
        <v>1</v>
      </c>
      <c r="N135" s="170" t="s">
        <v>42</v>
      </c>
      <c r="O135" s="59"/>
      <c r="P135" s="171">
        <f>O135*H135</f>
        <v>0</v>
      </c>
      <c r="Q135" s="171">
        <v>1.9302999999999999</v>
      </c>
      <c r="R135" s="171">
        <f>Q135*H135</f>
        <v>0.96514999999999995</v>
      </c>
      <c r="S135" s="171">
        <v>0</v>
      </c>
      <c r="T135" s="17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3" t="s">
        <v>136</v>
      </c>
      <c r="AT135" s="173" t="s">
        <v>131</v>
      </c>
      <c r="AU135" s="173" t="s">
        <v>87</v>
      </c>
      <c r="AY135" s="18" t="s">
        <v>128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8" t="s">
        <v>85</v>
      </c>
      <c r="BK135" s="174">
        <f>ROUND(I135*H135,2)</f>
        <v>0</v>
      </c>
      <c r="BL135" s="18" t="s">
        <v>136</v>
      </c>
      <c r="BM135" s="173" t="s">
        <v>221</v>
      </c>
    </row>
    <row r="136" spans="1:65" s="12" customFormat="1" ht="22.9" customHeight="1">
      <c r="B136" s="148"/>
      <c r="D136" s="149" t="s">
        <v>76</v>
      </c>
      <c r="E136" s="159" t="s">
        <v>136</v>
      </c>
      <c r="F136" s="159" t="s">
        <v>414</v>
      </c>
      <c r="I136" s="151"/>
      <c r="J136" s="160">
        <f>BK136</f>
        <v>0</v>
      </c>
      <c r="L136" s="148"/>
      <c r="M136" s="153"/>
      <c r="N136" s="154"/>
      <c r="O136" s="154"/>
      <c r="P136" s="155">
        <f>P137</f>
        <v>0</v>
      </c>
      <c r="Q136" s="154"/>
      <c r="R136" s="155">
        <f>R137</f>
        <v>0</v>
      </c>
      <c r="S136" s="154"/>
      <c r="T136" s="156">
        <f>T137</f>
        <v>0</v>
      </c>
      <c r="AR136" s="149" t="s">
        <v>85</v>
      </c>
      <c r="AT136" s="157" t="s">
        <v>76</v>
      </c>
      <c r="AU136" s="157" t="s">
        <v>85</v>
      </c>
      <c r="AY136" s="149" t="s">
        <v>128</v>
      </c>
      <c r="BK136" s="158">
        <f>BK137</f>
        <v>0</v>
      </c>
    </row>
    <row r="137" spans="1:65" s="2" customFormat="1" ht="21.75" customHeight="1">
      <c r="A137" s="33"/>
      <c r="B137" s="161"/>
      <c r="C137" s="162" t="s">
        <v>174</v>
      </c>
      <c r="D137" s="162" t="s">
        <v>131</v>
      </c>
      <c r="E137" s="163" t="s">
        <v>415</v>
      </c>
      <c r="F137" s="164" t="s">
        <v>416</v>
      </c>
      <c r="G137" s="165" t="s">
        <v>134</v>
      </c>
      <c r="H137" s="166">
        <v>0.3</v>
      </c>
      <c r="I137" s="167"/>
      <c r="J137" s="168">
        <f>ROUND(I137*H137,2)</f>
        <v>0</v>
      </c>
      <c r="K137" s="164" t="s">
        <v>1</v>
      </c>
      <c r="L137" s="34"/>
      <c r="M137" s="169" t="s">
        <v>1</v>
      </c>
      <c r="N137" s="170" t="s">
        <v>42</v>
      </c>
      <c r="O137" s="59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3" t="s">
        <v>136</v>
      </c>
      <c r="AT137" s="173" t="s">
        <v>131</v>
      </c>
      <c r="AU137" s="173" t="s">
        <v>87</v>
      </c>
      <c r="AY137" s="18" t="s">
        <v>128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8" t="s">
        <v>85</v>
      </c>
      <c r="BK137" s="174">
        <f>ROUND(I137*H137,2)</f>
        <v>0</v>
      </c>
      <c r="BL137" s="18" t="s">
        <v>136</v>
      </c>
      <c r="BM137" s="173" t="s">
        <v>230</v>
      </c>
    </row>
    <row r="138" spans="1:65" s="12" customFormat="1" ht="22.9" customHeight="1">
      <c r="B138" s="148"/>
      <c r="D138" s="149" t="s">
        <v>76</v>
      </c>
      <c r="E138" s="159" t="s">
        <v>181</v>
      </c>
      <c r="F138" s="159" t="s">
        <v>417</v>
      </c>
      <c r="I138" s="151"/>
      <c r="J138" s="160">
        <f>BK138</f>
        <v>0</v>
      </c>
      <c r="L138" s="148"/>
      <c r="M138" s="153"/>
      <c r="N138" s="154"/>
      <c r="O138" s="154"/>
      <c r="P138" s="155">
        <f>SUM(P139:P142)</f>
        <v>0</v>
      </c>
      <c r="Q138" s="154"/>
      <c r="R138" s="155">
        <f>SUM(R139:R142)</f>
        <v>1.8301000000000001</v>
      </c>
      <c r="S138" s="154"/>
      <c r="T138" s="156">
        <f>SUM(T139:T142)</f>
        <v>0</v>
      </c>
      <c r="AR138" s="149" t="s">
        <v>85</v>
      </c>
      <c r="AT138" s="157" t="s">
        <v>76</v>
      </c>
      <c r="AU138" s="157" t="s">
        <v>85</v>
      </c>
      <c r="AY138" s="149" t="s">
        <v>128</v>
      </c>
      <c r="BK138" s="158">
        <f>SUM(BK139:BK142)</f>
        <v>0</v>
      </c>
    </row>
    <row r="139" spans="1:65" s="2" customFormat="1" ht="21.75" customHeight="1">
      <c r="A139" s="33"/>
      <c r="B139" s="161"/>
      <c r="C139" s="162" t="s">
        <v>189</v>
      </c>
      <c r="D139" s="162" t="s">
        <v>131</v>
      </c>
      <c r="E139" s="163" t="s">
        <v>418</v>
      </c>
      <c r="F139" s="164" t="s">
        <v>419</v>
      </c>
      <c r="G139" s="165" t="s">
        <v>154</v>
      </c>
      <c r="H139" s="166">
        <v>1</v>
      </c>
      <c r="I139" s="167"/>
      <c r="J139" s="168">
        <f>ROUND(I139*H139,2)</f>
        <v>0</v>
      </c>
      <c r="K139" s="164" t="s">
        <v>1</v>
      </c>
      <c r="L139" s="34"/>
      <c r="M139" s="169" t="s">
        <v>1</v>
      </c>
      <c r="N139" s="170" t="s">
        <v>42</v>
      </c>
      <c r="O139" s="59"/>
      <c r="P139" s="171">
        <f>O139*H139</f>
        <v>0</v>
      </c>
      <c r="Q139" s="171">
        <v>1.81138</v>
      </c>
      <c r="R139" s="171">
        <f>Q139*H139</f>
        <v>1.81138</v>
      </c>
      <c r="S139" s="171">
        <v>0</v>
      </c>
      <c r="T139" s="17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3" t="s">
        <v>136</v>
      </c>
      <c r="AT139" s="173" t="s">
        <v>131</v>
      </c>
      <c r="AU139" s="173" t="s">
        <v>87</v>
      </c>
      <c r="AY139" s="18" t="s">
        <v>128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8" t="s">
        <v>85</v>
      </c>
      <c r="BK139" s="174">
        <f>ROUND(I139*H139,2)</f>
        <v>0</v>
      </c>
      <c r="BL139" s="18" t="s">
        <v>136</v>
      </c>
      <c r="BM139" s="173" t="s">
        <v>242</v>
      </c>
    </row>
    <row r="140" spans="1:65" s="2" customFormat="1" ht="21.75" customHeight="1">
      <c r="A140" s="33"/>
      <c r="B140" s="161"/>
      <c r="C140" s="162" t="s">
        <v>194</v>
      </c>
      <c r="D140" s="162" t="s">
        <v>131</v>
      </c>
      <c r="E140" s="163" t="s">
        <v>420</v>
      </c>
      <c r="F140" s="164" t="s">
        <v>421</v>
      </c>
      <c r="G140" s="165" t="s">
        <v>154</v>
      </c>
      <c r="H140" s="166">
        <v>4</v>
      </c>
      <c r="I140" s="167"/>
      <c r="J140" s="168">
        <f>ROUND(I140*H140,2)</f>
        <v>0</v>
      </c>
      <c r="K140" s="164" t="s">
        <v>1</v>
      </c>
      <c r="L140" s="34"/>
      <c r="M140" s="169" t="s">
        <v>1</v>
      </c>
      <c r="N140" s="170" t="s">
        <v>42</v>
      </c>
      <c r="O140" s="59"/>
      <c r="P140" s="171">
        <f>O140*H140</f>
        <v>0</v>
      </c>
      <c r="Q140" s="171">
        <v>4.6800000000000001E-3</v>
      </c>
      <c r="R140" s="171">
        <f>Q140*H140</f>
        <v>1.8720000000000001E-2</v>
      </c>
      <c r="S140" s="171">
        <v>0</v>
      </c>
      <c r="T140" s="17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3" t="s">
        <v>136</v>
      </c>
      <c r="AT140" s="173" t="s">
        <v>131</v>
      </c>
      <c r="AU140" s="173" t="s">
        <v>87</v>
      </c>
      <c r="AY140" s="18" t="s">
        <v>128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8" t="s">
        <v>85</v>
      </c>
      <c r="BK140" s="174">
        <f>ROUND(I140*H140,2)</f>
        <v>0</v>
      </c>
      <c r="BL140" s="18" t="s">
        <v>136</v>
      </c>
      <c r="BM140" s="173" t="s">
        <v>253</v>
      </c>
    </row>
    <row r="141" spans="1:65" s="2" customFormat="1" ht="21.75" customHeight="1">
      <c r="A141" s="33"/>
      <c r="B141" s="161"/>
      <c r="C141" s="162" t="s">
        <v>200</v>
      </c>
      <c r="D141" s="162" t="s">
        <v>131</v>
      </c>
      <c r="E141" s="163" t="s">
        <v>422</v>
      </c>
      <c r="F141" s="164" t="s">
        <v>423</v>
      </c>
      <c r="G141" s="165" t="s">
        <v>154</v>
      </c>
      <c r="H141" s="166">
        <v>4</v>
      </c>
      <c r="I141" s="167"/>
      <c r="J141" s="168">
        <f>ROUND(I141*H141,2)</f>
        <v>0</v>
      </c>
      <c r="K141" s="164" t="s">
        <v>1</v>
      </c>
      <c r="L141" s="34"/>
      <c r="M141" s="169" t="s">
        <v>1</v>
      </c>
      <c r="N141" s="170" t="s">
        <v>42</v>
      </c>
      <c r="O141" s="59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3" t="s">
        <v>136</v>
      </c>
      <c r="AT141" s="173" t="s">
        <v>131</v>
      </c>
      <c r="AU141" s="173" t="s">
        <v>87</v>
      </c>
      <c r="AY141" s="18" t="s">
        <v>128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8" t="s">
        <v>85</v>
      </c>
      <c r="BK141" s="174">
        <f>ROUND(I141*H141,2)</f>
        <v>0</v>
      </c>
      <c r="BL141" s="18" t="s">
        <v>136</v>
      </c>
      <c r="BM141" s="173" t="s">
        <v>267</v>
      </c>
    </row>
    <row r="142" spans="1:65" s="2" customFormat="1" ht="16.5" customHeight="1">
      <c r="A142" s="33"/>
      <c r="B142" s="161"/>
      <c r="C142" s="162" t="s">
        <v>206</v>
      </c>
      <c r="D142" s="162" t="s">
        <v>131</v>
      </c>
      <c r="E142" s="163" t="s">
        <v>424</v>
      </c>
      <c r="F142" s="164" t="s">
        <v>425</v>
      </c>
      <c r="G142" s="165" t="s">
        <v>154</v>
      </c>
      <c r="H142" s="166">
        <v>3</v>
      </c>
      <c r="I142" s="167"/>
      <c r="J142" s="168">
        <f>ROUND(I142*H142,2)</f>
        <v>0</v>
      </c>
      <c r="K142" s="164" t="s">
        <v>1</v>
      </c>
      <c r="L142" s="34"/>
      <c r="M142" s="169" t="s">
        <v>1</v>
      </c>
      <c r="N142" s="170" t="s">
        <v>42</v>
      </c>
      <c r="O142" s="59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3" t="s">
        <v>136</v>
      </c>
      <c r="AT142" s="173" t="s">
        <v>131</v>
      </c>
      <c r="AU142" s="173" t="s">
        <v>87</v>
      </c>
      <c r="AY142" s="18" t="s">
        <v>128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8" t="s">
        <v>85</v>
      </c>
      <c r="BK142" s="174">
        <f>ROUND(I142*H142,2)</f>
        <v>0</v>
      </c>
      <c r="BL142" s="18" t="s">
        <v>136</v>
      </c>
      <c r="BM142" s="173" t="s">
        <v>278</v>
      </c>
    </row>
    <row r="143" spans="1:65" s="12" customFormat="1" ht="25.9" customHeight="1">
      <c r="B143" s="148"/>
      <c r="D143" s="149" t="s">
        <v>76</v>
      </c>
      <c r="E143" s="150" t="s">
        <v>249</v>
      </c>
      <c r="F143" s="150" t="s">
        <v>426</v>
      </c>
      <c r="I143" s="151"/>
      <c r="J143" s="152">
        <f>BK143</f>
        <v>0</v>
      </c>
      <c r="L143" s="148"/>
      <c r="M143" s="153"/>
      <c r="N143" s="154"/>
      <c r="O143" s="154"/>
      <c r="P143" s="155">
        <f>P144+P166</f>
        <v>0</v>
      </c>
      <c r="Q143" s="154"/>
      <c r="R143" s="155">
        <f>R144+R166</f>
        <v>0.43895000000000001</v>
      </c>
      <c r="S143" s="154"/>
      <c r="T143" s="156">
        <f>T144+T166</f>
        <v>0</v>
      </c>
      <c r="AR143" s="149" t="s">
        <v>87</v>
      </c>
      <c r="AT143" s="157" t="s">
        <v>76</v>
      </c>
      <c r="AU143" s="157" t="s">
        <v>77</v>
      </c>
      <c r="AY143" s="149" t="s">
        <v>128</v>
      </c>
      <c r="BK143" s="158">
        <f>BK144+BK166</f>
        <v>0</v>
      </c>
    </row>
    <row r="144" spans="1:65" s="12" customFormat="1" ht="22.9" customHeight="1">
      <c r="B144" s="148"/>
      <c r="D144" s="149" t="s">
        <v>76</v>
      </c>
      <c r="E144" s="159" t="s">
        <v>427</v>
      </c>
      <c r="F144" s="159" t="s">
        <v>428</v>
      </c>
      <c r="I144" s="151"/>
      <c r="J144" s="160">
        <f>BK144</f>
        <v>0</v>
      </c>
      <c r="L144" s="148"/>
      <c r="M144" s="153"/>
      <c r="N144" s="154"/>
      <c r="O144" s="154"/>
      <c r="P144" s="155">
        <f>SUM(P145:P165)</f>
        <v>0</v>
      </c>
      <c r="Q144" s="154"/>
      <c r="R144" s="155">
        <f>SUM(R145:R165)</f>
        <v>0.41805999999999999</v>
      </c>
      <c r="S144" s="154"/>
      <c r="T144" s="156">
        <f>SUM(T145:T165)</f>
        <v>0</v>
      </c>
      <c r="AR144" s="149" t="s">
        <v>87</v>
      </c>
      <c r="AT144" s="157" t="s">
        <v>76</v>
      </c>
      <c r="AU144" s="157" t="s">
        <v>85</v>
      </c>
      <c r="AY144" s="149" t="s">
        <v>128</v>
      </c>
      <c r="BK144" s="158">
        <f>SUM(BK145:BK165)</f>
        <v>0</v>
      </c>
    </row>
    <row r="145" spans="1:65" s="2" customFormat="1" ht="16.5" customHeight="1">
      <c r="A145" s="33"/>
      <c r="B145" s="161"/>
      <c r="C145" s="162" t="s">
        <v>213</v>
      </c>
      <c r="D145" s="162" t="s">
        <v>131</v>
      </c>
      <c r="E145" s="163" t="s">
        <v>429</v>
      </c>
      <c r="F145" s="164" t="s">
        <v>430</v>
      </c>
      <c r="G145" s="165" t="s">
        <v>197</v>
      </c>
      <c r="H145" s="166">
        <v>7</v>
      </c>
      <c r="I145" s="167"/>
      <c r="J145" s="168">
        <f t="shared" ref="J145:J165" si="10">ROUND(I145*H145,2)</f>
        <v>0</v>
      </c>
      <c r="K145" s="164" t="s">
        <v>1</v>
      </c>
      <c r="L145" s="34"/>
      <c r="M145" s="169" t="s">
        <v>1</v>
      </c>
      <c r="N145" s="170" t="s">
        <v>42</v>
      </c>
      <c r="O145" s="59"/>
      <c r="P145" s="171">
        <f t="shared" ref="P145:P165" si="11">O145*H145</f>
        <v>0</v>
      </c>
      <c r="Q145" s="171">
        <v>0</v>
      </c>
      <c r="R145" s="171">
        <f t="shared" ref="R145:R165" si="12">Q145*H145</f>
        <v>0</v>
      </c>
      <c r="S145" s="171">
        <v>0</v>
      </c>
      <c r="T145" s="172">
        <f t="shared" ref="T145:T165" si="13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3" t="s">
        <v>221</v>
      </c>
      <c r="AT145" s="173" t="s">
        <v>131</v>
      </c>
      <c r="AU145" s="173" t="s">
        <v>87</v>
      </c>
      <c r="AY145" s="18" t="s">
        <v>128</v>
      </c>
      <c r="BE145" s="174">
        <f t="shared" ref="BE145:BE165" si="14">IF(N145="základní",J145,0)</f>
        <v>0</v>
      </c>
      <c r="BF145" s="174">
        <f t="shared" ref="BF145:BF165" si="15">IF(N145="snížená",J145,0)</f>
        <v>0</v>
      </c>
      <c r="BG145" s="174">
        <f t="shared" ref="BG145:BG165" si="16">IF(N145="zákl. přenesená",J145,0)</f>
        <v>0</v>
      </c>
      <c r="BH145" s="174">
        <f t="shared" ref="BH145:BH165" si="17">IF(N145="sníž. přenesená",J145,0)</f>
        <v>0</v>
      </c>
      <c r="BI145" s="174">
        <f t="shared" ref="BI145:BI165" si="18">IF(N145="nulová",J145,0)</f>
        <v>0</v>
      </c>
      <c r="BJ145" s="18" t="s">
        <v>85</v>
      </c>
      <c r="BK145" s="174">
        <f t="shared" ref="BK145:BK165" si="19">ROUND(I145*H145,2)</f>
        <v>0</v>
      </c>
      <c r="BL145" s="18" t="s">
        <v>221</v>
      </c>
      <c r="BM145" s="173" t="s">
        <v>286</v>
      </c>
    </row>
    <row r="146" spans="1:65" s="2" customFormat="1" ht="16.5" customHeight="1">
      <c r="A146" s="33"/>
      <c r="B146" s="161"/>
      <c r="C146" s="162" t="s">
        <v>8</v>
      </c>
      <c r="D146" s="162" t="s">
        <v>131</v>
      </c>
      <c r="E146" s="163" t="s">
        <v>431</v>
      </c>
      <c r="F146" s="164" t="s">
        <v>432</v>
      </c>
      <c r="G146" s="165" t="s">
        <v>197</v>
      </c>
      <c r="H146" s="166">
        <v>93</v>
      </c>
      <c r="I146" s="167"/>
      <c r="J146" s="168">
        <f t="shared" si="10"/>
        <v>0</v>
      </c>
      <c r="K146" s="164" t="s">
        <v>1</v>
      </c>
      <c r="L146" s="34"/>
      <c r="M146" s="169" t="s">
        <v>1</v>
      </c>
      <c r="N146" s="170" t="s">
        <v>42</v>
      </c>
      <c r="O146" s="59"/>
      <c r="P146" s="171">
        <f t="shared" si="11"/>
        <v>0</v>
      </c>
      <c r="Q146" s="171">
        <v>0</v>
      </c>
      <c r="R146" s="171">
        <f t="shared" si="12"/>
        <v>0</v>
      </c>
      <c r="S146" s="171">
        <v>0</v>
      </c>
      <c r="T146" s="172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3" t="s">
        <v>221</v>
      </c>
      <c r="AT146" s="173" t="s">
        <v>131</v>
      </c>
      <c r="AU146" s="173" t="s">
        <v>87</v>
      </c>
      <c r="AY146" s="18" t="s">
        <v>128</v>
      </c>
      <c r="BE146" s="174">
        <f t="shared" si="14"/>
        <v>0</v>
      </c>
      <c r="BF146" s="174">
        <f t="shared" si="15"/>
        <v>0</v>
      </c>
      <c r="BG146" s="174">
        <f t="shared" si="16"/>
        <v>0</v>
      </c>
      <c r="BH146" s="174">
        <f t="shared" si="17"/>
        <v>0</v>
      </c>
      <c r="BI146" s="174">
        <f t="shared" si="18"/>
        <v>0</v>
      </c>
      <c r="BJ146" s="18" t="s">
        <v>85</v>
      </c>
      <c r="BK146" s="174">
        <f t="shared" si="19"/>
        <v>0</v>
      </c>
      <c r="BL146" s="18" t="s">
        <v>221</v>
      </c>
      <c r="BM146" s="173" t="s">
        <v>295</v>
      </c>
    </row>
    <row r="147" spans="1:65" s="2" customFormat="1" ht="16.5" customHeight="1">
      <c r="A147" s="33"/>
      <c r="B147" s="161"/>
      <c r="C147" s="162" t="s">
        <v>221</v>
      </c>
      <c r="D147" s="162" t="s">
        <v>131</v>
      </c>
      <c r="E147" s="163" t="s">
        <v>433</v>
      </c>
      <c r="F147" s="164" t="s">
        <v>434</v>
      </c>
      <c r="G147" s="165" t="s">
        <v>154</v>
      </c>
      <c r="H147" s="166">
        <v>1</v>
      </c>
      <c r="I147" s="167"/>
      <c r="J147" s="168">
        <f t="shared" si="10"/>
        <v>0</v>
      </c>
      <c r="K147" s="164" t="s">
        <v>1</v>
      </c>
      <c r="L147" s="34"/>
      <c r="M147" s="169" t="s">
        <v>1</v>
      </c>
      <c r="N147" s="170" t="s">
        <v>42</v>
      </c>
      <c r="O147" s="59"/>
      <c r="P147" s="171">
        <f t="shared" si="11"/>
        <v>0</v>
      </c>
      <c r="Q147" s="171">
        <v>0</v>
      </c>
      <c r="R147" s="171">
        <f t="shared" si="12"/>
        <v>0</v>
      </c>
      <c r="S147" s="171">
        <v>0</v>
      </c>
      <c r="T147" s="172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3" t="s">
        <v>221</v>
      </c>
      <c r="AT147" s="173" t="s">
        <v>131</v>
      </c>
      <c r="AU147" s="173" t="s">
        <v>87</v>
      </c>
      <c r="AY147" s="18" t="s">
        <v>128</v>
      </c>
      <c r="BE147" s="174">
        <f t="shared" si="14"/>
        <v>0</v>
      </c>
      <c r="BF147" s="174">
        <f t="shared" si="15"/>
        <v>0</v>
      </c>
      <c r="BG147" s="174">
        <f t="shared" si="16"/>
        <v>0</v>
      </c>
      <c r="BH147" s="174">
        <f t="shared" si="17"/>
        <v>0</v>
      </c>
      <c r="BI147" s="174">
        <f t="shared" si="18"/>
        <v>0</v>
      </c>
      <c r="BJ147" s="18" t="s">
        <v>85</v>
      </c>
      <c r="BK147" s="174">
        <f t="shared" si="19"/>
        <v>0</v>
      </c>
      <c r="BL147" s="18" t="s">
        <v>221</v>
      </c>
      <c r="BM147" s="173" t="s">
        <v>262</v>
      </c>
    </row>
    <row r="148" spans="1:65" s="2" customFormat="1" ht="16.5" customHeight="1">
      <c r="A148" s="33"/>
      <c r="B148" s="161"/>
      <c r="C148" s="162" t="s">
        <v>225</v>
      </c>
      <c r="D148" s="162" t="s">
        <v>131</v>
      </c>
      <c r="E148" s="163" t="s">
        <v>435</v>
      </c>
      <c r="F148" s="164" t="s">
        <v>436</v>
      </c>
      <c r="G148" s="165" t="s">
        <v>154</v>
      </c>
      <c r="H148" s="166">
        <v>11</v>
      </c>
      <c r="I148" s="167"/>
      <c r="J148" s="168">
        <f t="shared" si="10"/>
        <v>0</v>
      </c>
      <c r="K148" s="164" t="s">
        <v>1</v>
      </c>
      <c r="L148" s="34"/>
      <c r="M148" s="169" t="s">
        <v>1</v>
      </c>
      <c r="N148" s="170" t="s">
        <v>42</v>
      </c>
      <c r="O148" s="59"/>
      <c r="P148" s="171">
        <f t="shared" si="11"/>
        <v>0</v>
      </c>
      <c r="Q148" s="171">
        <v>0</v>
      </c>
      <c r="R148" s="171">
        <f t="shared" si="12"/>
        <v>0</v>
      </c>
      <c r="S148" s="171">
        <v>0</v>
      </c>
      <c r="T148" s="172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3" t="s">
        <v>221</v>
      </c>
      <c r="AT148" s="173" t="s">
        <v>131</v>
      </c>
      <c r="AU148" s="173" t="s">
        <v>87</v>
      </c>
      <c r="AY148" s="18" t="s">
        <v>128</v>
      </c>
      <c r="BE148" s="174">
        <f t="shared" si="14"/>
        <v>0</v>
      </c>
      <c r="BF148" s="174">
        <f t="shared" si="15"/>
        <v>0</v>
      </c>
      <c r="BG148" s="174">
        <f t="shared" si="16"/>
        <v>0</v>
      </c>
      <c r="BH148" s="174">
        <f t="shared" si="17"/>
        <v>0</v>
      </c>
      <c r="BI148" s="174">
        <f t="shared" si="18"/>
        <v>0</v>
      </c>
      <c r="BJ148" s="18" t="s">
        <v>85</v>
      </c>
      <c r="BK148" s="174">
        <f t="shared" si="19"/>
        <v>0</v>
      </c>
      <c r="BL148" s="18" t="s">
        <v>221</v>
      </c>
      <c r="BM148" s="173" t="s">
        <v>313</v>
      </c>
    </row>
    <row r="149" spans="1:65" s="2" customFormat="1" ht="16.5" customHeight="1">
      <c r="A149" s="33"/>
      <c r="B149" s="161"/>
      <c r="C149" s="162" t="s">
        <v>230</v>
      </c>
      <c r="D149" s="162" t="s">
        <v>131</v>
      </c>
      <c r="E149" s="163" t="s">
        <v>437</v>
      </c>
      <c r="F149" s="164" t="s">
        <v>438</v>
      </c>
      <c r="G149" s="165" t="s">
        <v>197</v>
      </c>
      <c r="H149" s="166">
        <v>6</v>
      </c>
      <c r="I149" s="167"/>
      <c r="J149" s="168">
        <f t="shared" si="10"/>
        <v>0</v>
      </c>
      <c r="K149" s="164" t="s">
        <v>1</v>
      </c>
      <c r="L149" s="34"/>
      <c r="M149" s="169" t="s">
        <v>1</v>
      </c>
      <c r="N149" s="170" t="s">
        <v>42</v>
      </c>
      <c r="O149" s="59"/>
      <c r="P149" s="171">
        <f t="shared" si="11"/>
        <v>0</v>
      </c>
      <c r="Q149" s="171">
        <v>0</v>
      </c>
      <c r="R149" s="171">
        <f t="shared" si="12"/>
        <v>0</v>
      </c>
      <c r="S149" s="171">
        <v>0</v>
      </c>
      <c r="T149" s="172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3" t="s">
        <v>221</v>
      </c>
      <c r="AT149" s="173" t="s">
        <v>131</v>
      </c>
      <c r="AU149" s="173" t="s">
        <v>87</v>
      </c>
      <c r="AY149" s="18" t="s">
        <v>128</v>
      </c>
      <c r="BE149" s="174">
        <f t="shared" si="14"/>
        <v>0</v>
      </c>
      <c r="BF149" s="174">
        <f t="shared" si="15"/>
        <v>0</v>
      </c>
      <c r="BG149" s="174">
        <f t="shared" si="16"/>
        <v>0</v>
      </c>
      <c r="BH149" s="174">
        <f t="shared" si="17"/>
        <v>0</v>
      </c>
      <c r="BI149" s="174">
        <f t="shared" si="18"/>
        <v>0</v>
      </c>
      <c r="BJ149" s="18" t="s">
        <v>85</v>
      </c>
      <c r="BK149" s="174">
        <f t="shared" si="19"/>
        <v>0</v>
      </c>
      <c r="BL149" s="18" t="s">
        <v>221</v>
      </c>
      <c r="BM149" s="173" t="s">
        <v>321</v>
      </c>
    </row>
    <row r="150" spans="1:65" s="2" customFormat="1" ht="16.5" customHeight="1">
      <c r="A150" s="33"/>
      <c r="B150" s="161"/>
      <c r="C150" s="162" t="s">
        <v>235</v>
      </c>
      <c r="D150" s="162" t="s">
        <v>131</v>
      </c>
      <c r="E150" s="163" t="s">
        <v>439</v>
      </c>
      <c r="F150" s="164" t="s">
        <v>440</v>
      </c>
      <c r="G150" s="165" t="s">
        <v>154</v>
      </c>
      <c r="H150" s="166">
        <v>6</v>
      </c>
      <c r="I150" s="167"/>
      <c r="J150" s="168">
        <f t="shared" si="10"/>
        <v>0</v>
      </c>
      <c r="K150" s="164" t="s">
        <v>1</v>
      </c>
      <c r="L150" s="34"/>
      <c r="M150" s="169" t="s">
        <v>1</v>
      </c>
      <c r="N150" s="170" t="s">
        <v>42</v>
      </c>
      <c r="O150" s="59"/>
      <c r="P150" s="171">
        <f t="shared" si="11"/>
        <v>0</v>
      </c>
      <c r="Q150" s="171">
        <v>3.1E-4</v>
      </c>
      <c r="R150" s="171">
        <f t="shared" si="12"/>
        <v>1.8600000000000001E-3</v>
      </c>
      <c r="S150" s="171">
        <v>0</v>
      </c>
      <c r="T150" s="17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3" t="s">
        <v>221</v>
      </c>
      <c r="AT150" s="173" t="s">
        <v>131</v>
      </c>
      <c r="AU150" s="173" t="s">
        <v>87</v>
      </c>
      <c r="AY150" s="18" t="s">
        <v>128</v>
      </c>
      <c r="BE150" s="174">
        <f t="shared" si="14"/>
        <v>0</v>
      </c>
      <c r="BF150" s="174">
        <f t="shared" si="15"/>
        <v>0</v>
      </c>
      <c r="BG150" s="174">
        <f t="shared" si="16"/>
        <v>0</v>
      </c>
      <c r="BH150" s="174">
        <f t="shared" si="17"/>
        <v>0</v>
      </c>
      <c r="BI150" s="174">
        <f t="shared" si="18"/>
        <v>0</v>
      </c>
      <c r="BJ150" s="18" t="s">
        <v>85</v>
      </c>
      <c r="BK150" s="174">
        <f t="shared" si="19"/>
        <v>0</v>
      </c>
      <c r="BL150" s="18" t="s">
        <v>221</v>
      </c>
      <c r="BM150" s="173" t="s">
        <v>329</v>
      </c>
    </row>
    <row r="151" spans="1:65" s="2" customFormat="1" ht="16.5" customHeight="1">
      <c r="A151" s="33"/>
      <c r="B151" s="161"/>
      <c r="C151" s="162" t="s">
        <v>242</v>
      </c>
      <c r="D151" s="162" t="s">
        <v>131</v>
      </c>
      <c r="E151" s="163" t="s">
        <v>441</v>
      </c>
      <c r="F151" s="164" t="s">
        <v>442</v>
      </c>
      <c r="G151" s="165" t="s">
        <v>154</v>
      </c>
      <c r="H151" s="166">
        <v>1</v>
      </c>
      <c r="I151" s="167"/>
      <c r="J151" s="168">
        <f t="shared" si="10"/>
        <v>0</v>
      </c>
      <c r="K151" s="164" t="s">
        <v>1</v>
      </c>
      <c r="L151" s="34"/>
      <c r="M151" s="169" t="s">
        <v>1</v>
      </c>
      <c r="N151" s="170" t="s">
        <v>42</v>
      </c>
      <c r="O151" s="59"/>
      <c r="P151" s="171">
        <f t="shared" si="11"/>
        <v>0</v>
      </c>
      <c r="Q151" s="171">
        <v>5.2999999999999998E-4</v>
      </c>
      <c r="R151" s="171">
        <f t="shared" si="12"/>
        <v>5.2999999999999998E-4</v>
      </c>
      <c r="S151" s="171">
        <v>0</v>
      </c>
      <c r="T151" s="172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3" t="s">
        <v>221</v>
      </c>
      <c r="AT151" s="173" t="s">
        <v>131</v>
      </c>
      <c r="AU151" s="173" t="s">
        <v>87</v>
      </c>
      <c r="AY151" s="18" t="s">
        <v>128</v>
      </c>
      <c r="BE151" s="174">
        <f t="shared" si="14"/>
        <v>0</v>
      </c>
      <c r="BF151" s="174">
        <f t="shared" si="15"/>
        <v>0</v>
      </c>
      <c r="BG151" s="174">
        <f t="shared" si="16"/>
        <v>0</v>
      </c>
      <c r="BH151" s="174">
        <f t="shared" si="17"/>
        <v>0</v>
      </c>
      <c r="BI151" s="174">
        <f t="shared" si="18"/>
        <v>0</v>
      </c>
      <c r="BJ151" s="18" t="s">
        <v>85</v>
      </c>
      <c r="BK151" s="174">
        <f t="shared" si="19"/>
        <v>0</v>
      </c>
      <c r="BL151" s="18" t="s">
        <v>221</v>
      </c>
      <c r="BM151" s="173" t="s">
        <v>340</v>
      </c>
    </row>
    <row r="152" spans="1:65" s="2" customFormat="1" ht="16.5" customHeight="1">
      <c r="A152" s="33"/>
      <c r="B152" s="161"/>
      <c r="C152" s="162" t="s">
        <v>7</v>
      </c>
      <c r="D152" s="162" t="s">
        <v>131</v>
      </c>
      <c r="E152" s="163" t="s">
        <v>443</v>
      </c>
      <c r="F152" s="164" t="s">
        <v>444</v>
      </c>
      <c r="G152" s="165" t="s">
        <v>154</v>
      </c>
      <c r="H152" s="166">
        <v>4</v>
      </c>
      <c r="I152" s="167"/>
      <c r="J152" s="168">
        <f t="shared" si="10"/>
        <v>0</v>
      </c>
      <c r="K152" s="164" t="s">
        <v>1</v>
      </c>
      <c r="L152" s="34"/>
      <c r="M152" s="169" t="s">
        <v>1</v>
      </c>
      <c r="N152" s="170" t="s">
        <v>42</v>
      </c>
      <c r="O152" s="59"/>
      <c r="P152" s="171">
        <f t="shared" si="11"/>
        <v>0</v>
      </c>
      <c r="Q152" s="171">
        <v>1.01E-3</v>
      </c>
      <c r="R152" s="171">
        <f t="shared" si="12"/>
        <v>4.0400000000000002E-3</v>
      </c>
      <c r="S152" s="171">
        <v>0</v>
      </c>
      <c r="T152" s="17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3" t="s">
        <v>221</v>
      </c>
      <c r="AT152" s="173" t="s">
        <v>131</v>
      </c>
      <c r="AU152" s="173" t="s">
        <v>87</v>
      </c>
      <c r="AY152" s="18" t="s">
        <v>128</v>
      </c>
      <c r="BE152" s="174">
        <f t="shared" si="14"/>
        <v>0</v>
      </c>
      <c r="BF152" s="174">
        <f t="shared" si="15"/>
        <v>0</v>
      </c>
      <c r="BG152" s="174">
        <f t="shared" si="16"/>
        <v>0</v>
      </c>
      <c r="BH152" s="174">
        <f t="shared" si="17"/>
        <v>0</v>
      </c>
      <c r="BI152" s="174">
        <f t="shared" si="18"/>
        <v>0</v>
      </c>
      <c r="BJ152" s="18" t="s">
        <v>85</v>
      </c>
      <c r="BK152" s="174">
        <f t="shared" si="19"/>
        <v>0</v>
      </c>
      <c r="BL152" s="18" t="s">
        <v>221</v>
      </c>
      <c r="BM152" s="173" t="s">
        <v>349</v>
      </c>
    </row>
    <row r="153" spans="1:65" s="2" customFormat="1" ht="16.5" customHeight="1">
      <c r="A153" s="33"/>
      <c r="B153" s="161"/>
      <c r="C153" s="162" t="s">
        <v>253</v>
      </c>
      <c r="D153" s="162" t="s">
        <v>131</v>
      </c>
      <c r="E153" s="163" t="s">
        <v>445</v>
      </c>
      <c r="F153" s="164" t="s">
        <v>446</v>
      </c>
      <c r="G153" s="165" t="s">
        <v>154</v>
      </c>
      <c r="H153" s="166">
        <v>7</v>
      </c>
      <c r="I153" s="167"/>
      <c r="J153" s="168">
        <f t="shared" si="10"/>
        <v>0</v>
      </c>
      <c r="K153" s="164" t="s">
        <v>1</v>
      </c>
      <c r="L153" s="34"/>
      <c r="M153" s="169" t="s">
        <v>1</v>
      </c>
      <c r="N153" s="170" t="s">
        <v>42</v>
      </c>
      <c r="O153" s="59"/>
      <c r="P153" s="171">
        <f t="shared" si="11"/>
        <v>0</v>
      </c>
      <c r="Q153" s="171">
        <v>1.34E-3</v>
      </c>
      <c r="R153" s="171">
        <f t="shared" si="12"/>
        <v>9.3799999999999994E-3</v>
      </c>
      <c r="S153" s="171">
        <v>0</v>
      </c>
      <c r="T153" s="17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3" t="s">
        <v>221</v>
      </c>
      <c r="AT153" s="173" t="s">
        <v>131</v>
      </c>
      <c r="AU153" s="173" t="s">
        <v>87</v>
      </c>
      <c r="AY153" s="18" t="s">
        <v>128</v>
      </c>
      <c r="BE153" s="174">
        <f t="shared" si="14"/>
        <v>0</v>
      </c>
      <c r="BF153" s="174">
        <f t="shared" si="15"/>
        <v>0</v>
      </c>
      <c r="BG153" s="174">
        <f t="shared" si="16"/>
        <v>0</v>
      </c>
      <c r="BH153" s="174">
        <f t="shared" si="17"/>
        <v>0</v>
      </c>
      <c r="BI153" s="174">
        <f t="shared" si="18"/>
        <v>0</v>
      </c>
      <c r="BJ153" s="18" t="s">
        <v>85</v>
      </c>
      <c r="BK153" s="174">
        <f t="shared" si="19"/>
        <v>0</v>
      </c>
      <c r="BL153" s="18" t="s">
        <v>221</v>
      </c>
      <c r="BM153" s="173" t="s">
        <v>357</v>
      </c>
    </row>
    <row r="154" spans="1:65" s="2" customFormat="1" ht="16.5" customHeight="1">
      <c r="A154" s="33"/>
      <c r="B154" s="161"/>
      <c r="C154" s="162" t="s">
        <v>258</v>
      </c>
      <c r="D154" s="162" t="s">
        <v>131</v>
      </c>
      <c r="E154" s="163" t="s">
        <v>447</v>
      </c>
      <c r="F154" s="164" t="s">
        <v>448</v>
      </c>
      <c r="G154" s="165" t="s">
        <v>197</v>
      </c>
      <c r="H154" s="166">
        <v>7</v>
      </c>
      <c r="I154" s="167"/>
      <c r="J154" s="168">
        <f t="shared" si="10"/>
        <v>0</v>
      </c>
      <c r="K154" s="164" t="s">
        <v>1</v>
      </c>
      <c r="L154" s="34"/>
      <c r="M154" s="169" t="s">
        <v>1</v>
      </c>
      <c r="N154" s="170" t="s">
        <v>42</v>
      </c>
      <c r="O154" s="59"/>
      <c r="P154" s="171">
        <f t="shared" si="11"/>
        <v>0</v>
      </c>
      <c r="Q154" s="171">
        <v>1.2600000000000001E-3</v>
      </c>
      <c r="R154" s="171">
        <f t="shared" si="12"/>
        <v>8.8199999999999997E-3</v>
      </c>
      <c r="S154" s="171">
        <v>0</v>
      </c>
      <c r="T154" s="17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3" t="s">
        <v>221</v>
      </c>
      <c r="AT154" s="173" t="s">
        <v>131</v>
      </c>
      <c r="AU154" s="173" t="s">
        <v>87</v>
      </c>
      <c r="AY154" s="18" t="s">
        <v>128</v>
      </c>
      <c r="BE154" s="174">
        <f t="shared" si="14"/>
        <v>0</v>
      </c>
      <c r="BF154" s="174">
        <f t="shared" si="15"/>
        <v>0</v>
      </c>
      <c r="BG154" s="174">
        <f t="shared" si="16"/>
        <v>0</v>
      </c>
      <c r="BH154" s="174">
        <f t="shared" si="17"/>
        <v>0</v>
      </c>
      <c r="BI154" s="174">
        <f t="shared" si="18"/>
        <v>0</v>
      </c>
      <c r="BJ154" s="18" t="s">
        <v>85</v>
      </c>
      <c r="BK154" s="174">
        <f t="shared" si="19"/>
        <v>0</v>
      </c>
      <c r="BL154" s="18" t="s">
        <v>221</v>
      </c>
      <c r="BM154" s="173" t="s">
        <v>365</v>
      </c>
    </row>
    <row r="155" spans="1:65" s="2" customFormat="1" ht="16.5" customHeight="1">
      <c r="A155" s="33"/>
      <c r="B155" s="161"/>
      <c r="C155" s="162" t="s">
        <v>267</v>
      </c>
      <c r="D155" s="162" t="s">
        <v>131</v>
      </c>
      <c r="E155" s="163" t="s">
        <v>449</v>
      </c>
      <c r="F155" s="164" t="s">
        <v>450</v>
      </c>
      <c r="G155" s="165" t="s">
        <v>197</v>
      </c>
      <c r="H155" s="166">
        <v>7</v>
      </c>
      <c r="I155" s="167"/>
      <c r="J155" s="168">
        <f t="shared" si="10"/>
        <v>0</v>
      </c>
      <c r="K155" s="164" t="s">
        <v>1</v>
      </c>
      <c r="L155" s="34"/>
      <c r="M155" s="169" t="s">
        <v>1</v>
      </c>
      <c r="N155" s="170" t="s">
        <v>42</v>
      </c>
      <c r="O155" s="59"/>
      <c r="P155" s="171">
        <f t="shared" si="11"/>
        <v>0</v>
      </c>
      <c r="Q155" s="171">
        <v>1.7700000000000001E-3</v>
      </c>
      <c r="R155" s="171">
        <f t="shared" si="12"/>
        <v>1.239E-2</v>
      </c>
      <c r="S155" s="171">
        <v>0</v>
      </c>
      <c r="T155" s="17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3" t="s">
        <v>221</v>
      </c>
      <c r="AT155" s="173" t="s">
        <v>131</v>
      </c>
      <c r="AU155" s="173" t="s">
        <v>87</v>
      </c>
      <c r="AY155" s="18" t="s">
        <v>128</v>
      </c>
      <c r="BE155" s="174">
        <f t="shared" si="14"/>
        <v>0</v>
      </c>
      <c r="BF155" s="174">
        <f t="shared" si="15"/>
        <v>0</v>
      </c>
      <c r="BG155" s="174">
        <f t="shared" si="16"/>
        <v>0</v>
      </c>
      <c r="BH155" s="174">
        <f t="shared" si="17"/>
        <v>0</v>
      </c>
      <c r="BI155" s="174">
        <f t="shared" si="18"/>
        <v>0</v>
      </c>
      <c r="BJ155" s="18" t="s">
        <v>85</v>
      </c>
      <c r="BK155" s="174">
        <f t="shared" si="19"/>
        <v>0</v>
      </c>
      <c r="BL155" s="18" t="s">
        <v>221</v>
      </c>
      <c r="BM155" s="173" t="s">
        <v>377</v>
      </c>
    </row>
    <row r="156" spans="1:65" s="2" customFormat="1" ht="16.5" customHeight="1">
      <c r="A156" s="33"/>
      <c r="B156" s="161"/>
      <c r="C156" s="162" t="s">
        <v>274</v>
      </c>
      <c r="D156" s="162" t="s">
        <v>131</v>
      </c>
      <c r="E156" s="163" t="s">
        <v>451</v>
      </c>
      <c r="F156" s="164" t="s">
        <v>452</v>
      </c>
      <c r="G156" s="165" t="s">
        <v>197</v>
      </c>
      <c r="H156" s="166">
        <v>16</v>
      </c>
      <c r="I156" s="167"/>
      <c r="J156" s="168">
        <f t="shared" si="10"/>
        <v>0</v>
      </c>
      <c r="K156" s="164" t="s">
        <v>1</v>
      </c>
      <c r="L156" s="34"/>
      <c r="M156" s="169" t="s">
        <v>1</v>
      </c>
      <c r="N156" s="170" t="s">
        <v>42</v>
      </c>
      <c r="O156" s="59"/>
      <c r="P156" s="171">
        <f t="shared" si="11"/>
        <v>0</v>
      </c>
      <c r="Q156" s="171">
        <v>2.7699999999999999E-3</v>
      </c>
      <c r="R156" s="171">
        <f t="shared" si="12"/>
        <v>4.4319999999999998E-2</v>
      </c>
      <c r="S156" s="171">
        <v>0</v>
      </c>
      <c r="T156" s="17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3" t="s">
        <v>221</v>
      </c>
      <c r="AT156" s="173" t="s">
        <v>131</v>
      </c>
      <c r="AU156" s="173" t="s">
        <v>87</v>
      </c>
      <c r="AY156" s="18" t="s">
        <v>128</v>
      </c>
      <c r="BE156" s="174">
        <f t="shared" si="14"/>
        <v>0</v>
      </c>
      <c r="BF156" s="174">
        <f t="shared" si="15"/>
        <v>0</v>
      </c>
      <c r="BG156" s="174">
        <f t="shared" si="16"/>
        <v>0</v>
      </c>
      <c r="BH156" s="174">
        <f t="shared" si="17"/>
        <v>0</v>
      </c>
      <c r="BI156" s="174">
        <f t="shared" si="18"/>
        <v>0</v>
      </c>
      <c r="BJ156" s="18" t="s">
        <v>85</v>
      </c>
      <c r="BK156" s="174">
        <f t="shared" si="19"/>
        <v>0</v>
      </c>
      <c r="BL156" s="18" t="s">
        <v>221</v>
      </c>
      <c r="BM156" s="173" t="s">
        <v>453</v>
      </c>
    </row>
    <row r="157" spans="1:65" s="2" customFormat="1" ht="16.5" customHeight="1">
      <c r="A157" s="33"/>
      <c r="B157" s="161"/>
      <c r="C157" s="162" t="s">
        <v>278</v>
      </c>
      <c r="D157" s="162" t="s">
        <v>131</v>
      </c>
      <c r="E157" s="163" t="s">
        <v>454</v>
      </c>
      <c r="F157" s="164" t="s">
        <v>455</v>
      </c>
      <c r="G157" s="165" t="s">
        <v>197</v>
      </c>
      <c r="H157" s="166">
        <v>70</v>
      </c>
      <c r="I157" s="167"/>
      <c r="J157" s="168">
        <f t="shared" si="10"/>
        <v>0</v>
      </c>
      <c r="K157" s="164" t="s">
        <v>1</v>
      </c>
      <c r="L157" s="34"/>
      <c r="M157" s="169" t="s">
        <v>1</v>
      </c>
      <c r="N157" s="170" t="s">
        <v>42</v>
      </c>
      <c r="O157" s="59"/>
      <c r="P157" s="171">
        <f t="shared" si="11"/>
        <v>0</v>
      </c>
      <c r="Q157" s="171">
        <v>4.4000000000000003E-3</v>
      </c>
      <c r="R157" s="171">
        <f t="shared" si="12"/>
        <v>0.308</v>
      </c>
      <c r="S157" s="171">
        <v>0</v>
      </c>
      <c r="T157" s="17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3" t="s">
        <v>221</v>
      </c>
      <c r="AT157" s="173" t="s">
        <v>131</v>
      </c>
      <c r="AU157" s="173" t="s">
        <v>87</v>
      </c>
      <c r="AY157" s="18" t="s">
        <v>128</v>
      </c>
      <c r="BE157" s="174">
        <f t="shared" si="14"/>
        <v>0</v>
      </c>
      <c r="BF157" s="174">
        <f t="shared" si="15"/>
        <v>0</v>
      </c>
      <c r="BG157" s="174">
        <f t="shared" si="16"/>
        <v>0</v>
      </c>
      <c r="BH157" s="174">
        <f t="shared" si="17"/>
        <v>0</v>
      </c>
      <c r="BI157" s="174">
        <f t="shared" si="18"/>
        <v>0</v>
      </c>
      <c r="BJ157" s="18" t="s">
        <v>85</v>
      </c>
      <c r="BK157" s="174">
        <f t="shared" si="19"/>
        <v>0</v>
      </c>
      <c r="BL157" s="18" t="s">
        <v>221</v>
      </c>
      <c r="BM157" s="173" t="s">
        <v>456</v>
      </c>
    </row>
    <row r="158" spans="1:65" s="2" customFormat="1" ht="16.5" customHeight="1">
      <c r="A158" s="33"/>
      <c r="B158" s="161"/>
      <c r="C158" s="162" t="s">
        <v>282</v>
      </c>
      <c r="D158" s="162" t="s">
        <v>131</v>
      </c>
      <c r="E158" s="163" t="s">
        <v>457</v>
      </c>
      <c r="F158" s="164" t="s">
        <v>458</v>
      </c>
      <c r="G158" s="165" t="s">
        <v>197</v>
      </c>
      <c r="H158" s="166">
        <v>3</v>
      </c>
      <c r="I158" s="167"/>
      <c r="J158" s="168">
        <f t="shared" si="10"/>
        <v>0</v>
      </c>
      <c r="K158" s="164" t="s">
        <v>1</v>
      </c>
      <c r="L158" s="34"/>
      <c r="M158" s="169" t="s">
        <v>1</v>
      </c>
      <c r="N158" s="170" t="s">
        <v>42</v>
      </c>
      <c r="O158" s="59"/>
      <c r="P158" s="171">
        <f t="shared" si="11"/>
        <v>0</v>
      </c>
      <c r="Q158" s="171">
        <v>5.9000000000000003E-4</v>
      </c>
      <c r="R158" s="171">
        <f t="shared" si="12"/>
        <v>1.7700000000000001E-3</v>
      </c>
      <c r="S158" s="171">
        <v>0</v>
      </c>
      <c r="T158" s="17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3" t="s">
        <v>221</v>
      </c>
      <c r="AT158" s="173" t="s">
        <v>131</v>
      </c>
      <c r="AU158" s="173" t="s">
        <v>87</v>
      </c>
      <c r="AY158" s="18" t="s">
        <v>128</v>
      </c>
      <c r="BE158" s="174">
        <f t="shared" si="14"/>
        <v>0</v>
      </c>
      <c r="BF158" s="174">
        <f t="shared" si="15"/>
        <v>0</v>
      </c>
      <c r="BG158" s="174">
        <f t="shared" si="16"/>
        <v>0</v>
      </c>
      <c r="BH158" s="174">
        <f t="shared" si="17"/>
        <v>0</v>
      </c>
      <c r="BI158" s="174">
        <f t="shared" si="18"/>
        <v>0</v>
      </c>
      <c r="BJ158" s="18" t="s">
        <v>85</v>
      </c>
      <c r="BK158" s="174">
        <f t="shared" si="19"/>
        <v>0</v>
      </c>
      <c r="BL158" s="18" t="s">
        <v>221</v>
      </c>
      <c r="BM158" s="173" t="s">
        <v>459</v>
      </c>
    </row>
    <row r="159" spans="1:65" s="2" customFormat="1" ht="16.5" customHeight="1">
      <c r="A159" s="33"/>
      <c r="B159" s="161"/>
      <c r="C159" s="162" t="s">
        <v>286</v>
      </c>
      <c r="D159" s="162" t="s">
        <v>131</v>
      </c>
      <c r="E159" s="163" t="s">
        <v>460</v>
      </c>
      <c r="F159" s="164" t="s">
        <v>461</v>
      </c>
      <c r="G159" s="165" t="s">
        <v>197</v>
      </c>
      <c r="H159" s="166">
        <v>12</v>
      </c>
      <c r="I159" s="167"/>
      <c r="J159" s="168">
        <f t="shared" si="10"/>
        <v>0</v>
      </c>
      <c r="K159" s="164" t="s">
        <v>1</v>
      </c>
      <c r="L159" s="34"/>
      <c r="M159" s="169" t="s">
        <v>1</v>
      </c>
      <c r="N159" s="170" t="s">
        <v>42</v>
      </c>
      <c r="O159" s="59"/>
      <c r="P159" s="171">
        <f t="shared" si="11"/>
        <v>0</v>
      </c>
      <c r="Q159" s="171">
        <v>1.1999999999999999E-3</v>
      </c>
      <c r="R159" s="171">
        <f t="shared" si="12"/>
        <v>1.44E-2</v>
      </c>
      <c r="S159" s="171">
        <v>0</v>
      </c>
      <c r="T159" s="17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3" t="s">
        <v>221</v>
      </c>
      <c r="AT159" s="173" t="s">
        <v>131</v>
      </c>
      <c r="AU159" s="173" t="s">
        <v>87</v>
      </c>
      <c r="AY159" s="18" t="s">
        <v>128</v>
      </c>
      <c r="BE159" s="174">
        <f t="shared" si="14"/>
        <v>0</v>
      </c>
      <c r="BF159" s="174">
        <f t="shared" si="15"/>
        <v>0</v>
      </c>
      <c r="BG159" s="174">
        <f t="shared" si="16"/>
        <v>0</v>
      </c>
      <c r="BH159" s="174">
        <f t="shared" si="17"/>
        <v>0</v>
      </c>
      <c r="BI159" s="174">
        <f t="shared" si="18"/>
        <v>0</v>
      </c>
      <c r="BJ159" s="18" t="s">
        <v>85</v>
      </c>
      <c r="BK159" s="174">
        <f t="shared" si="19"/>
        <v>0</v>
      </c>
      <c r="BL159" s="18" t="s">
        <v>221</v>
      </c>
      <c r="BM159" s="173" t="s">
        <v>462</v>
      </c>
    </row>
    <row r="160" spans="1:65" s="2" customFormat="1" ht="16.5" customHeight="1">
      <c r="A160" s="33"/>
      <c r="B160" s="161"/>
      <c r="C160" s="162" t="s">
        <v>291</v>
      </c>
      <c r="D160" s="162" t="s">
        <v>131</v>
      </c>
      <c r="E160" s="163" t="s">
        <v>463</v>
      </c>
      <c r="F160" s="164" t="s">
        <v>464</v>
      </c>
      <c r="G160" s="165" t="s">
        <v>197</v>
      </c>
      <c r="H160" s="166">
        <v>12</v>
      </c>
      <c r="I160" s="167"/>
      <c r="J160" s="168">
        <f t="shared" si="10"/>
        <v>0</v>
      </c>
      <c r="K160" s="164" t="s">
        <v>1</v>
      </c>
      <c r="L160" s="34"/>
      <c r="M160" s="169" t="s">
        <v>1</v>
      </c>
      <c r="N160" s="170" t="s">
        <v>42</v>
      </c>
      <c r="O160" s="59"/>
      <c r="P160" s="171">
        <f t="shared" si="11"/>
        <v>0</v>
      </c>
      <c r="Q160" s="171">
        <v>8.9999999999999998E-4</v>
      </c>
      <c r="R160" s="171">
        <f t="shared" si="12"/>
        <v>1.0800000000000001E-2</v>
      </c>
      <c r="S160" s="171">
        <v>0</v>
      </c>
      <c r="T160" s="17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3" t="s">
        <v>221</v>
      </c>
      <c r="AT160" s="173" t="s">
        <v>131</v>
      </c>
      <c r="AU160" s="173" t="s">
        <v>87</v>
      </c>
      <c r="AY160" s="18" t="s">
        <v>128</v>
      </c>
      <c r="BE160" s="174">
        <f t="shared" si="14"/>
        <v>0</v>
      </c>
      <c r="BF160" s="174">
        <f t="shared" si="15"/>
        <v>0</v>
      </c>
      <c r="BG160" s="174">
        <f t="shared" si="16"/>
        <v>0</v>
      </c>
      <c r="BH160" s="174">
        <f t="shared" si="17"/>
        <v>0</v>
      </c>
      <c r="BI160" s="174">
        <f t="shared" si="18"/>
        <v>0</v>
      </c>
      <c r="BJ160" s="18" t="s">
        <v>85</v>
      </c>
      <c r="BK160" s="174">
        <f t="shared" si="19"/>
        <v>0</v>
      </c>
      <c r="BL160" s="18" t="s">
        <v>221</v>
      </c>
      <c r="BM160" s="173" t="s">
        <v>465</v>
      </c>
    </row>
    <row r="161" spans="1:65" s="2" customFormat="1" ht="16.5" customHeight="1">
      <c r="A161" s="33"/>
      <c r="B161" s="161"/>
      <c r="C161" s="162" t="s">
        <v>295</v>
      </c>
      <c r="D161" s="162" t="s">
        <v>131</v>
      </c>
      <c r="E161" s="163" t="s">
        <v>466</v>
      </c>
      <c r="F161" s="164" t="s">
        <v>467</v>
      </c>
      <c r="G161" s="165" t="s">
        <v>197</v>
      </c>
      <c r="H161" s="166">
        <v>5</v>
      </c>
      <c r="I161" s="167"/>
      <c r="J161" s="168">
        <f t="shared" si="10"/>
        <v>0</v>
      </c>
      <c r="K161" s="164" t="s">
        <v>1</v>
      </c>
      <c r="L161" s="34"/>
      <c r="M161" s="169" t="s">
        <v>1</v>
      </c>
      <c r="N161" s="170" t="s">
        <v>42</v>
      </c>
      <c r="O161" s="59"/>
      <c r="P161" s="171">
        <f t="shared" si="11"/>
        <v>0</v>
      </c>
      <c r="Q161" s="171">
        <v>3.5E-4</v>
      </c>
      <c r="R161" s="171">
        <f t="shared" si="12"/>
        <v>1.75E-3</v>
      </c>
      <c r="S161" s="171">
        <v>0</v>
      </c>
      <c r="T161" s="17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3" t="s">
        <v>221</v>
      </c>
      <c r="AT161" s="173" t="s">
        <v>131</v>
      </c>
      <c r="AU161" s="173" t="s">
        <v>87</v>
      </c>
      <c r="AY161" s="18" t="s">
        <v>128</v>
      </c>
      <c r="BE161" s="174">
        <f t="shared" si="14"/>
        <v>0</v>
      </c>
      <c r="BF161" s="174">
        <f t="shared" si="15"/>
        <v>0</v>
      </c>
      <c r="BG161" s="174">
        <f t="shared" si="16"/>
        <v>0</v>
      </c>
      <c r="BH161" s="174">
        <f t="shared" si="17"/>
        <v>0</v>
      </c>
      <c r="BI161" s="174">
        <f t="shared" si="18"/>
        <v>0</v>
      </c>
      <c r="BJ161" s="18" t="s">
        <v>85</v>
      </c>
      <c r="BK161" s="174">
        <f t="shared" si="19"/>
        <v>0</v>
      </c>
      <c r="BL161" s="18" t="s">
        <v>221</v>
      </c>
      <c r="BM161" s="173" t="s">
        <v>468</v>
      </c>
    </row>
    <row r="162" spans="1:65" s="2" customFormat="1" ht="16.5" customHeight="1">
      <c r="A162" s="33"/>
      <c r="B162" s="161"/>
      <c r="C162" s="162" t="s">
        <v>301</v>
      </c>
      <c r="D162" s="162" t="s">
        <v>131</v>
      </c>
      <c r="E162" s="163" t="s">
        <v>469</v>
      </c>
      <c r="F162" s="164" t="s">
        <v>470</v>
      </c>
      <c r="G162" s="165" t="s">
        <v>154</v>
      </c>
      <c r="H162" s="166">
        <v>1</v>
      </c>
      <c r="I162" s="167"/>
      <c r="J162" s="168">
        <f t="shared" si="10"/>
        <v>0</v>
      </c>
      <c r="K162" s="164" t="s">
        <v>1</v>
      </c>
      <c r="L162" s="34"/>
      <c r="M162" s="169" t="s">
        <v>1</v>
      </c>
      <c r="N162" s="170" t="s">
        <v>42</v>
      </c>
      <c r="O162" s="59"/>
      <c r="P162" s="171">
        <f t="shared" si="11"/>
        <v>0</v>
      </c>
      <c r="Q162" s="171">
        <v>0</v>
      </c>
      <c r="R162" s="171">
        <f t="shared" si="12"/>
        <v>0</v>
      </c>
      <c r="S162" s="171">
        <v>0</v>
      </c>
      <c r="T162" s="17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3" t="s">
        <v>221</v>
      </c>
      <c r="AT162" s="173" t="s">
        <v>131</v>
      </c>
      <c r="AU162" s="173" t="s">
        <v>87</v>
      </c>
      <c r="AY162" s="18" t="s">
        <v>128</v>
      </c>
      <c r="BE162" s="174">
        <f t="shared" si="14"/>
        <v>0</v>
      </c>
      <c r="BF162" s="174">
        <f t="shared" si="15"/>
        <v>0</v>
      </c>
      <c r="BG162" s="174">
        <f t="shared" si="16"/>
        <v>0</v>
      </c>
      <c r="BH162" s="174">
        <f t="shared" si="17"/>
        <v>0</v>
      </c>
      <c r="BI162" s="174">
        <f t="shared" si="18"/>
        <v>0</v>
      </c>
      <c r="BJ162" s="18" t="s">
        <v>85</v>
      </c>
      <c r="BK162" s="174">
        <f t="shared" si="19"/>
        <v>0</v>
      </c>
      <c r="BL162" s="18" t="s">
        <v>221</v>
      </c>
      <c r="BM162" s="173" t="s">
        <v>471</v>
      </c>
    </row>
    <row r="163" spans="1:65" s="2" customFormat="1" ht="21.75" customHeight="1">
      <c r="A163" s="33"/>
      <c r="B163" s="161"/>
      <c r="C163" s="162" t="s">
        <v>262</v>
      </c>
      <c r="D163" s="162" t="s">
        <v>131</v>
      </c>
      <c r="E163" s="163" t="s">
        <v>472</v>
      </c>
      <c r="F163" s="164" t="s">
        <v>473</v>
      </c>
      <c r="G163" s="165" t="s">
        <v>197</v>
      </c>
      <c r="H163" s="166">
        <v>127</v>
      </c>
      <c r="I163" s="167"/>
      <c r="J163" s="168">
        <f t="shared" si="10"/>
        <v>0</v>
      </c>
      <c r="K163" s="164" t="s">
        <v>1</v>
      </c>
      <c r="L163" s="34"/>
      <c r="M163" s="169" t="s">
        <v>1</v>
      </c>
      <c r="N163" s="170" t="s">
        <v>42</v>
      </c>
      <c r="O163" s="59"/>
      <c r="P163" s="171">
        <f t="shared" si="11"/>
        <v>0</v>
      </c>
      <c r="Q163" s="171">
        <v>0</v>
      </c>
      <c r="R163" s="171">
        <f t="shared" si="12"/>
        <v>0</v>
      </c>
      <c r="S163" s="171">
        <v>0</v>
      </c>
      <c r="T163" s="17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3" t="s">
        <v>221</v>
      </c>
      <c r="AT163" s="173" t="s">
        <v>131</v>
      </c>
      <c r="AU163" s="173" t="s">
        <v>87</v>
      </c>
      <c r="AY163" s="18" t="s">
        <v>128</v>
      </c>
      <c r="BE163" s="174">
        <f t="shared" si="14"/>
        <v>0</v>
      </c>
      <c r="BF163" s="174">
        <f t="shared" si="15"/>
        <v>0</v>
      </c>
      <c r="BG163" s="174">
        <f t="shared" si="16"/>
        <v>0</v>
      </c>
      <c r="BH163" s="174">
        <f t="shared" si="17"/>
        <v>0</v>
      </c>
      <c r="BI163" s="174">
        <f t="shared" si="18"/>
        <v>0</v>
      </c>
      <c r="BJ163" s="18" t="s">
        <v>85</v>
      </c>
      <c r="BK163" s="174">
        <f t="shared" si="19"/>
        <v>0</v>
      </c>
      <c r="BL163" s="18" t="s">
        <v>221</v>
      </c>
      <c r="BM163" s="173" t="s">
        <v>474</v>
      </c>
    </row>
    <row r="164" spans="1:65" s="2" customFormat="1" ht="16.5" customHeight="1">
      <c r="A164" s="33"/>
      <c r="B164" s="161"/>
      <c r="C164" s="162" t="s">
        <v>308</v>
      </c>
      <c r="D164" s="162" t="s">
        <v>131</v>
      </c>
      <c r="E164" s="163" t="s">
        <v>475</v>
      </c>
      <c r="F164" s="164" t="s">
        <v>476</v>
      </c>
      <c r="G164" s="165" t="s">
        <v>197</v>
      </c>
      <c r="H164" s="166">
        <v>110</v>
      </c>
      <c r="I164" s="167"/>
      <c r="J164" s="168">
        <f t="shared" si="10"/>
        <v>0</v>
      </c>
      <c r="K164" s="164" t="s">
        <v>1</v>
      </c>
      <c r="L164" s="34"/>
      <c r="M164" s="169" t="s">
        <v>1</v>
      </c>
      <c r="N164" s="170" t="s">
        <v>42</v>
      </c>
      <c r="O164" s="59"/>
      <c r="P164" s="171">
        <f t="shared" si="11"/>
        <v>0</v>
      </c>
      <c r="Q164" s="171">
        <v>0</v>
      </c>
      <c r="R164" s="171">
        <f t="shared" si="12"/>
        <v>0</v>
      </c>
      <c r="S164" s="171">
        <v>0</v>
      </c>
      <c r="T164" s="17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3" t="s">
        <v>221</v>
      </c>
      <c r="AT164" s="173" t="s">
        <v>131</v>
      </c>
      <c r="AU164" s="173" t="s">
        <v>87</v>
      </c>
      <c r="AY164" s="18" t="s">
        <v>128</v>
      </c>
      <c r="BE164" s="174">
        <f t="shared" si="14"/>
        <v>0</v>
      </c>
      <c r="BF164" s="174">
        <f t="shared" si="15"/>
        <v>0</v>
      </c>
      <c r="BG164" s="174">
        <f t="shared" si="16"/>
        <v>0</v>
      </c>
      <c r="BH164" s="174">
        <f t="shared" si="17"/>
        <v>0</v>
      </c>
      <c r="BI164" s="174">
        <f t="shared" si="18"/>
        <v>0</v>
      </c>
      <c r="BJ164" s="18" t="s">
        <v>85</v>
      </c>
      <c r="BK164" s="174">
        <f t="shared" si="19"/>
        <v>0</v>
      </c>
      <c r="BL164" s="18" t="s">
        <v>221</v>
      </c>
      <c r="BM164" s="173" t="s">
        <v>477</v>
      </c>
    </row>
    <row r="165" spans="1:65" s="2" customFormat="1" ht="21.75" customHeight="1">
      <c r="A165" s="33"/>
      <c r="B165" s="161"/>
      <c r="C165" s="162" t="s">
        <v>313</v>
      </c>
      <c r="D165" s="162" t="s">
        <v>131</v>
      </c>
      <c r="E165" s="163" t="s">
        <v>478</v>
      </c>
      <c r="F165" s="164" t="s">
        <v>479</v>
      </c>
      <c r="G165" s="165" t="s">
        <v>216</v>
      </c>
      <c r="H165" s="166">
        <v>0.41799999999999998</v>
      </c>
      <c r="I165" s="167"/>
      <c r="J165" s="168">
        <f t="shared" si="10"/>
        <v>0</v>
      </c>
      <c r="K165" s="164" t="s">
        <v>1</v>
      </c>
      <c r="L165" s="34"/>
      <c r="M165" s="169" t="s">
        <v>1</v>
      </c>
      <c r="N165" s="170" t="s">
        <v>42</v>
      </c>
      <c r="O165" s="59"/>
      <c r="P165" s="171">
        <f t="shared" si="11"/>
        <v>0</v>
      </c>
      <c r="Q165" s="171">
        <v>0</v>
      </c>
      <c r="R165" s="171">
        <f t="shared" si="12"/>
        <v>0</v>
      </c>
      <c r="S165" s="171">
        <v>0</v>
      </c>
      <c r="T165" s="17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3" t="s">
        <v>221</v>
      </c>
      <c r="AT165" s="173" t="s">
        <v>131</v>
      </c>
      <c r="AU165" s="173" t="s">
        <v>87</v>
      </c>
      <c r="AY165" s="18" t="s">
        <v>128</v>
      </c>
      <c r="BE165" s="174">
        <f t="shared" si="14"/>
        <v>0</v>
      </c>
      <c r="BF165" s="174">
        <f t="shared" si="15"/>
        <v>0</v>
      </c>
      <c r="BG165" s="174">
        <f t="shared" si="16"/>
        <v>0</v>
      </c>
      <c r="BH165" s="174">
        <f t="shared" si="17"/>
        <v>0</v>
      </c>
      <c r="BI165" s="174">
        <f t="shared" si="18"/>
        <v>0</v>
      </c>
      <c r="BJ165" s="18" t="s">
        <v>85</v>
      </c>
      <c r="BK165" s="174">
        <f t="shared" si="19"/>
        <v>0</v>
      </c>
      <c r="BL165" s="18" t="s">
        <v>221</v>
      </c>
      <c r="BM165" s="173" t="s">
        <v>480</v>
      </c>
    </row>
    <row r="166" spans="1:65" s="12" customFormat="1" ht="22.9" customHeight="1">
      <c r="B166" s="148"/>
      <c r="D166" s="149" t="s">
        <v>76</v>
      </c>
      <c r="E166" s="159" t="s">
        <v>481</v>
      </c>
      <c r="F166" s="159" t="s">
        <v>482</v>
      </c>
      <c r="I166" s="151"/>
      <c r="J166" s="160">
        <f>BK166</f>
        <v>0</v>
      </c>
      <c r="L166" s="148"/>
      <c r="M166" s="153"/>
      <c r="N166" s="154"/>
      <c r="O166" s="154"/>
      <c r="P166" s="155">
        <f>SUM(P167:P170)</f>
        <v>0</v>
      </c>
      <c r="Q166" s="154"/>
      <c r="R166" s="155">
        <f>SUM(R167:R170)</f>
        <v>2.0890000000000002E-2</v>
      </c>
      <c r="S166" s="154"/>
      <c r="T166" s="156">
        <f>SUM(T167:T170)</f>
        <v>0</v>
      </c>
      <c r="AR166" s="149" t="s">
        <v>87</v>
      </c>
      <c r="AT166" s="157" t="s">
        <v>76</v>
      </c>
      <c r="AU166" s="157" t="s">
        <v>85</v>
      </c>
      <c r="AY166" s="149" t="s">
        <v>128</v>
      </c>
      <c r="BK166" s="158">
        <f>SUM(BK167:BK170)</f>
        <v>0</v>
      </c>
    </row>
    <row r="167" spans="1:65" s="2" customFormat="1" ht="21.75" customHeight="1">
      <c r="A167" s="33"/>
      <c r="B167" s="161"/>
      <c r="C167" s="162" t="s">
        <v>317</v>
      </c>
      <c r="D167" s="162" t="s">
        <v>131</v>
      </c>
      <c r="E167" s="163" t="s">
        <v>483</v>
      </c>
      <c r="F167" s="164" t="s">
        <v>484</v>
      </c>
      <c r="G167" s="165" t="s">
        <v>197</v>
      </c>
      <c r="H167" s="166">
        <v>3</v>
      </c>
      <c r="I167" s="167"/>
      <c r="J167" s="168">
        <f>ROUND(I167*H167,2)</f>
        <v>0</v>
      </c>
      <c r="K167" s="164" t="s">
        <v>1</v>
      </c>
      <c r="L167" s="34"/>
      <c r="M167" s="169" t="s">
        <v>1</v>
      </c>
      <c r="N167" s="170" t="s">
        <v>42</v>
      </c>
      <c r="O167" s="59"/>
      <c r="P167" s="171">
        <f>O167*H167</f>
        <v>0</v>
      </c>
      <c r="Q167" s="171">
        <v>6.4000000000000003E-3</v>
      </c>
      <c r="R167" s="171">
        <f>Q167*H167</f>
        <v>1.9200000000000002E-2</v>
      </c>
      <c r="S167" s="171">
        <v>0</v>
      </c>
      <c r="T167" s="17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3" t="s">
        <v>221</v>
      </c>
      <c r="AT167" s="173" t="s">
        <v>131</v>
      </c>
      <c r="AU167" s="173" t="s">
        <v>87</v>
      </c>
      <c r="AY167" s="18" t="s">
        <v>128</v>
      </c>
      <c r="BE167" s="174">
        <f>IF(N167="základní",J167,0)</f>
        <v>0</v>
      </c>
      <c r="BF167" s="174">
        <f>IF(N167="snížená",J167,0)</f>
        <v>0</v>
      </c>
      <c r="BG167" s="174">
        <f>IF(N167="zákl. přenesená",J167,0)</f>
        <v>0</v>
      </c>
      <c r="BH167" s="174">
        <f>IF(N167="sníž. přenesená",J167,0)</f>
        <v>0</v>
      </c>
      <c r="BI167" s="174">
        <f>IF(N167="nulová",J167,0)</f>
        <v>0</v>
      </c>
      <c r="BJ167" s="18" t="s">
        <v>85</v>
      </c>
      <c r="BK167" s="174">
        <f>ROUND(I167*H167,2)</f>
        <v>0</v>
      </c>
      <c r="BL167" s="18" t="s">
        <v>221</v>
      </c>
      <c r="BM167" s="173" t="s">
        <v>485</v>
      </c>
    </row>
    <row r="168" spans="1:65" s="2" customFormat="1" ht="21.75" customHeight="1">
      <c r="A168" s="33"/>
      <c r="B168" s="161"/>
      <c r="C168" s="162" t="s">
        <v>321</v>
      </c>
      <c r="D168" s="162" t="s">
        <v>131</v>
      </c>
      <c r="E168" s="163" t="s">
        <v>486</v>
      </c>
      <c r="F168" s="164" t="s">
        <v>487</v>
      </c>
      <c r="G168" s="165" t="s">
        <v>197</v>
      </c>
      <c r="H168" s="166">
        <v>5</v>
      </c>
      <c r="I168" s="167"/>
      <c r="J168" s="168">
        <f>ROUND(I168*H168,2)</f>
        <v>0</v>
      </c>
      <c r="K168" s="164" t="s">
        <v>1</v>
      </c>
      <c r="L168" s="34"/>
      <c r="M168" s="169" t="s">
        <v>1</v>
      </c>
      <c r="N168" s="170" t="s">
        <v>42</v>
      </c>
      <c r="O168" s="59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3" t="s">
        <v>221</v>
      </c>
      <c r="AT168" s="173" t="s">
        <v>131</v>
      </c>
      <c r="AU168" s="173" t="s">
        <v>87</v>
      </c>
      <c r="AY168" s="18" t="s">
        <v>128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8" t="s">
        <v>85</v>
      </c>
      <c r="BK168" s="174">
        <f>ROUND(I168*H168,2)</f>
        <v>0</v>
      </c>
      <c r="BL168" s="18" t="s">
        <v>221</v>
      </c>
      <c r="BM168" s="173" t="s">
        <v>488</v>
      </c>
    </row>
    <row r="169" spans="1:65" s="2" customFormat="1" ht="21.75" customHeight="1">
      <c r="A169" s="33"/>
      <c r="B169" s="161"/>
      <c r="C169" s="162" t="s">
        <v>325</v>
      </c>
      <c r="D169" s="162" t="s">
        <v>131</v>
      </c>
      <c r="E169" s="163" t="s">
        <v>489</v>
      </c>
      <c r="F169" s="164" t="s">
        <v>490</v>
      </c>
      <c r="G169" s="165" t="s">
        <v>154</v>
      </c>
      <c r="H169" s="166">
        <v>2</v>
      </c>
      <c r="I169" s="167"/>
      <c r="J169" s="168">
        <f>ROUND(I169*H169,2)</f>
        <v>0</v>
      </c>
      <c r="K169" s="164" t="s">
        <v>1</v>
      </c>
      <c r="L169" s="34"/>
      <c r="M169" s="169" t="s">
        <v>1</v>
      </c>
      <c r="N169" s="170" t="s">
        <v>42</v>
      </c>
      <c r="O169" s="59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3" t="s">
        <v>221</v>
      </c>
      <c r="AT169" s="173" t="s">
        <v>131</v>
      </c>
      <c r="AU169" s="173" t="s">
        <v>87</v>
      </c>
      <c r="AY169" s="18" t="s">
        <v>128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8" t="s">
        <v>85</v>
      </c>
      <c r="BK169" s="174">
        <f>ROUND(I169*H169,2)</f>
        <v>0</v>
      </c>
      <c r="BL169" s="18" t="s">
        <v>221</v>
      </c>
      <c r="BM169" s="173" t="s">
        <v>491</v>
      </c>
    </row>
    <row r="170" spans="1:65" s="2" customFormat="1" ht="16.5" customHeight="1">
      <c r="A170" s="33"/>
      <c r="B170" s="161"/>
      <c r="C170" s="162" t="s">
        <v>329</v>
      </c>
      <c r="D170" s="162" t="s">
        <v>131</v>
      </c>
      <c r="E170" s="163" t="s">
        <v>492</v>
      </c>
      <c r="F170" s="164" t="s">
        <v>493</v>
      </c>
      <c r="G170" s="165" t="s">
        <v>154</v>
      </c>
      <c r="H170" s="166">
        <v>1</v>
      </c>
      <c r="I170" s="167"/>
      <c r="J170" s="168">
        <f>ROUND(I170*H170,2)</f>
        <v>0</v>
      </c>
      <c r="K170" s="164" t="s">
        <v>1</v>
      </c>
      <c r="L170" s="34"/>
      <c r="M170" s="220" t="s">
        <v>1</v>
      </c>
      <c r="N170" s="221" t="s">
        <v>42</v>
      </c>
      <c r="O170" s="222"/>
      <c r="P170" s="223">
        <f>O170*H170</f>
        <v>0</v>
      </c>
      <c r="Q170" s="223">
        <v>1.6900000000000001E-3</v>
      </c>
      <c r="R170" s="223">
        <f>Q170*H170</f>
        <v>1.6900000000000001E-3</v>
      </c>
      <c r="S170" s="223">
        <v>0</v>
      </c>
      <c r="T170" s="22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3" t="s">
        <v>221</v>
      </c>
      <c r="AT170" s="173" t="s">
        <v>131</v>
      </c>
      <c r="AU170" s="173" t="s">
        <v>87</v>
      </c>
      <c r="AY170" s="18" t="s">
        <v>128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8" t="s">
        <v>85</v>
      </c>
      <c r="BK170" s="174">
        <f>ROUND(I170*H170,2)</f>
        <v>0</v>
      </c>
      <c r="BL170" s="18" t="s">
        <v>221</v>
      </c>
      <c r="BM170" s="173" t="s">
        <v>494</v>
      </c>
    </row>
    <row r="171" spans="1:65" s="2" customFormat="1" ht="6.95" customHeight="1">
      <c r="A171" s="33"/>
      <c r="B171" s="48"/>
      <c r="C171" s="49"/>
      <c r="D171" s="49"/>
      <c r="E171" s="49"/>
      <c r="F171" s="49"/>
      <c r="G171" s="49"/>
      <c r="H171" s="49"/>
      <c r="I171" s="121"/>
      <c r="J171" s="49"/>
      <c r="K171" s="49"/>
      <c r="L171" s="34"/>
      <c r="M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</sheetData>
  <sheetProtection algorithmName="SHA-512" hashValue="b9XCBun1Id4Y5d7cr7KSufL1vR/0bCOuQSA3RENdsJkwr9DROc8xQu1Cma+kFUTa4/HJPN2YNW6CbEQPYVtvRg==" saltValue="dvDOoW2O44p5vQkzu36Deg==" spinCount="100000" sheet="1" objects="1" scenarios="1"/>
  <autoFilter ref="C123:K170" xr:uid="{00000000-0009-0000-0000-000002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 horizontalCentered="1"/>
  <pageMargins left="0.59055118110236227" right="0.59055118110236227" top="0.39370078740157483" bottom="0.39370078740157483" header="0" footer="0.19685039370078741"/>
  <pageSetup paperSize="9" scale="73" fitToHeight="100" orientation="portrait" blackAndWhite="1" r:id="rId1"/>
  <headerFooter>
    <oddFooter>&amp;L&amp;F - &amp;A&amp;RStrana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4"/>
      <c r="L2" s="263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93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1:46" s="1" customFormat="1" ht="24.95" customHeight="1">
      <c r="B4" s="21"/>
      <c r="D4" s="22" t="s">
        <v>94</v>
      </c>
      <c r="I4" s="94"/>
      <c r="L4" s="21"/>
      <c r="M4" s="96" t="s">
        <v>10</v>
      </c>
      <c r="AT4" s="18" t="s">
        <v>3</v>
      </c>
    </row>
    <row r="5" spans="1:46" s="1" customFormat="1" ht="6.95" customHeight="1">
      <c r="B5" s="21"/>
      <c r="I5" s="94"/>
      <c r="L5" s="21"/>
    </row>
    <row r="6" spans="1:46" s="1" customFormat="1" ht="12" customHeight="1">
      <c r="B6" s="21"/>
      <c r="D6" s="28" t="s">
        <v>16</v>
      </c>
      <c r="I6" s="94"/>
      <c r="L6" s="21"/>
    </row>
    <row r="7" spans="1:46" s="1" customFormat="1" ht="16.5" customHeight="1">
      <c r="B7" s="21"/>
      <c r="E7" s="264" t="str">
        <f>'Rekapitulace stavby'!K6</f>
        <v>Dílčí výměna splaškové kanalizace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95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4" t="s">
        <v>495</v>
      </c>
      <c r="F9" s="266"/>
      <c r="G9" s="266"/>
      <c r="H9" s="26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 t="str">
        <f>'Rekapitulace stavby'!AN8</f>
        <v>26. 4. 2020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7" t="str">
        <f>'Rekapitulace stavby'!E14</f>
        <v>Vyplň údaj</v>
      </c>
      <c r="F18" s="228"/>
      <c r="G18" s="228"/>
      <c r="H18" s="228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27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202.5" customHeight="1">
      <c r="A27" s="99"/>
      <c r="B27" s="100"/>
      <c r="C27" s="99"/>
      <c r="D27" s="99"/>
      <c r="E27" s="233" t="s">
        <v>36</v>
      </c>
      <c r="F27" s="233"/>
      <c r="G27" s="233"/>
      <c r="H27" s="233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ROUND(J117,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ROUND((SUM(BE117:BE121)),  2)</f>
        <v>0</v>
      </c>
      <c r="G33" s="33"/>
      <c r="H33" s="33"/>
      <c r="I33" s="108">
        <v>0.21</v>
      </c>
      <c r="J33" s="107">
        <f>ROUND(((SUM(BE117:BE121))*I33),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ROUND((SUM(BF117:BF121)),  2)</f>
        <v>0</v>
      </c>
      <c r="G34" s="33"/>
      <c r="H34" s="33"/>
      <c r="I34" s="108">
        <v>0.15</v>
      </c>
      <c r="J34" s="107">
        <f>ROUND(((SUM(BF117:BF121))*I34),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44</v>
      </c>
      <c r="F35" s="107">
        <f>ROUND((SUM(BG117:BG121)),  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45</v>
      </c>
      <c r="F36" s="107">
        <f>ROUND((SUM(BH117:BH121)),  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46</v>
      </c>
      <c r="F37" s="107">
        <f>ROUND((SUM(BI117:BI121)),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Dílčí výměna splaškové kanalizace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4" t="str">
        <f>E9</f>
        <v>VRN - Vedlejší rozpočtové náklady</v>
      </c>
      <c r="F87" s="266"/>
      <c r="G87" s="266"/>
      <c r="H87" s="26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SOŠ A SOU NYMBURK </v>
      </c>
      <c r="G89" s="33"/>
      <c r="H89" s="33"/>
      <c r="I89" s="98" t="s">
        <v>22</v>
      </c>
      <c r="J89" s="56" t="str">
        <f>IF(J12="","",J12)</f>
        <v>26. 4. 2020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24</v>
      </c>
      <c r="D91" s="33"/>
      <c r="E91" s="33"/>
      <c r="F91" s="26" t="str">
        <f>E15</f>
        <v>SOŠ a SOU Nymburk, V Kolonii 1804, Nymburk</v>
      </c>
      <c r="G91" s="33"/>
      <c r="H91" s="33"/>
      <c r="I91" s="98" t="s">
        <v>30</v>
      </c>
      <c r="J91" s="31" t="str">
        <f>E21</f>
        <v>HM PROJEKT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98</v>
      </c>
      <c r="D94" s="109"/>
      <c r="E94" s="109"/>
      <c r="F94" s="109"/>
      <c r="G94" s="109"/>
      <c r="H94" s="109"/>
      <c r="I94" s="124"/>
      <c r="J94" s="125" t="s">
        <v>99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100</v>
      </c>
      <c r="D96" s="33"/>
      <c r="E96" s="33"/>
      <c r="F96" s="33"/>
      <c r="G96" s="33"/>
      <c r="H96" s="33"/>
      <c r="I96" s="97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1:31" s="9" customFormat="1" ht="24.95" customHeight="1">
      <c r="B97" s="127"/>
      <c r="D97" s="128" t="s">
        <v>495</v>
      </c>
      <c r="E97" s="129"/>
      <c r="F97" s="129"/>
      <c r="G97" s="129"/>
      <c r="H97" s="129"/>
      <c r="I97" s="130"/>
      <c r="J97" s="131">
        <f>J118</f>
        <v>0</v>
      </c>
      <c r="L97" s="127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97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121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0"/>
      <c r="C103" s="51"/>
      <c r="D103" s="51"/>
      <c r="E103" s="51"/>
      <c r="F103" s="51"/>
      <c r="G103" s="51"/>
      <c r="H103" s="51"/>
      <c r="I103" s="122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113</v>
      </c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64" t="str">
        <f>E7</f>
        <v>Dílčí výměna splaškové kanalizace</v>
      </c>
      <c r="F107" s="265"/>
      <c r="G107" s="265"/>
      <c r="H107" s="265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95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44" t="str">
        <f>E9</f>
        <v>VRN - Vedlejší rozpočtové náklady</v>
      </c>
      <c r="F109" s="266"/>
      <c r="G109" s="266"/>
      <c r="H109" s="266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20</v>
      </c>
      <c r="D111" s="33"/>
      <c r="E111" s="33"/>
      <c r="F111" s="26" t="str">
        <f>F12</f>
        <v xml:space="preserve">SOŠ A SOU NYMBURK </v>
      </c>
      <c r="G111" s="33"/>
      <c r="H111" s="33"/>
      <c r="I111" s="98" t="s">
        <v>22</v>
      </c>
      <c r="J111" s="56" t="str">
        <f>IF(J12="","",J12)</f>
        <v>26. 4. 2020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5.7" customHeight="1">
      <c r="A113" s="33"/>
      <c r="B113" s="34"/>
      <c r="C113" s="28" t="s">
        <v>24</v>
      </c>
      <c r="D113" s="33"/>
      <c r="E113" s="33"/>
      <c r="F113" s="26" t="str">
        <f>E15</f>
        <v>SOŠ a SOU Nymburk, V Kolonii 1804, Nymburk</v>
      </c>
      <c r="G113" s="33"/>
      <c r="H113" s="33"/>
      <c r="I113" s="98" t="s">
        <v>30</v>
      </c>
      <c r="J113" s="31" t="str">
        <f>E21</f>
        <v>HM PROJEKT s.r.o.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5.2" customHeight="1">
      <c r="A114" s="33"/>
      <c r="B114" s="34"/>
      <c r="C114" s="28" t="s">
        <v>28</v>
      </c>
      <c r="D114" s="33"/>
      <c r="E114" s="33"/>
      <c r="F114" s="26" t="str">
        <f>IF(E18="","",E18)</f>
        <v>Vyplň údaj</v>
      </c>
      <c r="G114" s="33"/>
      <c r="H114" s="33"/>
      <c r="I114" s="98" t="s">
        <v>33</v>
      </c>
      <c r="J114" s="31" t="str">
        <f>E24</f>
        <v xml:space="preserve"> 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11" customFormat="1" ht="29.25" customHeight="1">
      <c r="A116" s="137"/>
      <c r="B116" s="138"/>
      <c r="C116" s="139" t="s">
        <v>114</v>
      </c>
      <c r="D116" s="140" t="s">
        <v>62</v>
      </c>
      <c r="E116" s="140" t="s">
        <v>58</v>
      </c>
      <c r="F116" s="140" t="s">
        <v>59</v>
      </c>
      <c r="G116" s="140" t="s">
        <v>115</v>
      </c>
      <c r="H116" s="140" t="s">
        <v>116</v>
      </c>
      <c r="I116" s="141" t="s">
        <v>117</v>
      </c>
      <c r="J116" s="140" t="s">
        <v>99</v>
      </c>
      <c r="K116" s="142" t="s">
        <v>118</v>
      </c>
      <c r="L116" s="143"/>
      <c r="M116" s="63" t="s">
        <v>1</v>
      </c>
      <c r="N116" s="64" t="s">
        <v>41</v>
      </c>
      <c r="O116" s="64" t="s">
        <v>119</v>
      </c>
      <c r="P116" s="64" t="s">
        <v>120</v>
      </c>
      <c r="Q116" s="64" t="s">
        <v>121</v>
      </c>
      <c r="R116" s="64" t="s">
        <v>122</v>
      </c>
      <c r="S116" s="64" t="s">
        <v>123</v>
      </c>
      <c r="T116" s="65" t="s">
        <v>124</v>
      </c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</row>
    <row r="117" spans="1:65" s="2" customFormat="1" ht="22.9" customHeight="1">
      <c r="A117" s="33"/>
      <c r="B117" s="34"/>
      <c r="C117" s="70" t="s">
        <v>125</v>
      </c>
      <c r="D117" s="33"/>
      <c r="E117" s="33"/>
      <c r="F117" s="33"/>
      <c r="G117" s="33"/>
      <c r="H117" s="33"/>
      <c r="I117" s="97"/>
      <c r="J117" s="144">
        <f>BK117</f>
        <v>0</v>
      </c>
      <c r="K117" s="33"/>
      <c r="L117" s="34"/>
      <c r="M117" s="66"/>
      <c r="N117" s="57"/>
      <c r="O117" s="67"/>
      <c r="P117" s="145">
        <f>P118</f>
        <v>0</v>
      </c>
      <c r="Q117" s="67"/>
      <c r="R117" s="145">
        <f>R118</f>
        <v>0</v>
      </c>
      <c r="S117" s="67"/>
      <c r="T117" s="146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76</v>
      </c>
      <c r="AU117" s="18" t="s">
        <v>101</v>
      </c>
      <c r="BK117" s="147">
        <f>BK118</f>
        <v>0</v>
      </c>
    </row>
    <row r="118" spans="1:65" s="12" customFormat="1" ht="25.9" customHeight="1">
      <c r="B118" s="148"/>
      <c r="D118" s="149" t="s">
        <v>76</v>
      </c>
      <c r="E118" s="150" t="s">
        <v>91</v>
      </c>
      <c r="F118" s="150" t="s">
        <v>92</v>
      </c>
      <c r="I118" s="151"/>
      <c r="J118" s="152">
        <f>BK118</f>
        <v>0</v>
      </c>
      <c r="L118" s="148"/>
      <c r="M118" s="153"/>
      <c r="N118" s="154"/>
      <c r="O118" s="154"/>
      <c r="P118" s="155">
        <f>SUM(P119:P121)</f>
        <v>0</v>
      </c>
      <c r="Q118" s="154"/>
      <c r="R118" s="155">
        <f>SUM(R119:R121)</f>
        <v>0</v>
      </c>
      <c r="S118" s="154"/>
      <c r="T118" s="156">
        <f>SUM(T119:T121)</f>
        <v>0</v>
      </c>
      <c r="AR118" s="149" t="s">
        <v>157</v>
      </c>
      <c r="AT118" s="157" t="s">
        <v>76</v>
      </c>
      <c r="AU118" s="157" t="s">
        <v>77</v>
      </c>
      <c r="AY118" s="149" t="s">
        <v>128</v>
      </c>
      <c r="BK118" s="158">
        <f>SUM(BK119:BK121)</f>
        <v>0</v>
      </c>
    </row>
    <row r="119" spans="1:65" s="2" customFormat="1" ht="16.5" customHeight="1">
      <c r="A119" s="33"/>
      <c r="B119" s="161"/>
      <c r="C119" s="162" t="s">
        <v>85</v>
      </c>
      <c r="D119" s="162" t="s">
        <v>131</v>
      </c>
      <c r="E119" s="163" t="s">
        <v>496</v>
      </c>
      <c r="F119" s="164" t="s">
        <v>497</v>
      </c>
      <c r="G119" s="165" t="s">
        <v>498</v>
      </c>
      <c r="H119" s="166">
        <v>1</v>
      </c>
      <c r="I119" s="167"/>
      <c r="J119" s="168">
        <f>ROUND(I119*H119,2)</f>
        <v>0</v>
      </c>
      <c r="K119" s="164" t="s">
        <v>135</v>
      </c>
      <c r="L119" s="34"/>
      <c r="M119" s="169" t="s">
        <v>1</v>
      </c>
      <c r="N119" s="170" t="s">
        <v>42</v>
      </c>
      <c r="O119" s="59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3" t="s">
        <v>499</v>
      </c>
      <c r="AT119" s="173" t="s">
        <v>131</v>
      </c>
      <c r="AU119" s="173" t="s">
        <v>85</v>
      </c>
      <c r="AY119" s="18" t="s">
        <v>128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8" t="s">
        <v>85</v>
      </c>
      <c r="BK119" s="174">
        <f>ROUND(I119*H119,2)</f>
        <v>0</v>
      </c>
      <c r="BL119" s="18" t="s">
        <v>499</v>
      </c>
      <c r="BM119" s="173" t="s">
        <v>500</v>
      </c>
    </row>
    <row r="120" spans="1:65" s="2" customFormat="1" ht="16.5" customHeight="1">
      <c r="A120" s="33"/>
      <c r="B120" s="161"/>
      <c r="C120" s="162" t="s">
        <v>87</v>
      </c>
      <c r="D120" s="162" t="s">
        <v>131</v>
      </c>
      <c r="E120" s="163" t="s">
        <v>501</v>
      </c>
      <c r="F120" s="164" t="s">
        <v>502</v>
      </c>
      <c r="G120" s="165" t="s">
        <v>498</v>
      </c>
      <c r="H120" s="166">
        <v>1</v>
      </c>
      <c r="I120" s="167"/>
      <c r="J120" s="168">
        <f>ROUND(I120*H120,2)</f>
        <v>0</v>
      </c>
      <c r="K120" s="164" t="s">
        <v>135</v>
      </c>
      <c r="L120" s="34"/>
      <c r="M120" s="169" t="s">
        <v>1</v>
      </c>
      <c r="N120" s="170" t="s">
        <v>42</v>
      </c>
      <c r="O120" s="59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3" t="s">
        <v>499</v>
      </c>
      <c r="AT120" s="173" t="s">
        <v>131</v>
      </c>
      <c r="AU120" s="173" t="s">
        <v>85</v>
      </c>
      <c r="AY120" s="18" t="s">
        <v>128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8" t="s">
        <v>85</v>
      </c>
      <c r="BK120" s="174">
        <f>ROUND(I120*H120,2)</f>
        <v>0</v>
      </c>
      <c r="BL120" s="18" t="s">
        <v>499</v>
      </c>
      <c r="BM120" s="173" t="s">
        <v>503</v>
      </c>
    </row>
    <row r="121" spans="1:65" s="2" customFormat="1" ht="16.5" customHeight="1">
      <c r="A121" s="33"/>
      <c r="B121" s="161"/>
      <c r="C121" s="162" t="s">
        <v>129</v>
      </c>
      <c r="D121" s="162" t="s">
        <v>131</v>
      </c>
      <c r="E121" s="163" t="s">
        <v>504</v>
      </c>
      <c r="F121" s="164" t="s">
        <v>505</v>
      </c>
      <c r="G121" s="165" t="s">
        <v>498</v>
      </c>
      <c r="H121" s="166">
        <v>1</v>
      </c>
      <c r="I121" s="167"/>
      <c r="J121" s="168">
        <f>ROUND(I121*H121,2)</f>
        <v>0</v>
      </c>
      <c r="K121" s="164" t="s">
        <v>135</v>
      </c>
      <c r="L121" s="34"/>
      <c r="M121" s="220" t="s">
        <v>1</v>
      </c>
      <c r="N121" s="221" t="s">
        <v>42</v>
      </c>
      <c r="O121" s="222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3" t="s">
        <v>499</v>
      </c>
      <c r="AT121" s="173" t="s">
        <v>131</v>
      </c>
      <c r="AU121" s="173" t="s">
        <v>85</v>
      </c>
      <c r="AY121" s="18" t="s">
        <v>128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8" t="s">
        <v>85</v>
      </c>
      <c r="BK121" s="174">
        <f>ROUND(I121*H121,2)</f>
        <v>0</v>
      </c>
      <c r="BL121" s="18" t="s">
        <v>499</v>
      </c>
      <c r="BM121" s="173" t="s">
        <v>506</v>
      </c>
    </row>
    <row r="122" spans="1:65" s="2" customFormat="1" ht="6.95" customHeight="1">
      <c r="A122" s="33"/>
      <c r="B122" s="48"/>
      <c r="C122" s="49"/>
      <c r="D122" s="49"/>
      <c r="E122" s="49"/>
      <c r="F122" s="49"/>
      <c r="G122" s="49"/>
      <c r="H122" s="49"/>
      <c r="I122" s="121"/>
      <c r="J122" s="49"/>
      <c r="K122" s="49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sheetProtection algorithmName="SHA-512" hashValue="hc69LWUK5kxLlfHDHEinI7lgKLOx6rlDX5kFp66TcBE71ivkD/mWFNkqbugki+0VNrabJUYTa7B/fkvyHJrcWQ==" saltValue="VySqJwHp8uvtdqRthrIh0A==" spinCount="100000" sheet="1" objects="1" scenarios="1"/>
  <autoFilter ref="C116:K121" xr:uid="{00000000-0009-0000-0000-000003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 horizontalCentered="1"/>
  <pageMargins left="0.59055118110236227" right="0.59055118110236227" top="0.39370078740157483" bottom="0.39370078740157483" header="0" footer="0.19685039370078741"/>
  <pageSetup paperSize="9" scale="73" fitToHeight="100" orientation="portrait" blackAndWhite="1" r:id="rId1"/>
  <headerFooter>
    <oddFooter>&amp;L&amp;F - &amp;A&amp;RStrana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01 - Stavební úpravy</vt:lpstr>
      <vt:lpstr>02 - Zdravotně technické ...</vt:lpstr>
      <vt:lpstr>VRN - Vedlejší rozpočtové...</vt:lpstr>
      <vt:lpstr>'01 - Stavební úpravy'!Názvy_tisku</vt:lpstr>
      <vt:lpstr>'02 - Zdravotně technické ...'!Názvy_tisku</vt:lpstr>
      <vt:lpstr>'Rekapitulace stavby'!Názvy_tisku</vt:lpstr>
      <vt:lpstr>'VRN - Vedlejší rozpočtové...'!Názvy_tisku</vt:lpstr>
      <vt:lpstr>'01 - Stavební úpravy'!Oblast_tisku</vt:lpstr>
      <vt:lpstr>'02 - Zdravotně technické ...'!Oblast_tisku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LAPTOP-R3519A97\PC01</dc:creator>
  <cp:lastModifiedBy>Aleš</cp:lastModifiedBy>
  <cp:lastPrinted>2020-04-28T06:41:02Z</cp:lastPrinted>
  <dcterms:created xsi:type="dcterms:W3CDTF">2020-04-28T06:20:50Z</dcterms:created>
  <dcterms:modified xsi:type="dcterms:W3CDTF">2020-04-28T06:43:17Z</dcterms:modified>
</cp:coreProperties>
</file>