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3-2019 - Výtah internát,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'13-2019 - Výtah internát,...'!$C$109:$K$1544</definedName>
    <definedName name="_xlnm.Print_Area" localSheetId="1">'13-2019 - Výtah internát,...'!$C$4:$J$37,'13-2019 - Výtah internát,...'!$C$43:$J$93,'13-2019 - Výtah internát,...'!$C$99:$K$1544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<sst xmlns="http://schemas.openxmlformats.org/spreadsheetml/2006/main" count="13700" uniqueCount="2966">
  <si>
    <t>Export Komplet</t>
  </si>
  <si>
    <t>VZ</t>
  </si>
  <si>
    <t>2.0</t>
  </si>
  <si>
    <t>ZAMOK</t>
  </si>
  <si>
    <t>False</t>
  </si>
  <si>
    <t>{ad903cf9-cf8f-4d74-9a98-b220ccfa525d}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</si>
  <si>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</si>
  <si>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</si>
  <si>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</si>
  <si>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</si>
  <si>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</si>
  <si>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</si>
  <si>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</si>
  <si>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</si>
  <si>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13/2019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</si>
  <si>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</si>
  <si>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</si>
  <si>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Výtah internát, ZŠ Jesenice u Rakovníka</t>
  </si>
  <si>
    <t>KSO:</t>
  </si>
  <si>
    <t/>
  </si>
  <si>
    <t>CC-CZ:</t>
  </si>
  <si>
    <t>Místo:</t>
  </si>
  <si>
    <t>Jesenice</t>
  </si>
  <si>
    <t>Datum:</t>
  </si>
  <si>
    <t>1. 10. 2019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</si>
  <si>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</si>
  <si>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</si>
  <si>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</si>
  <si>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</si>
  <si>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</si>
  <si>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</si>
  <si>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</si>
  <si>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 Petr Dědič</t>
  </si>
  <si>
    <t>True</t>
  </si>
  <si>
    <t>Zpracovatel:</t>
  </si>
  <si>
    <t>Milan Ledvina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</si>
  <si>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</si>
  <si>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
1) Dodavatel je povinen do ceny jednotlivých položek započíst veškeré materiály a práce nezbytné k dokonalému a kompletnímu provedení díla.
2) Nedílnou součástí tohoto výkazu výměr je kompletní projektová dokumentace, jež podrobně definuje jednotlivé položky, materiály a práce. Položky ve výkazu výměr jsou souhrnným a zjednodušeným popisem daných konstrukcí a prací.
3) Dodavatel je povinen se seznámit se stavem stavby, jejího okolí a podmínek realizace a toto zohlednit do ceny díla.
4) Vzhledem k tomu, že při otevírání souboru *xls; *xlsx, pro provedení ocenění díla může dojítí k neúplnému zobrazení popisu položek (dle konkrétního nastavení formátů u jednotlivých dodavatelů), musí se dodavatel seznámit s popisem každé položky.
Pro všechny položky pak platí, že dodavatel oceňuje položku dle kompletního popisu, i když je ve formátu *xls; *xlsx zobrazen neúplně.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</si>
  <si>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</si>
  <si>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</si>
  <si>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</si>
  <si>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</si>
  <si>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</si>
  <si>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</si>
  <si>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</si>
  <si>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</si>
  <si>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</si>
  <si>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</si>
  <si>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</si>
  <si>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</si>
  <si>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</si>
  <si>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</si>
  <si>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</si>
  <si>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</si>
  <si>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</si>
  <si>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</si>
  <si>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</si>
  <si>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</si>
  <si>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</si>
  <si>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</si>
  <si>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</si>
  <si>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</si>
  <si>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</si>
  <si>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</si>
  <si>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</si>
  <si>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</si>
  <si>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</si>
  <si>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</si>
  <si>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</si>
  <si>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</si>
  <si>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</si>
  <si>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</si>
  <si>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</si>
  <si>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</si>
  <si>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</si>
  <si>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</si>
  <si>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</si>
  <si>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</si>
  <si>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</si>
  <si>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</si>
  <si>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</si>
  <si>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 1) Dodavatel je povinen do ceny jednotlivých položek započíst veškeré materiály a práce nezbytné k dokonalému a kompletnímu provedení díla. 2) Nedílnou součástí tohoto výkazu výměr je kompletní projektová dokumentace, jež podrobně definuje jednotlivé položky, materiály a práce. Položky ve výkazu výměr jsou souhrnným a zjednodušeným popisem daných konstrukcí a prací. 3) Dodavatel je povinen se seznámit se stavem stavby, jejího okolí a podmínek realizace a toto zohlednit do ceny díla. 4) Vzhledem k tomu, že při otevírání souboru *xls; *xlsx, pro provedení ocenění díla může dojítí k neúplnému zobrazení popisu položek (dle konkrétního nastavení formátů u jednotlivých dodavatelů), musí se dodavatel seznámit s popisem každé položky. Pro všechny položky pak platí, že dodavatel oceňuje položku dle kompletního popisu, i když je ve formátu *xls; *xlsx zobrazen neúplně.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</si>
  <si>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</si>
  <si>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</si>
  <si>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</si>
  <si>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</si>
  <si>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</si>
  <si>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</si>
  <si>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</si>
  <si>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</si>
  <si>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</si>
  <si>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</si>
  <si>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</si>
  <si>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</si>
  <si>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</si>
  <si>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</si>
  <si>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</si>
  <si>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</si>
  <si>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</si>
  <si>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</si>
  <si>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</si>
  <si>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</si>
  <si>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</si>
  <si>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</si>
  <si>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</si>
  <si>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</si>
  <si>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749 - Elektromontáže - hromosvod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</si>
  <si>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</si>
  <si>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</si>
  <si>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</si>
  <si>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</si>
  <si>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</si>
  <si>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</si>
  <si>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</si>
  <si>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</si>
  <si>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</si>
  <si>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</si>
  <si>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</si>
  <si>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</si>
  <si>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</si>
  <si>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</si>
  <si>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</si>
  <si>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</si>
  <si>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</si>
  <si>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</si>
  <si>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</si>
  <si>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</si>
  <si>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</si>
  <si>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</si>
  <si>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</si>
  <si>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</si>
  <si>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</si>
  <si>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</si>
  <si>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</si>
  <si>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</si>
  <si>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</si>
  <si>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</si>
  <si>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</si>
  <si>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</si>
  <si>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</si>
  <si>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</si>
  <si>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</si>
  <si>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</si>
  <si>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</si>
  <si>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CS ÚRS 2019 01</t>
  </si>
  <si>
    <t>4</t>
  </si>
  <si>
    <t>-994351502</t>
  </si>
  <si>
    <t>PP</t>
  </si>
  <si>
    <t>Čerpání vody na dopravní výšku do 10 m s uvažovaným průměrným přítokem do 500 l/min</t>
  </si>
  <si>
    <t>VV</t>
  </si>
  <si>
    <t>24*5"pro výtahovou šachtu</t>
  </si>
  <si>
    <t>120901121</t>
  </si>
  <si>
    <t>Bourání zdiva z betonu prostého neprokládaného v odkopávkách nebo prokopávkách ručně</t>
  </si>
  <si>
    <t>m3</t>
  </si>
  <si>
    <t>-1327480931</t>
  </si>
  <si>
    <t>Bourání konstrukcí v odkopávkách a prokopávkách s přemístěním suti na hromady na vzdálenost do 20 m nebo s naložením na dopravní prostředek ručně z betonu prostého neprokládaného</t>
  </si>
  <si>
    <t>(2,2+2,45)*1,675*0,2"pro výtahovou šachtu</t>
  </si>
  <si>
    <t>0,5"v místě napojení svodu kanalizace</t>
  </si>
  <si>
    <t>3</t>
  </si>
  <si>
    <t>132201401</t>
  </si>
  <si>
    <t>Hloubená vykopávka pod základy v hornině tř. 3</t>
  </si>
  <si>
    <t>-2068509771</t>
  </si>
  <si>
    <t>Hloubená vykopávka pod základy ručně s přehozením výkopku na vzdálenost 3 m nebo s naložením na ruční dopravní prostředek v hornině tř. 3</t>
  </si>
  <si>
    <t>5,4*1,675+0,2*0,2*1,3"pro výtahovou šachtu</t>
  </si>
  <si>
    <t>1,3*1"v místě napojení svodu kanalizace</t>
  </si>
  <si>
    <t>151101201</t>
  </si>
  <si>
    <t>Zřízení příložného pažení stěn výkopu hl do 4 m</t>
  </si>
  <si>
    <t>m2</t>
  </si>
  <si>
    <t>-1575788617</t>
  </si>
  <si>
    <t>Zřízení pažení stěn výkopu bez rozepření nebo vzepření příložné, hloubky do 4 m</t>
  </si>
  <si>
    <t>9,3*1,9"pro výtahovou šachtu</t>
  </si>
  <si>
    <t>4,5*1"v místě napojení svodu kanalizace</t>
  </si>
  <si>
    <t>5</t>
  </si>
  <si>
    <t>151101211</t>
  </si>
  <si>
    <t>Odstranění příložného pažení stěn hl do 4 m</t>
  </si>
  <si>
    <t>-250775121</t>
  </si>
  <si>
    <t>Odstranění pažení stěn výkopu s uložením pažin na vzdálenost do 3 m od okraje výkopu příložné, hloubky do 4 m</t>
  </si>
  <si>
    <t>6</t>
  </si>
  <si>
    <t>151101301</t>
  </si>
  <si>
    <t>Zřízení rozepření stěn při pažení příložném hl do 4 m</t>
  </si>
  <si>
    <t>198322679</t>
  </si>
  <si>
    <t>Zřízení rozepření zapažených stěn výkopů s potřebným přepažováním při roubení příložném, hloubky do 4 m</t>
  </si>
  <si>
    <t>5,4*1,9"pro výtahovou šachtu</t>
  </si>
  <si>
    <t>7</t>
  </si>
  <si>
    <t>151101311</t>
  </si>
  <si>
    <t>Odstranění rozepření stěn při pažení příložném hl do 4 m</t>
  </si>
  <si>
    <t>1368036779</t>
  </si>
  <si>
    <t>Odstranění rozepření stěn výkopů s uložením materiálu na vzdálenost do 3 m od okraje výkopu roubení příložného, hloubky do 4 m</t>
  </si>
  <si>
    <t>8</t>
  </si>
  <si>
    <t>161101501</t>
  </si>
  <si>
    <t>Svislé přemístění výkopku nošením svisle do v 3 m v hornině tř. 1 až 4</t>
  </si>
  <si>
    <t>1585639887</t>
  </si>
  <si>
    <t>Svislé přemístění výkopku nošením bez naložení, avšak s vyprázdněním nádoby na hromady nebo do dopravního prostředku, na každých, třeba i započatých 3 m výšky z horniny tř. 1 až 4</t>
  </si>
  <si>
    <t>9</t>
  </si>
  <si>
    <t>162201211</t>
  </si>
  <si>
    <t>Vodorovné přemístění výkopku z horniny tř. 1 až 4 stavebním kolečkem do 10 m</t>
  </si>
  <si>
    <t>CS ÚRS 2017 02</t>
  </si>
  <si>
    <t>1298143895</t>
  </si>
  <si>
    <t>Vodorovné přemístění výkopku nebo sypaniny stavebním kolečkem s naložením a vyprázdněním kolečka na hromady nebo do dopravního prostředku na vzdálenost do 10 m z horniny tř. 1 až 4</t>
  </si>
  <si>
    <t>Součet</t>
  </si>
  <si>
    <t>10</t>
  </si>
  <si>
    <t>162201219</t>
  </si>
  <si>
    <t>Příplatek k vodorovnému přemístění výkopku z horniny tř. 1 až 4 stavebním kolečkem ZKD 10 m</t>
  </si>
  <si>
    <t>979952656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</si>
  <si>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</si>
  <si>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10,397*2 'Přepočtené koeficientem množství</t>
  </si>
  <si>
    <t>Zakládání</t>
  </si>
  <si>
    <t>11</t>
  </si>
  <si>
    <t>213141111</t>
  </si>
  <si>
    <t>Zřízení vrstvy z geotextilie v rovině nebo ve sklonu do 1:5 š do 3 m</t>
  </si>
  <si>
    <t>2022049291</t>
  </si>
  <si>
    <t>Zřízení vrstvy z geotextilie filtrační, separační, odvodňovací, ochranné, výztužné nebo protierozní v rovině nebo ve sklonu do 1:5, šířky do 3 m</t>
  </si>
  <si>
    <t>12</t>
  </si>
  <si>
    <t>M</t>
  </si>
  <si>
    <t>69311082</t>
  </si>
  <si>
    <t>geotextilie netkaná separační, ochranná, filtrační, drenážní PP 500g/m2</t>
  </si>
  <si>
    <t>-1275525991</t>
  </si>
  <si>
    <t>5,4*1,2 'Přepočtené koeficientem množství</t>
  </si>
  <si>
    <t>13</t>
  </si>
  <si>
    <t>213311113</t>
  </si>
  <si>
    <t>Polštáře zhutněné pod základy z kameniva drceného frakce 16 až 63 mm</t>
  </si>
  <si>
    <t>-1071646510</t>
  </si>
  <si>
    <t>Polštáře zhutněné pod základy z kameniva hrubého drceného, frakce 16 - 63 mm</t>
  </si>
  <si>
    <t>5,4*0,2"pro výtahovou šachtu</t>
  </si>
  <si>
    <t>1,3*0,15"na wc v přízemí</t>
  </si>
  <si>
    <t>14</t>
  </si>
  <si>
    <t>215901101</t>
  </si>
  <si>
    <t>Zhutnění podloží z hornin soudržných do 92% PS nebo nesoudržných sypkých I(d) do 0,8</t>
  </si>
  <si>
    <t>-1020539321</t>
  </si>
  <si>
    <t>Zhutnění podloží pod násypy z rostlé horniny tř. 1 až 4 z hornin soudružných do 92 % PS a nesoudržných sypkých relativní ulehlosti I(d) do 0,8</t>
  </si>
  <si>
    <t>5,4"pro výtahovou šachtu</t>
  </si>
  <si>
    <t>1,3"v místě napojení svodu kanalizace</t>
  </si>
  <si>
    <t>271532213</t>
  </si>
  <si>
    <t>Podsyp pod základové konstrukce se zhutněním z hrubého kameniva frakce 8 až 16 mm</t>
  </si>
  <si>
    <t>1654456971</t>
  </si>
  <si>
    <t>Podsyp pod základové konstrukce se zhutněním a urovnáním povrchu z kameniva hrubého, frakce 8 - 16 mm</t>
  </si>
  <si>
    <t>16</t>
  </si>
  <si>
    <t>273313611</t>
  </si>
  <si>
    <t>Základové desky z betonu tř. C 16/20</t>
  </si>
  <si>
    <t>-1325947346</t>
  </si>
  <si>
    <t>Základy z betonu prostého desky z betonu kamenem neprokládaného tř. C 16/20</t>
  </si>
  <si>
    <t>5,4*0,1"pro výtahovou šachtu</t>
  </si>
  <si>
    <t>1,3*0,1"na wc v přízemí</t>
  </si>
  <si>
    <t>0,67*1,2 'Přepočtené koeficientem množství</t>
  </si>
  <si>
    <t>17</t>
  </si>
  <si>
    <t>273315911</t>
  </si>
  <si>
    <t>Příplatek za beton základových desek prováděný pod hladinou bentonitové suspenze</t>
  </si>
  <si>
    <t>-598050925</t>
  </si>
  <si>
    <t>Základy z betonu prostého desky Příplatek k cenám za provádění betonáže pod hladinou bentonitové suspenze</t>
  </si>
  <si>
    <t>18</t>
  </si>
  <si>
    <t>273321511</t>
  </si>
  <si>
    <t>Základové desky ze ŽB bez zvýšených nároků na prostředí tř. C 25/30</t>
  </si>
  <si>
    <t>1302461949</t>
  </si>
  <si>
    <t>Základy z betonu železového (bez výztuže) desky z betonu bez zvláštních nároků na prostředí tř. C 25/30</t>
  </si>
  <si>
    <t>5,4*0,5"pro výtahovou šachtu</t>
  </si>
  <si>
    <t>2,7*1,1 'Přepočtené koeficientem množství</t>
  </si>
  <si>
    <t>19</t>
  </si>
  <si>
    <t>273325911</t>
  </si>
  <si>
    <t>Příplatek k ŽB základových desek za provádění betonáže pod hladinou bentonitové susp</t>
  </si>
  <si>
    <t>-1835465694</t>
  </si>
  <si>
    <t>Základy z betonu železového (bez výztuže) desky Příplatek k cenám za provádění betonáže desek pod hladinou bentonitové suspenze</t>
  </si>
  <si>
    <t>20</t>
  </si>
  <si>
    <t>273361821</t>
  </si>
  <si>
    <t>Výztuž základových desek betonářskou ocelí 10 505 (R)</t>
  </si>
  <si>
    <t>t</t>
  </si>
  <si>
    <t>822134034</t>
  </si>
  <si>
    <t>Výztuž základů desek z betonářské oceli 10 505 (R) nebo BSt 500</t>
  </si>
  <si>
    <t>0,42*122*0,4/1000"pro výtahovou šachtu</t>
  </si>
  <si>
    <t>0,02*1,1 'Přepočtené koeficientem množství</t>
  </si>
  <si>
    <t>273362021</t>
  </si>
  <si>
    <t>Výztuž základových desek svařovanými sítěmi Kari</t>
  </si>
  <si>
    <t>1170251653</t>
  </si>
  <si>
    <t>Výztuž základů desek ze svařovaných sítí z drátů typu KARI</t>
  </si>
  <si>
    <t>5,4*2*7,9/1000"pro výtahovou šachtu</t>
  </si>
  <si>
    <t>0,085*1,25 'Přepočtené koeficientem množství</t>
  </si>
  <si>
    <t>22</t>
  </si>
  <si>
    <t>274321511</t>
  </si>
  <si>
    <t>Základové pasy ze ŽB bez zvýšených nároků na prostředí tř. C 25/30</t>
  </si>
  <si>
    <t>-177894243</t>
  </si>
  <si>
    <t>Základy z betonu železového (bez výztuže) pasy z betonu bez zvláštních nároků na prostředí tř. C 25/30</t>
  </si>
  <si>
    <t>(5,4-2,68)*1"pro výtahovou šachtu</t>
  </si>
  <si>
    <t>2,72*1,1 'Přepočtené koeficientem množství</t>
  </si>
  <si>
    <t>23</t>
  </si>
  <si>
    <t>274325911</t>
  </si>
  <si>
    <t>Příplatek k ŽB základových pasů za provádění betonáže pod hladinou bentonitové suspenze</t>
  </si>
  <si>
    <t>760300547</t>
  </si>
  <si>
    <t>Základy z betonu železového (bez výztuže) pasy Příplatek k cenám za provádění betonáže pasů pod hladinou bentonitové suspenze</t>
  </si>
  <si>
    <t>24</t>
  </si>
  <si>
    <t>274351121</t>
  </si>
  <si>
    <t>Zřízení bednění základových pasů rovného</t>
  </si>
  <si>
    <t>-1892853249</t>
  </si>
  <si>
    <t>Bednění základů pasů rovné zřízení</t>
  </si>
  <si>
    <t>6,6*1"pro výtahovou šachtu</t>
  </si>
  <si>
    <t>25</t>
  </si>
  <si>
    <t>274351122</t>
  </si>
  <si>
    <t>Odstranění bednění základových pasů rovného</t>
  </si>
  <si>
    <t>2070878127</t>
  </si>
  <si>
    <t>Bednění základů pasů rovné odstranění</t>
  </si>
  <si>
    <t>26</t>
  </si>
  <si>
    <t>274361821</t>
  </si>
  <si>
    <t>Výztuž základových pásů betonářskou ocelí 10 505 (R)</t>
  </si>
  <si>
    <t>1936353194</t>
  </si>
  <si>
    <t>Výztuž základů pasů z betonářské oceli 10 505 (R) nebo BSt 500</t>
  </si>
  <si>
    <t>0,42*233*0,4/1000"pro výtahovou šachtu</t>
  </si>
  <si>
    <t>0,039*1,1 'Přepočtené koeficientem množství</t>
  </si>
  <si>
    <t>27</t>
  </si>
  <si>
    <t>274362021</t>
  </si>
  <si>
    <t>Výztuž základových pásů svařovanými sítěmi Kari</t>
  </si>
  <si>
    <t>-1106652727</t>
  </si>
  <si>
    <t>Výztuž základů pasů ze svařovaných sítí z drátů typu KARI</t>
  </si>
  <si>
    <t>9*1*2*7,9/1000"pro výtahovou šachtu</t>
  </si>
  <si>
    <t>0,142*1,25 'Přepočtené koeficientem množství</t>
  </si>
  <si>
    <t>28</t>
  </si>
  <si>
    <t>R004</t>
  </si>
  <si>
    <t>Úprava pracovní spáry, D+M</t>
  </si>
  <si>
    <t>2134433955</t>
  </si>
  <si>
    <t>Úprava pracovní spáry: otriskání vodou, po oschnutí nátěr stavební chemií pro pracovní spáry, D+M</t>
  </si>
  <si>
    <t>P</t>
  </si>
  <si>
    <t>Poznámka k položce:
pro výtahovou šachtu</t>
  </si>
  <si>
    <t>Svislé a kompletní konstrukce</t>
  </si>
  <si>
    <t>29</t>
  </si>
  <si>
    <t>311231117</t>
  </si>
  <si>
    <t>Zdivo nosné z cihel dl 290 mm P7 až 15 na SMS 10 MPa</t>
  </si>
  <si>
    <t>672817524</t>
  </si>
  <si>
    <t>Zdivo z cihel pálených nosné z cihel plných dl. 290 mm P 7 až 15, na maltu ze suché směsi 10 MPa</t>
  </si>
  <si>
    <t>5,95*0,3*10+2,45*0,45*10-0,8*0,3*2*4+0,325*0,85*3,24"zdivo výtahu</t>
  </si>
  <si>
    <t>30</t>
  </si>
  <si>
    <t>311236101</t>
  </si>
  <si>
    <t>Zdivo jednovrstvé zvukově izolační na cementovou maltu M10 z cihel děrovaných P15 tloušťky 190 mm</t>
  </si>
  <si>
    <t>-878442593</t>
  </si>
  <si>
    <t>Zdivo jednovrstvé zvukově izolační z cihel děrovaných spojených na pero a drážku na maltu cementovou M10, pevnost cihel do P15, tl. zdiva 190 mm</t>
  </si>
  <si>
    <t>3,5*3,24-0,9*1,97"2.np</t>
  </si>
  <si>
    <t>31</t>
  </si>
  <si>
    <t>342244201</t>
  </si>
  <si>
    <t>Příčka z cihel broušených na tenkovrstvou maltu tloušťky 80 mm</t>
  </si>
  <si>
    <t>-362907782</t>
  </si>
  <si>
    <t>Příčky jednoduché z cihel děrovaných broušených, na tenkovrstvou maltu, pevnost cihel do P15, tl. příčky 80 mm</t>
  </si>
  <si>
    <t>1,97*2,87-0,8*1,97+(1,06+1,98)*2,74-0,8*1,97"ve 2.np</t>
  </si>
  <si>
    <t>32</t>
  </si>
  <si>
    <t>342291121</t>
  </si>
  <si>
    <t>Ukotvení příček k cihelným konstrukcím plochými kotvami</t>
  </si>
  <si>
    <t>m</t>
  </si>
  <si>
    <t>1626349432</t>
  </si>
  <si>
    <t>Ukotvení příček plochými kotvami, do konstrukce cihelné</t>
  </si>
  <si>
    <t>2,1*2+2,17"1.np</t>
  </si>
  <si>
    <t>2,87*2+2,14*2+2,74*2+3,24"2.np</t>
  </si>
  <si>
    <t>33</t>
  </si>
  <si>
    <t>R011</t>
  </si>
  <si>
    <t>Podklínování stropů v místě podezdění šachty</t>
  </si>
  <si>
    <t>kpl</t>
  </si>
  <si>
    <t>-247785570</t>
  </si>
  <si>
    <t>34</t>
  </si>
  <si>
    <t>R012</t>
  </si>
  <si>
    <t>Vyplnění spáry rozpínavou maltou</t>
  </si>
  <si>
    <t>734874757</t>
  </si>
  <si>
    <t>Poznámka k položce:
na vrcholu šachtového zdiva pod stropem</t>
  </si>
  <si>
    <t>(2,2*2,45-1,85*1,45)*2</t>
  </si>
  <si>
    <t>35</t>
  </si>
  <si>
    <t>317168052</t>
  </si>
  <si>
    <t>Překlad keramický vysoký v 238 mm dl 1250 mm</t>
  </si>
  <si>
    <t>kus</t>
  </si>
  <si>
    <t>-1817597197</t>
  </si>
  <si>
    <t>Překlady keramické vysoké osazené do maltového lože, šířky překladu 70 mm výšky 238 mm, délky 1250 mm</t>
  </si>
  <si>
    <t>36</t>
  </si>
  <si>
    <t>342241112</t>
  </si>
  <si>
    <t>Příčky z cihel plných lícových dl 290 mm pevnosti na MVC včetně spárování tl 140 mm</t>
  </si>
  <si>
    <t>556668745</t>
  </si>
  <si>
    <t>Příčky nebo přizdívky jednoduché z cihel nebo příčkovek pálených na maltu MVC nebo MC lícových, včetně spárování dl. 290 mm (český formát 290x140x65 mm) plných, tl. 140 mm</t>
  </si>
  <si>
    <t>1,2*2,1+0,6*2,96"1.np</t>
  </si>
  <si>
    <t>0,96*2,14"2.np</t>
  </si>
  <si>
    <t>Vodorovné konstrukce</t>
  </si>
  <si>
    <t>37</t>
  </si>
  <si>
    <t>411121232</t>
  </si>
  <si>
    <t>Montáž prefabrikovaných ŽB stropů ze stropních desek dl do 1800 mm</t>
  </si>
  <si>
    <t>786556741</t>
  </si>
  <si>
    <t>Montáž prefabrikovaných železobetonových stropů se zalitím spár, včetně podpěrné konstrukce, na cementovou maltu ze stropních desek, šířky do 600 mm a délky přes 900 do 1800 mm</t>
  </si>
  <si>
    <t>38</t>
  </si>
  <si>
    <t>59341220</t>
  </si>
  <si>
    <t>deska stropní plná PZD 1800x300x90mm</t>
  </si>
  <si>
    <t>-140615691</t>
  </si>
  <si>
    <t>39</t>
  </si>
  <si>
    <t>411321515</t>
  </si>
  <si>
    <t>Stropy deskové ze ŽB tř. C 20/25</t>
  </si>
  <si>
    <t>-1695435281</t>
  </si>
  <si>
    <t>Stropy z betonu železového (bez výztuže) stropů deskových, plochých střech, desek balkonových, desek hřibových stropů včetně hlavic hřibových sloupů tř. C 20/25</t>
  </si>
  <si>
    <t>2,24*0,09"strop výtahové šachty</t>
  </si>
  <si>
    <t>0,202*1,05 'Přepočtené koeficientem množství</t>
  </si>
  <si>
    <t>40</t>
  </si>
  <si>
    <t>411351011</t>
  </si>
  <si>
    <t>Zřízení bednění stropů deskových tl do 25 cm bez podpěrné kce</t>
  </si>
  <si>
    <t>1312092376</t>
  </si>
  <si>
    <t>Bednění stropních konstrukcí - bez podpěrné konstrukce desek tloušťky stropní desky přes 5 do 25 cm zřízení</t>
  </si>
  <si>
    <t>1,85*1,45+0,09*9,3"strop výtahové šachty</t>
  </si>
  <si>
    <t>41</t>
  </si>
  <si>
    <t>411351012</t>
  </si>
  <si>
    <t>Odstranění bednění stropů deskových tl do 25 cm bez podpěrné kce</t>
  </si>
  <si>
    <t>-1226777642</t>
  </si>
  <si>
    <t>Bednění stropních konstrukcí - bez podpěrné konstrukce desek tloušťky stropní desky přes 5 do 25 cm odstranění</t>
  </si>
  <si>
    <t>42</t>
  </si>
  <si>
    <t>411354331</t>
  </si>
  <si>
    <t>Zřízení podpěrné konstrukce stropů výšky do 6 m tl do 15 cm</t>
  </si>
  <si>
    <t>-1679454558</t>
  </si>
  <si>
    <t>Podpěrná konstrukce stropů - desek, kleneb a skořepin výška podepření přes 4 do 6 m tloušťka stropu přes 5 do 15 cm zřízení</t>
  </si>
  <si>
    <t>1,85*1,45"strop výtahové šachty</t>
  </si>
  <si>
    <t>43</t>
  </si>
  <si>
    <t>411354332</t>
  </si>
  <si>
    <t>Odstranění podpěrné konstrukce stropů výšky do 6 m tl do 15 cm</t>
  </si>
  <si>
    <t>923629866</t>
  </si>
  <si>
    <t>Podpěrná konstrukce stropů - desek, kleneb a skořepin výška podepření přes 4 do 6 m tloušťka stropu přes 5 do 15 cm odstranění</t>
  </si>
  <si>
    <t>44</t>
  </si>
  <si>
    <t>411362021</t>
  </si>
  <si>
    <t>Výztuž stropů svařovanými sítěmi Kari</t>
  </si>
  <si>
    <t>1829291976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</si>
  <si>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</si>
  <si>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2,24*2*7,9/1000"strop výtahové šachty</t>
  </si>
  <si>
    <t>0,035*1,25 'Přepočtené koeficientem množství</t>
  </si>
  <si>
    <t>45</t>
  </si>
  <si>
    <t>R005</t>
  </si>
  <si>
    <t>Provedení prostupu stropní konstrukcí do průměru 0,2 m</t>
  </si>
  <si>
    <t>1052848477</t>
  </si>
  <si>
    <t>Provedení prostupu stropní konstrukcí do průměru 0,2 m, zřízení bednění a jeho odstranění, kruhový tvar, během výstavby</t>
  </si>
  <si>
    <t>46</t>
  </si>
  <si>
    <t>417321515</t>
  </si>
  <si>
    <t>Ztužující pásy a věnce ze ŽB tř. C 25/30</t>
  </si>
  <si>
    <t>198467527</t>
  </si>
  <si>
    <t>Ztužující pásy a věnce z betonu železového (bez výztuže) tř. C 25/30</t>
  </si>
  <si>
    <t>2,72*0,2*3</t>
  </si>
  <si>
    <t>1,632*1,1 'Přepočtené koeficientem množství</t>
  </si>
  <si>
    <t>47</t>
  </si>
  <si>
    <t>417351115</t>
  </si>
  <si>
    <t>Zřízení bednění ztužujících věnců</t>
  </si>
  <si>
    <t>-460964522</t>
  </si>
  <si>
    <t>Bednění bočnic ztužujících pásů a věnců včetně vzpěr zřízení</t>
  </si>
  <si>
    <t>9,3*0,2*3</t>
  </si>
  <si>
    <t>48</t>
  </si>
  <si>
    <t>417351116</t>
  </si>
  <si>
    <t>Odstranění bednění ztužujících věnců</t>
  </si>
  <si>
    <t>-983604805</t>
  </si>
  <si>
    <t>Bednění bočnic ztužujících pásů a věnců včetně vzpěr odstranění</t>
  </si>
  <si>
    <t>49</t>
  </si>
  <si>
    <t>417361821</t>
  </si>
  <si>
    <t>Výztuž ztužujících pásů a věnců betonářskou ocelí 10 505</t>
  </si>
  <si>
    <t>1405442193</t>
  </si>
  <si>
    <t>Výztuž ztužujících pásů a věnců z betonářské oceli 10 505 (R) nebo BSt 500</t>
  </si>
  <si>
    <t>8,6*6*2/1000*3</t>
  </si>
  <si>
    <t>1*9,3/0,2*0,4/1000*3</t>
  </si>
  <si>
    <t>0,366*1,15 'Přepočtené koeficientem množství</t>
  </si>
  <si>
    <t>Úpravy povrchů, podlahy a osazování výplní</t>
  </si>
  <si>
    <t>50</t>
  </si>
  <si>
    <t>611131101</t>
  </si>
  <si>
    <t>Cementový postřik vnitřních stropů nanášený celoplošně ručně</t>
  </si>
  <si>
    <t>-2038486300</t>
  </si>
  <si>
    <t>Podkladní a spojovací vrstva vnitřních omítaných ploch cementový postřik nanášený ručně celoplošně stropů</t>
  </si>
  <si>
    <t>15"1.np</t>
  </si>
  <si>
    <t>30+5"2.np</t>
  </si>
  <si>
    <t>5"rezerva</t>
  </si>
  <si>
    <t>51</t>
  </si>
  <si>
    <t>611311131</t>
  </si>
  <si>
    <t>Potažení vnitřních rovných stropů vápenným štukem tloušťky do 3 mm</t>
  </si>
  <si>
    <t>-1681691634</t>
  </si>
  <si>
    <t>Potažení vnitřních ploch štukem tloušťky do 3 mm vodorovných konstrukcí stropů rovných</t>
  </si>
  <si>
    <t>52</t>
  </si>
  <si>
    <t>611321121</t>
  </si>
  <si>
    <t>Vápenocementová omítka hladká jednovrstvá vnitřních stropů rovných nanášená ručně</t>
  </si>
  <si>
    <t>63347488</t>
  </si>
  <si>
    <t>Omítka vápenocementová vnitřních ploch nanášená ručně jednovrstvá, tloušťky do 10 mm hladká vodorovných konstrukcí stropů rovných</t>
  </si>
  <si>
    <t>53</t>
  </si>
  <si>
    <t>611321191</t>
  </si>
  <si>
    <t>Příplatek k vápenocementové omítce vnitřních stropů za každých dalších 5 mm tloušťky ručně</t>
  </si>
  <si>
    <t>1517107574</t>
  </si>
  <si>
    <t>Omítka vápenocementová vnitřních ploch nanášená ručně Příplatek k cenám za každých dalších i započatých 5 mm tloušťky omítky přes 10 mm stropů</t>
  </si>
  <si>
    <t>54</t>
  </si>
  <si>
    <t>612131101</t>
  </si>
  <si>
    <t>Cementový postřik vnitřních stěn nanášený celoplošně ručně</t>
  </si>
  <si>
    <t>-955678350</t>
  </si>
  <si>
    <t>Podkladní a spojovací vrstva vnitřních omítaných ploch cementový postřik nanášený ručně celoplošně stěn</t>
  </si>
  <si>
    <t>1,2*2,1*2+0,6*2,96*2+15"1.np</t>
  </si>
  <si>
    <t>(5,8+8,7+9)*2,87-0,8*1,97*5"2np</t>
  </si>
  <si>
    <t>7,5*3,15-0,9*1,97"2.np</t>
  </si>
  <si>
    <t>6,7*3,24-0,9*1,97-0,8*1,97"2.np</t>
  </si>
  <si>
    <t>(6+1)*3,55"2.np</t>
  </si>
  <si>
    <t>20"rezerva</t>
  </si>
  <si>
    <t>55</t>
  </si>
  <si>
    <t>612311131</t>
  </si>
  <si>
    <t>Potažení vnitřních stěn vápenným štukem tloušťky do 3 mm</t>
  </si>
  <si>
    <t>-340708933</t>
  </si>
  <si>
    <t>Potažení vnitřních ploch štukem tloušťky do 3 mm svislých konstrukcí stěn</t>
  </si>
  <si>
    <t>168,218</t>
  </si>
  <si>
    <t>-2*(4,8+4,1+2,7+2,7+4,3)</t>
  </si>
  <si>
    <t>56</t>
  </si>
  <si>
    <t>612321121</t>
  </si>
  <si>
    <t>Vápenocementová omítka hladká jednovrstvá vnitřních stěn nanášená ručně</t>
  </si>
  <si>
    <t>1571746585</t>
  </si>
  <si>
    <t>Omítka vápenocementová vnitřních ploch nanášená ručně jednovrstvá, tloušťky do 10 mm hladká svislých konstrukcí stěn</t>
  </si>
  <si>
    <t>57</t>
  </si>
  <si>
    <t>612321191</t>
  </si>
  <si>
    <t>Příplatek k vápenocementové omítce vnitřních stěn za každých dalších 5 mm tloušťky ručně</t>
  </si>
  <si>
    <t>1336229632</t>
  </si>
  <si>
    <t>Omítka vápenocementová vnitřních ploch nanášená ručně Příplatek k cenám za každých dalších i započatých 5 mm tloušťky omítky přes 10 mm stěn</t>
  </si>
  <si>
    <t>58</t>
  </si>
  <si>
    <t>617131101</t>
  </si>
  <si>
    <t>Cementový postřik světlíků nebo výtahových šachet nanášený celoplošně ručně</t>
  </si>
  <si>
    <t>-862700985</t>
  </si>
  <si>
    <t>Podkladní a spojovací vrstva vnitřních omítaných ploch cementový postřik nanášený ručně celoplošně světlíků nebo výtahových šachet</t>
  </si>
  <si>
    <t>2*(1,45+1,85)*11,1-1,08*2,1*4"vnitřek šachty</t>
  </si>
  <si>
    <t>(2,45+2,2)*2,96-1,08*2,1"venek šachty 1.np</t>
  </si>
  <si>
    <t>(2,45*2+2,525)*3,24-1,08*2,1*2"venek šachty 2.np</t>
  </si>
  <si>
    <t>(2,45*2+2,2*2)*3,7-1,08*2,1"venek šachty 3.np</t>
  </si>
  <si>
    <t>(2,1*2+1,08)*0,3*4"ostění šachty</t>
  </si>
  <si>
    <t>10"rezerva</t>
  </si>
  <si>
    <t>59</t>
  </si>
  <si>
    <t>617321121</t>
  </si>
  <si>
    <t>Vápenocementová omítka hladká jednovrstvá světlíků nebo výtahopvých šachet nanášená ručně</t>
  </si>
  <si>
    <t>257365967</t>
  </si>
  <si>
    <t>Omítka vápenocementová vnitřních ploch nanášená ručně jednovrstvá, tloušťky do 10 mm hladká uzavřených nebo omezených prostor světlíků nebo výtahových šachet</t>
  </si>
  <si>
    <t>60</t>
  </si>
  <si>
    <t>617321191</t>
  </si>
  <si>
    <t>Příplatek k vápenocementové omítce světlíků nebo šachet za každých dalších 5 mm tloušťky ručně</t>
  </si>
  <si>
    <t>1323869132</t>
  </si>
  <si>
    <t>Omítka vápenocementová vnitřních ploch nanášená ručně Příplatek k cenám za každých dalších i započatých 5 mm tloušťky omítky přes 10 mm světlíků nebo výtahových šachet</t>
  </si>
  <si>
    <t>61</t>
  </si>
  <si>
    <t>619991001</t>
  </si>
  <si>
    <t>Zakrytí podlah fólií přilepenou lepící páskou</t>
  </si>
  <si>
    <t>-242507531</t>
  </si>
  <si>
    <t>Zakrytí vnitřních ploch před znečištěním včetně pozdějšího odkrytí podlah fólií přilepenou lepící páskou</t>
  </si>
  <si>
    <t>55*1,5 'Přepočtené koeficientem množství</t>
  </si>
  <si>
    <t>62</t>
  </si>
  <si>
    <t>619999041</t>
  </si>
  <si>
    <t>Příplatek k úpravám povrchů za provádění prací ve stísněném prostoru</t>
  </si>
  <si>
    <t>118651822</t>
  </si>
  <si>
    <t>Příplatky k cenám úprav vnitřních povrchů za ztížené pracovní podmínky práce ve stísněném prostoru</t>
  </si>
  <si>
    <t>63</t>
  </si>
  <si>
    <t>622142001</t>
  </si>
  <si>
    <t>Potažení vnějších stěn sklovláknitým pletivem vtlačeným do tenkovrstvé hmoty</t>
  </si>
  <si>
    <t>CS ÚRS 2018 01</t>
  </si>
  <si>
    <t>-888784465</t>
  </si>
  <si>
    <t>Potažení vnějších ploch pletivem v ploše nebo pruzích, na plném podkladu sklovláknitým vtlačením do tmelu stěn</t>
  </si>
  <si>
    <t>64,09</t>
  </si>
  <si>
    <t>64</t>
  </si>
  <si>
    <t>622131121</t>
  </si>
  <si>
    <t>Penetrační disperzní nátěr vnějších stěn nanášený ručně</t>
  </si>
  <si>
    <t>-1724522234</t>
  </si>
  <si>
    <t>Podkladní a spojovací vrstva vnějších omítaných ploch penetrace akrylát-silikonová nanášená ručně stěn</t>
  </si>
  <si>
    <t>65</t>
  </si>
  <si>
    <t>622531021</t>
  </si>
  <si>
    <t>Tenkovrstvá silikonová zrnitá omítka tl. 2,0 mm včetně penetrace vnějších stěn</t>
  </si>
  <si>
    <t>234737114</t>
  </si>
  <si>
    <t>Omítka tenkovrstvá silikonová vnějších ploch probarvená, včetně penetrace podkladu zrnitá, tloušťky 2,0 mm stěn</t>
  </si>
  <si>
    <t>66</t>
  </si>
  <si>
    <t>622221011</t>
  </si>
  <si>
    <t>Montáž kontaktního zateplení vnějších stěn z minerální vlny s podélnou orientací vláken tl do 80 mm</t>
  </si>
  <si>
    <t>-179491962</t>
  </si>
  <si>
    <t>Montáž kontaktního zateplení z desek z minerální vlny s podélnou orientací vláken na vnější stěny, tloušťky desek přes 40 do 80 mm</t>
  </si>
  <si>
    <t>67</t>
  </si>
  <si>
    <t>63151526</t>
  </si>
  <si>
    <t>deska tepelně izolační minerální kontaktních fasád podélné vlákno λ=0,036-0,037 tl 80mm</t>
  </si>
  <si>
    <t>357905726</t>
  </si>
  <si>
    <t>(6+7,5)*2,7-1*1,3*2-1*1*2"spojovací chodba</t>
  </si>
  <si>
    <t>31,85*1,02 'Přepočtené koeficientem množství</t>
  </si>
  <si>
    <t>68</t>
  </si>
  <si>
    <t>63151538</t>
  </si>
  <si>
    <t>deska tepelně izolační minerální kontaktních fasád podélné vlákno λ=0,036-0,037 tl 160mm</t>
  </si>
  <si>
    <t>-71363182</t>
  </si>
  <si>
    <t>7,8*3,8+2,6*1"výtahová šachta</t>
  </si>
  <si>
    <t>32,24*1,02 'Přepočtené koeficientem množství</t>
  </si>
  <si>
    <t>69</t>
  </si>
  <si>
    <t>622252002</t>
  </si>
  <si>
    <t>Montáž ostatních lišt kontaktního zateplení</t>
  </si>
  <si>
    <t>-728859836</t>
  </si>
  <si>
    <t>Montáž lišt kontaktního zateplení ostatních stěnových, dilatačních apod. lepených do tmelu</t>
  </si>
  <si>
    <t>70</t>
  </si>
  <si>
    <t>59051476</t>
  </si>
  <si>
    <t>profil okenní začišťovací se sklovláknitou armovací tkaninou 9 mm/2,4 m</t>
  </si>
  <si>
    <t>1337653196</t>
  </si>
  <si>
    <t>(2*(1,3+1)*2+2*(1+1)*2)*2</t>
  </si>
  <si>
    <t>34,4*1,05 'Přepočtené koeficientem množství</t>
  </si>
  <si>
    <t>71</t>
  </si>
  <si>
    <t>59051480</t>
  </si>
  <si>
    <t>profil rohový Al s tkaninou kontaktního zateplení</t>
  </si>
  <si>
    <t>-237687860</t>
  </si>
  <si>
    <t>3,4*2+1,5+2,2"fasády</t>
  </si>
  <si>
    <t>(2*(1,3+1)*2+2*(1+1)*2)*2"okna</t>
  </si>
  <si>
    <t>44,9*1,05 'Přepočtené koeficientem množství</t>
  </si>
  <si>
    <t>72</t>
  </si>
  <si>
    <t>59051512</t>
  </si>
  <si>
    <t>profil parapetní se sklovláknitou armovací tkaninou PVC 2 m</t>
  </si>
  <si>
    <t>-270822010</t>
  </si>
  <si>
    <t>1,3*4+1*4</t>
  </si>
  <si>
    <t>9,2*1,05 'Přepočtené koeficientem množství</t>
  </si>
  <si>
    <t>73</t>
  </si>
  <si>
    <t>619991011</t>
  </si>
  <si>
    <t>Obalení konstrukcí a prvků fólií přilepenou lepící páskou</t>
  </si>
  <si>
    <t>102692828</t>
  </si>
  <si>
    <t>Zakrytí vnitřních ploch před znečištěním včetně pozdějšího odkrytí konstrukcí a prvků obalením fólií a přelepením páskou</t>
  </si>
  <si>
    <t>(1*1,3*2+1*1*2)*2</t>
  </si>
  <si>
    <t>0,8*1,97*3*2+0,9*1,97*2*2</t>
  </si>
  <si>
    <t>74</t>
  </si>
  <si>
    <t>619991021</t>
  </si>
  <si>
    <t>Oblepení rámů a keramických soklů lepící páskou</t>
  </si>
  <si>
    <t>1016495595</t>
  </si>
  <si>
    <t>Zakrytí vnitřních ploch před znečištěním včetně pozdějšího odkrytí rámů oken a dveří, keramických soklů oblepením malířskou páskou</t>
  </si>
  <si>
    <t>((0,8+1,97*2)*3+(0,9+1,97*2)*2)*2"dveře</t>
  </si>
  <si>
    <t>100"ostatní</t>
  </si>
  <si>
    <t>75</t>
  </si>
  <si>
    <t>631311114</t>
  </si>
  <si>
    <t>Mazanina tl do 80 mm z betonu prostého bez zvýšených nároků na prostředí tř. C 16/20</t>
  </si>
  <si>
    <t>-263170376</t>
  </si>
  <si>
    <t>Mazanina z betonu prostého bez zvýšených nároků na prostředí tl. přes 50 do 80 mm tř. C 16/20</t>
  </si>
  <si>
    <t>1,3*0,075"na wc v přízemí</t>
  </si>
  <si>
    <t>3*0,075"kolem šachty v přízemí</t>
  </si>
  <si>
    <t>20*0,075"ve 2. np</t>
  </si>
  <si>
    <t>76</t>
  </si>
  <si>
    <t>631342112</t>
  </si>
  <si>
    <t>Mazanina tl do 80 mm z betonu lehkého tepelně-izolačního polystyrenového 500 kg/m3</t>
  </si>
  <si>
    <t>-1742029982</t>
  </si>
  <si>
    <t>Mazanina z betonu lehkého tepelně-izolačního polystyrénového tl. přes 50 do 80 mm, objemové hmotnosti 500 kg/m3</t>
  </si>
  <si>
    <t>15*0,05"spojovací chodba</t>
  </si>
  <si>
    <t>0,75*1,05 'Přepočtené koeficientem množství</t>
  </si>
  <si>
    <t>77</t>
  </si>
  <si>
    <t>631319011</t>
  </si>
  <si>
    <t>Příplatek k mazanině tl do 80 mm za přehlazení povrchu</t>
  </si>
  <si>
    <t>401290229</t>
  </si>
  <si>
    <t>Příplatek k cenám mazanin za úpravu povrchu mazaniny přehlazením, mazanina tl. přes 50 do 80 mm</t>
  </si>
  <si>
    <t>78</t>
  </si>
  <si>
    <t>631362021</t>
  </si>
  <si>
    <t>Výztuž mazanin svařovanými sítěmi Kari</t>
  </si>
  <si>
    <t>1782868674</t>
  </si>
  <si>
    <t>Výztuž mazanin ze svařovaných sítí z drátů typu KARI</t>
  </si>
  <si>
    <t>1,3*4,44/1000"na wc v přízemí</t>
  </si>
  <si>
    <t>3*4,44/1000"kolem šachty v přízemí</t>
  </si>
  <si>
    <t>20*4,44/1000"ve 2. np</t>
  </si>
  <si>
    <t>15*4,44/1000"spojovací chodba</t>
  </si>
  <si>
    <t>0,175*1,2 'Přepočtené koeficientem množství</t>
  </si>
  <si>
    <t>79</t>
  </si>
  <si>
    <t>632450132</t>
  </si>
  <si>
    <t>Vyrovnávací cementový potěr tl do 30 mm ze suchých směsí provedený v ploše</t>
  </si>
  <si>
    <t>333505850</t>
  </si>
  <si>
    <t>Potěr cementový vyrovnávací ze suchých směsí v ploše o průměrné (střední) tl. přes 20 do 30 mm</t>
  </si>
  <si>
    <t>1,3"na wc v přízemí</t>
  </si>
  <si>
    <t>Ostatní konstrukce a práce, bourání</t>
  </si>
  <si>
    <t>80</t>
  </si>
  <si>
    <t>961055111</t>
  </si>
  <si>
    <t>Bourání základů ze ŽB</t>
  </si>
  <si>
    <t>-537413143</t>
  </si>
  <si>
    <t>Bourání základů z betonu železového</t>
  </si>
  <si>
    <t>1,3*0,1"na wc v 1.np</t>
  </si>
  <si>
    <t>2,2*2,45*0,1"v místě výtahové šachty</t>
  </si>
  <si>
    <t>81</t>
  </si>
  <si>
    <t>962031133</t>
  </si>
  <si>
    <t>Bourání příček z cihel pálených na MVC tl do 150 mm</t>
  </si>
  <si>
    <t>-1312737623</t>
  </si>
  <si>
    <t>Bourání příček z cihel, tvárnic nebo příčkovek z cihel pálených, plných nebo dutých na maltu vápennou nebo vápenocementovou, tl. do 150 mm</t>
  </si>
  <si>
    <t>2,84*2,17+2,2*2,17-0,8*1,97"v 1.np</t>
  </si>
  <si>
    <t>2,45*2,71-0,6*1,97"2.np</t>
  </si>
  <si>
    <t>(5,9+4,5+1,7*2)*3,24-0,9*1,97-0,6*1,97*3"2.np</t>
  </si>
  <si>
    <t>1,7*2,74-0,7*1,97"2.np</t>
  </si>
  <si>
    <t>82</t>
  </si>
  <si>
    <t>963013530</t>
  </si>
  <si>
    <t>Bourání stropů s keramickou výplní</t>
  </si>
  <si>
    <t>1911340549</t>
  </si>
  <si>
    <t>Bourání stropů s keramickou výplní jakékoliv tloušťky</t>
  </si>
  <si>
    <t>2,2*2,45*0,34*2</t>
  </si>
  <si>
    <t>83</t>
  </si>
  <si>
    <t>965042131</t>
  </si>
  <si>
    <t>Bourání podkladů pod dlažby nebo mazanin betonových nebo z litého asfaltu tl do 100 mm pl do 4 m2</t>
  </si>
  <si>
    <t>1600163410</t>
  </si>
  <si>
    <t>Bourání mazanin betonových nebo z litého asfaltu tl. do 100 mm, plochy do 4 m2</t>
  </si>
  <si>
    <t>1,3"na wc v 1.np</t>
  </si>
  <si>
    <t>84</t>
  </si>
  <si>
    <t>965042141</t>
  </si>
  <si>
    <t>Bourání podkladů pod dlažby nebo mazanin betonových nebo z litého asfaltu tl do 100 mm pl přes 4 m2</t>
  </si>
  <si>
    <t>1991476742</t>
  </si>
  <si>
    <t>Bourání mazanin betonových nebo z litého asfaltu tl. do 100 mm, plochy přes 4 m2</t>
  </si>
  <si>
    <t>2,2*2,45"v místě výtahové šachty</t>
  </si>
  <si>
    <t>85</t>
  </si>
  <si>
    <t>965045112</t>
  </si>
  <si>
    <t>Bourání potěrů cementových nebo pískocementových tl do 50 mm pl do 4 m2</t>
  </si>
  <si>
    <t>2087677233</t>
  </si>
  <si>
    <t>Bourání potěrů tl. do 50 mm cementových nebo pískocementových, plochy do 4 m2</t>
  </si>
  <si>
    <t>86</t>
  </si>
  <si>
    <t>965045113</t>
  </si>
  <si>
    <t>Bourání potěrů cementových nebo pískocementových tl do 50 mm pl přes 4 m2</t>
  </si>
  <si>
    <t>1109463873</t>
  </si>
  <si>
    <t>Bourání potěrů tl. do 50 mm cementových nebo pískocementových, plochy přes 4 m2</t>
  </si>
  <si>
    <t>87</t>
  </si>
  <si>
    <t>965049113</t>
  </si>
  <si>
    <t>Příplatek k bourání betonových mazanin za bourání mazanin s rabicovým pletivem tl do 100 mm</t>
  </si>
  <si>
    <t>-715032881</t>
  </si>
  <si>
    <t>Bourání mazanin Příplatek k cenám za bourání mazanin betonových s rabicovým pletivem, tl. do 100 mm</t>
  </si>
  <si>
    <t>88</t>
  </si>
  <si>
    <t>971033621</t>
  </si>
  <si>
    <t>Vybourání otvorů ve zdivu cihelném pl do 4 m2 na MVC nebo MV tl do 100 mm</t>
  </si>
  <si>
    <t>-1054647598</t>
  </si>
  <si>
    <t>Vybourání otvorů ve zdivu základovém nebo nadzákladovém z cihel, tvárnic, příčkovek z cihel pálených na maltu vápennou nebo vápenocementovou plochy do 4 m2, tl. do 100 mm</t>
  </si>
  <si>
    <t>0,9*(1,97+0,25)</t>
  </si>
  <si>
    <t>89</t>
  </si>
  <si>
    <t>971033641</t>
  </si>
  <si>
    <t>Vybourání otvorů ve zdivu cihelném pl do 4 m2 na MVC nebo MV tl do 300 mm</t>
  </si>
  <si>
    <t>-1689385420</t>
  </si>
  <si>
    <t>Vybourání otvorů ve zdivu základovém nebo nadzákladovém z cihel, tvárnic, příčkovek z cihel pálených na maltu vápennou nebo vápenocementovou plochy do 4 m2, tl. do 300 mm</t>
  </si>
  <si>
    <t>1,2*2,3*0,3"2.np</t>
  </si>
  <si>
    <t>90</t>
  </si>
  <si>
    <t>975043121</t>
  </si>
  <si>
    <t>Jednořadové podchycení stropů pro osazení nosníků v do 3,5 m pro zatížení do 1000 kg/m</t>
  </si>
  <si>
    <t>-2003394579</t>
  </si>
  <si>
    <t>Jednořadové podchycení stropů pro osazení nosníků dřevěnou výztuhou v. podchycení do 3,5 m, a při zatížení hmotností přes 750 do 1000 kg/m</t>
  </si>
  <si>
    <t>11*2</t>
  </si>
  <si>
    <t>91</t>
  </si>
  <si>
    <t>977312112</t>
  </si>
  <si>
    <t>Řezání stávajících betonových mazanin vyztužených hl do 100 mm</t>
  </si>
  <si>
    <t>-1638668987</t>
  </si>
  <si>
    <t>Řezání stávajících betonových mazanin s vyztužením hloubky přes 50 do 100 mm</t>
  </si>
  <si>
    <t>2*(2,2+2,45)*3"pro výtahovou šachtu</t>
  </si>
  <si>
    <t>4,5"na wc</t>
  </si>
  <si>
    <t>92</t>
  </si>
  <si>
    <t>R023</t>
  </si>
  <si>
    <t>Zednické začištění po instalaci šachetních dveří, D+M</t>
  </si>
  <si>
    <t>658460565</t>
  </si>
  <si>
    <t>93</t>
  </si>
  <si>
    <t>R023a</t>
  </si>
  <si>
    <t>Zapravení nástupišť a čelní stěny šachty, D+M</t>
  </si>
  <si>
    <t>1981856215</t>
  </si>
  <si>
    <t>Poznámka k položce:
vč zarovnání čelní stěny dle ČSN</t>
  </si>
  <si>
    <t>94</t>
  </si>
  <si>
    <t>R024</t>
  </si>
  <si>
    <t>Zajištění dveřních otvorů šachty proti pádu osob během výstavby, D+M</t>
  </si>
  <si>
    <t>1361491342</t>
  </si>
  <si>
    <t>95</t>
  </si>
  <si>
    <t>R025</t>
  </si>
  <si>
    <t>Vyznačení vágrisu pro výtah</t>
  </si>
  <si>
    <t>-1898561669</t>
  </si>
  <si>
    <t>96</t>
  </si>
  <si>
    <t>R026</t>
  </si>
  <si>
    <t>Vystěhování nábytku v rámci patra, zpětné nastěhování</t>
  </si>
  <si>
    <t>-1765443772</t>
  </si>
  <si>
    <t>97</t>
  </si>
  <si>
    <t>R027</t>
  </si>
  <si>
    <t>Sonda do stávajících konstrukcí k ověření souladu s PD</t>
  </si>
  <si>
    <t>-513193564</t>
  </si>
  <si>
    <t>Poznámka k položce:
zjištění materiálové skladby, tloušťky konstrukcí</t>
  </si>
  <si>
    <t>98</t>
  </si>
  <si>
    <t>R030</t>
  </si>
  <si>
    <t>Provizorní konstrukce pro oddělení staveniště od zbytku budovy, D+M</t>
  </si>
  <si>
    <t>-1585770411</t>
  </si>
  <si>
    <t>Poznámka k položce:
v interiéru, prachotěsná, nosná konstrukce montovaná, na výšku místnosti, přelepené spoje, vč dvouplášťových personálních prostupů, vč. odstranění, příklad pláště-geotextilie (min. 300g/m2)+PE folie</t>
  </si>
  <si>
    <t>99</t>
  </si>
  <si>
    <t>952901106</t>
  </si>
  <si>
    <t>Čištění budov omytí dvojitých nebo zdvojených oken nebo balkonových dveří plochy do 1,5m2</t>
  </si>
  <si>
    <t>-1164088056</t>
  </si>
  <si>
    <t>Čištění budov při provádění oprav a udržovacích prací oken dvojitých nebo zdvojených omytím, plochy do přes 0,6 do 1,5 m2</t>
  </si>
  <si>
    <t>1*1,3*2+1*1*2+0,78*1,2*3+0,78*1,6*3"3.np</t>
  </si>
  <si>
    <t>1,2*1,8*2+0,9*1,5"2.np</t>
  </si>
  <si>
    <t>100</t>
  </si>
  <si>
    <t>952901107</t>
  </si>
  <si>
    <t>Čištění budov omytí dvojitých nebo zdvojených oken nebo balkonových dveří plochy do 2,5m2</t>
  </si>
  <si>
    <t>1453414766</t>
  </si>
  <si>
    <t>Čištění budov při provádění oprav a udržovacích prací oken dvojitých nebo zdvojených omytím, plochy do přes 1,5 do 2,5 m2</t>
  </si>
  <si>
    <t>1,5*1,75+0,9*2,55+1*1"1.np</t>
  </si>
  <si>
    <t>0,9*2,15"2.np</t>
  </si>
  <si>
    <t>101</t>
  </si>
  <si>
    <t>952901122</t>
  </si>
  <si>
    <t>Čištění budov omytí dveří nebo vrat p lochy do 3,0m2</t>
  </si>
  <si>
    <t>-639827800</t>
  </si>
  <si>
    <t>Čištění budov při provádění oprav a udržovacích prací dveří nebo vrat omytím, plochy do přes 1,5 do 3,0 m2</t>
  </si>
  <si>
    <t>1,1*2,15*2+0,8*1,97*3+0,6*1,97*2"1.np</t>
  </si>
  <si>
    <t>0,6*1,97*2+0,8*1,97*3+0,9*1,97*4"2.np</t>
  </si>
  <si>
    <t>0,9*1,97*2"3.np</t>
  </si>
  <si>
    <t>102</t>
  </si>
  <si>
    <t>952901123</t>
  </si>
  <si>
    <t>Čištění budov omytí dveří nebo vrat plochy do 5,0m2</t>
  </si>
  <si>
    <t>1335408380</t>
  </si>
  <si>
    <t>Čištění budov při provádění oprav a udržovacích prací dveří nebo vrat omytím, plochy do přes 3,0 do 5,0 m2</t>
  </si>
  <si>
    <t>1,75*2,55+1,6*2,1*2"1.np</t>
  </si>
  <si>
    <t>1,3*2"2.np</t>
  </si>
  <si>
    <t>103</t>
  </si>
  <si>
    <t>952902021</t>
  </si>
  <si>
    <t>Čištění budov zametení hladkých podlah</t>
  </si>
  <si>
    <t>-143658356</t>
  </si>
  <si>
    <t>Čištění budov při provádění oprav a udržovacích prací podlah hladkých zametením</t>
  </si>
  <si>
    <t>140"1.np</t>
  </si>
  <si>
    <t>70"2.np</t>
  </si>
  <si>
    <t>40"3.np</t>
  </si>
  <si>
    <t>250*3 'Přepočtené koeficientem množství</t>
  </si>
  <si>
    <t>104</t>
  </si>
  <si>
    <t>952902041</t>
  </si>
  <si>
    <t>Čištění budov drhnutí hladkých podlah s chemickými prostředky</t>
  </si>
  <si>
    <t>-847725150</t>
  </si>
  <si>
    <t>Čištění budov při provádění oprav a udržovacích prací podlah hladkých drhnutím s chemickými prostředky</t>
  </si>
  <si>
    <t>105</t>
  </si>
  <si>
    <t>952902221</t>
  </si>
  <si>
    <t>Čištění budov zametení schodišť</t>
  </si>
  <si>
    <t>2122438746</t>
  </si>
  <si>
    <t>Čištění budov při provádění oprav a udržovacích prací schodišť zametením</t>
  </si>
  <si>
    <t>5+15"2.np</t>
  </si>
  <si>
    <t>35*3 'Přepočtené koeficientem množství</t>
  </si>
  <si>
    <t>106</t>
  </si>
  <si>
    <t>952902241</t>
  </si>
  <si>
    <t>Čištění budov drhnutí schodišť s chemickými prostředky</t>
  </si>
  <si>
    <t>-574355305</t>
  </si>
  <si>
    <t>Čištění budov při provádění oprav a udržovacích prací schodišť drhnutím s chemickými prostředky</t>
  </si>
  <si>
    <t>107</t>
  </si>
  <si>
    <t>952902511</t>
  </si>
  <si>
    <t>Čištění střešních nebo nadstřešních konstrukcí šikmých střech budov</t>
  </si>
  <si>
    <t>2115380696</t>
  </si>
  <si>
    <t>Čištění budov při provádění oprav a udržovacích prací střešních nebo nadstřešních konstrukcí, střech šikmých</t>
  </si>
  <si>
    <t>26*2</t>
  </si>
  <si>
    <t>Lešení a stavební výtahy</t>
  </si>
  <si>
    <t>108</t>
  </si>
  <si>
    <t>949101111</t>
  </si>
  <si>
    <t>Lešení pomocné pro objekty pozemních staveb s lešeňovou podlahou v do 1,9 m zatížení do 150 kg/m2</t>
  </si>
  <si>
    <t>-587315226</t>
  </si>
  <si>
    <t>Lešení pomocné pracovní pro objekty pozemních staveb pro zatížení do 150 kg/m2, o výšce lešeňové podlahy do 1,9 m</t>
  </si>
  <si>
    <t>Poznámka k položce:
koeficiennt množství 2=uvažováno s dvojnásobnou kompletní montáží a demontáží vzhledem ke stavebním fázím a úkonům</t>
  </si>
  <si>
    <t>30+10+10"1.np</t>
  </si>
  <si>
    <t>80"2.np</t>
  </si>
  <si>
    <t>25"3.np</t>
  </si>
  <si>
    <t>155*2 'Přepočtené koeficientem množství</t>
  </si>
  <si>
    <t>109</t>
  </si>
  <si>
    <t>941321112</t>
  </si>
  <si>
    <t>Montáž lešení řadového modulového těžkého zatížení do 300 kg/m2 š do 1,2 m v do 25 m</t>
  </si>
  <si>
    <t>957527754</t>
  </si>
  <si>
    <t>Montáž lešení řadového modulového těžkého pracovního s podlahami s provozním zatížením tř. 4 do 300 kg/m2 šířky tř. SW09 přes 0,9 do 1,2 m, výšky přes 10 do 25 m</t>
  </si>
  <si>
    <t>7*2,96"1.np</t>
  </si>
  <si>
    <t>10,6*3,24+(3+3,7)*3,24"2.np</t>
  </si>
  <si>
    <t>25,5*3,8"3.np</t>
  </si>
  <si>
    <t>110</t>
  </si>
  <si>
    <t>941321812</t>
  </si>
  <si>
    <t>Demontáž lešení řadového modulového těžkého zatížení do 300 kg/m2 š do 1,2 m v do 25 m</t>
  </si>
  <si>
    <t>599814667</t>
  </si>
  <si>
    <t>Demontáž lešení řadového modulového těžkého pracovního s podlahami s provozním zatížením tř. 4 do 300 kg/m2 šířky tř. SW09 přes 0,9 do 1,2 m, výšky přes 10 do 25 m</t>
  </si>
  <si>
    <t>111</t>
  </si>
  <si>
    <t>941321211</t>
  </si>
  <si>
    <t>Příplatek k lešení řadovému modulovému těžkému š 1,2 m v do 25 m za první a ZKD den použití</t>
  </si>
  <si>
    <t>-1902621351</t>
  </si>
  <si>
    <t>Montáž lešení řadového modulového těžkého pracovního s podlahami s provozním zatížením tř. 4 do 300 kg/m2 Příplatek za první a každý další den použití lešení k ceně -1111 nebo -1112</t>
  </si>
  <si>
    <t>173,672*60 'Přepočtené koeficientem množství</t>
  </si>
  <si>
    <t>112</t>
  </si>
  <si>
    <t>944121111</t>
  </si>
  <si>
    <t>Montáž ochranného zábradlí dílcového na vnějších stranách objektů odkloněného od svislice do 15°</t>
  </si>
  <si>
    <t>-899378827</t>
  </si>
  <si>
    <t>Montáž ochranného zábradlí dílcového na vnějších volných stranách objektů odkloněného od svislice do 15°</t>
  </si>
  <si>
    <t>7"1.np</t>
  </si>
  <si>
    <t>10,6+3+3,7"2.np</t>
  </si>
  <si>
    <t>25,5*2"3.np</t>
  </si>
  <si>
    <t>113</t>
  </si>
  <si>
    <t>944121811</t>
  </si>
  <si>
    <t>Demontáž ochranného zábradlí dílcového na vnějších stranách objektů odkloněného od svislice do 15°</t>
  </si>
  <si>
    <t>-707195081</t>
  </si>
  <si>
    <t>Demontáž ochranného zábradlí dílcového na vnějších volných stranách objektů odkloněného od svislice do 15°</t>
  </si>
  <si>
    <t>114</t>
  </si>
  <si>
    <t>944121211</t>
  </si>
  <si>
    <t>Příplatek k ochrannému zábradlí dílcovému na vnějších stranách objektů za první a ZKD den použití</t>
  </si>
  <si>
    <t>229739607</t>
  </si>
  <si>
    <t>Montáž ochranného zábradlí dílcového Příplatek za první a každý další den použití zábradlí k ceně -1111</t>
  </si>
  <si>
    <t>75,3*60 'Přepočtené koeficientem množství</t>
  </si>
  <si>
    <t>115</t>
  </si>
  <si>
    <t>944121122</t>
  </si>
  <si>
    <t>Montáž ochranného zábradlí dílcového vnitřního na lešeňových konstrukcích dvoutyčového</t>
  </si>
  <si>
    <t>329311208</t>
  </si>
  <si>
    <t>4,7"1.np</t>
  </si>
  <si>
    <t>5,9+3+3,7"2.np</t>
  </si>
  <si>
    <t>20*2"3.np</t>
  </si>
  <si>
    <t>116</t>
  </si>
  <si>
    <t>944121822</t>
  </si>
  <si>
    <t>Demontáž ochranného zábradlí dílcového vnitřního na lešeňových konstrukcích dvoutyčového</t>
  </si>
  <si>
    <t>-708537799</t>
  </si>
  <si>
    <t>117</t>
  </si>
  <si>
    <t>944121222</t>
  </si>
  <si>
    <t>Příplatek k ochrannému zábradlí dílcovému vnitřnímu dvoutyčovému za první a ZKD den použití</t>
  </si>
  <si>
    <t>122742838</t>
  </si>
  <si>
    <t>Montáž ochranného zábradlí dílcového Příplatek za první a každý další den použití zábradlí k ceně -1122</t>
  </si>
  <si>
    <t>57,3*60 'Přepočtené koeficientem množství</t>
  </si>
  <si>
    <t>118</t>
  </si>
  <si>
    <t>949521111</t>
  </si>
  <si>
    <t>Montáž podchodu u dílcových lešení š do 1,5 m</t>
  </si>
  <si>
    <t>521751284</t>
  </si>
  <si>
    <t>Montáž podchodu u dílcových lešení zřizovaného současně s lehkým nebo těžkým pracovním lešením, šířky do 1,5 m</t>
  </si>
  <si>
    <t>1,2"1.np</t>
  </si>
  <si>
    <t>1,2*2"2.np</t>
  </si>
  <si>
    <t>1.2"3.np</t>
  </si>
  <si>
    <t>119</t>
  </si>
  <si>
    <t>949521811</t>
  </si>
  <si>
    <t>Demontáž podchodu u dílcových lešení š do 1,5 m</t>
  </si>
  <si>
    <t>-1196064798</t>
  </si>
  <si>
    <t>Demontáž podchodu u dílcových lešení zřizovaného současně s lehkým nebo těžkým pracovním lešením, šířky do 1,5 m</t>
  </si>
  <si>
    <t>120</t>
  </si>
  <si>
    <t>949521211</t>
  </si>
  <si>
    <t>Příplatek k podchodu u dílcových lešení š do 1,5 m za první a ZKD den použití</t>
  </si>
  <si>
    <t>9116606</t>
  </si>
  <si>
    <t>Montáž podchodu u dílcových lešení Příplatek za první a každý další den použití podchodu k ceně -1111</t>
  </si>
  <si>
    <t>4,8*60 'Přepočtené koeficientem množství</t>
  </si>
  <si>
    <t>121</t>
  </si>
  <si>
    <t>944611111</t>
  </si>
  <si>
    <t>Montáž ochranné plachty z textilie z umělých vláken</t>
  </si>
  <si>
    <t>1086929428</t>
  </si>
  <si>
    <t>Montáž ochranné plachty zavěšené na konstrukci lešení z textilie z umělých vláken</t>
  </si>
  <si>
    <t>122</t>
  </si>
  <si>
    <t>944611811</t>
  </si>
  <si>
    <t>Demontáž ochranné plachty z textilie z umělých vláken</t>
  </si>
  <si>
    <t>1859444714</t>
  </si>
  <si>
    <t>Demontáž ochranné plachty zavěšené na konstrukci lešení z textilie z umělých vláken</t>
  </si>
  <si>
    <t>123</t>
  </si>
  <si>
    <t>944611211</t>
  </si>
  <si>
    <t>Příplatek k ochranné plachtě za první a ZKD den použití</t>
  </si>
  <si>
    <t>1308448534</t>
  </si>
  <si>
    <t>Montáž ochranné plachty Příplatek za první a každý další den použití plachty k ceně -1111</t>
  </si>
  <si>
    <t>152,772*60 'Přepočtené koeficientem množství</t>
  </si>
  <si>
    <t>124</t>
  </si>
  <si>
    <t>R031</t>
  </si>
  <si>
    <t>Nájezd jeřábu</t>
  </si>
  <si>
    <t>285053944</t>
  </si>
  <si>
    <t>Poznámka k položce:
pro konstrukce zámečnické, tesařské a výtah</t>
  </si>
  <si>
    <t>125</t>
  </si>
  <si>
    <t>R031a</t>
  </si>
  <si>
    <t>Pronájem jeřábu vč. obsluhy</t>
  </si>
  <si>
    <t>649280539</t>
  </si>
  <si>
    <t>5*8+2*8+2*8</t>
  </si>
  <si>
    <t>997</t>
  </si>
  <si>
    <t>Přesun sutě</t>
  </si>
  <si>
    <t>126</t>
  </si>
  <si>
    <t>997013213</t>
  </si>
  <si>
    <t>Vnitrostaveništní doprava suti a vybouraných hmot pro budovy v do 12 m ručně</t>
  </si>
  <si>
    <t>163611839</t>
  </si>
  <si>
    <t>Vnitrostaveništní doprava suti a vybouraných hmot vodorovně do 50 m svisle ručně (nošením po schodech) pro budovy a haly výšky přes 9 do 12 m</t>
  </si>
  <si>
    <t>127</t>
  </si>
  <si>
    <t>997013501</t>
  </si>
  <si>
    <t>Odvoz suti a vybouraných hmot na skládku nebo meziskládku do 1 km se složením</t>
  </si>
  <si>
    <t>135217490</t>
  </si>
  <si>
    <t>Odvoz suti a vybouraných hmot na skládku nebo meziskládku se složením, na vzdálenost do 1 km</t>
  </si>
  <si>
    <t>44,935+16,635</t>
  </si>
  <si>
    <t>128</t>
  </si>
  <si>
    <t>R070</t>
  </si>
  <si>
    <t>Příplatek za zvětšený přesun nad 1 km</t>
  </si>
  <si>
    <t>263888992</t>
  </si>
  <si>
    <t>129</t>
  </si>
  <si>
    <t>997013831</t>
  </si>
  <si>
    <t>Poplatek za uložení na skládce (skládkovné) stavebního odpadu směsného kód odpadu 170 904</t>
  </si>
  <si>
    <t>1160680344</t>
  </si>
  <si>
    <t>Poplatek za uložení stavebního odpadu na skládce (skládkovné) směsného stavebního a demoličního zatříděného do Katalogu odpadů pod kódem 170 904</t>
  </si>
  <si>
    <t>130</t>
  </si>
  <si>
    <t>171201211</t>
  </si>
  <si>
    <t>Poplatek za uložení stavebního odpadu - zeminy a kameniva na skládce</t>
  </si>
  <si>
    <t>1669366833</t>
  </si>
  <si>
    <t>Poplatek za uložení stavebního odpadu na skládce (skládkovné) zeminy a kameniva zatříděného do Katalogu odpadů pod kódem 170 504</t>
  </si>
  <si>
    <t>10,397</t>
  </si>
  <si>
    <t>10,397*1,6 'Přepočtené koeficientem množství</t>
  </si>
  <si>
    <t>998</t>
  </si>
  <si>
    <t>Přesun hmot</t>
  </si>
  <si>
    <t>131</t>
  </si>
  <si>
    <t>998011002</t>
  </si>
  <si>
    <t>Přesun hmot pro budovy zděné v do 12 m</t>
  </si>
  <si>
    <t>-438938486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</si>
  <si>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</si>
  <si>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</si>
  <si>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</si>
  <si>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711</t>
  </si>
  <si>
    <t>Izolace proti vodě, vlhkosti a plynům</t>
  </si>
  <si>
    <t>132</t>
  </si>
  <si>
    <t>711131811</t>
  </si>
  <si>
    <t>Odstranění izolace proti zemní vlhkosti vodorovné</t>
  </si>
  <si>
    <t>401623951</t>
  </si>
  <si>
    <t>Odstranění izolace proti zemní vlhkosti na ploše vodorovné V</t>
  </si>
  <si>
    <t>1,3*2"na wc v přízemí</t>
  </si>
  <si>
    <t>133</t>
  </si>
  <si>
    <t>711113111</t>
  </si>
  <si>
    <t>Izolace proti vlhkosti na vodorovné ploše za studena těsnicím nátěrem na bázi pryže (latexu) a bitumenů</t>
  </si>
  <si>
    <t>-1387488776</t>
  </si>
  <si>
    <t>Izolace proti zemní vlhkosti natěradly a tmely za studena na ploše vodorovné V těsnícím nátěrem na bázi pryže (latexu) a bitumenů</t>
  </si>
  <si>
    <t>134</t>
  </si>
  <si>
    <t>711141559</t>
  </si>
  <si>
    <t>Provedení izolace proti zemní vlhkosti pásy přitavením vodorovné NAIP</t>
  </si>
  <si>
    <t>1303648163</t>
  </si>
  <si>
    <t>Provedení izolace proti zemní vlhkosti pásy přitavením NAIP na ploše vodorovné V</t>
  </si>
  <si>
    <t>135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</si>
  <si>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</si>
  <si>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</si>
  <si>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-1564538944</t>
  </si>
  <si>
    <t>1,3*1,15 'Přepočtené koeficientem množství</t>
  </si>
  <si>
    <t>136</t>
  </si>
  <si>
    <t>711493112</t>
  </si>
  <si>
    <t>Izolace proti podpovrchové a tlakové vodě vodorovná těsnicí stěrkou jednosložkovou na bázi cementu</t>
  </si>
  <si>
    <t>-258972018</t>
  </si>
  <si>
    <t>Izolace proti podpovrchové a tlakové vodě - ostatní na ploše vodorovné V jednosložkovou na bázi cementu</t>
  </si>
  <si>
    <t>5,5"pro výtahovou šachtu</t>
  </si>
  <si>
    <t>4,1+4,4"wc 2np</t>
  </si>
  <si>
    <t>137</t>
  </si>
  <si>
    <t>711493122</t>
  </si>
  <si>
    <t>Izolace proti podpovrchové a tlakové vodě svislá těsnicí stěrkou jednosložkovou na bázi cementu</t>
  </si>
  <si>
    <t>-1486623995</t>
  </si>
  <si>
    <t>Izolace proti podpovrchové a tlakové vodě - ostatní na ploše svislé S jednosložkovou na bázi cementu</t>
  </si>
  <si>
    <t>1,1*6,6+0,225*9,3"pro výtahovou šachtu</t>
  </si>
  <si>
    <t>(2,9+4,3+4,7+4,1+2,7)*1,8"wc 2.np</t>
  </si>
  <si>
    <t>138</t>
  </si>
  <si>
    <t>998711102</t>
  </si>
  <si>
    <t>Přesun hmot tonážní pro izolace proti vodě, vlhkosti a plynům v objektech výšky do 12 m</t>
  </si>
  <si>
    <t>-1647244424</t>
  </si>
  <si>
    <t>Přesun hmot pro izolace proti vodě, vlhkosti a plynům stanovený z hmotnosti přesunovaného materiálu vodorovná dopravní vzdálenost do 50 m v objektech výšky přes 6 do 12 m</t>
  </si>
  <si>
    <t>139</t>
  </si>
  <si>
    <t>998711181</t>
  </si>
  <si>
    <t>Příplatek k přesunu hmot tonážní 711 prováděný bez použití mechanizace</t>
  </si>
  <si>
    <t>1119938997</t>
  </si>
  <si>
    <t>Přesun hmot pro izolace proti vodě, vlhkosti a plynům stanovený z hmotnosti přesunovaného materiálu Příplatek k cenám za přesun prováděný bez použití mechanizace pro jakoukoliv výšku objektu</t>
  </si>
  <si>
    <t>712</t>
  </si>
  <si>
    <t>Povlakové krytiny</t>
  </si>
  <si>
    <t>140</t>
  </si>
  <si>
    <t>712331111</t>
  </si>
  <si>
    <t>Provedení povlakové krytiny střech do 10° podkladní vrstvy pásy na sucho samolepící</t>
  </si>
  <si>
    <t>317031831</t>
  </si>
  <si>
    <t>Provedení povlakové krytiny střech plochých do 10° pásy na sucho podkladní samolepící asfaltový pás</t>
  </si>
  <si>
    <t>141</t>
  </si>
  <si>
    <t>62866281</t>
  </si>
  <si>
    <t>pás asfaltový samolepicí modifikovaný SBS tl 3mm s vložkou ze skleněné tkaniny se spalitelnou fólií nebo jemnozrnným minerálním posypem nebo textilií na horním povrchu</t>
  </si>
  <si>
    <t>-320773477</t>
  </si>
  <si>
    <t>28,5*1,15 'Přepočtené koeficientem množství</t>
  </si>
  <si>
    <t>142</t>
  </si>
  <si>
    <t>712341559</t>
  </si>
  <si>
    <t>Provedení povlakové krytiny střech do 10° pásy NAIP přitavením v plné ploše</t>
  </si>
  <si>
    <t>640719676</t>
  </si>
  <si>
    <t>Provedení povlakové krytiny střech plochých do 10° pásy přitavením NAIP v plné ploše</t>
  </si>
  <si>
    <t>143</t>
  </si>
  <si>
    <t>62855001</t>
  </si>
  <si>
    <t>pás asfaltový natavitelný modifikovaný SBS tl 4,0mm s vložkou z polyesterové rohože a spalitelnou PE fólií nebo jemnozrnný minerálním posypem na horním povrchu</t>
  </si>
  <si>
    <t>-616351006</t>
  </si>
  <si>
    <t>144</t>
  </si>
  <si>
    <t>712399097</t>
  </si>
  <si>
    <t>Příplatek k povlakové krytině střech do 10° za plochu do 10 m2 NAIP, folie nebo termoplasty</t>
  </si>
  <si>
    <t>913688975</t>
  </si>
  <si>
    <t>Provedení povlakové krytiny střech plochých do 10° -ostatní práce Příplatek k cenám za plochu do 10 m2 NAIP, foliemi nebo termoplasty</t>
  </si>
  <si>
    <t>145</t>
  </si>
  <si>
    <t>713191321</t>
  </si>
  <si>
    <t>Montáž izolace tepelné střech plochých osazení odvětrávacích komínků</t>
  </si>
  <si>
    <t>1678864724</t>
  </si>
  <si>
    <t>Montáž tepelné izolace stavebních konstrukcí - doplňky a konstrukční součásti střech plochých osazení odvětrávacích komínků</t>
  </si>
  <si>
    <t>146</t>
  </si>
  <si>
    <t>62852002</t>
  </si>
  <si>
    <t>komínek střešní odvětrávací pro bitumenovou krytinu, průměr 150 mm</t>
  </si>
  <si>
    <t>647470138</t>
  </si>
  <si>
    <t>Poznámka k položce:
integrovaná bitumenová manžeta (modifikovaný asfaltový pás),
výška 500 mm,
součástí balení je dešťová krytka</t>
  </si>
  <si>
    <t>147</t>
  </si>
  <si>
    <t>62852002a</t>
  </si>
  <si>
    <t>komínek střešní odvětrávací pro bitumenovou krytinu, průměr 100 mm</t>
  </si>
  <si>
    <t>1166620578</t>
  </si>
  <si>
    <t>Poznámka k položce:
integrovaná bitumenová manžeta (modifikovaný asfaltový pás),
výška 300 mm,
součástí balení je dešťová krytka</t>
  </si>
  <si>
    <t>148</t>
  </si>
  <si>
    <t>998712202</t>
  </si>
  <si>
    <t>Přesun hmot procentní pro krytiny povlakové v objektech v do 12 m</t>
  </si>
  <si>
    <t>%</t>
  </si>
  <si>
    <t>872148274</t>
  </si>
  <si>
    <t>Přesun hmot pro povlakové krytiny stanovený procentní sazbou (%) z ceny vodorovná dopravní vzdálenost do 50 m v objektech výšky přes 6 do 12 m</t>
  </si>
  <si>
    <t>713</t>
  </si>
  <si>
    <t>Izolace tepelné</t>
  </si>
  <si>
    <t>149</t>
  </si>
  <si>
    <t>713111111</t>
  </si>
  <si>
    <t>Montáž izolace tepelné vrchem stropů volně kladenými rohožemi, pásy, dílci, deskami</t>
  </si>
  <si>
    <t>-1741310267</t>
  </si>
  <si>
    <t>Montáž tepelné izolace stropů rohožemi, pásy, dílci, deskami, bloky (izolační materiál ve specifikaci) vrchem bez překrytí lepenkou kladenými volně</t>
  </si>
  <si>
    <t>150</t>
  </si>
  <si>
    <t>63150822</t>
  </si>
  <si>
    <t>pás tepelně izolační pro všechny druhy nezatížených izolací λ=0,038-0,039 tl 60mm</t>
  </si>
  <si>
    <t>606095695</t>
  </si>
  <si>
    <t>10"nad hygienickým zázemím 2. np</t>
  </si>
  <si>
    <t>10*1,05 'Přepočtené koeficientem množství</t>
  </si>
  <si>
    <t>151</t>
  </si>
  <si>
    <t>713111131</t>
  </si>
  <si>
    <t>Montáž izolace tepelné spodem stropů žebrových s úpravou drátem rohoží, pásů, dílců, desek</t>
  </si>
  <si>
    <t>226320543</t>
  </si>
  <si>
    <t>Montáž tepelné izolace stropů rohožemi, pásy, dílci, deskami, bloky (izolační materiál ve specifikaci) žebrových spodem s uchycením (drátem, páskou apod.)</t>
  </si>
  <si>
    <t>18"mezi krokvičky</t>
  </si>
  <si>
    <t>152</t>
  </si>
  <si>
    <t>28375993</t>
  </si>
  <si>
    <t>deska EPS 150 pro trvalé zatížení v tlaku (max. 3000 kg/m2) tl 200mm</t>
  </si>
  <si>
    <t>553263955</t>
  </si>
  <si>
    <t>18*1,05 'Přepočtené koeficientem množství</t>
  </si>
  <si>
    <t>153</t>
  </si>
  <si>
    <t>713131151</t>
  </si>
  <si>
    <t>Montáž izolace tepelné stěn a základů volně vloženými rohožemi, pásy, dílci, deskami 1 vrstva</t>
  </si>
  <si>
    <t>-895298303</t>
  </si>
  <si>
    <t>Montáž tepelné izolace stěn rohožemi, pásy, deskami, dílci, bloky (izolační materiál ve specifikaci) vložením jednovrstvě</t>
  </si>
  <si>
    <t>154</t>
  </si>
  <si>
    <t>63141450</t>
  </si>
  <si>
    <t>deska tepelně izolační minerální provětrávaných fasád λ=0,036-0,037 tl 160mm</t>
  </si>
  <si>
    <t>2098950540</t>
  </si>
  <si>
    <t>(6,5+7)*2,7-1*1,3*2-1,1*2"stěna spojovací chodby</t>
  </si>
  <si>
    <t>31,65*1,05 'Přepočtené koeficientem množství</t>
  </si>
  <si>
    <t>155</t>
  </si>
  <si>
    <t>R014</t>
  </si>
  <si>
    <t>Příplatek za zhotovení spádu na deskách TI</t>
  </si>
  <si>
    <t>863029859</t>
  </si>
  <si>
    <t>7"vrchol šachty</t>
  </si>
  <si>
    <t>156</t>
  </si>
  <si>
    <t>713141136</t>
  </si>
  <si>
    <t>Montáž izolace tepelné střech plochých lepené za studena nízkoexpanzní (PUR) pěnou 1 vrstva desek</t>
  </si>
  <si>
    <t>-815111015</t>
  </si>
  <si>
    <t>Montáž tepelné izolace střech plochých rohožemi, pásy, deskami, dílci, bloky (izolační materiál ve specifikaci) přilepenými za studena nízkoexpanzní (PUR) pěnou</t>
  </si>
  <si>
    <t>157</t>
  </si>
  <si>
    <t>28375915</t>
  </si>
  <si>
    <t>deska EPS 150 pro trvalé zatížení v tlaku (max. 3000 kg/m2) tl 120mm</t>
  </si>
  <si>
    <t>1192632047</t>
  </si>
  <si>
    <t>18"spojovací chodba</t>
  </si>
  <si>
    <t>158</t>
  </si>
  <si>
    <t>28375992</t>
  </si>
  <si>
    <t>deska EPS 150 pro trvalé zatížení v tlaku (max. 3000 kg/m2) tl 180mm</t>
  </si>
  <si>
    <t>1743440616</t>
  </si>
  <si>
    <t>7*1,05 'Přepočtené koeficientem množství</t>
  </si>
  <si>
    <t>159</t>
  </si>
  <si>
    <t>-896283018</t>
  </si>
  <si>
    <t>160</t>
  </si>
  <si>
    <t>713121121</t>
  </si>
  <si>
    <t>Montáž izolace tepelné podlah volně kladenými rohožemi, pásy, dílci, deskami 2 vrstvy</t>
  </si>
  <si>
    <t>1323032931</t>
  </si>
  <si>
    <t>Montáž tepelné izolace podlah rohožemi, pásy, deskami, dílci, bloky (izolační materiál ve specifikaci) kladenými volně dvouvrstvá</t>
  </si>
  <si>
    <t>161</t>
  </si>
  <si>
    <t>28375910</t>
  </si>
  <si>
    <t>deska EPS 150 pro trvalé zatížení v tlaku (max. 3000 kg/m2) tl 60mm</t>
  </si>
  <si>
    <t>875977664</t>
  </si>
  <si>
    <t>17,7"spojovací chodba</t>
  </si>
  <si>
    <t>17,7*1,05 'Přepočtené koeficientem množství</t>
  </si>
  <si>
    <t>162</t>
  </si>
  <si>
    <t>63151480</t>
  </si>
  <si>
    <t>deska tepelně izolační minerální plovoucích podlah λ=0,038-0,039 tl 25mm</t>
  </si>
  <si>
    <t>-2045381519</t>
  </si>
  <si>
    <t>163</t>
  </si>
  <si>
    <t>713122111</t>
  </si>
  <si>
    <t>Parotěsná vrstva pro pochozí půdy vodorovná</t>
  </si>
  <si>
    <t>-508051698</t>
  </si>
  <si>
    <t>Izolace pro pochozí půdy parotěsná vrstva na ploše vodorovné V</t>
  </si>
  <si>
    <t>19*2"spojovací chodba</t>
  </si>
  <si>
    <t>38*1,1 'Přepočtené koeficientem množství</t>
  </si>
  <si>
    <t>164</t>
  </si>
  <si>
    <t>713122112</t>
  </si>
  <si>
    <t>Parotěsná vrstva pro pochozí půdy svislá</t>
  </si>
  <si>
    <t>-128394830</t>
  </si>
  <si>
    <t>Izolace pro pochozí půdy parotěsná vrstva na ploše svislé S</t>
  </si>
  <si>
    <t>(6+7,5)*2,5-1*1,3*2-1*1*2"spojovací chodba</t>
  </si>
  <si>
    <t>20"doplnění ve stávajícím podkroví 3.np</t>
  </si>
  <si>
    <t>49,15*1,1 'Přepočtené koeficientem množství</t>
  </si>
  <si>
    <t>165</t>
  </si>
  <si>
    <t>713191132</t>
  </si>
  <si>
    <t>Montáž izolace tepelné podlah, stropů vrchem nebo střech překrytí separační fólií z PE</t>
  </si>
  <si>
    <t>-408939250</t>
  </si>
  <si>
    <t>Montáž tepelné izolace stavebních konstrukcí - doplňky a konstrukční součásti podlah, stropů vrchem nebo střech překrytím fólií separační z PE</t>
  </si>
  <si>
    <t>166</t>
  </si>
  <si>
    <t>28323053</t>
  </si>
  <si>
    <t>fólie PE (500 kg/m3) separační podlahová oddělující tepelnou izolaci tl 0,6mm</t>
  </si>
  <si>
    <t>1570978933</t>
  </si>
  <si>
    <t>17"spojovací chodba</t>
  </si>
  <si>
    <t>17*1,1 'Přepočtené koeficientem množství</t>
  </si>
  <si>
    <t>167</t>
  </si>
  <si>
    <t>998713102</t>
  </si>
  <si>
    <t>Přesun hmot tonážní pro izolace tepelné v objektech v do 12 m</t>
  </si>
  <si>
    <t>358075738</t>
  </si>
  <si>
    <t>Přesun hmot pro izolace tepelné stanovený z hmotnosti přesunovaného materiálu vodorovná dopravní vzdálenost do 50 m v objektech výšky přes 6 m do 12 m</t>
  </si>
  <si>
    <t>168</t>
  </si>
  <si>
    <t>998713181</t>
  </si>
  <si>
    <t>Příplatek k přesunu hmot tonážní 713 prováděný bez použití mechanizace</t>
  </si>
  <si>
    <t>41489915</t>
  </si>
  <si>
    <t>Přesun hmot pro izolace tepelné stanovený z hmotnosti přesunovaného materiálu Příplatek k cenám za přesun prováděný bez použití mechanizace pro jakoukoliv výšku objektu</t>
  </si>
  <si>
    <t>714</t>
  </si>
  <si>
    <t>Akustická a protiotřesová opatření</t>
  </si>
  <si>
    <t>169</t>
  </si>
  <si>
    <t>R003</t>
  </si>
  <si>
    <t>Pružné podložení pro kotvení konstrukce výtahu, D+M</t>
  </si>
  <si>
    <t>soubor</t>
  </si>
  <si>
    <t>-18128963</t>
  </si>
  <si>
    <t>Poznámka k položce:
tl. destičky 4 mm,
tvrdost 70 ShA,
hmotnost 5,84 kg/m2</t>
  </si>
  <si>
    <t>170</t>
  </si>
  <si>
    <t>998714202</t>
  </si>
  <si>
    <t>Přesun hmot procentní pro akustická a protiotřesová opatření v objektech v do 12 m</t>
  </si>
  <si>
    <t>-1330880816</t>
  </si>
  <si>
    <t>Přesun hmot pro akustická a protiotřesová opatření stanovený procentní sazbou (%) z ceny vodorovná dopravní vzdálenost do 50 m v objektech výšky přes 6 do 12 m</t>
  </si>
  <si>
    <t>721</t>
  </si>
  <si>
    <t>Zdravotechnika - vnitřní kanalizace</t>
  </si>
  <si>
    <t>171</t>
  </si>
  <si>
    <t>721173746</t>
  </si>
  <si>
    <t>Potrubí kanalizační z PE větrací DN 100</t>
  </si>
  <si>
    <t>1635257660</t>
  </si>
  <si>
    <t>Potrubí z plastových trub polyetylenové svařované větrací DN 100</t>
  </si>
  <si>
    <t>172</t>
  </si>
  <si>
    <t>721174005</t>
  </si>
  <si>
    <t>Potrubí kanalizační z PP svodné DN 110</t>
  </si>
  <si>
    <t>741815086</t>
  </si>
  <si>
    <t>Potrubí z plastových trub polypropylenové svodné (ležaté) DN 110</t>
  </si>
  <si>
    <t>1+3+0,5+5,5+1</t>
  </si>
  <si>
    <t>173</t>
  </si>
  <si>
    <t>721174025</t>
  </si>
  <si>
    <t>Potrubí kanalizační z PP odpadní DN 110</t>
  </si>
  <si>
    <t>130791000</t>
  </si>
  <si>
    <t>Potrubí z plastových trub polypropylenové odpadní (svislé) DN 110</t>
  </si>
  <si>
    <t>1+3,5+1</t>
  </si>
  <si>
    <t>174</t>
  </si>
  <si>
    <t>721174042</t>
  </si>
  <si>
    <t>Potrubí kanalizační z PP připojovací DN 40</t>
  </si>
  <si>
    <t>332196719</t>
  </si>
  <si>
    <t>Potrubí z plastových trub polypropylenové připojovací DN 40</t>
  </si>
  <si>
    <t>1*2</t>
  </si>
  <si>
    <t>175</t>
  </si>
  <si>
    <t>721174043</t>
  </si>
  <si>
    <t>Potrubí kanalizační z PP připojovací DN 50</t>
  </si>
  <si>
    <t>747672637</t>
  </si>
  <si>
    <t>Potrubí z plastových trub polypropylenové připojovací DN 50</t>
  </si>
  <si>
    <t>2+2+1+2+1+1+1</t>
  </si>
  <si>
    <t>176</t>
  </si>
  <si>
    <t>721174044</t>
  </si>
  <si>
    <t>Potrubí kanalizační z PP připojovací DN 75</t>
  </si>
  <si>
    <t>511521319</t>
  </si>
  <si>
    <t>Potrubí z plastových trub polypropylenové připojovací DN 75</t>
  </si>
  <si>
    <t>1,5+1</t>
  </si>
  <si>
    <t>177</t>
  </si>
  <si>
    <t>28611616</t>
  </si>
  <si>
    <t>čistící kus kanalizace plastové KG DN 100 se 4 šrouby</t>
  </si>
  <si>
    <t>-1059371330</t>
  </si>
  <si>
    <t>178</t>
  </si>
  <si>
    <t>721194104</t>
  </si>
  <si>
    <t>Vyvedení a upevnění odpadních výpustek DN 40</t>
  </si>
  <si>
    <t>-968256551</t>
  </si>
  <si>
    <t>Vyměření přípojek na potrubí vyvedení a upevnění odpadních výpustek DN 40</t>
  </si>
  <si>
    <t>179</t>
  </si>
  <si>
    <t>721194105</t>
  </si>
  <si>
    <t>Vyvedení a upevnění odpadních výpustek DN 50</t>
  </si>
  <si>
    <t>1609115295</t>
  </si>
  <si>
    <t>Vyměření přípojek na potrubí vyvedení a upevnění odpadních výpustek DN 50</t>
  </si>
  <si>
    <t>180</t>
  </si>
  <si>
    <t>721194109</t>
  </si>
  <si>
    <t>Vyvedení a upevnění odpadních výpustek DN 100</t>
  </si>
  <si>
    <t>1190818514</t>
  </si>
  <si>
    <t>Vyměření přípojek na potrubí vyvedení a upevnění odpadních výpustek DN 100</t>
  </si>
  <si>
    <t>181</t>
  </si>
  <si>
    <t>721274121</t>
  </si>
  <si>
    <t>Přivzdušňovací ventil vnitřní odpadních potrubí do DN 50</t>
  </si>
  <si>
    <t>-1815735625</t>
  </si>
  <si>
    <t>Ventily přivzdušňovací odpadních potrubí vnitřní od DN 32 do DN 50</t>
  </si>
  <si>
    <t>182</t>
  </si>
  <si>
    <t>721290111</t>
  </si>
  <si>
    <t>Zkouška těsnosti potrubí kanalizace vodou do DN 125</t>
  </si>
  <si>
    <t>-119333894</t>
  </si>
  <si>
    <t>Zkouška těsnosti kanalizace v objektech vodou do DN 125</t>
  </si>
  <si>
    <t>183</t>
  </si>
  <si>
    <t>R033</t>
  </si>
  <si>
    <t>Vyhledání a napojení na stávající rozvody kanalizace, D+M</t>
  </si>
  <si>
    <t>-1534753365</t>
  </si>
  <si>
    <t>184</t>
  </si>
  <si>
    <t>R034</t>
  </si>
  <si>
    <t>Stavební přípomoce</t>
  </si>
  <si>
    <t>-1410121576</t>
  </si>
  <si>
    <t>Poznámka k položce:
vytváření prostupů, drážek či závěsů ve/do stávajících konstrukcí, vč zednického začištění</t>
  </si>
  <si>
    <t>185</t>
  </si>
  <si>
    <t>998721202</t>
  </si>
  <si>
    <t>Přesun hmot procentní pro vnitřní kanalizace v objektech v do 12 m</t>
  </si>
  <si>
    <t>-1335921729</t>
  </si>
  <si>
    <t>Přesun hmot pro vnitřní kanalizace stanovený procentní sazbou (%) z ceny vodorovná dopravní vzdálenost do 50 m v objektech výšky přes 6 do 12 m</t>
  </si>
  <si>
    <t>722</t>
  </si>
  <si>
    <t>Zdravotechnika - vnitřní vodovod</t>
  </si>
  <si>
    <t>186</t>
  </si>
  <si>
    <t>722174002</t>
  </si>
  <si>
    <t>Potrubí vodovodní plastové PPR svar polyfuze PN 16 D 20 x 2,8 mm</t>
  </si>
  <si>
    <t>-6210674</t>
  </si>
  <si>
    <t>Potrubí z plastových trubek z polypropylenu (PPR) svařovaných polyfuzně PN 16 (SDR 7,4) D 20 x 2,8</t>
  </si>
  <si>
    <t>1+1,5+1,5</t>
  </si>
  <si>
    <t>187</t>
  </si>
  <si>
    <t>722174003</t>
  </si>
  <si>
    <t>Potrubí vodovodní plastové PPR svar polyfuze PN 16 D 25 x 3,5 mm</t>
  </si>
  <si>
    <t>463732864</t>
  </si>
  <si>
    <t>Potrubí z plastových trubek z polypropylenu (PPR) svařovaných polyfuzně PN 16 (SDR 7,4) D 25 x 3,5</t>
  </si>
  <si>
    <t>4+1,5+3,5+1,5+1,5+1,5</t>
  </si>
  <si>
    <t>188</t>
  </si>
  <si>
    <t>722174021</t>
  </si>
  <si>
    <t>Potrubí vodovodní plastové PPR svar polyfuze PN 20 D 16 x 2,7 mm</t>
  </si>
  <si>
    <t>-796231371</t>
  </si>
  <si>
    <t>Potrubí z plastových trubek z polypropylenu (PPR) svařovaných polyfuzně PN 20 (SDR 6) D 16 x 2,7</t>
  </si>
  <si>
    <t>189</t>
  </si>
  <si>
    <t>722174022</t>
  </si>
  <si>
    <t>Potrubí vodovodní plastové PPR svar polyfuze PN 20 D 20 x 3,4 mm</t>
  </si>
  <si>
    <t>-1785579800</t>
  </si>
  <si>
    <t>Potrubí z plastových trubek z polypropylenu (PPR) svařovaných polyfuzně PN 20 (SDR 6) D 20 x 3,4</t>
  </si>
  <si>
    <t>2,5+1,5+1,5</t>
  </si>
  <si>
    <t>190</t>
  </si>
  <si>
    <t>722174023</t>
  </si>
  <si>
    <t>Potrubí vodovodní plastové PPR svar polyfuze PN 20 D 25 x 4,2 mm</t>
  </si>
  <si>
    <t>910677298</t>
  </si>
  <si>
    <t>Potrubí z plastových trubek z polypropylenu (PPR) svařovaných polyfuzně PN 20 (SDR 6) D 25 x 4,2</t>
  </si>
  <si>
    <t>191</t>
  </si>
  <si>
    <t>722179192</t>
  </si>
  <si>
    <t>Příplatek k rozvodu vody z plastů za potrubí do D 32 mm do 15 svarů</t>
  </si>
  <si>
    <t>1694455698</t>
  </si>
  <si>
    <t>Příplatek k ceně rozvody vody z plastů za práce malého rozsahu na zakázce při průměru trubek do 32 mm, do 15 svarů</t>
  </si>
  <si>
    <t>192</t>
  </si>
  <si>
    <t>722181212</t>
  </si>
  <si>
    <t>Ochrana vodovodního potrubí přilepenými termoizolačními trubicemi z PE tl do 6 mm DN do 32 mm</t>
  </si>
  <si>
    <t>-1347475214</t>
  </si>
  <si>
    <t>Ochrana potrubí termoizolačními trubicemi z pěnového polyetylenu PE přilepenými v příčných a podélných spojích, tloušťky izolace do 6 mm, vnitřního průměru izolace DN přes 22 do 32 mm</t>
  </si>
  <si>
    <t>193</t>
  </si>
  <si>
    <t>722181251</t>
  </si>
  <si>
    <t>Ochrana vodovodního potrubí přilepenými termoizolačními trubicemi z PE tl do 25 mm DN do 22 mm</t>
  </si>
  <si>
    <t>-1820751945</t>
  </si>
  <si>
    <t>Ochrana potrubí termoizolačními trubicemi z pěnového polyetylenu PE přilepenými v příčných a podélných spojích, tloušťky izolace přes 20 do 25 mm, vnitřního průměru izolace DN do 22 mm</t>
  </si>
  <si>
    <t>194</t>
  </si>
  <si>
    <t>722181252</t>
  </si>
  <si>
    <t>Ochrana vodovodního potrubí přilepenými termoizolačními trubicemi z PE tl do 25 mm DN do 45 mm</t>
  </si>
  <si>
    <t>-1333126361</t>
  </si>
  <si>
    <t>Ochrana potrubí termoizolačními trubicemi z pěnového polyetylenu PE přilepenými v příčných a podélných spojích, tloušťky izolace přes 20 do 25 mm, vnitřního průměru izolace DN přes 22 do 45 mm</t>
  </si>
  <si>
    <t>195</t>
  </si>
  <si>
    <t>722190401</t>
  </si>
  <si>
    <t>Vyvedení a upevnění výpustku do DN 25</t>
  </si>
  <si>
    <t>1497729321</t>
  </si>
  <si>
    <t>Zřízení přípojek na potrubí vyvedení a upevnění výpustek do DN 25</t>
  </si>
  <si>
    <t>196</t>
  </si>
  <si>
    <t>722220111</t>
  </si>
  <si>
    <t>Nástěnka pro výtokový ventil G 1/2 s jedním závitem</t>
  </si>
  <si>
    <t>1230177248</t>
  </si>
  <si>
    <t>Armatury s jedním závitem nástěnky pro výtokový ventil G 1/2</t>
  </si>
  <si>
    <t>197</t>
  </si>
  <si>
    <t>722220121</t>
  </si>
  <si>
    <t>Nástěnka pro baterii G 1/2 s jedním závitem</t>
  </si>
  <si>
    <t>pár</t>
  </si>
  <si>
    <t>-1950207523</t>
  </si>
  <si>
    <t>Armatury s jedním závitem nástěnky pro baterii G 1/2</t>
  </si>
  <si>
    <t>198</t>
  </si>
  <si>
    <t>722220241</t>
  </si>
  <si>
    <t>Přechodka dGK PPR PN 20 D 20 x G 1/2 s kovovým vnitřním závitem a převlečnou maticí</t>
  </si>
  <si>
    <t>575166163</t>
  </si>
  <si>
    <t>Armatury s jedním závitem přechodové tvarovky PPR, PN 20 (SDR 6) s kovovým závitem vnitřním přechodky s převlečnou maticí D 20 x G 3/4</t>
  </si>
  <si>
    <t>199</t>
  </si>
  <si>
    <t>722232062</t>
  </si>
  <si>
    <t>Kohout kulový přímý G 3/4 PN 42 do 185°C vnitřní závit s vypouštěním</t>
  </si>
  <si>
    <t>1103411814</t>
  </si>
  <si>
    <t>Armatury se dvěma závity kulové kohouty PN 42 do 185 °C přímé vnitřní závit s vypouštěním G 3/4</t>
  </si>
  <si>
    <t>200</t>
  </si>
  <si>
    <t>R032</t>
  </si>
  <si>
    <t>Termostatický směšovací ventil 3/4" nastavitelný, D+M</t>
  </si>
  <si>
    <t>416051425</t>
  </si>
  <si>
    <t>201</t>
  </si>
  <si>
    <t>722290226</t>
  </si>
  <si>
    <t>Zkouška těsnosti vodovodního potrubí závitového do DN 50</t>
  </si>
  <si>
    <t>1696957716</t>
  </si>
  <si>
    <t>Zkoušky, proplach a desinfekce vodovodního potrubí zkoušky těsnosti vodovodního potrubí závitového do DN 50</t>
  </si>
  <si>
    <t>202</t>
  </si>
  <si>
    <t>722290234</t>
  </si>
  <si>
    <t>Proplach a dezinfekce vodovodního potrubí do DN 80</t>
  </si>
  <si>
    <t>1583456591</t>
  </si>
  <si>
    <t>Zkoušky, proplach a desinfekce vodovodního potrubí proplach a desinfekce vodovodního potrubí do DN 80</t>
  </si>
  <si>
    <t>203</t>
  </si>
  <si>
    <t>R033a</t>
  </si>
  <si>
    <t>Vyhledání a napojení na stávající rozvody vodovodu, D+M</t>
  </si>
  <si>
    <t>1641498117</t>
  </si>
  <si>
    <t>204</t>
  </si>
  <si>
    <t>191146757</t>
  </si>
  <si>
    <t>205</t>
  </si>
  <si>
    <t>998722201</t>
  </si>
  <si>
    <t>Přesun hmot procentní pro vnitřní vodovod v objektech v do 6 m</t>
  </si>
  <si>
    <t>-1726486272</t>
  </si>
  <si>
    <t>Přesun hmot pro vnitřní vodovod stanovený procentní sazbou (%) z ceny vodorovná dopravní vzdálenost do 50 m v objektech výšky do 6 m</t>
  </si>
  <si>
    <t>725</t>
  </si>
  <si>
    <t>Zdravotechnika - zařizovací předměty</t>
  </si>
  <si>
    <t>206</t>
  </si>
  <si>
    <t>725112015</t>
  </si>
  <si>
    <t>Klozet keramický dětský standardní samostatně stojící s hlubokým splachováním odpad svislý</t>
  </si>
  <si>
    <t>-1718875923</t>
  </si>
  <si>
    <t>Zařízení záchodů klozety keramické standardní samostatně stojící dětské s hlubokým splachováním odpad svislý</t>
  </si>
  <si>
    <t>207</t>
  </si>
  <si>
    <t>725980123</t>
  </si>
  <si>
    <t>Dvířka 30/30</t>
  </si>
  <si>
    <t>-1118275799</t>
  </si>
  <si>
    <t>208</t>
  </si>
  <si>
    <t>R021</t>
  </si>
  <si>
    <t>Demontáž a zpětná montáž klozetu v přízemí</t>
  </si>
  <si>
    <t>-251175918</t>
  </si>
  <si>
    <t>209</t>
  </si>
  <si>
    <t>725121512</t>
  </si>
  <si>
    <t>Pisoárový záchodek keramický bez splachovací nádrže s odsáváním a se svislým přívodem vody</t>
  </si>
  <si>
    <t>-886350430</t>
  </si>
  <si>
    <t>Pisoárové záchodky keramické bez splachovací nádrže urinál odsávací, přívod vody vnější svislý</t>
  </si>
  <si>
    <t>210</t>
  </si>
  <si>
    <t>725211617</t>
  </si>
  <si>
    <t>Umyvadlo keramické bílé šířky 600 mm s krytem na sifon připevněné na stěnu šrouby</t>
  </si>
  <si>
    <t>-1834638822</t>
  </si>
  <si>
    <t>Umyvadla keramická bílá bez výtokových armatur připevněná na stěnu šrouby s krytem na sifon (polosloupem) 600 mm</t>
  </si>
  <si>
    <t>211</t>
  </si>
  <si>
    <t>725291511</t>
  </si>
  <si>
    <t>Doplňky zařízení koupelen a záchodů plastové dávkovač tekutého mýdla na 350 ml</t>
  </si>
  <si>
    <t>1096844653</t>
  </si>
  <si>
    <t>212</t>
  </si>
  <si>
    <t>725291621</t>
  </si>
  <si>
    <t>Doplňky zařízení koupelen a záchodů nerezové zásobník toaletních papírů</t>
  </si>
  <si>
    <t>-1306901891</t>
  </si>
  <si>
    <t>Doplňky zařízení koupelen a záchodů nerezové zásobník toaletních papírů d=300 mm</t>
  </si>
  <si>
    <t>213</t>
  </si>
  <si>
    <t>725291631</t>
  </si>
  <si>
    <t>Doplňky zařízení koupelen a záchodů nerezové zásobník papírových ručníků</t>
  </si>
  <si>
    <t>-1780397105</t>
  </si>
  <si>
    <t>214</t>
  </si>
  <si>
    <t>725532316</t>
  </si>
  <si>
    <t>Elektrický ohřívač zásobníkový akumulační stacionární 0,6 MPa 100 l / 2,2 kW</t>
  </si>
  <si>
    <t>514704028</t>
  </si>
  <si>
    <t>Elektrické ohřívače zásobníkové beztlakové přepadové akumulační s pojistným ventilem stacionární 0,6 MPa objem nádrže (příkon) 100 l (2,2 kW)</t>
  </si>
  <si>
    <t>215</t>
  </si>
  <si>
    <t>725535212</t>
  </si>
  <si>
    <t>Ventil pojistný G 3/4</t>
  </si>
  <si>
    <t>598387712</t>
  </si>
  <si>
    <t>Elektrické ohřívače zásobníkové pojistné armatury pojistný ventil G 3/4</t>
  </si>
  <si>
    <t>216</t>
  </si>
  <si>
    <t>725812301</t>
  </si>
  <si>
    <t>Ventil stojánkový samouzavírací tlačný s omezenou dobou výtoku 6 l/min G 1/2</t>
  </si>
  <si>
    <t>2031612733</t>
  </si>
  <si>
    <t>Ventily stojánkové klasické samouzavírací s omezenou dobou výtoku tlačné G 1/2 (6 l/min)</t>
  </si>
  <si>
    <t>217</t>
  </si>
  <si>
    <t>725813111</t>
  </si>
  <si>
    <t>Ventil rohový bez připojovací trubičky nebo flexi hadičky G 1/2</t>
  </si>
  <si>
    <t>1376427088</t>
  </si>
  <si>
    <t>Ventily rohové bez připojovací trubičky nebo flexi hadičky G 1/2</t>
  </si>
  <si>
    <t>218</t>
  </si>
  <si>
    <t>725822611</t>
  </si>
  <si>
    <t>Baterie umyvadlová stojánková páková bez výpusti</t>
  </si>
  <si>
    <t>1643377231</t>
  </si>
  <si>
    <t>Baterie umyvadlové stojánkové pákové bez výpusti</t>
  </si>
  <si>
    <t>219</t>
  </si>
  <si>
    <t>725851325</t>
  </si>
  <si>
    <t>Ventil odpadní umyvadlový bez přepadu G 5/4</t>
  </si>
  <si>
    <t>-1580172671</t>
  </si>
  <si>
    <t>Ventily odpadní pro zařizovací předměty umyvadlové bez přepadu G 5/4</t>
  </si>
  <si>
    <t>220</t>
  </si>
  <si>
    <t>551908300</t>
  </si>
  <si>
    <t>flexi ohebná k baterii D 8 x 12 mm F 1/2" x M 10, 50 cm</t>
  </si>
  <si>
    <t>-1288652494</t>
  </si>
  <si>
    <t>221</t>
  </si>
  <si>
    <t>551908200</t>
  </si>
  <si>
    <t>flexi ohebná sanitární D 9 x 13 mm FF 1/2", 50 cm</t>
  </si>
  <si>
    <t>-2054887688</t>
  </si>
  <si>
    <t>222</t>
  </si>
  <si>
    <t>725861102</t>
  </si>
  <si>
    <t>Zápachová uzávěrka pro umyvadla DN 40</t>
  </si>
  <si>
    <t>1234019846</t>
  </si>
  <si>
    <t>Zápachové uzávěrky zařizovacích předmětů pro umyvadla DN 40</t>
  </si>
  <si>
    <t>223</t>
  </si>
  <si>
    <t>725865411</t>
  </si>
  <si>
    <t>Zápachová uzávěrka pisoárová DN 32/40</t>
  </si>
  <si>
    <t>-1550234777</t>
  </si>
  <si>
    <t>Zápachové uzávěrky zařizovacích předmětů pro pisoáry DN 32/40</t>
  </si>
  <si>
    <t>224</t>
  </si>
  <si>
    <t>R019</t>
  </si>
  <si>
    <t>Skříň pro zakrytí ohřívače TUV, D+M</t>
  </si>
  <si>
    <t>-64406312</t>
  </si>
  <si>
    <t>Poznámka k položce:
atyp. Popis viz PD, ukotvena ke zdi vruty s hmoždinkami proti překlopení, u podlahy nerezový lem výšky 80 mm.</t>
  </si>
  <si>
    <t>225</t>
  </si>
  <si>
    <t>R019a</t>
  </si>
  <si>
    <t>Skříň pro úklidové prostředky, D+M</t>
  </si>
  <si>
    <t>597477356</t>
  </si>
  <si>
    <t>226</t>
  </si>
  <si>
    <t>55431079</t>
  </si>
  <si>
    <t>koš odpadkový nášlapný plastový 6L</t>
  </si>
  <si>
    <t>121349282</t>
  </si>
  <si>
    <t>Poznámka k položce:
platí popis v PD</t>
  </si>
  <si>
    <t>227</t>
  </si>
  <si>
    <t>R020</t>
  </si>
  <si>
    <t>Montáž osoušeče rukou</t>
  </si>
  <si>
    <t>8396302</t>
  </si>
  <si>
    <t>Montáž osoušeče rukou vč el. zapojení</t>
  </si>
  <si>
    <t>228</t>
  </si>
  <si>
    <t>SNL.SLO02E</t>
  </si>
  <si>
    <t>Nerezový bezdotykový osoušeč rukou</t>
  </si>
  <si>
    <t>-1464528289</t>
  </si>
  <si>
    <t>229</t>
  </si>
  <si>
    <t>998725202</t>
  </si>
  <si>
    <t>Přesun hmot procentní pro zařizovací předměty v objektech v do 12 m</t>
  </si>
  <si>
    <t>-175913570</t>
  </si>
  <si>
    <t>Přesun hmot pro zařizovací předměty stanovený procentní sazbou (%) z ceny vodorovná dopravní vzdálenost do 50 m v objektech výšky přes 6 do 12 m</t>
  </si>
  <si>
    <t>735</t>
  </si>
  <si>
    <t>Ústřední vytápění - otopná tělesa</t>
  </si>
  <si>
    <t>230</t>
  </si>
  <si>
    <t>R040</t>
  </si>
  <si>
    <t>Vypuštění a napuštění vody v systému</t>
  </si>
  <si>
    <t>-1670597095</t>
  </si>
  <si>
    <t>231</t>
  </si>
  <si>
    <t>R041</t>
  </si>
  <si>
    <t>Demontáž stávajícího potrubí vč zaslepení</t>
  </si>
  <si>
    <t>2042475380</t>
  </si>
  <si>
    <t>232</t>
  </si>
  <si>
    <t>R039</t>
  </si>
  <si>
    <t>Demontáž litinového otopného tělesa k dalšímu použití</t>
  </si>
  <si>
    <t>-925314354</t>
  </si>
  <si>
    <t>Demontáž litinového otopného tělesa délky do 2 m k dalšímu použití</t>
  </si>
  <si>
    <t>233</t>
  </si>
  <si>
    <t>R039a</t>
  </si>
  <si>
    <t>Repase litinového otopného tělesa</t>
  </si>
  <si>
    <t>-1157637210</t>
  </si>
  <si>
    <t>Poznámka k položce:
Přetěsnění, odstranění nátěru a opatření novým, výměna ventilu za termostatický</t>
  </si>
  <si>
    <t>234</t>
  </si>
  <si>
    <t>R039b</t>
  </si>
  <si>
    <t>Montáž litinového otopného tělesa</t>
  </si>
  <si>
    <t>227103051</t>
  </si>
  <si>
    <t>Poznámka k položce:
vč kotevního materiálu</t>
  </si>
  <si>
    <t>235</t>
  </si>
  <si>
    <t>R039c</t>
  </si>
  <si>
    <t>Termostatická hlavice, D+M</t>
  </si>
  <si>
    <t>-2136591247</t>
  </si>
  <si>
    <t>Poznámka k položce:
s pojistkou proti neoprávněné manipulaci</t>
  </si>
  <si>
    <t>236</t>
  </si>
  <si>
    <t>R043</t>
  </si>
  <si>
    <t>Nové potrubí pro napojení těles</t>
  </si>
  <si>
    <t>1396714768</t>
  </si>
  <si>
    <t>Poznámka k položce:
vč upevňovacího materiálu</t>
  </si>
  <si>
    <t>237</t>
  </si>
  <si>
    <t>R042</t>
  </si>
  <si>
    <t>Zkouška těsnosti potrubí a těles vč revizní zprávy</t>
  </si>
  <si>
    <t>450544761</t>
  </si>
  <si>
    <t>238</t>
  </si>
  <si>
    <t>-1877171151</t>
  </si>
  <si>
    <t>239</t>
  </si>
  <si>
    <t>998735202</t>
  </si>
  <si>
    <t>Přesun hmot procentní pro otopná tělesa v objektech v do 12 m</t>
  </si>
  <si>
    <t>1009774335</t>
  </si>
  <si>
    <t>Přesun hmot pro otopná tělesa stanovený procentní sazbou (%) z ceny vodorovná dopravní vzdálenost do 50 m v objektech výšky přes 6 do 12 m</t>
  </si>
  <si>
    <t>741</t>
  </si>
  <si>
    <t>Elektroinstalace - silnoproud</t>
  </si>
  <si>
    <t>240</t>
  </si>
  <si>
    <t>R044</t>
  </si>
  <si>
    <t>Svítidlo nouzové, D+M</t>
  </si>
  <si>
    <t>-799752730</t>
  </si>
  <si>
    <t>241</t>
  </si>
  <si>
    <t>R045</t>
  </si>
  <si>
    <t>Svítidlo přisazené, LED zdroj 40 W, D+M</t>
  </si>
  <si>
    <t>2108454896</t>
  </si>
  <si>
    <t>242</t>
  </si>
  <si>
    <t>R046</t>
  </si>
  <si>
    <t>Svítidlo vestavěné do stěny, LED zdroj 1,5 W, D+M</t>
  </si>
  <si>
    <t>513769290</t>
  </si>
  <si>
    <t>243</t>
  </si>
  <si>
    <t>R047</t>
  </si>
  <si>
    <t>Svítidlo vestavěné do kazetového podhledu, zdroj LED 25 W</t>
  </si>
  <si>
    <t>1562481979</t>
  </si>
  <si>
    <t>Svítidlo vestavěné do kazetového podhledu 600/600 mm, zdroj LED 25 W</t>
  </si>
  <si>
    <t>244</t>
  </si>
  <si>
    <t>R055</t>
  </si>
  <si>
    <t>Spínač polozapuštěný, řazení 1, D+M</t>
  </si>
  <si>
    <t>956831921</t>
  </si>
  <si>
    <t>Spínač polozapuštěný, řazení 1, kompletní sestava, D+M</t>
  </si>
  <si>
    <t>245</t>
  </si>
  <si>
    <t>R055a</t>
  </si>
  <si>
    <t>Spínač polozapuštěný, řazení 5, D+M</t>
  </si>
  <si>
    <t>39924275</t>
  </si>
  <si>
    <t>Spínač polozapuštěný, řazení 5, kompletní sestava, D+M</t>
  </si>
  <si>
    <t>246</t>
  </si>
  <si>
    <t>R055b</t>
  </si>
  <si>
    <t>Spínač polozapuštěný, řazení 6, D+M</t>
  </si>
  <si>
    <t>625011188</t>
  </si>
  <si>
    <t>Spínač polozapuštěný, řazení 6, kompletní sestava, D+M</t>
  </si>
  <si>
    <t>247</t>
  </si>
  <si>
    <t>R055c</t>
  </si>
  <si>
    <t>Spínač polozapuštěný, řazení 6+6, D+M</t>
  </si>
  <si>
    <t>1335463297</t>
  </si>
  <si>
    <t>Spínač polozapuštěný, řazení 6+6, kompletní sestava, D+M</t>
  </si>
  <si>
    <t>248</t>
  </si>
  <si>
    <t>R055d</t>
  </si>
  <si>
    <t>Spínač polozapuštěný, řazení 7, D+M</t>
  </si>
  <si>
    <t>1550220737</t>
  </si>
  <si>
    <t>Spínač polozapuštěný, řazení 7, kompletní sestava, D+M</t>
  </si>
  <si>
    <t>249</t>
  </si>
  <si>
    <t>R058</t>
  </si>
  <si>
    <t>Zásuvka polozapuštěná jednonásobná, D+M</t>
  </si>
  <si>
    <t>-914501506</t>
  </si>
  <si>
    <t>Zásuvka polozapuštěná jednonásobná, kompletní sestava, D+M</t>
  </si>
  <si>
    <t>250</t>
  </si>
  <si>
    <t>R058a</t>
  </si>
  <si>
    <t>Zásuvka polozapuštěná dvojnásobná, D+M</t>
  </si>
  <si>
    <t>1669726453</t>
  </si>
  <si>
    <t>Zásuvka polozapuštěná dvojnásobná, kompletní sestava, D+M</t>
  </si>
  <si>
    <t>251</t>
  </si>
  <si>
    <t>R058b</t>
  </si>
  <si>
    <t>Zásuvka polozapuštěná jednonásobná, s přepěťovou ochranou, D+M</t>
  </si>
  <si>
    <t>341698490</t>
  </si>
  <si>
    <t>Zásuvka polozapuštěná jednonásobná, s přepěťovou ochranou, kompletní sestava, D+M</t>
  </si>
  <si>
    <t>252</t>
  </si>
  <si>
    <t>R059</t>
  </si>
  <si>
    <t>Zapojení ohřívače vody</t>
  </si>
  <si>
    <t>-701642565</t>
  </si>
  <si>
    <t>253</t>
  </si>
  <si>
    <t>R056</t>
  </si>
  <si>
    <t>Demontáž a zpětná montáž kamery</t>
  </si>
  <si>
    <t>-872454627</t>
  </si>
  <si>
    <t>Demontáž a zpětná montáž kamery, vč zapojení</t>
  </si>
  <si>
    <t>Poznámka k položce:
vč. spojovacího materiálu a kabelu (do 15 m)</t>
  </si>
  <si>
    <t>254</t>
  </si>
  <si>
    <t>R056a</t>
  </si>
  <si>
    <t>Demontáž a zpětná montáž zásuvky RJ45</t>
  </si>
  <si>
    <t>508406068</t>
  </si>
  <si>
    <t>Demontáž a zpětná montáž zásuvky RJ45, vč zapojení</t>
  </si>
  <si>
    <t>255</t>
  </si>
  <si>
    <t>R056b</t>
  </si>
  <si>
    <t>Demontáž a zpětná montáž projektoru</t>
  </si>
  <si>
    <t>551967693</t>
  </si>
  <si>
    <t>Demontáž a zpětná montáž projektoru, vč zapojení</t>
  </si>
  <si>
    <t>256</t>
  </si>
  <si>
    <t>R057</t>
  </si>
  <si>
    <t>Infrapasivní pohybový spínač, D+M</t>
  </si>
  <si>
    <t>998302170</t>
  </si>
  <si>
    <t>257</t>
  </si>
  <si>
    <t>R048</t>
  </si>
  <si>
    <t>Zařízení detekce a signalizace požáru, D+M</t>
  </si>
  <si>
    <t>-1846364270</t>
  </si>
  <si>
    <t>Autonomní automatické zařízení detekce a signalizace požáru, D+M</t>
  </si>
  <si>
    <t>258</t>
  </si>
  <si>
    <t>R052</t>
  </si>
  <si>
    <t>Zapojení ventilátoru a regulátoru</t>
  </si>
  <si>
    <t>-1636653073</t>
  </si>
  <si>
    <t>259</t>
  </si>
  <si>
    <t>R053</t>
  </si>
  <si>
    <t>Zapojení čidla vzduchotechniky</t>
  </si>
  <si>
    <t>461956392</t>
  </si>
  <si>
    <t>260</t>
  </si>
  <si>
    <t>R051</t>
  </si>
  <si>
    <t>Ochranné pospojování, D+M</t>
  </si>
  <si>
    <t>-1603690067</t>
  </si>
  <si>
    <t>261</t>
  </si>
  <si>
    <t>R049</t>
  </si>
  <si>
    <t>Stavební rozvaděč a připravenost pro montáž výtahu</t>
  </si>
  <si>
    <t>588158984</t>
  </si>
  <si>
    <t>262</t>
  </si>
  <si>
    <t>R054</t>
  </si>
  <si>
    <t>Úpravy stávajícího rozvaděče pro napojení nového podružného, D+M</t>
  </si>
  <si>
    <t>-1826297994</t>
  </si>
  <si>
    <t>263</t>
  </si>
  <si>
    <t>R060</t>
  </si>
  <si>
    <t>Rozvaděč nový podružný, D+M</t>
  </si>
  <si>
    <t>-93301916</t>
  </si>
  <si>
    <t>Poznámka k položce:
IP30, 48 modulů, požární odolnost viz PBŘ, zapuštěná, vč. výzbroje, zámek</t>
  </si>
  <si>
    <t>264</t>
  </si>
  <si>
    <t>R061</t>
  </si>
  <si>
    <t>Proudový chránič 3f/25A, D+M</t>
  </si>
  <si>
    <t>-1958235245</t>
  </si>
  <si>
    <t>Poznámka k položce:
očet modulů: 4
Jmenovitý proud: 25 A
Jmenovitý reziduální proud: 30 mA
Typ: AC
Jmenovitý podmíněný zkratový proud s předřazenou pojistkou: 6 kA
Rázová odolnost (vlna 8/20): 250 A
Jmenovité napětí: 230/400 V AC
Jmenovitá frekvence: 50/60 Hz
Stupeň krytí: IP20
Teplota okolí: -5…+40 °C
Skladovací teplota: -40…+70 °C
Připojení tuhého/slaněného Cu vodiče: max. 25 mm2
Připojení pružného Cu vodiče: max. 25 mm2
Utahovací moment: 2,8 Nm
Max. průřez přípojnic: 10 mm2
Montážní poloha: libovolná</t>
  </si>
  <si>
    <t>265</t>
  </si>
  <si>
    <t>R061b</t>
  </si>
  <si>
    <t>Proudový chránič 1f/25A, D+M</t>
  </si>
  <si>
    <t>-195991898</t>
  </si>
  <si>
    <t>Poznámka k položce:
Počet modulů: 2
Jmenovitý proud: 25 A
Jmenovitý reziduální proud: 30 mA
Typ: AC
Jmenovitý podmíněný zkratový proud s předřazenou pojistkou: 6 kA
Rázová odolnost (vlna 8/20): 250 A
Jmenovité napětí: 230/400 V AC
Jmenovitá frekvence: 50/60 Hz
Stupeň krytí: IP20
Teplota okolí: –5 až +40 °C
Skladovací teplota: –40 až +70 °C
Připojení tuhého/slaněného Cu vodiče: max. 25 mm2
Připojení pružného Cu vodiče: max. 25 mm2
Utahovací moment: 2,8 Nm
Max. průřez přípojnic: 10 mm2
Montážní poloha: libovolná</t>
  </si>
  <si>
    <t>266</t>
  </si>
  <si>
    <t>R061a</t>
  </si>
  <si>
    <t>Jistič 3f/25A, D+M</t>
  </si>
  <si>
    <t>2075903339</t>
  </si>
  <si>
    <t>Poznámka k položce:
Jmenovitá zkratová vypínací schopnost Icn: 10 kA
Vypínací charakteristika: B
Jmenovitý proud: 25 A
Počet fází (modulů): 3
Rozměry jističe (V × H × Š): 88 × 69 × 52,5 mm
Jmenovité napětí: 230/400 V AC; 72 V DC (min. 12 V AC; 12 V DC)
Jmenovitá frekvence: 50/60 Hz
Stupeň krytí: IP20
Teplota okolí: –25 až +55 °C
Skladovací teplota: –40 až +70 °C
Připojení tuhého/slaněného Cu vodiče: max. 35 mm2
Připojení pružného Cu vodiče: max. 25 mm2
Utahovací moment: 2,8 Nm
Max. průřez přípojnic: 10 mm2
Montážní poloha: libovolná
Napájecí strana: libovolná
Možnost dovybavit jistič příslušenstvím: ano</t>
  </si>
  <si>
    <t>267</t>
  </si>
  <si>
    <t>R061c</t>
  </si>
  <si>
    <t>Jistič 1f/16A, D+M</t>
  </si>
  <si>
    <t>169896353</t>
  </si>
  <si>
    <t>Poznámka k položce:
Jmenovitá zkratová vypínací schopnost Icn: 10 kA
Vypínací charakteristika: B
Jmenovitý proud: 16 A
Počet fází (modulů): 1
Rozměry jističe (V × H × Š): 88 × 69 × 17,5 mm
Jmenovité napětí: 230/400 V AC; 72 V DC (min. 12 V AC; 12 V DC)
Jmenovitá frekvence: 50/60 Hz
Stupeň krytí: IP20
Teplota okolí: –25 až +55 °C
Skladovací teplota: –40 až +70 °C
Připojení tuhého/slaněného Cu vodiče: max. 35 mm2
Připojení pružného Cu vodiče: max. 25 mm2
Utahovací moment: 2,8 Nm
Max. průřez přípojnic: 10 mm2
Montážní poloha: libovolná
Napájecí strana: libovolná
Možnost dovybavit jistič příslušenstvím: ano</t>
  </si>
  <si>
    <t>268</t>
  </si>
  <si>
    <t>R061d</t>
  </si>
  <si>
    <t>Jistič 1f/10A, D+M</t>
  </si>
  <si>
    <t>2007002416</t>
  </si>
  <si>
    <t>Poznámka k položce:
Jmenovitá zkratová vypínací schopnost Icn: 10 kA
Vypínací charakteristika: B
Jmenovitý proud: 10 A
Počet fází (modulů): 1
Rozměry jističe (V × H × Š): 88 × 69 × 17,5 mm
Jmenovité napětí: 230/400 V AC; 72 V DC (min. 12 V AC; 12 V DC)
Jmenovitá frekvence: 50/60 Hz
Stupeň krytí: IP20
Teplota okolí: –25 až +55 °C
Skladovací teplota: –40 až +70 °C
Připojení tuhého/slaněného Cu vodiče: max. 35 mm2
Připojení pružného Cu vodiče: max. 25 mm2
Utahovací moment: 2,8 Nm
Max. průřez přípojnic: 10 mm2
Montážní poloha: libovolná
Napájecí strana: libovolná
Možnost dovybavit jistič příslušenstvím: ano</t>
  </si>
  <si>
    <t>269</t>
  </si>
  <si>
    <t>R061e</t>
  </si>
  <si>
    <t>Jistič 1f/6A, D+M</t>
  </si>
  <si>
    <t>-290789301</t>
  </si>
  <si>
    <t>Poznámka k položce:
Jmenovitá zkratová vypínací schopnost Icn: 10 kA
Vypínací charakteristika: B
Jmenovitý proud: 6 A
Počet fází (modulů): 1
Rozměry jističe (V × H × Š): 88 × 69 × 17,5 mm
Jmenovité napětí: 230/400 V AC; 72 V DC (min. 12 V AC; 12 V DC)
Jmenovitá frekvence: 50/60 Hz
Stupeň krytí: IP20
Teplota okolí: –25 až +55 °C
Skladovací teplota: –40 až +70 °C
Připojení tuhého/slaněného Cu vodiče: max. 35 mm2
Připojení pružného Cu vodiče: max. 25 mm2
Utahovací moment: 2,8 Nm
Max. průřez přípojnic: 10 mm2
Montážní poloha: libovolná
Napájecí strana: libovolná
Možnost dovybavit jistič příslušenstvím: ano</t>
  </si>
  <si>
    <t>270</t>
  </si>
  <si>
    <t>R065</t>
  </si>
  <si>
    <t>Stykač 1f/16A, D+M</t>
  </si>
  <si>
    <t>1476231912</t>
  </si>
  <si>
    <t>Stykač 1f/16A, 230V, AC, D+M</t>
  </si>
  <si>
    <t>271</t>
  </si>
  <si>
    <t>R063</t>
  </si>
  <si>
    <t>Kabel CYKY 5x10 mm2, D+M</t>
  </si>
  <si>
    <t>1099212279</t>
  </si>
  <si>
    <t>272</t>
  </si>
  <si>
    <t>R063a</t>
  </si>
  <si>
    <t>Kabel CYKY 3x2,5 mm2, D+M</t>
  </si>
  <si>
    <t>901039155</t>
  </si>
  <si>
    <t>273</t>
  </si>
  <si>
    <t>R063b</t>
  </si>
  <si>
    <t>Kabel CYKY 3x1,5 mm2, D+M</t>
  </si>
  <si>
    <t>-2081837952</t>
  </si>
  <si>
    <t>274</t>
  </si>
  <si>
    <t>R063c</t>
  </si>
  <si>
    <t>Vodič zelenožlutý CY 1x6 mm2, D+M</t>
  </si>
  <si>
    <t>-321931114</t>
  </si>
  <si>
    <t>275</t>
  </si>
  <si>
    <t>R062</t>
  </si>
  <si>
    <t>Materiál nosný a ochranný, D+M</t>
  </si>
  <si>
    <t>202793172</t>
  </si>
  <si>
    <t>Poznámka k položce:
Elektroinstalačná trubky a lišty, materiál spojovací a kotevní, nehořlavé podložky</t>
  </si>
  <si>
    <t>276</t>
  </si>
  <si>
    <t>R064</t>
  </si>
  <si>
    <t>Ukončení izolovaných vodičů v rozvaděči nebo přístroji</t>
  </si>
  <si>
    <t>-1166722867</t>
  </si>
  <si>
    <t>277</t>
  </si>
  <si>
    <t>R050</t>
  </si>
  <si>
    <t>Dodavatelská dokumentace svítidel</t>
  </si>
  <si>
    <t>1452764662</t>
  </si>
  <si>
    <t>Poznámka k položce:
Posouzení a návrh umělého osvětlení a jeho optimalizace</t>
  </si>
  <si>
    <t>278</t>
  </si>
  <si>
    <t>741810002</t>
  </si>
  <si>
    <t>Celková prohlídka elektrického rozvodu a zařízení do 500 000,- Kč</t>
  </si>
  <si>
    <t>155081364</t>
  </si>
  <si>
    <t>Zkoušky a prohlídky elektrických rozvodů a zařízení celková prohlídka a vyhotovení revizní zprávy pro objem montážních prací přes 100 do 500 tis. Kč</t>
  </si>
  <si>
    <t>279</t>
  </si>
  <si>
    <t>542833391</t>
  </si>
  <si>
    <t>280</t>
  </si>
  <si>
    <t>998741202</t>
  </si>
  <si>
    <t>Přesun hmot procentní pro silnoproud v objektech v do 12 m</t>
  </si>
  <si>
    <t>926850005</t>
  </si>
  <si>
    <t>Přesun hmot pro silnoproud stanovený procentní sazbou (%) z ceny vodorovná dopravní vzdálenost do 50 m v objektech výšky přes 6 do 12 m</t>
  </si>
  <si>
    <t>749</t>
  </si>
  <si>
    <t>Elektromontáže - hromosvod</t>
  </si>
  <si>
    <t>281</t>
  </si>
  <si>
    <t>741410021</t>
  </si>
  <si>
    <t>Montáž vodič uzemňovací pásek průřezu do 120 mm2 v městské zástavbě v zemi</t>
  </si>
  <si>
    <t>-169599557</t>
  </si>
  <si>
    <t>Montáž uzemňovacího vedení s upevněním, propojením a připojením pomocí svorek v zemi s izolací spojů pásku průřezu do 120 mm2 v městské zástavbě</t>
  </si>
  <si>
    <t>282</t>
  </si>
  <si>
    <t>Zemnící páska FeZn 30x4 mm</t>
  </si>
  <si>
    <t>1816307713</t>
  </si>
  <si>
    <t>12*1,2 'Přepočtené koeficientem množství</t>
  </si>
  <si>
    <t>283</t>
  </si>
  <si>
    <t>741420001</t>
  </si>
  <si>
    <t>Montáž drát nebo lano hromosvodné svodové D do 10 mm s podpěrou</t>
  </si>
  <si>
    <t>780051434</t>
  </si>
  <si>
    <t>Montáž hromosvodného vedení svodových drátů nebo lan s podpěrami, D do 10 mm</t>
  </si>
  <si>
    <t>284</t>
  </si>
  <si>
    <t>354410720</t>
  </si>
  <si>
    <t>drát průměr 8 mm FeZn</t>
  </si>
  <si>
    <t>kg</t>
  </si>
  <si>
    <t>1050708323</t>
  </si>
  <si>
    <t>27*0,4</t>
  </si>
  <si>
    <t>10,8*1,1 'Přepočtené koeficientem množství</t>
  </si>
  <si>
    <t>285</t>
  </si>
  <si>
    <t>354410730</t>
  </si>
  <si>
    <t>drát průměr 10 mm FeZn</t>
  </si>
  <si>
    <t>1287846516</t>
  </si>
  <si>
    <t>Poznámka k položce:
Hmotnost: 0,4 kg/m</t>
  </si>
  <si>
    <t>3*0,62</t>
  </si>
  <si>
    <t>1,86*1,1 'Přepočtené koeficientem množství</t>
  </si>
  <si>
    <t>286</t>
  </si>
  <si>
    <t>354415600</t>
  </si>
  <si>
    <t>podpěra vedení PV23 FeZn na plechové střechy 110 mm</t>
  </si>
  <si>
    <t>1871994051</t>
  </si>
  <si>
    <t>podpěra vedení FeZn na plechové střechy 110 mm</t>
  </si>
  <si>
    <t>287</t>
  </si>
  <si>
    <t>35441550</t>
  </si>
  <si>
    <t>podpěra vedení FeZn na lepenkovou krytinu a eternit 100 mm</t>
  </si>
  <si>
    <t>1280426491</t>
  </si>
  <si>
    <t>288</t>
  </si>
  <si>
    <t>741420021</t>
  </si>
  <si>
    <t>Montáž svorka hromosvodná se 2 šrouby</t>
  </si>
  <si>
    <t>-849900849</t>
  </si>
  <si>
    <t>Montáž hromosvodného vedení svorek se 2 šrouby</t>
  </si>
  <si>
    <t>289</t>
  </si>
  <si>
    <t>35441905</t>
  </si>
  <si>
    <t>svorka připojovací k připojení okapových žlabů</t>
  </si>
  <si>
    <t>-23610077</t>
  </si>
  <si>
    <t>290</t>
  </si>
  <si>
    <t>354420340</t>
  </si>
  <si>
    <t>svorka uzemnění  SZa nerez zkušební</t>
  </si>
  <si>
    <t>346313278</t>
  </si>
  <si>
    <t>svorka uzemnění nerez zkušební, 81 mm</t>
  </si>
  <si>
    <t>291</t>
  </si>
  <si>
    <t>354420330</t>
  </si>
  <si>
    <t>svorka uzemnění  SS nerez spojovací</t>
  </si>
  <si>
    <t>773889898</t>
  </si>
  <si>
    <t>svorka uzemnění nerez spojovací</t>
  </si>
  <si>
    <t>292</t>
  </si>
  <si>
    <t>741440031</t>
  </si>
  <si>
    <t>Montáž tyč zemnicí délky do 2 m</t>
  </si>
  <si>
    <t>1980052145</t>
  </si>
  <si>
    <t>Montáž zemnicích desek a tyčí s připojením na svodové nebo uzemňovací vedení bez příslušenství tyčí, délky do 2 m</t>
  </si>
  <si>
    <t>293</t>
  </si>
  <si>
    <t>35441118</t>
  </si>
  <si>
    <t>tyč jímací s kovaným hrotem 2000 mm Cu</t>
  </si>
  <si>
    <t>-82194526</t>
  </si>
  <si>
    <t>294</t>
  </si>
  <si>
    <t>741420051</t>
  </si>
  <si>
    <t>Montáž vedení hromosvodné-úhelník nebo trubka s držáky do zdiva</t>
  </si>
  <si>
    <t>682941936</t>
  </si>
  <si>
    <t>Montáž hromosvodného vedení ochranných prvků úhelníků nebo trubek s držáky do zdiva</t>
  </si>
  <si>
    <t>295</t>
  </si>
  <si>
    <t>354418300</t>
  </si>
  <si>
    <t>úhelník ochranný OU 1.7 na ochranu svodu 1,7 m</t>
  </si>
  <si>
    <t>597668983</t>
  </si>
  <si>
    <t>úhelník ochranný na ochranu svodu - 1700 mm, FeZn</t>
  </si>
  <si>
    <t>296</t>
  </si>
  <si>
    <t>354418440</t>
  </si>
  <si>
    <t>držák ochranného úhelníku boční se středovým  vrutem DUDa-18 nerez</t>
  </si>
  <si>
    <t>-1375307954</t>
  </si>
  <si>
    <t>držák ochranného úhelníku do dřeva boční se středovým vrutem - 180 mm, nerez</t>
  </si>
  <si>
    <t>297</t>
  </si>
  <si>
    <t>741420083</t>
  </si>
  <si>
    <t>Montáž vedení hromosvodné-štítek k označení svodu</t>
  </si>
  <si>
    <t>431663596</t>
  </si>
  <si>
    <t>Montáž hromosvodného vedení doplňků štítků k označení svodů</t>
  </si>
  <si>
    <t>298</t>
  </si>
  <si>
    <t>354421100</t>
  </si>
  <si>
    <t>štítek plastový č. 31 -  čísla svodů</t>
  </si>
  <si>
    <t>2018042273</t>
  </si>
  <si>
    <t>štítek plastový -  čísla svodů</t>
  </si>
  <si>
    <t>299</t>
  </si>
  <si>
    <t>R067</t>
  </si>
  <si>
    <t>Exotermické svařování</t>
  </si>
  <si>
    <t>937810995</t>
  </si>
  <si>
    <t>300</t>
  </si>
  <si>
    <t>R068</t>
  </si>
  <si>
    <t>Úprava stávajícího hromosvodu v místě napojení nového, D+M</t>
  </si>
  <si>
    <t>2139583290</t>
  </si>
  <si>
    <t>301</t>
  </si>
  <si>
    <t>R066</t>
  </si>
  <si>
    <t>1619655305</t>
  </si>
  <si>
    <t>Poznámka k položce:
vč zemních prací a urovnání plochy dvora do původního stavu</t>
  </si>
  <si>
    <t>302</t>
  </si>
  <si>
    <t>Revize bleskosvodu a uzemnění</t>
  </si>
  <si>
    <t>Soubor</t>
  </si>
  <si>
    <t>1524046351</t>
  </si>
  <si>
    <t>303</t>
  </si>
  <si>
    <t>1911786377</t>
  </si>
  <si>
    <t>751</t>
  </si>
  <si>
    <t>Vzduchotechnika</t>
  </si>
  <si>
    <t>304</t>
  </si>
  <si>
    <t>751133011</t>
  </si>
  <si>
    <t>Mtž vent diag ntl potrubního nevýbušného D do 100 mm</t>
  </si>
  <si>
    <t>-930701728</t>
  </si>
  <si>
    <t>Montáž ventilátoru diagonálního nízkotlakého potrubního nevýbušného, průměru do 100 mm</t>
  </si>
  <si>
    <t>305</t>
  </si>
  <si>
    <t>R035</t>
  </si>
  <si>
    <t>Ventilátor potrubní dn 100, průtok max 250 m3/hod</t>
  </si>
  <si>
    <t>1746090658</t>
  </si>
  <si>
    <t>Poznámka k položce:
IP44
Plynulá regulace otáček.
Skříň ventilátoru je vyrobena z ocelového pozinkovaného plechu. Hrdla ventilátoru pro připojení VZT potrubí jsou opatřena gumovým těsněním, na výtlaku je zabudovaný difuzor, který zlepšuje účinnost a snižuje hluk.
Oběžné kolo ventilátoru je vyrobeno z ABS plastu, jeho optimalizovaný design zvyšuje výkon a snižuje hluk.
Motor: Jednofázový asynchronní motor vybavený vnějším rotorem a tepelnou ochranou.</t>
  </si>
  <si>
    <t>306</t>
  </si>
  <si>
    <t>R037</t>
  </si>
  <si>
    <t>Regulátor otáček ventilátoru, elektronický, D+M</t>
  </si>
  <si>
    <t>773965334</t>
  </si>
  <si>
    <t>Poznámka k položce:
Jednofázový regulátor otáček určený pro regulaci otáček nebo výkonu ventilátoru</t>
  </si>
  <si>
    <t>307</t>
  </si>
  <si>
    <t>751398041</t>
  </si>
  <si>
    <t>Mtž protidešťové žaluzie potrubí D do 300 mm</t>
  </si>
  <si>
    <t>-1407113850</t>
  </si>
  <si>
    <t>Montáž ostatních zařízení protidešťové žaluzie nebo žaluziové klapky na kruhové potrubí, průměru do 300 mm</t>
  </si>
  <si>
    <t>308</t>
  </si>
  <si>
    <t>R038</t>
  </si>
  <si>
    <t>Protidešťová žaluzie na potrubí dn 100</t>
  </si>
  <si>
    <t>1863501750</t>
  </si>
  <si>
    <t>Poznámka k položce:
S mřížkou proti hmyzu, s pohyblivými klapkami</t>
  </si>
  <si>
    <t>309</t>
  </si>
  <si>
    <t>751510041</t>
  </si>
  <si>
    <t>Vzduchotechnické potrubí pozink kruhové spirálně vinuté D do 100 mm</t>
  </si>
  <si>
    <t>285414949</t>
  </si>
  <si>
    <t>Vzduchotechnické potrubí z pozinkovaného plechu kruhové, trouba spirálně vinutá bez příruby, průměru do 100 mm</t>
  </si>
  <si>
    <t>310</t>
  </si>
  <si>
    <t>751514177</t>
  </si>
  <si>
    <t>Mtž oblouku do plech potrubí kruh bez příruby D do 100 mm</t>
  </si>
  <si>
    <t>1868267272</t>
  </si>
  <si>
    <t>Montáž oblouku do plechového potrubí kruhového bez příruby, průměru do 100 mm</t>
  </si>
  <si>
    <t>311</t>
  </si>
  <si>
    <t>Oblouk dn 100, 90°</t>
  </si>
  <si>
    <t>-2141627917</t>
  </si>
  <si>
    <t>312</t>
  </si>
  <si>
    <t>751514376</t>
  </si>
  <si>
    <t>Mtž odbočky oboustranné do plech potrubí kruh bez příruby D do 100 mm</t>
  </si>
  <si>
    <t>-1612811772</t>
  </si>
  <si>
    <t>Montáž odbočky oboustranné do plechového potrubí kruhového bez příruby, průměru do 100 mm</t>
  </si>
  <si>
    <t>313</t>
  </si>
  <si>
    <t>R036</t>
  </si>
  <si>
    <t>Odbočka na potrubí dn 100/100/100 m</t>
  </si>
  <si>
    <t>-654535828</t>
  </si>
  <si>
    <t>Odbočka na potrubí dn 100/100/100 m, 90°</t>
  </si>
  <si>
    <t>314</t>
  </si>
  <si>
    <t>751322011</t>
  </si>
  <si>
    <t>Mtž talířového ventilu D do 100 mm</t>
  </si>
  <si>
    <t>763123202</t>
  </si>
  <si>
    <t>Montáž talířových ventilů, anemostatů, dýz talířového ventilu, průměru do 100 mm</t>
  </si>
  <si>
    <t>315</t>
  </si>
  <si>
    <t>Talířový ventil, dn 100, odtahový</t>
  </si>
  <si>
    <t>992252766</t>
  </si>
  <si>
    <t>Poznámka k položce:
s nastavitelným regulačním kuželem</t>
  </si>
  <si>
    <t>316</t>
  </si>
  <si>
    <t>751691111</t>
  </si>
  <si>
    <t>Zaregulování systému vzduchotechnického zařízení - 1 koncový (distribuční) prvek</t>
  </si>
  <si>
    <t>1019560448</t>
  </si>
  <si>
    <t>Zaregulování systému vzduchotechnického zařízení za 1 koncový (distribuční) prvek</t>
  </si>
  <si>
    <t>317</t>
  </si>
  <si>
    <t>Čidlo vlhkosti, D+M</t>
  </si>
  <si>
    <t>1945006637</t>
  </si>
  <si>
    <t>318</t>
  </si>
  <si>
    <t>R038a</t>
  </si>
  <si>
    <t>Čidlo pohybu, D+M</t>
  </si>
  <si>
    <t>143032422</t>
  </si>
  <si>
    <t>319</t>
  </si>
  <si>
    <t>R038b</t>
  </si>
  <si>
    <t>Přepínač provozu, D+M</t>
  </si>
  <si>
    <t>-890315726</t>
  </si>
  <si>
    <t>320</t>
  </si>
  <si>
    <t>-610419593</t>
  </si>
  <si>
    <t>321</t>
  </si>
  <si>
    <t>998751201</t>
  </si>
  <si>
    <t>Přesun hmot procentní pro vzduchotechniku v objektech v do 12 m</t>
  </si>
  <si>
    <t>1796692089</t>
  </si>
  <si>
    <t>Přesun hmot pro vzduchotechniku stanovený procentní sazbou (%) z ceny vodorovná dopravní vzdálenost do 50 m v objektech výšky do 12 m</t>
  </si>
  <si>
    <t>762</t>
  </si>
  <si>
    <t>Konstrukce tesařské</t>
  </si>
  <si>
    <t>322</t>
  </si>
  <si>
    <t>762101923</t>
  </si>
  <si>
    <t>Vyřezání otvoru ve stěně s bedněním z prken tl do 32 mm plochy jednotlivě přes 4 m2</t>
  </si>
  <si>
    <t>908754976</t>
  </si>
  <si>
    <t>Vyřezání jednotlivých otvorů ve stěnách a příčkách s vyřezáním konstrukce s bedněním z prken tl. do 32 mm, otvoru plochy jednotlivě přes 4 m2</t>
  </si>
  <si>
    <t>1,87*3,1"pro spojovací chodbu</t>
  </si>
  <si>
    <t>323</t>
  </si>
  <si>
    <t>762382011</t>
  </si>
  <si>
    <t>Heverování a podepření tesařských konstrukcí krovů, prázdná vazba do 9 m</t>
  </si>
  <si>
    <t>976998946</t>
  </si>
  <si>
    <t>Heverování a podepření tesařských konstrukcí krovů prázdná vazba, rozpětí do 9 m</t>
  </si>
  <si>
    <t>324</t>
  </si>
  <si>
    <t>762381011</t>
  </si>
  <si>
    <t>Heverování a podepření tesařských konstrukcí krovů, plná vazba do 9 m</t>
  </si>
  <si>
    <t>-282386574</t>
  </si>
  <si>
    <t>Heverování a podepření tesařských konstrukcí krovů plná vazba, rozpětí do 9 m</t>
  </si>
  <si>
    <t>325</t>
  </si>
  <si>
    <t>762331932</t>
  </si>
  <si>
    <t>Vyřezání části střešní vazby průřezové plochy řeziva do 288 cm2 délky do 5 m</t>
  </si>
  <si>
    <t>-1586927661</t>
  </si>
  <si>
    <t>Vázané konstrukce krovů vyřezání části střešní vazby průřezové plochy řeziva přes 224 do 288 cm2, délky vyřezané části krovového prvku přes 3 do 5 m</t>
  </si>
  <si>
    <t>2*4+4*2+5*6"krokve</t>
  </si>
  <si>
    <t>3+4*3"vaznice</t>
  </si>
  <si>
    <t>1,5*3+0,5*3"stojky</t>
  </si>
  <si>
    <t>67*1,15 'Přepočtené koeficientem množství</t>
  </si>
  <si>
    <t>326</t>
  </si>
  <si>
    <t>762332922</t>
  </si>
  <si>
    <t>Doplnění části střešní vazby z hranolů průřezové plochy do 224 cm2 včetně materiálu</t>
  </si>
  <si>
    <t>-333407886</t>
  </si>
  <si>
    <t>Vázané konstrukce krovů doplnění části střešní vazby z hranolů, nebo hranolků (materiál v ceně), průřezové plochy přes 120 do 224 cm2</t>
  </si>
  <si>
    <t>327</t>
  </si>
  <si>
    <t>762332923</t>
  </si>
  <si>
    <t>Doplnění části střešní vazby z hranolů průřezové plochy do 288 cm2 včetně materiálu</t>
  </si>
  <si>
    <t>376047849</t>
  </si>
  <si>
    <t>Vázané konstrukce krovů doplnění části střešní vazby z hranolů, nebo hranolků (materiál v ceně), průřezové plochy přes 224 do 288 cm2</t>
  </si>
  <si>
    <t>77,05*1/2</t>
  </si>
  <si>
    <t>328</t>
  </si>
  <si>
    <t>762123210</t>
  </si>
  <si>
    <t>Montáž tesařských stěn vázaných s ocelovými spojkami z hraněného řeziva průřezové plochy do 100 cm2</t>
  </si>
  <si>
    <t>-1231269549</t>
  </si>
  <si>
    <t>Montáž konstrukce stěn a příček vázaných z fošen, hranolů, hranolků, s použitím ocelových spojek (spojky ve specifikaci), průřezové plochy do 100 cm2</t>
  </si>
  <si>
    <t>2,5*(7,5+6)/0,625"spojovací chodba</t>
  </si>
  <si>
    <t>1*4"pod okny spojovací chodby</t>
  </si>
  <si>
    <t>4*8"zavětrování spojovací chodby</t>
  </si>
  <si>
    <t>329</t>
  </si>
  <si>
    <t>60512125</t>
  </si>
  <si>
    <t>hranol stavební řezivo průřezu do 120cm2 do dl 6m</t>
  </si>
  <si>
    <t>26838766</t>
  </si>
  <si>
    <t>2,5*(7,5+6)/0,625*0,06*0,16"spojovací chodba</t>
  </si>
  <si>
    <t>1*4*0,06*0,16"pod okny spojovací chodby</t>
  </si>
  <si>
    <t>4*8*0,06*0,16"zavětrování spojovací chodby</t>
  </si>
  <si>
    <t>0,863*1,1 'Přepočtené koeficientem množství</t>
  </si>
  <si>
    <t>330</t>
  </si>
  <si>
    <t>762195000</t>
  </si>
  <si>
    <t>Spojovací prostředky pro montáž stěn, příček, bednění stěn</t>
  </si>
  <si>
    <t>997152105</t>
  </si>
  <si>
    <t>Spojovací prostředky stěn a příček hřebíky, svory, fixační prkna</t>
  </si>
  <si>
    <t>331</t>
  </si>
  <si>
    <t>762332141</t>
  </si>
  <si>
    <t>Montáž vázaných kcí krovů pravidelných z hraněného řeziva plochy do 120 cm2 s ocelovými spojkami</t>
  </si>
  <si>
    <t>186072621</t>
  </si>
  <si>
    <t>Montáž vázaných konstrukcí krovů střech pultových, sedlových, valbových, stanových čtvercového nebo obdélníkového půdorysu, z řeziva hraněného s použitím ocelových spojek (spojky ve specifikaci), průřezové plochy do 120 cm2</t>
  </si>
  <si>
    <t>7,5/0,6*2,825"krokvičky nad spojovací chodbou</t>
  </si>
  <si>
    <t>332</t>
  </si>
  <si>
    <t>888884361</t>
  </si>
  <si>
    <t>7,5/0,6*2,825*0,06*0,2"krokvičky nad spojovací chodbou</t>
  </si>
  <si>
    <t>0,424*1,1 'Přepočtené koeficientem množství</t>
  </si>
  <si>
    <t>333</t>
  </si>
  <si>
    <t>762332143</t>
  </si>
  <si>
    <t>Montáž vázaných kcí krovů pravidelných z hraněného řeziva plochy do 288 cm2 s ocelovými spojkami</t>
  </si>
  <si>
    <t>485406565</t>
  </si>
  <si>
    <t>Montáž vázaných konstrukcí krovů střech pultových, sedlových, valbových, stanových čtvercového nebo obdélníkového půdorysu, z řeziva hraněného s použitím ocelových spojek (spojky ve specifikaci), průřezové plochy přes 224 do 288 cm2</t>
  </si>
  <si>
    <t>7,5+6"spojovací chodba-hranol na stropu pod stěnou</t>
  </si>
  <si>
    <t>8,5+7"spojovací chodba-hranol na horní ploše stěny</t>
  </si>
  <si>
    <t>334</t>
  </si>
  <si>
    <t>60512135</t>
  </si>
  <si>
    <t>hranol stavební řezivo průřezu do 288cm2 do dl 6m</t>
  </si>
  <si>
    <t>548389465</t>
  </si>
  <si>
    <t>(7,5+6)*0,16*0,16"spojovací chodba-hranol na stropu pod stěnou</t>
  </si>
  <si>
    <t>(8,5+7)*0,16*0,18"spojovací chodba-hranol na horní ploše stěny</t>
  </si>
  <si>
    <t>0,792*1,1 'Přepočtené koeficientem množství</t>
  </si>
  <si>
    <t>335</t>
  </si>
  <si>
    <t>762395000</t>
  </si>
  <si>
    <t>Spojovací prostředky krovů, bednění, laťování, nadstřešních konstrukcí</t>
  </si>
  <si>
    <t>-51654531</t>
  </si>
  <si>
    <t>Spojovací prostředky krovů, bednění a laťování, nadstřešních konstrukcí svory, prkna, hřebíky, pásová ocel, vruty</t>
  </si>
  <si>
    <t>1,216*1,1 'Přepočtené koeficientem množství</t>
  </si>
  <si>
    <t>336</t>
  </si>
  <si>
    <t>762341811</t>
  </si>
  <si>
    <t>Demontáž bednění střech z prken</t>
  </si>
  <si>
    <t>113755468</t>
  </si>
  <si>
    <t>Demontáž bednění a laťování bednění střech rovných, obloukových, sklonu do 60° se všemi nadstřešními konstrukcemi z prken hrubých, hoblovaných tl. do 32 mm</t>
  </si>
  <si>
    <t>337</t>
  </si>
  <si>
    <t>762431210</t>
  </si>
  <si>
    <t>Montáž obložení stěn deskami z dřevovláknitých hmot tvrdými</t>
  </si>
  <si>
    <t>1359556238</t>
  </si>
  <si>
    <t>Obložení stěn montáž deskami z dřevovláknitých hmot včetně tvarování a úpravy pro olištování spár tvrdými</t>
  </si>
  <si>
    <t>338</t>
  </si>
  <si>
    <t>60711501</t>
  </si>
  <si>
    <t>deska dřevovláknitá tvrdá MDF surová 1840x2750mm tl 12mm</t>
  </si>
  <si>
    <t>-944316480</t>
  </si>
  <si>
    <t>(6,9+6,7)*2,5-1*1,3*2-1*1*2</t>
  </si>
  <si>
    <t>29,4*1,04 'Přepočtené koeficientem množství</t>
  </si>
  <si>
    <t>339</t>
  </si>
  <si>
    <t>762813115</t>
  </si>
  <si>
    <t>Montáž vrchního záklopu z desek dřevotřískových na pero a drážku</t>
  </si>
  <si>
    <t>-1907242639</t>
  </si>
  <si>
    <t>Záklop stropů montáž (materiál ve specifikaci) vrchního z desek dřevotřískových nebo dřevoštěpkových na pero a drážku</t>
  </si>
  <si>
    <t>Poznámka k položce:
lepených k podkladu bodově a po obvodu, lepidlo kompatibilní s polystyrenem</t>
  </si>
  <si>
    <t>340</t>
  </si>
  <si>
    <t>60726285</t>
  </si>
  <si>
    <t>deska dřevoštěpková OSB 3 P+D broušená tl 22mm</t>
  </si>
  <si>
    <t>-415529640</t>
  </si>
  <si>
    <t>28,5*1,08 'Přepočtené koeficientem množství</t>
  </si>
  <si>
    <t>341</t>
  </si>
  <si>
    <t>R029</t>
  </si>
  <si>
    <t>Stavební přípomoce a konstrukce, D+M</t>
  </si>
  <si>
    <t>1760946040</t>
  </si>
  <si>
    <t>Poznámka k položce:
vč. atypického spojovacího materiálu či tesařského kování a kotvení</t>
  </si>
  <si>
    <t>342</t>
  </si>
  <si>
    <t>998762102</t>
  </si>
  <si>
    <t>Přesun hmot tonážní pro kce tesařské v objektech v do 12 m</t>
  </si>
  <si>
    <t>429720242</t>
  </si>
  <si>
    <t>Přesun hmot pro konstrukce tesařské stanovený z hmotnosti přesunovaného materiálu vodorovná dopravní vzdálenost do 50 m v objektech výšky přes 6 do 12 m</t>
  </si>
  <si>
    <t>343</t>
  </si>
  <si>
    <t>998762181</t>
  </si>
  <si>
    <t>Příplatek k přesunu hmot tonážní 762 prováděný bez použití mechanizace</t>
  </si>
  <si>
    <t>-1733660674</t>
  </si>
  <si>
    <t>Přesun hmot pro konstrukce tesařské stanovený z hmotnosti přesunovaného materiálu Příplatek k cenám za přesun prováděný bez použití mechanizace pro jakoukoliv výšku objektu</t>
  </si>
  <si>
    <t>763</t>
  </si>
  <si>
    <t>Konstrukce suché výstavby</t>
  </si>
  <si>
    <t>344</t>
  </si>
  <si>
    <t>763121621</t>
  </si>
  <si>
    <t>Montáž desek tl 12,5 mm na nosnou kci SDK stěna předsazená</t>
  </si>
  <si>
    <t>-803933620</t>
  </si>
  <si>
    <t>Stěna předsazená ze sádrokartonových desek montáž desek na nosnou konstrukci, tl. 12,5 mm</t>
  </si>
  <si>
    <t>345</t>
  </si>
  <si>
    <t>59030034</t>
  </si>
  <si>
    <t>deska SDK protipožární impregnovaná DFH2 tl 12,5mm</t>
  </si>
  <si>
    <t>-380780079</t>
  </si>
  <si>
    <t>29,4*1,1 'Přepočtené koeficientem množství</t>
  </si>
  <si>
    <t>346</t>
  </si>
  <si>
    <t>59030914</t>
  </si>
  <si>
    <t>deska sádrovláknitá univerzální tl 12,5mm</t>
  </si>
  <si>
    <t>-970847079</t>
  </si>
  <si>
    <t>347</t>
  </si>
  <si>
    <t>763121631</t>
  </si>
  <si>
    <t>Montáž desek celoplošně lepených SDK stěna předsazená</t>
  </si>
  <si>
    <t>-367597256</t>
  </si>
  <si>
    <t>Stěna předsazená ze sádrokartonových desek montáž desek lepených celoplošně</t>
  </si>
  <si>
    <t>348</t>
  </si>
  <si>
    <t>59030033</t>
  </si>
  <si>
    <t>deska SDK protipožární DF tl 18mm</t>
  </si>
  <si>
    <t>692909800</t>
  </si>
  <si>
    <t>((6,9+6,7)*2,5-1*1,3*2-1*1*2)*2</t>
  </si>
  <si>
    <t>58,8*1,1 'Přepočtené koeficientem množství</t>
  </si>
  <si>
    <t>349</t>
  </si>
  <si>
    <t>763121712</t>
  </si>
  <si>
    <t>SDK stěna předsazená zalomení</t>
  </si>
  <si>
    <t>919248320</t>
  </si>
  <si>
    <t>Stěna předsazená ze sádrokartonových desek ostatní konstrukce a práce na předsazených stěnách ze sádrokartonových desek zalomení stěny</t>
  </si>
  <si>
    <t>2,5*4</t>
  </si>
  <si>
    <t>350</t>
  </si>
  <si>
    <t>763121715</t>
  </si>
  <si>
    <t>SDK stěna předsazená úprava styku stěny a podhledu separační páskou a silikonováním</t>
  </si>
  <si>
    <t>1684434589</t>
  </si>
  <si>
    <t>Stěna předsazená ze sádrokartonových desek ostatní konstrukce a práce na předsazených stěnách ze sádrokartonových desek úprava styku stěny a podhledu separační páskou se silikonem</t>
  </si>
  <si>
    <t>351</t>
  </si>
  <si>
    <t>763135102</t>
  </si>
  <si>
    <t>Montáž SDK kazetového podhledu z kazet 600x600 mm na zavěšenou polozapuštěnou nosnou konstrukci</t>
  </si>
  <si>
    <t>396153265</t>
  </si>
  <si>
    <t>Montáž sádrokartonového podhledu kazetového demontovatelného, velikosti kazet 600x600 mm včetně zavěšené nosné konstrukce polozapuštěné</t>
  </si>
  <si>
    <t>10,5"202, 203 a 204</t>
  </si>
  <si>
    <t>352</t>
  </si>
  <si>
    <t>59030571</t>
  </si>
  <si>
    <t>podhled kazetový bez děrování polozapuštená hrana tl 10mm 600x600mm</t>
  </si>
  <si>
    <t>-589185965</t>
  </si>
  <si>
    <t>10,5*1,05 'Přepočtené koeficientem množství</t>
  </si>
  <si>
    <t>353</t>
  </si>
  <si>
    <t>763135701</t>
  </si>
  <si>
    <t>Příplatek k montáži SDK podhledu za montáž jedné vrstvy zvukové izolace</t>
  </si>
  <si>
    <t>115603821</t>
  </si>
  <si>
    <t>Montáž sádrokartonového podhledu Příplatek k cenám: za montáž jedné vrstvy zvukové izolace</t>
  </si>
  <si>
    <t>354</t>
  </si>
  <si>
    <t>63150970</t>
  </si>
  <si>
    <t>pás tepelně izolační příčkový akustický λ=0,036-0,037 tl 60mm</t>
  </si>
  <si>
    <t>2070982031</t>
  </si>
  <si>
    <t>10,5*1,02 'Přepočtené koeficientem množství</t>
  </si>
  <si>
    <t>355</t>
  </si>
  <si>
    <t>763153612</t>
  </si>
  <si>
    <t>Montáž dvou vrstev desek SDK podlaha</t>
  </si>
  <si>
    <t>-2762311</t>
  </si>
  <si>
    <t>Podlaha ze sádrokartonových desek montáž desek dvou vrstev</t>
  </si>
  <si>
    <t>356</t>
  </si>
  <si>
    <t>1789957901</t>
  </si>
  <si>
    <t>15"spojovací chodba</t>
  </si>
  <si>
    <t>15*1,1 'Přepočtené koeficientem množství</t>
  </si>
  <si>
    <t>357</t>
  </si>
  <si>
    <t>59591273</t>
  </si>
  <si>
    <t>deska sádrovláknitá protipožární tl 15mm</t>
  </si>
  <si>
    <t>-1797865991</t>
  </si>
  <si>
    <t>358</t>
  </si>
  <si>
    <t>763164638</t>
  </si>
  <si>
    <t>SDK obklad kovových kcí tvaru U š do 1,2 m desky 2xDF 15</t>
  </si>
  <si>
    <t>-1328966449</t>
  </si>
  <si>
    <t>Obklad ze sádrokartonových desek konstrukcí kovových včetně ochranných úhelníků ve tvaru U rozvinuté šíře přes 0,6 do 1,2 m, opláštěný deskou protipožární DF, tl. 2 x 15 mm</t>
  </si>
  <si>
    <t>3,5+4,6+5,5</t>
  </si>
  <si>
    <t>359</t>
  </si>
  <si>
    <t>762810175</t>
  </si>
  <si>
    <t>Záklop stropů dvouvrstvý z cementotřískových desek tl 14+14 mm na sraz šroubovaných na rošt</t>
  </si>
  <si>
    <t>-501508615</t>
  </si>
  <si>
    <t>Záklop stropů z cementotřískových desek dvouvrstvých šroubovaných na rošt na sraz, tloušťky desky 14+14 mm</t>
  </si>
  <si>
    <t>0,46*1,95+0,26*2</t>
  </si>
  <si>
    <t>1,417*1,05 'Přepočtené koeficientem množství</t>
  </si>
  <si>
    <t>360</t>
  </si>
  <si>
    <t>R006</t>
  </si>
  <si>
    <t>Příplatek za desku tl. 16 mm, D+M</t>
  </si>
  <si>
    <t>-483931679</t>
  </si>
  <si>
    <t>Poznámka k položce:
z desek vytvožen kastlíks boky, čely a záklopem, nad nosníkem výtahu na vrcholu výtahové šachty</t>
  </si>
  <si>
    <t>361</t>
  </si>
  <si>
    <t>763231253</t>
  </si>
  <si>
    <t>Sádrovláknitý podhled protipožární deska 2x15 dvouvrstvá spodní kce profil CD+UD TI 60 mm 40 kg/m3</t>
  </si>
  <si>
    <t>279863532</t>
  </si>
  <si>
    <t>Podhled ze sádrovláknitých desek dvouvrstvá zavěšená spodní konstrukce z ocelových profilů CD, UD dvojitě opláštěná deskami protipožárními tl. 2 x 15 mm, TI tl. 60 mm 40 kg/m3</t>
  </si>
  <si>
    <t>15*1,05 'Přepočtené koeficientem množství</t>
  </si>
  <si>
    <t>362</t>
  </si>
  <si>
    <t>R013</t>
  </si>
  <si>
    <t>Příplatek za zdvojený cw profil v osové vzdálenosti do 500 mm</t>
  </si>
  <si>
    <t>-1869484393</t>
  </si>
  <si>
    <t>Příplatek za zdvojený cw50 profil v osové vzdálenosti do 500 mm</t>
  </si>
  <si>
    <t>363</t>
  </si>
  <si>
    <t>763161822</t>
  </si>
  <si>
    <t>Demontáž SDK podkroví s dvouvrstvou nosnou kcí z ocelových profilů opláštění dvojité</t>
  </si>
  <si>
    <t>654072272</t>
  </si>
  <si>
    <t>Demontáž podkroví ze sádrokartonových desek s nosnou konstrukcí dvouvrstvou z ocelových profilů, opláštění dvojité</t>
  </si>
  <si>
    <t>3*3,5</t>
  </si>
  <si>
    <t>364</t>
  </si>
  <si>
    <t>763112994</t>
  </si>
  <si>
    <t>Vyspravení SDK příčky, předsazené stěny plochy do 1,5 m2 deska 1xH2DF 15</t>
  </si>
  <si>
    <t>-862361750</t>
  </si>
  <si>
    <t>Vyspravení sádrokartonových příček nebo předsazených stěn plochy jednotlivě přes 1,00 do 1,50 m2 desky tl. 15 mm protipožární impregnované H2DF</t>
  </si>
  <si>
    <t>365</t>
  </si>
  <si>
    <t>763131915</t>
  </si>
  <si>
    <t>Zhotovení otvoru vel. do 2 m2 v SDK podhledu a podkroví s vyztužením profily</t>
  </si>
  <si>
    <t>-815456108</t>
  </si>
  <si>
    <t>Zhotovení otvorů v podhledech a podkrovích ze sádrokartonových desek pro prostupy (voda, elektro, topení, VZT), osvětlení, sprinklery, revizní klapky včetně vyztužení profily, velikost přes 1,00 do 2,00 m2</t>
  </si>
  <si>
    <t>366</t>
  </si>
  <si>
    <t>763182411</t>
  </si>
  <si>
    <t>SDK opláštění obvodu střešního okna z desek a UA profilů hloubky do 0,5 m</t>
  </si>
  <si>
    <t>-1466960819</t>
  </si>
  <si>
    <t>Výplně otvorů konstrukcí ze sádrokartonových desek opláštění obvodu střešního okna z desek a UA profilů hloubky do 0,5 m</t>
  </si>
  <si>
    <t>2*(1+1,6)</t>
  </si>
  <si>
    <t>367</t>
  </si>
  <si>
    <t>763132994</t>
  </si>
  <si>
    <t>Vyspravení SDK podhledu, podkroví plochy do 1,5 m2 deska 1xH2DF 15</t>
  </si>
  <si>
    <t>1696480282</t>
  </si>
  <si>
    <t>Vyspravení sádrokartonových podhledů nebo podkroví plochy jednotlivě přes 1,00 do 1,50 m2 desky tl. 15 mm protipožární impregnované H2DF</t>
  </si>
  <si>
    <t>368</t>
  </si>
  <si>
    <t>998763302</t>
  </si>
  <si>
    <t>Přesun hmot tonážní pro sádrokartonové konstrukce v objektech v do 12 m</t>
  </si>
  <si>
    <t>-1110454618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</si>
  <si>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</si>
  <si>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369</t>
  </si>
  <si>
    <t>998763381</t>
  </si>
  <si>
    <t>Příplatek k přesunu hmot tonážní 763 SDK prováděný bez použití mechanizace</t>
  </si>
  <si>
    <t>356365222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</si>
  <si>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</si>
  <si>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764</t>
  </si>
  <si>
    <t>Konstrukce klempířské</t>
  </si>
  <si>
    <t>370</t>
  </si>
  <si>
    <t>764001821</t>
  </si>
  <si>
    <t>Demontáž krytiny ze svitků nebo tabulí do suti</t>
  </si>
  <si>
    <t>-564920597</t>
  </si>
  <si>
    <t>Demontáž klempířských konstrukcí krytiny ze svitků nebo tabulí do suti</t>
  </si>
  <si>
    <t>29*1,2 'Přepočtené koeficientem množství</t>
  </si>
  <si>
    <t>371</t>
  </si>
  <si>
    <t>764001881</t>
  </si>
  <si>
    <t>Demontáž nároží z hřebenáčů do suti</t>
  </si>
  <si>
    <t>737328116</t>
  </si>
  <si>
    <t>Demontáž klempířských konstrukcí oplechování nároží z hřebenáčů do suti</t>
  </si>
  <si>
    <t>372</t>
  </si>
  <si>
    <t>764001891</t>
  </si>
  <si>
    <t>Demontáž úžlabí do suti</t>
  </si>
  <si>
    <t>-946956824</t>
  </si>
  <si>
    <t>Demontáž klempířských konstrukcí oplechování úžlabí do suti</t>
  </si>
  <si>
    <t>373</t>
  </si>
  <si>
    <t>764001911</t>
  </si>
  <si>
    <t>Napojení klempířských konstrukcí na stávající délky spoje přes 0,5 m</t>
  </si>
  <si>
    <t>1994585076</t>
  </si>
  <si>
    <t>Napojení na stávající klempířské konstrukce délky spoje přes 0,5 m</t>
  </si>
  <si>
    <t>374</t>
  </si>
  <si>
    <t>13824111</t>
  </si>
  <si>
    <t>plech Pz 275g/m2 tl 0,55mm svitek š 1000mm</t>
  </si>
  <si>
    <t>-256843607</t>
  </si>
  <si>
    <t>26*0,00032 'Přepočtené koeficientem množství</t>
  </si>
  <si>
    <t>375</t>
  </si>
  <si>
    <t>R028</t>
  </si>
  <si>
    <t>Příplatek za plech s lakovanou povrchovou úpravou</t>
  </si>
  <si>
    <t>422277392</t>
  </si>
  <si>
    <t>Příplatek za plech s lakovanou povrchovou úpravou a barvou dle stávající krytiny</t>
  </si>
  <si>
    <t>376</t>
  </si>
  <si>
    <t>764002821</t>
  </si>
  <si>
    <t>Demontáž střešního výlezu do suti</t>
  </si>
  <si>
    <t>419247875</t>
  </si>
  <si>
    <t>Demontáž klempířských konstrukcí střešního výlezu do suti</t>
  </si>
  <si>
    <t>Poznámka k položce:
určeno pro střešní okno</t>
  </si>
  <si>
    <t>377</t>
  </si>
  <si>
    <t>764002823</t>
  </si>
  <si>
    <t>Demontáž střešního výlezu k dalšímu použití</t>
  </si>
  <si>
    <t>-871606358</t>
  </si>
  <si>
    <t>Demontáž klempířských konstrukcí střešního výlezu k dalšímu použití</t>
  </si>
  <si>
    <t>378</t>
  </si>
  <si>
    <t>764003801</t>
  </si>
  <si>
    <t>Demontáž lemování trub, konzol, držáků, ventilačních nástavců a jiných kusových prvků do suti</t>
  </si>
  <si>
    <t>82169885</t>
  </si>
  <si>
    <t>Demontáž klempířských konstrukcí lemování trub, konzol, držáků, ventilačních nástavců a ostatních kusových prvků do suti</t>
  </si>
  <si>
    <t>379</t>
  </si>
  <si>
    <t>764212606</t>
  </si>
  <si>
    <t>Oplechování úžlabí z Pz s povrchovou úpravou rš 500 mm</t>
  </si>
  <si>
    <t>-988309276</t>
  </si>
  <si>
    <t>Oplechování střešních prvků z pozinkovaného plechu s povrchovou úpravou úžlabí rš 500 mm</t>
  </si>
  <si>
    <t>380</t>
  </si>
  <si>
    <t>764212634</t>
  </si>
  <si>
    <t>Oplechování štítu závětrnou lištou z Pz s povrchovou úpravou rš 330 mm</t>
  </si>
  <si>
    <t>-1353761736</t>
  </si>
  <si>
    <t>Oplechování střešních prvků z pozinkovaného plechu s povrchovou úpravou štítu závětrnou lištou rš 330 mm</t>
  </si>
  <si>
    <t>13,5+2,5</t>
  </si>
  <si>
    <t>381</t>
  </si>
  <si>
    <t>764212663</t>
  </si>
  <si>
    <t>Oplechování rovné okapové hrany z Pz s povrchovou úpravou rš 250 mm</t>
  </si>
  <si>
    <t>144967934</t>
  </si>
  <si>
    <t>Oplechování střešních prvků z pozinkovaného plechu s povrchovou úpravou okapu okapovým plechem střechy rovné rš 250 mm</t>
  </si>
  <si>
    <t>382</t>
  </si>
  <si>
    <t>764216641</t>
  </si>
  <si>
    <t>Oplechování rovných parapetů celoplošně lepené z Pz s povrchovou úpravou rš 150 mm</t>
  </si>
  <si>
    <t>-789719513</t>
  </si>
  <si>
    <t>Oplechování parapetů z pozinkovaného plechu s povrchovou úpravou rovných celoplošně lepené, bez rohů rš 160 mm</t>
  </si>
  <si>
    <t>1*4</t>
  </si>
  <si>
    <t>383</t>
  </si>
  <si>
    <t>764311604</t>
  </si>
  <si>
    <t>Lemování rovných zdí střech s krytinou prejzovou nebo vlnitou z Pz s povrchovou úpravou rš 330 mm</t>
  </si>
  <si>
    <t>-558704177</t>
  </si>
  <si>
    <t>Lemování zdí z pozinkovaného plechu s povrchovou úpravou boční nebo horní rovné, střech s krytinou prejzovou nebo vlnitou rš 330 mm</t>
  </si>
  <si>
    <t>24*1,15+3,5</t>
  </si>
  <si>
    <t>384</t>
  </si>
  <si>
    <t>764511601</t>
  </si>
  <si>
    <t>Žlab podokapní půlkruhový z Pz s povrchovou úpravou rš 250 mm</t>
  </si>
  <si>
    <t>-1815586320</t>
  </si>
  <si>
    <t>Žlab podokapní z pozinkovaného plechu s povrchovou úpravou včetně háků a čel půlkruhový do rš 280 mm</t>
  </si>
  <si>
    <t>3+9</t>
  </si>
  <si>
    <t>385</t>
  </si>
  <si>
    <t>764511621</t>
  </si>
  <si>
    <t>Roh nebo kout půlkruhového podokapního žlabu z Pz s povrchovou úpravou rš 250 mm</t>
  </si>
  <si>
    <t>-724713494</t>
  </si>
  <si>
    <t>Žlab podokapní z pozinkovaného plechu s povrchovou úpravou včetně háků a čel roh nebo kout, žlabu půlkruhového do rš 280 mm</t>
  </si>
  <si>
    <t>386</t>
  </si>
  <si>
    <t>764511641</t>
  </si>
  <si>
    <t>Kotlík oválný (trychtýřový) pro podokapní žlaby z Pz s povrchovou úpravou do 250/90 mm</t>
  </si>
  <si>
    <t>-888191226</t>
  </si>
  <si>
    <t>Žlab podokapní z pozinkovaného plechu s povrchovou úpravou včetně háků a čel kotlík oválný (trychtýřový), rš žlabu/průměr svodu do 250/90 mm</t>
  </si>
  <si>
    <t>387</t>
  </si>
  <si>
    <t>764518621</t>
  </si>
  <si>
    <t>Svody kruhové včetně objímek, kolen, odskoků z Pz s povrchovou úpravou průměru do 90 mm</t>
  </si>
  <si>
    <t>-114331975</t>
  </si>
  <si>
    <t>Svod z pozinkovaného plechu s upraveným povrchem včetně objímek, kolen a odskoků kruhový, průměru do 90 mm</t>
  </si>
  <si>
    <t>1+3</t>
  </si>
  <si>
    <t>388</t>
  </si>
  <si>
    <t>998764102</t>
  </si>
  <si>
    <t>Přesun hmot tonážní pro konstrukce klempířské v objektech v do 12 m</t>
  </si>
  <si>
    <t>1612439596</t>
  </si>
  <si>
    <t>Přesun hmot pro konstrukce klempířské stanovený z hmotnosti přesunovaného materiálu vodorovná dopravní vzdálenost do 50 m v objektech výšky přes 6 do 12 m</t>
  </si>
  <si>
    <t>389</t>
  </si>
  <si>
    <t>998764181</t>
  </si>
  <si>
    <t>Příplatek k přesunu hmot tonážní 764 prováděný bez použití mechanizace</t>
  </si>
  <si>
    <t>1715831049</t>
  </si>
  <si>
    <t>Přesun hmot pro konstrukce klempířské stanovený z hmotnosti přesunovaného materiálu Příplatek k cenám za přesun prováděný bez použití mechanizace pro jakoukoliv výšku objektu</t>
  </si>
  <si>
    <t>765</t>
  </si>
  <si>
    <t>Krytina skládaná</t>
  </si>
  <si>
    <t>390</t>
  </si>
  <si>
    <t>765191001</t>
  </si>
  <si>
    <t>Montáž pojistné hydroizolační fólie kladené ve sklonu do 20° lepením na bednění nebo izolaci</t>
  </si>
  <si>
    <t>-525781404</t>
  </si>
  <si>
    <t>Montáž pojistné hydroizolační fólie kladené ve sklonu do 20° lepením (vodotěsné podstřeší) na bednění nebo tepelnou izolaci</t>
  </si>
  <si>
    <t>21*1</t>
  </si>
  <si>
    <t>391</t>
  </si>
  <si>
    <t>765191023</t>
  </si>
  <si>
    <t>Montáž pojistné hydroizolační fólie kladené ve sklonu přes 20° s lepenými spoji na bednění</t>
  </si>
  <si>
    <t>1336717920</t>
  </si>
  <si>
    <t>Montáž pojistné hydroizolační fólie kladené ve sklonu přes 20° s lepenými přesahy na bednění nebo tepelnou izolaci</t>
  </si>
  <si>
    <t>7*1</t>
  </si>
  <si>
    <t>392</t>
  </si>
  <si>
    <t>28329036</t>
  </si>
  <si>
    <t>fólie kontaktní difuzně propustná pro doplňkovou hydroizolační vrstvu, třívrstvá mikroporézní PP 150g/m2 s integrovanou samolepící páskou</t>
  </si>
  <si>
    <t>1857150625</t>
  </si>
  <si>
    <t>28*1,1 'Přepočtené koeficientem množství</t>
  </si>
  <si>
    <t>393</t>
  </si>
  <si>
    <t>998765102</t>
  </si>
  <si>
    <t>Přesun hmot tonážní pro krytiny skládané v objektech v do 12 m</t>
  </si>
  <si>
    <t>-1031742066</t>
  </si>
  <si>
    <t>Přesun hmot pro krytiny skládané stanovený z hmotnosti přesunovaného materiálu vodorovná dopravní vzdálenost do 50 m na objektech výšky přes 6 do 12 m</t>
  </si>
  <si>
    <t>394</t>
  </si>
  <si>
    <t>998765181</t>
  </si>
  <si>
    <t>Příplatek k přesunu hmot tonážní 765 prováděný bez použití mechanizace</t>
  </si>
  <si>
    <t>955184564</t>
  </si>
  <si>
    <t>Přesun hmot pro krytiny skládané stanovený z hmotnosti přesunovaného materiálu Příplatek k cenám za přesun prováděný bez použití mechanizace pro jakoukoliv výšku objektu</t>
  </si>
  <si>
    <t>766</t>
  </si>
  <si>
    <t>Konstrukce truhlářské</t>
  </si>
  <si>
    <t>395</t>
  </si>
  <si>
    <t>R015</t>
  </si>
  <si>
    <t>Dveře interiérové vč zárubně na pozici 1, D+M</t>
  </si>
  <si>
    <t>-832932613</t>
  </si>
  <si>
    <t>Dveře interiérové vč zárubně a kování na pozici 1, D+M</t>
  </si>
  <si>
    <t>Poznámka k položce:
specifikace viz PD, vč. náterů</t>
  </si>
  <si>
    <t>396</t>
  </si>
  <si>
    <t>R015a</t>
  </si>
  <si>
    <t>Dveře interiérové vč zárubně na pozici 3, D+M</t>
  </si>
  <si>
    <t>1799086292</t>
  </si>
  <si>
    <t>Dveře interiérové vč zárubně a kování na pozici 3, D+M</t>
  </si>
  <si>
    <t>397</t>
  </si>
  <si>
    <t>R015b</t>
  </si>
  <si>
    <t>Dveře interiérové vč úpravy zárubně na pozici 4, D+M</t>
  </si>
  <si>
    <t>1171612842</t>
  </si>
  <si>
    <t>Dveře interiérové vč úpravy zárubně a kování na pozici 4, D+M</t>
  </si>
  <si>
    <t>398</t>
  </si>
  <si>
    <t>766622125</t>
  </si>
  <si>
    <t>Montáž plastových oken plochy přes 1 m2 otevíravých výšky do 1,5 m s rámem do dřevěné kce</t>
  </si>
  <si>
    <t>158922526</t>
  </si>
  <si>
    <t>Montáž oken plastových včetně montáže rámu plochy přes 1 m2 otevíravých do dřevěné konstrukce, výšky do 1,5 m</t>
  </si>
  <si>
    <t>399</t>
  </si>
  <si>
    <t>61140052</t>
  </si>
  <si>
    <t>okno plastové otevíravé/sklopné trojsklo přes plochu 1m2 do v1,5m</t>
  </si>
  <si>
    <t>670469299</t>
  </si>
  <si>
    <t>Poznámka k položce:
specifikace viz PD</t>
  </si>
  <si>
    <t>1*1,3*2"o1</t>
  </si>
  <si>
    <t>1*1*2"o2</t>
  </si>
  <si>
    <t>400</t>
  </si>
  <si>
    <t>767627307</t>
  </si>
  <si>
    <t>Příplatek k montáži oken za připojovací spáru paropropustnou páskou exteriérovou</t>
  </si>
  <si>
    <t>498697975</t>
  </si>
  <si>
    <t>Montáž oken zdvojených Příplatek k cenám za připojovací spáru mezi ostěním a rámem venkovní paropropustnou páskou</t>
  </si>
  <si>
    <t>2*(1+1,3)*2+2*(1+1)*2</t>
  </si>
  <si>
    <t>401</t>
  </si>
  <si>
    <t>767627306</t>
  </si>
  <si>
    <t>Příplatek k montáži oken za připojovací spáru parotěsnou páskou interiérovou</t>
  </si>
  <si>
    <t>1049967796</t>
  </si>
  <si>
    <t>Montáž oken zdvojených Příplatek k cenám za připojovací spáru mezi ostěním a rámem vnitřní parotěsnou páskou</t>
  </si>
  <si>
    <t>402</t>
  </si>
  <si>
    <t>766694111</t>
  </si>
  <si>
    <t>Montáž parapetních desek dřevěných nebo plastových šířky do 30 cm délky do 1,0 m</t>
  </si>
  <si>
    <t>895686933</t>
  </si>
  <si>
    <t>Montáž ostatních truhlářských konstrukcí parapetních desek dřevěných nebo plastových šířky do 300 mm, délky do 1000 mm</t>
  </si>
  <si>
    <t>403</t>
  </si>
  <si>
    <t>61144400</t>
  </si>
  <si>
    <t>parapet plastový vnitřní komůrkový 180x20x1000mm</t>
  </si>
  <si>
    <t>128003647</t>
  </si>
  <si>
    <t>404</t>
  </si>
  <si>
    <t>61144019</t>
  </si>
  <si>
    <t>koncovka k parapetu plastovému vnitřnímu 1 pár</t>
  </si>
  <si>
    <t>sada</t>
  </si>
  <si>
    <t>671486513</t>
  </si>
  <si>
    <t>405</t>
  </si>
  <si>
    <t>R018</t>
  </si>
  <si>
    <t>Demontáž dřevěného obkladu stěn</t>
  </si>
  <si>
    <t>-1375781451</t>
  </si>
  <si>
    <t>406</t>
  </si>
  <si>
    <t>R018a</t>
  </si>
  <si>
    <t>Úprava a doplnění dřevěného obkladu stěn, D+M</t>
  </si>
  <si>
    <t>1085077026</t>
  </si>
  <si>
    <t>407</t>
  </si>
  <si>
    <t>766691914</t>
  </si>
  <si>
    <t>Vyvěšení nebo zavěšení dřevěných křídel dveří pl do 2 m2</t>
  </si>
  <si>
    <t>465598085</t>
  </si>
  <si>
    <t>Ostatní práce vyvěšení nebo zavěšení křídel s případným uložením a opětovným zavěšením po provedení stavebních změn dřevěných dveřních, plochy do 2 m2</t>
  </si>
  <si>
    <t>408</t>
  </si>
  <si>
    <t>998766202</t>
  </si>
  <si>
    <t>Přesun hmot procentní pro konstrukce truhlářské v objektech v do 12 m</t>
  </si>
  <si>
    <t>-481192995</t>
  </si>
  <si>
    <t>Přesun hmot pro konstrukce truhlářské stanovený procentní sazbou (%) z ceny vodorovná dopravní vzdálenost do 50 m v objektech výšky přes 6 do 12 m</t>
  </si>
  <si>
    <t>767</t>
  </si>
  <si>
    <t>Konstrukce zámečnické</t>
  </si>
  <si>
    <t>409</t>
  </si>
  <si>
    <t>767161214</t>
  </si>
  <si>
    <t>Montáž zábradlí rovného z profilové oceli do zdi do hmotnosti 30 kg</t>
  </si>
  <si>
    <t>-559279497</t>
  </si>
  <si>
    <t>Montáž zábradlí rovného z profilové oceli do zdiva, hmotnosti 1 m zábradlí přes 20 do 30 kg</t>
  </si>
  <si>
    <t>1,15+0,3</t>
  </si>
  <si>
    <t>410</t>
  </si>
  <si>
    <t>767165114</t>
  </si>
  <si>
    <t>Montáž zábradlí rovného madla z trubek nebo tenkostěnných profilů svařovaného</t>
  </si>
  <si>
    <t>1648756217</t>
  </si>
  <si>
    <t>Montáž zábradlí rovného madel z trubek nebo tenkostěnných profilů svařováním</t>
  </si>
  <si>
    <t>411</t>
  </si>
  <si>
    <t>Konstrukce zábradlí z jaklů a výplň s madlem dřevěná dle stávajícího zábradlí</t>
  </si>
  <si>
    <t>361342134</t>
  </si>
  <si>
    <t>Konstrukce zábradlí z jaklů a výplň s madlem dřevěná, tvarově dle stávajícího zábradlí</t>
  </si>
  <si>
    <t>Poznámka k položce:
vč povrchové úpravy kovových a dřevěných prvků</t>
  </si>
  <si>
    <t>412</t>
  </si>
  <si>
    <t>767641800</t>
  </si>
  <si>
    <t>Demontáž zárubní dveří odřezáním plochy do 2,5 m2</t>
  </si>
  <si>
    <t>-874557755</t>
  </si>
  <si>
    <t>Demontáž dveřních zárubní odřezáním od upevnění, plochy dveří do 2,5 m2</t>
  </si>
  <si>
    <t>413</t>
  </si>
  <si>
    <t>767881141</t>
  </si>
  <si>
    <t>Montáž bodů záchytného systému do železobetonu mechanickými kotvami</t>
  </si>
  <si>
    <t>-663623940</t>
  </si>
  <si>
    <t>Montáž záchytného systému proti pádu bodů samostaných nebo v systému s poddajným kotvícím vedením do železobetonu mechanickými kotvami</t>
  </si>
  <si>
    <t>414</t>
  </si>
  <si>
    <t>R001</t>
  </si>
  <si>
    <t>Kotvící bod záchytného systému</t>
  </si>
  <si>
    <t>259407434</t>
  </si>
  <si>
    <t>Nerezový kotvicí bod záchytného systému pro betonové konstrukce, délka 500 mm</t>
  </si>
  <si>
    <t>Poznámka k položce:
Průměr sloupku 42 mm, rozměr základny 150 x 150 mm.
Instalace do předvrtaných otvorů v betonu pomocí rozpěrných mechanických kotev, případně chemické kotvy.
Pro beton třídy C20/25 a vyšší.
Kotvící body U1 budou kotveny pomocí chemických kotev.
Certifikovaný výrobek</t>
  </si>
  <si>
    <t>415</t>
  </si>
  <si>
    <t>R002</t>
  </si>
  <si>
    <t>Revize ZS a předání do užívání</t>
  </si>
  <si>
    <t>53117544</t>
  </si>
  <si>
    <t>416</t>
  </si>
  <si>
    <t>767991912</t>
  </si>
  <si>
    <t>Opravy zámečnických konstrukcí ostatní - samostatné řezání plamenem</t>
  </si>
  <si>
    <t>-1707939462</t>
  </si>
  <si>
    <t>Ostatní opravy řezání plamenem</t>
  </si>
  <si>
    <t>10"ve stropě nad 1.np</t>
  </si>
  <si>
    <t>10"ve stropě nad 2.np</t>
  </si>
  <si>
    <t>417</t>
  </si>
  <si>
    <t>767995114</t>
  </si>
  <si>
    <t>Montáž atypických zámečnických konstrukcí hmotnosti do 50 kg</t>
  </si>
  <si>
    <t>-1615970195</t>
  </si>
  <si>
    <t>Montáž ostatních atypických zámečnických konstrukcí hmotnosti přes 20 do 50 kg</t>
  </si>
  <si>
    <t>1,5*4*5*18,8"překlad P2</t>
  </si>
  <si>
    <t>1,95*17,9"překlad P7</t>
  </si>
  <si>
    <t>418</t>
  </si>
  <si>
    <t>767995115</t>
  </si>
  <si>
    <t>Montáž atypických zámečnických konstrukcí hmotnosti do 100 kg</t>
  </si>
  <si>
    <t>1737060316</t>
  </si>
  <si>
    <t>Montáž ostatních atypických zámečnických konstrukcí hmotnosti přes 50 do 100 kg</t>
  </si>
  <si>
    <t>3,9*3*18,8"překlad P1</t>
  </si>
  <si>
    <t>4*5*18,4"překlad P6</t>
  </si>
  <si>
    <t>419</t>
  </si>
  <si>
    <t>767995116</t>
  </si>
  <si>
    <t>Montáž atypických zámečnických konstrukcí hmotnosti do 250 kg</t>
  </si>
  <si>
    <t>-1480865183</t>
  </si>
  <si>
    <t>Montáž ostatních atypických zámečnických konstrukcí hmotnosti přes 100 do 250 kg</t>
  </si>
  <si>
    <t>4*6*18,4"překlad P5</t>
  </si>
  <si>
    <t>420</t>
  </si>
  <si>
    <t>13010822</t>
  </si>
  <si>
    <t>ocel profilová UPN 160 jakost 11 375</t>
  </si>
  <si>
    <t>-2029477079</t>
  </si>
  <si>
    <t>3,9*3*18,8/1000"překlad P1</t>
  </si>
  <si>
    <t>1,5*4*5*18,8/1000"překlad P2</t>
  </si>
  <si>
    <t>421</t>
  </si>
  <si>
    <t>13010920</t>
  </si>
  <si>
    <t>ocel profilová UE 200 jakost 11 375</t>
  </si>
  <si>
    <t>434256358</t>
  </si>
  <si>
    <t>4*6*18,4/1000"překlad P5</t>
  </si>
  <si>
    <t>4*5*18,4/1000"překlad P6</t>
  </si>
  <si>
    <t>422</t>
  </si>
  <si>
    <t>13010718</t>
  </si>
  <si>
    <t>ocel profilová IPN 160 jakost 11 375</t>
  </si>
  <si>
    <t>1452578268</t>
  </si>
  <si>
    <t>1,95*17,9/1000"překlad P7</t>
  </si>
  <si>
    <t>423</t>
  </si>
  <si>
    <t>R016</t>
  </si>
  <si>
    <t>Svaření ocelových překladů/průvlaků do krabice</t>
  </si>
  <si>
    <t>-167025089</t>
  </si>
  <si>
    <t>Svaření ocelových překladů/průvlaků v sestavách do krabice</t>
  </si>
  <si>
    <t>Poznámka k položce:
na místě</t>
  </si>
  <si>
    <t>424</t>
  </si>
  <si>
    <t>998767202</t>
  </si>
  <si>
    <t>Přesun hmot procentní pro zámečnické konstrukce v objektech v do 12 m</t>
  </si>
  <si>
    <t>-125717216</t>
  </si>
  <si>
    <t>Přesun hmot pro zámečnické konstrukce stanovený procentní sazbou (%) z ceny vodorovná dopravní vzdálenost do 50 m v objektech výšky přes 6 do 12 m</t>
  </si>
  <si>
    <t>771</t>
  </si>
  <si>
    <t>Podlahy z dlaždic</t>
  </si>
  <si>
    <t>425</t>
  </si>
  <si>
    <t>771121011</t>
  </si>
  <si>
    <t>Nátěr penetrační na podlahu</t>
  </si>
  <si>
    <t>416801136</t>
  </si>
  <si>
    <t>Příprava podkladu před provedením dlažby nátěr penetrační na podlahu</t>
  </si>
  <si>
    <t>426</t>
  </si>
  <si>
    <t>771573225</t>
  </si>
  <si>
    <t>Montáž podlah keramických pro mechanické zatížení protiskluzných lepených standardním lepidlem do 12 ks/m2</t>
  </si>
  <si>
    <t>-1781299584</t>
  </si>
  <si>
    <t>Montáž podlah z dlaždic keramických lepených standardním lepidlem pro vysoké mechanické zatížení protiskluzných nebo reliéfních (bezbariérových) přes 9 do 12 ks/m2</t>
  </si>
  <si>
    <t>427</t>
  </si>
  <si>
    <t>59761409</t>
  </si>
  <si>
    <t>dlažba keramická slinutá protiskluzná do interiéru i exteriéru pro vysoké mechanické namáhání přes 9 do 12 ks/m2</t>
  </si>
  <si>
    <t>1807970112</t>
  </si>
  <si>
    <t>18"102</t>
  </si>
  <si>
    <t>12,5"103</t>
  </si>
  <si>
    <t>4,1+4,4+1,8"202, 203, 204</t>
  </si>
  <si>
    <t>42,1*1,1 'Přepočtené koeficientem množství</t>
  </si>
  <si>
    <t>428</t>
  </si>
  <si>
    <t>771473112</t>
  </si>
  <si>
    <t>Montáž soklů z dlaždic keramických lepených rovných v do 90 mm</t>
  </si>
  <si>
    <t>1224402969</t>
  </si>
  <si>
    <t>Montáž soklů z dlaždic keramických lepených standardním lepidlem rovných, výšky přes 65 do 90 mm</t>
  </si>
  <si>
    <t>14,5-0,8"103</t>
  </si>
  <si>
    <t>429</t>
  </si>
  <si>
    <t>-874564528</t>
  </si>
  <si>
    <t>13,7*0,099 'Přepočtené koeficientem množství</t>
  </si>
  <si>
    <t>430</t>
  </si>
  <si>
    <t>771573810</t>
  </si>
  <si>
    <t>Demontáž podlah z dlaždic keramických lepených</t>
  </si>
  <si>
    <t>1848194837</t>
  </si>
  <si>
    <t>8,8+8,7+1,3+10"1.np</t>
  </si>
  <si>
    <t>4,1+4,4+1,8+2,1+3"2.np</t>
  </si>
  <si>
    <t>431</t>
  </si>
  <si>
    <t>771577131</t>
  </si>
  <si>
    <t>Příplatek k montáž podlah keramických za plochu do 5 m2</t>
  </si>
  <si>
    <t>-602823737</t>
  </si>
  <si>
    <t>Montáž podlah z dlaždic keramických lepených standardním lepidlem Příplatek k cenám za plochu do 5 m2 jednotlivě</t>
  </si>
  <si>
    <t>432</t>
  </si>
  <si>
    <t>998771102</t>
  </si>
  <si>
    <t>Přesun hmot tonážní pro podlahy z dlaždic v objektech v do 12 m</t>
  </si>
  <si>
    <t>912861605</t>
  </si>
  <si>
    <t>Přesun hmot pro podlahy z dlaždic stanovený z hmotnosti přesunovaného materiálu vodorovná dopravní vzdálenost do 50 m v objektech výšky přes 6 do 12 m</t>
  </si>
  <si>
    <t>776</t>
  </si>
  <si>
    <t>Podlahy povlakové</t>
  </si>
  <si>
    <t>433</t>
  </si>
  <si>
    <t>776201812</t>
  </si>
  <si>
    <t>Demontáž lepených povlakových podlah s podložkou ručně</t>
  </si>
  <si>
    <t>1181352035</t>
  </si>
  <si>
    <t>Demontáž povlakových podlahovin lepených ručně s podložkou</t>
  </si>
  <si>
    <t>27,5+25,5+2,7"2.np</t>
  </si>
  <si>
    <t>5"3.np</t>
  </si>
  <si>
    <t>434</t>
  </si>
  <si>
    <t>776111116</t>
  </si>
  <si>
    <t>Odstranění zbytků lepidla z podkladu povlakových podlah broušením</t>
  </si>
  <si>
    <t>1758602496</t>
  </si>
  <si>
    <t>Příprava podkladu broušení podlah stávajícího podkladu pro odstranění lepidla (po starých krytinách)</t>
  </si>
  <si>
    <t>435</t>
  </si>
  <si>
    <t>776111311</t>
  </si>
  <si>
    <t>Vysátí podkladu povlakových podlah</t>
  </si>
  <si>
    <t>-1090197395</t>
  </si>
  <si>
    <t>Příprava podkladu vysátí podlah</t>
  </si>
  <si>
    <t>24,2+29+6,5"2.np</t>
  </si>
  <si>
    <t>18,5"3.np</t>
  </si>
  <si>
    <t>436</t>
  </si>
  <si>
    <t>776121111</t>
  </si>
  <si>
    <t>Vodou ředitelná penetrace savého podkladu povlakových podlah ředěná v poměru 1:3</t>
  </si>
  <si>
    <t>-970097216</t>
  </si>
  <si>
    <t>Příprava podkladu penetrace vodou ředitelná na savý podklad (válečkováním) ředěná v poměru 1:3 podlah</t>
  </si>
  <si>
    <t>437</t>
  </si>
  <si>
    <t>776221111</t>
  </si>
  <si>
    <t>Lepení pásů z PVC standardním lepidlem</t>
  </si>
  <si>
    <t>1452809495</t>
  </si>
  <si>
    <t>Montáž podlahovin z PVC lepením standardním lepidlem z pásů standardních</t>
  </si>
  <si>
    <t>438</t>
  </si>
  <si>
    <t>28411021</t>
  </si>
  <si>
    <t>PVC homogenní zátěžová tl 2,00 mm, úprava PUR, třída zátěže 34/43, hmotnost 3550g/m2, hořlavost Bfl S1,</t>
  </si>
  <si>
    <t>-1046673487</t>
  </si>
  <si>
    <t>78,2*1,1 'Přepočtené koeficientem množství</t>
  </si>
  <si>
    <t>439</t>
  </si>
  <si>
    <t>776411111</t>
  </si>
  <si>
    <t>Montáž obvodových soklíků výšky do 80 mm</t>
  </si>
  <si>
    <t>-1834668176</t>
  </si>
  <si>
    <t>Montáž soklíků lepením obvodových, výšky do 80 mm</t>
  </si>
  <si>
    <t>20+1+1+3,5+1+1,6+0,7+3,5+0,5+0,3+1+0,7+4,3+2,5"2.np</t>
  </si>
  <si>
    <t>8,3+8,5+0,5*2"3.np</t>
  </si>
  <si>
    <t>440</t>
  </si>
  <si>
    <t>28411009</t>
  </si>
  <si>
    <t>lišta soklová PVC 18x80mm</t>
  </si>
  <si>
    <t>-1533388074</t>
  </si>
  <si>
    <t>59,4*1,02 'Přepočtené koeficientem množství</t>
  </si>
  <si>
    <t>441</t>
  </si>
  <si>
    <t>R017</t>
  </si>
  <si>
    <t>Rohové, koutové a koncové profily soklových lišt, D+M</t>
  </si>
  <si>
    <t>2064084404</t>
  </si>
  <si>
    <t>442</t>
  </si>
  <si>
    <t>998776202</t>
  </si>
  <si>
    <t>Přesun hmot procentní pro podlahy povlakové v objektech v do 12 m</t>
  </si>
  <si>
    <t>-798781081</t>
  </si>
  <si>
    <t>Přesun hmot pro podlahy povlakové stanovený procentní sazbou (%) z ceny vodorovná dopravní vzdálenost do 50 m v objektech výšky přes 6 do 12 m</t>
  </si>
  <si>
    <t>781</t>
  </si>
  <si>
    <t>Dokončovací práce - obklady</t>
  </si>
  <si>
    <t>443</t>
  </si>
  <si>
    <t>781121011</t>
  </si>
  <si>
    <t>Nátěr penetrační na stěnu</t>
  </si>
  <si>
    <t>739785706</t>
  </si>
  <si>
    <t>Příprava podkladu před provedením obkladu nátěr penetrační na stěnu</t>
  </si>
  <si>
    <t>444</t>
  </si>
  <si>
    <t>781473112</t>
  </si>
  <si>
    <t>Montáž obkladů vnitřních keramických hladkých do 12 ks/m2 lepených standardním lepidlem</t>
  </si>
  <si>
    <t>1757068618</t>
  </si>
  <si>
    <t>Montáž obkladů vnitřních stěn z dlaždic keramických lepených standardním lepidlem hladkých přes 9 do 12 ks/m2</t>
  </si>
  <si>
    <t>445</t>
  </si>
  <si>
    <t>59761026</t>
  </si>
  <si>
    <t>obklad keramický hladký do 12ks/m2</t>
  </si>
  <si>
    <t>-1024373556</t>
  </si>
  <si>
    <t>3,5*0,5"116</t>
  </si>
  <si>
    <t>2*(4,8+4,1+2,7+2,7+4,3)"202, 203, 204</t>
  </si>
  <si>
    <t>38,95*1,1 'Přepočtené koeficientem množství</t>
  </si>
  <si>
    <t>446</t>
  </si>
  <si>
    <t>781473810</t>
  </si>
  <si>
    <t>Demontáž obkladů z obkladaček keramických lepených</t>
  </si>
  <si>
    <t>1243322536</t>
  </si>
  <si>
    <t>Demontáž obkladů z dlaždic keramických lepených</t>
  </si>
  <si>
    <t>6,5*2-0,7*1,97"220</t>
  </si>
  <si>
    <t>447</t>
  </si>
  <si>
    <t>781491011</t>
  </si>
  <si>
    <t>Montáž zrcadel plochy do 1 m2 lepených silikonovým tmelem na podkladní omítku</t>
  </si>
  <si>
    <t>-1362395208</t>
  </si>
  <si>
    <t>Montáž zrcadel lepených silikonovým tmelem na podkladní omítku, plochy do 1 m2</t>
  </si>
  <si>
    <t>448</t>
  </si>
  <si>
    <t>63465122</t>
  </si>
  <si>
    <t>zrcadlo nemontované čiré tl 3mm max. rozměr 3210x2250mm</t>
  </si>
  <si>
    <t>120079265</t>
  </si>
  <si>
    <t>0,8*0,45</t>
  </si>
  <si>
    <t>449</t>
  </si>
  <si>
    <t>781493111</t>
  </si>
  <si>
    <t>Plastové profily rohové lepené standardním lepidlem</t>
  </si>
  <si>
    <t>1523003016</t>
  </si>
  <si>
    <t>Obklad - dokončující práce profily ukončovací lepené standardním lepidlem rohové</t>
  </si>
  <si>
    <t>2*5</t>
  </si>
  <si>
    <t>10*1,1 'Přepočtené koeficientem množství</t>
  </si>
  <si>
    <t>450</t>
  </si>
  <si>
    <t>781493511</t>
  </si>
  <si>
    <t>Plastové profily ukončovací lepené standardním lepidlem</t>
  </si>
  <si>
    <t>-1195709602</t>
  </si>
  <si>
    <t>Obklad - dokončující práce profily ukončovací lepené standardním lepidlem ukončovací</t>
  </si>
  <si>
    <t>4,8+4,1+2,7+2,7+4,3</t>
  </si>
  <si>
    <t>18,6*1,1 'Přepočtené koeficientem množství</t>
  </si>
  <si>
    <t>451</t>
  </si>
  <si>
    <t>998781202</t>
  </si>
  <si>
    <t>Přesun hmot procentní pro obklady keramické v objektech v do 12 m</t>
  </si>
  <si>
    <t>-1221861259</t>
  </si>
  <si>
    <t>Přesun hmot pro obklady keramické stanovený procentní sazbou (%) z ceny vodorovná dopravní vzdálenost do 50 m v objektech výšky přes 6 do 12 m</t>
  </si>
  <si>
    <t>783</t>
  </si>
  <si>
    <t>Dokončovací práce - nátěry</t>
  </si>
  <si>
    <t>452</t>
  </si>
  <si>
    <t>783201401</t>
  </si>
  <si>
    <t>Ometení tesařských konstrukcí před provedením nátěru</t>
  </si>
  <si>
    <t>-1575773735</t>
  </si>
  <si>
    <t>Příprava podkladu tesařských konstrukcí před provedením nátěru ometení</t>
  </si>
  <si>
    <t>2,5*(7,5+6)/0,625*2*(0,06+0,16)"spojovací chodba</t>
  </si>
  <si>
    <t>1*4*2*(0,06+0,16)"pod okny spojovací chodby</t>
  </si>
  <si>
    <t>4*8*2*(0,06+0,16)"zavětrování spojovací chodby</t>
  </si>
  <si>
    <t>7,5/0,6*2,825*2*(0,06+0,2)"krokvičky nad spojovací chodbou</t>
  </si>
  <si>
    <t>7,5+6*2*(0,16+0,16)"spojovací chodba-hranol na stropu pod stěnou</t>
  </si>
  <si>
    <t>8,5+7*2*(0,16+0,18)"spojovací chodba-hranol na horní ploše stěny</t>
  </si>
  <si>
    <t>15"nátěr stávajícího krovu ve styku s novými konstrukcemi</t>
  </si>
  <si>
    <t>453</t>
  </si>
  <si>
    <t>783213011</t>
  </si>
  <si>
    <t>Napouštěcí jednonásobný syntetický biocidní nátěr tesařských prvků nezabudovaných do konstrukce</t>
  </si>
  <si>
    <t>1635084</t>
  </si>
  <si>
    <t>Napouštěcí nátěr tesařských prvků proti dřevokazným houbám, hmyzu a plísním nezabudovaných do konstrukce jednonásobný syntetický</t>
  </si>
  <si>
    <t>454</t>
  </si>
  <si>
    <t>783301313</t>
  </si>
  <si>
    <t>Odmaštění zámečnických konstrukcí ředidlovým odmašťovačem</t>
  </si>
  <si>
    <t>-1927912259</t>
  </si>
  <si>
    <t>Příprava podkladu zámečnických konstrukcí před provedením nátěru odmaštění odmašťovačem ředidlovým</t>
  </si>
  <si>
    <t>0,55*3,9*3"UPN160</t>
  </si>
  <si>
    <t>0,55*1,5*4*5"UPN160</t>
  </si>
  <si>
    <t>0,68*6*4"UE200</t>
  </si>
  <si>
    <t>0,68*5*4"UE200</t>
  </si>
  <si>
    <t>0,58*1,95"IPN160</t>
  </si>
  <si>
    <t>455</t>
  </si>
  <si>
    <t>783314101</t>
  </si>
  <si>
    <t>Základní jednonásobný syntetický nátěr zámečnických konstrukcí</t>
  </si>
  <si>
    <t>-939148210</t>
  </si>
  <si>
    <t>Základní nátěr zámečnických konstrukcí jednonásobný syntetický</t>
  </si>
  <si>
    <t>456</t>
  </si>
  <si>
    <t>789326135</t>
  </si>
  <si>
    <t>Protipožární jednosložkový rozpouštědlový nátěr ocelových konstrukcí třídy II tl přes 350 do 500 μm</t>
  </si>
  <si>
    <t>1131648812</t>
  </si>
  <si>
    <t>Protipožární zpěňující nátěr ocelových konstrukcí třídy II jednosložkový rozpouštědlový, funkční tloušťky přes 350 do 500 μm</t>
  </si>
  <si>
    <t>457</t>
  </si>
  <si>
    <t>783901453</t>
  </si>
  <si>
    <t>Vysátí betonových podlah před provedením nátěru</t>
  </si>
  <si>
    <t>1252816141</t>
  </si>
  <si>
    <t>Příprava podkladu betonových podlah před provedením nátěru vysátím</t>
  </si>
  <si>
    <t>2,7+0,2*6,6"pro výtahovou šachtu</t>
  </si>
  <si>
    <t>458</t>
  </si>
  <si>
    <t>783933161</t>
  </si>
  <si>
    <t>Penetrační epoxidový nátěr pórovitých betonových podlah</t>
  </si>
  <si>
    <t>1915452679</t>
  </si>
  <si>
    <t>Penetrační nátěr betonových podlah pórovitých ( např. z cihelné dlažby, betonu apod.) epoxidový</t>
  </si>
  <si>
    <t>459</t>
  </si>
  <si>
    <t>783937161</t>
  </si>
  <si>
    <t>Krycí dvojnásobný epoxidový vodou ředitelný nátěr betonové podlahy</t>
  </si>
  <si>
    <t>-2046098764</t>
  </si>
  <si>
    <t>Krycí (uzavírací) nátěr betonových podlah dvojnásobný epoxidový vodou ředitelný</t>
  </si>
  <si>
    <t>460</t>
  </si>
  <si>
    <t>R022</t>
  </si>
  <si>
    <t>Nátěr šachetních dveří, D+M</t>
  </si>
  <si>
    <t>-212272341</t>
  </si>
  <si>
    <t>784</t>
  </si>
  <si>
    <t>Dokončovací práce - malby a tapety</t>
  </si>
  <si>
    <t>461</t>
  </si>
  <si>
    <t>784181121</t>
  </si>
  <si>
    <t>Hloubková jednonásobná penetrace podkladu v místnostech výšky do 3,80 m</t>
  </si>
  <si>
    <t>1189151704</t>
  </si>
  <si>
    <t>Penetrace podkladu jednonásobná hloubková v místnostech výšky do 3,80 m</t>
  </si>
  <si>
    <t>15"rezerva</t>
  </si>
  <si>
    <t>462</t>
  </si>
  <si>
    <t>784321031</t>
  </si>
  <si>
    <t>Dvojnásobné silikátové bílé malby v místnosti výšky do 3,80 m</t>
  </si>
  <si>
    <t>-2138150331</t>
  </si>
  <si>
    <t>Malby silikátové dvojnásobné, bílé v místnostech výšky do 3,80 m</t>
  </si>
  <si>
    <t>463</t>
  </si>
  <si>
    <t>784321041</t>
  </si>
  <si>
    <t>Příplatek k cenám dvojnásobných silikátových maleb za provádění malého rozsahu plochy do 5 m2</t>
  </si>
  <si>
    <t>-259367809</t>
  </si>
  <si>
    <t>Malby silikátové dvojnásobné, bílé Příplatek k cenám dvojnásobných silikátových bílých maleb za zvýšenou pracnost při provádění malého rozsahu plochy do 5 m2</t>
  </si>
  <si>
    <t>464</t>
  </si>
  <si>
    <t>784321043</t>
  </si>
  <si>
    <t>Příplatek k cenám dvojnásobných silikátových maleb za provádění styku 2 barev</t>
  </si>
  <si>
    <t>-443819803</t>
  </si>
  <si>
    <t>Malby silikátové dvojnásobné, bílé Příplatek k cenám dvojnásobných silikátových bílých maleb za zvýšenou pracnost při provádění styku 2 barev</t>
  </si>
  <si>
    <t>465</t>
  </si>
  <si>
    <t>784321053</t>
  </si>
  <si>
    <t>Příplatek k cenám dvojnásobných silikátových maleb za barevnou malbu v odstínu středně sytém</t>
  </si>
  <si>
    <t>836518441</t>
  </si>
  <si>
    <t>Malby silikátové dvojnásobné, bílé Příplatek k cenám dvojnásobných silikátových bílých maleb za provádění barevné malby za barevný odstín v tónu polosytém</t>
  </si>
  <si>
    <t>Práce a dodávky M</t>
  </si>
  <si>
    <t>33-M</t>
  </si>
  <si>
    <t>Montáže dopr.zaříz.,sklad. zař. a váh</t>
  </si>
  <si>
    <t>466</t>
  </si>
  <si>
    <t>Osobní výtah pro 6 osob, D+M</t>
  </si>
  <si>
    <t>1957178950</t>
  </si>
  <si>
    <t>Osobní výtah pro 6 osob, nosnost 480 kg, pohon-bezpřevodový, počet stanic-4, počet vstupů do kabiny-2, kabina-1000/1300/2100 mm š/hl/v, dveře 800/2000 mm š/v, typ pohonu-s frekvenčním měničem, zdvih-6,6 m, D+M</t>
  </si>
  <si>
    <t>Poznámka k položce:
plynulé zrychlení. Součásti dodávky a montáže výtahu specifikovány v PD</t>
  </si>
  <si>
    <t>467</t>
  </si>
  <si>
    <t>R001a</t>
  </si>
  <si>
    <t>Příplatek za dveře s požární odolností EI60, D+M</t>
  </si>
  <si>
    <t>415777952</t>
  </si>
  <si>
    <t>OST</t>
  </si>
  <si>
    <t>Ostatní</t>
  </si>
  <si>
    <t>468</t>
  </si>
  <si>
    <t>R072</t>
  </si>
  <si>
    <t>Přenosný hasící přístroj, D+M</t>
  </si>
  <si>
    <t>512</t>
  </si>
  <si>
    <t>-370818228</t>
  </si>
  <si>
    <t>Přenosný hasící přístroj typu 55B, obsah 6kg, D+M</t>
  </si>
  <si>
    <t>469</t>
  </si>
  <si>
    <t>R073</t>
  </si>
  <si>
    <t>Tabulky dle PBŘ, D+M</t>
  </si>
  <si>
    <t>-1044961592</t>
  </si>
  <si>
    <t>Tabulky dle popisu zprávy PBŘ-hlavní uzávěry vody, elektřiny, směru úniku, přenosných hasících přístrojů, výtahu atd., D+M</t>
  </si>
  <si>
    <t>VRN</t>
  </si>
  <si>
    <t>Vedlejší rozpočtové náklady</t>
  </si>
  <si>
    <t>470</t>
  </si>
  <si>
    <t>R007</t>
  </si>
  <si>
    <t>Dohled statika nad prováděním stavby</t>
  </si>
  <si>
    <t>841929707</t>
  </si>
  <si>
    <t>Poznámka k položce:
vč dopravy</t>
  </si>
  <si>
    <t>15*2</t>
  </si>
  <si>
    <t>471</t>
  </si>
  <si>
    <t>R008</t>
  </si>
  <si>
    <t>Geologický nebo geotechnický dozor a posudek pro převzetí základové spáry</t>
  </si>
  <si>
    <t>2084889657</t>
  </si>
  <si>
    <t>Geologický nebo geotechnický dozor a posudek pro převzetí základové spáry pod výtahovou šachtou</t>
  </si>
  <si>
    <t>472</t>
  </si>
  <si>
    <t>R009</t>
  </si>
  <si>
    <t>Měření hluku</t>
  </si>
  <si>
    <t>-1968549114</t>
  </si>
  <si>
    <t>Měření hluku v interiéru z provozu výtahu a vzduchotechniky</t>
  </si>
  <si>
    <t>473</t>
  </si>
  <si>
    <t>R010</t>
  </si>
  <si>
    <t>Měření umělého osvětlení v interiéru</t>
  </si>
  <si>
    <t>101195072</t>
  </si>
  <si>
    <t>474</t>
  </si>
  <si>
    <t>030001000</t>
  </si>
  <si>
    <t>Zařízení staveniště</t>
  </si>
  <si>
    <t>1024</t>
  </si>
  <si>
    <t>1854484318</t>
  </si>
  <si>
    <t xml:space="preserve">Zařízení staveniště - instalace rohoží a protiprašného závěsu na vstupu do řešených prostor
</t>
  </si>
  <si>
    <t>475</t>
  </si>
  <si>
    <t>039002000</t>
  </si>
  <si>
    <t>Zrušení zařízení staveniště</t>
  </si>
  <si>
    <t>-1038659416</t>
  </si>
  <si>
    <t>476</t>
  </si>
  <si>
    <t>R053.1</t>
  </si>
  <si>
    <t>Vytýčení průbehů inženýrských sítí na pozemku investora</t>
  </si>
  <si>
    <t>1568271621</t>
  </si>
  <si>
    <t>477</t>
  </si>
  <si>
    <t>R069</t>
  </si>
  <si>
    <t>Bezpečnostní a hygienická opatření na staveništi , koordinátor bezpečnosti</t>
  </si>
  <si>
    <t>-296063569</t>
  </si>
  <si>
    <t>478</t>
  </si>
  <si>
    <t>R071</t>
  </si>
  <si>
    <t>Pojištění dodavatele a pojištění díla</t>
  </si>
  <si>
    <t>-1847729080</t>
  </si>
  <si>
    <t>479</t>
  </si>
  <si>
    <t>R101102</t>
  </si>
  <si>
    <t>Koordinační činnost</t>
  </si>
  <si>
    <t>50214931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</si>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</sst>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 wrapText="1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4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49" fontId="35" fillId="0" borderId="0" xfId="0" applyNumberFormat="1" applyFont="1" applyBorder="1" applyAlignment="1">
      <alignment horizontal="left" vertical="center" wrapText="1"/>
    </xf>
    <xf numFmtId="49" fontId="35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4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26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center" vertical="top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5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4" fillId="0" borderId="28" xfId="0" applyFont="1" applyBorder="1" applyAlignment="1">
      <alignment horizontal="left"/>
    </xf>
    <xf numFmtId="0" fontId="37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33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33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35" customHeight="1">
      <c r="B23" s="19"/>
      <c r="C23" s="20"/>
      <c r="D23" s="20"/>
      <c r="E23" s="34" t="s">
        <v>37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39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40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41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42</v>
      </c>
      <c r="E29" s="44"/>
      <c r="F29" s="30" t="s">
        <v>43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44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45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46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44" s="2" customFormat="1" ht="14.4" customHeight="1" hidden="1">
      <c r="B33" s="43"/>
      <c r="C33" s="44"/>
      <c r="D33" s="44"/>
      <c r="E33" s="44"/>
      <c r="F33" s="30" t="s">
        <v>47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</row>
    <row r="34" spans="2:44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</row>
    <row r="35" spans="2:44" s="1" customFormat="1" ht="25.9" customHeight="1">
      <c r="B35" s="36"/>
      <c r="C35" s="48"/>
      <c r="D35" s="49" t="s">
        <v>48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49</v>
      </c>
      <c r="U35" s="50"/>
      <c r="V35" s="50"/>
      <c r="W35" s="50"/>
      <c r="X35" s="52" t="s">
        <v>50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13/2019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Výtah internát, ZŠ Jesenice u Rakovníka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Jesenice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65" t="str">
        <f>IF(AN8="","",AN8)</f>
        <v>1. 10. 2019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13.65" customHeight="1"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66" t="str">
        <f>IF(E17="","",E17)</f>
        <v>Ing. Petr Dědič</v>
      </c>
      <c r="AN49" s="37"/>
      <c r="AO49" s="37"/>
      <c r="AP49" s="37"/>
      <c r="AQ49" s="37"/>
      <c r="AR49" s="41"/>
      <c r="AS49" s="67" t="s">
        <v>52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13.65" customHeight="1"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66" t="str">
        <f>IF(E20="","",E20)</f>
        <v>Milan Ledvina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53</v>
      </c>
      <c r="D52" s="80"/>
      <c r="E52" s="80"/>
      <c r="F52" s="80"/>
      <c r="G52" s="80"/>
      <c r="H52" s="81"/>
      <c r="I52" s="82" t="s">
        <v>54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55</v>
      </c>
      <c r="AH52" s="80"/>
      <c r="AI52" s="80"/>
      <c r="AJ52" s="80"/>
      <c r="AK52" s="80"/>
      <c r="AL52" s="80"/>
      <c r="AM52" s="80"/>
      <c r="AN52" s="82" t="s">
        <v>56</v>
      </c>
      <c r="AO52" s="80"/>
      <c r="AP52" s="80"/>
      <c r="AQ52" s="84" t="s">
        <v>57</v>
      </c>
      <c r="AR52" s="41"/>
      <c r="AS52" s="85" t="s">
        <v>58</v>
      </c>
      <c r="AT52" s="86" t="s">
        <v>59</v>
      </c>
      <c r="AU52" s="86" t="s">
        <v>60</v>
      </c>
      <c r="AV52" s="86" t="s">
        <v>61</v>
      </c>
      <c r="AW52" s="86" t="s">
        <v>62</v>
      </c>
      <c r="AX52" s="86" t="s">
        <v>63</v>
      </c>
      <c r="AY52" s="86" t="s">
        <v>64</v>
      </c>
      <c r="AZ52" s="86" t="s">
        <v>65</v>
      </c>
      <c r="BA52" s="86" t="s">
        <v>66</v>
      </c>
      <c r="BB52" s="86" t="s">
        <v>67</v>
      </c>
      <c r="BC52" s="86" t="s">
        <v>68</v>
      </c>
      <c r="BD52" s="87" t="s">
        <v>69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70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ROUND(AG55,2)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19</v>
      </c>
      <c r="AR54" s="97"/>
      <c r="AS54" s="98">
        <f>ROUND(AS55,2)</f>
        <v>0</v>
      </c>
      <c r="AT54" s="99">
        <f>ROUND(SUM(AV54:AW54),2)</f>
        <v>0</v>
      </c>
      <c r="AU54" s="100">
        <f>ROUND(AU55,5)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ROUND(AZ55,2)</f>
        <v>0</v>
      </c>
      <c r="BA54" s="99">
        <f>ROUND(BA55,2)</f>
        <v>0</v>
      </c>
      <c r="BB54" s="99">
        <f>ROUND(BB55,2)</f>
        <v>0</v>
      </c>
      <c r="BC54" s="99">
        <f>ROUND(BC55,2)</f>
        <v>0</v>
      </c>
      <c r="BD54" s="101">
        <f>ROUND(BD55,2)</f>
        <v>0</v>
      </c>
      <c r="BS54" s="102" t="s">
        <v>71</v>
      </c>
      <c r="BT54" s="102" t="s">
        <v>72</v>
      </c>
      <c r="BV54" s="102" t="s">
        <v>73</v>
      </c>
      <c r="BW54" s="102" t="s">
        <v>5</v>
      </c>
      <c r="BX54" s="102" t="s">
        <v>74</v>
      </c>
      <c r="CL54" s="102" t="s">
        <v>19</v>
      </c>
    </row>
    <row r="55" spans="1:90" s="5" customFormat="1" ht="27" customHeight="1">
      <c r="A55" s="103" t="s">
        <v>75</v>
      </c>
      <c r="B55" s="104"/>
      <c r="C55" s="105"/>
      <c r="D55" s="106" t="s">
        <v>14</v>
      </c>
      <c r="E55" s="106"/>
      <c r="F55" s="106"/>
      <c r="G55" s="106"/>
      <c r="H55" s="106"/>
      <c r="I55" s="107"/>
      <c r="J55" s="106" t="s">
        <v>17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'13-2019 - Výtah internát,...'!J28</f>
        <v>0</v>
      </c>
      <c r="AH55" s="107"/>
      <c r="AI55" s="107"/>
      <c r="AJ55" s="107"/>
      <c r="AK55" s="107"/>
      <c r="AL55" s="107"/>
      <c r="AM55" s="107"/>
      <c r="AN55" s="108">
        <f>SUM(AG55,AT55)</f>
        <v>0</v>
      </c>
      <c r="AO55" s="107"/>
      <c r="AP55" s="107"/>
      <c r="AQ55" s="109" t="s">
        <v>76</v>
      </c>
      <c r="AR55" s="110"/>
      <c r="AS55" s="111">
        <v>0</v>
      </c>
      <c r="AT55" s="112">
        <f>ROUND(SUM(AV55:AW55),2)</f>
        <v>0</v>
      </c>
      <c r="AU55" s="113">
        <f>'13-2019 - Výtah internát,...'!P110</f>
        <v>0</v>
      </c>
      <c r="AV55" s="112">
        <f>'13-2019 - Výtah internát,...'!J31</f>
        <v>0</v>
      </c>
      <c r="AW55" s="112">
        <f>'13-2019 - Výtah internát,...'!J32</f>
        <v>0</v>
      </c>
      <c r="AX55" s="112">
        <f>'13-2019 - Výtah internát,...'!J33</f>
        <v>0</v>
      </c>
      <c r="AY55" s="112">
        <f>'13-2019 - Výtah internát,...'!J34</f>
        <v>0</v>
      </c>
      <c r="AZ55" s="112">
        <f>'13-2019 - Výtah internát,...'!F31</f>
        <v>0</v>
      </c>
      <c r="BA55" s="112">
        <f>'13-2019 - Výtah internát,...'!F32</f>
        <v>0</v>
      </c>
      <c r="BB55" s="112">
        <f>'13-2019 - Výtah internát,...'!F33</f>
        <v>0</v>
      </c>
      <c r="BC55" s="112">
        <f>'13-2019 - Výtah internát,...'!F34</f>
        <v>0</v>
      </c>
      <c r="BD55" s="114">
        <f>'13-2019 - Výtah internát,...'!F35</f>
        <v>0</v>
      </c>
      <c r="BT55" s="115" t="s">
        <v>77</v>
      </c>
      <c r="BU55" s="115" t="s">
        <v>78</v>
      </c>
      <c r="BV55" s="115" t="s">
        <v>73</v>
      </c>
      <c r="BW55" s="115" t="s">
        <v>5</v>
      </c>
      <c r="BX55" s="115" t="s">
        <v>74</v>
      </c>
      <c r="CL55" s="115" t="s">
        <v>19</v>
      </c>
    </row>
    <row r="56" spans="2:44" s="1" customFormat="1" ht="30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1"/>
    </row>
    <row r="57" spans="2:44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41"/>
    </row>
  </sheetData>
  <sheetProtection password="CC35" sheet="1" objects="1" scenarios="1" formatColumns="0" formatRows="0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13-2019 - Výtah internát,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4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5</v>
      </c>
    </row>
    <row r="3" spans="2:46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18"/>
      <c r="AT3" s="15" t="s">
        <v>79</v>
      </c>
    </row>
    <row r="4" spans="2:46" ht="24.95" customHeight="1">
      <c r="B4" s="18"/>
      <c r="D4" s="120" t="s">
        <v>80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s="1" customFormat="1" ht="12" customHeight="1">
      <c r="B6" s="41"/>
      <c r="D6" s="121" t="s">
        <v>16</v>
      </c>
      <c r="I6" s="122"/>
      <c r="L6" s="41"/>
    </row>
    <row r="7" spans="2:12" s="1" customFormat="1" ht="36.95" customHeight="1">
      <c r="B7" s="41"/>
      <c r="E7" s="123" t="s">
        <v>17</v>
      </c>
      <c r="F7" s="1"/>
      <c r="G7" s="1"/>
      <c r="H7" s="1"/>
      <c r="I7" s="122"/>
      <c r="L7" s="41"/>
    </row>
    <row r="8" spans="2:12" s="1" customFormat="1" ht="12">
      <c r="B8" s="41"/>
      <c r="I8" s="122"/>
      <c r="L8" s="41"/>
    </row>
    <row r="9" spans="2:12" s="1" customFormat="1" ht="12" customHeight="1">
      <c r="B9" s="41"/>
      <c r="D9" s="121" t="s">
        <v>18</v>
      </c>
      <c r="F9" s="15" t="s">
        <v>19</v>
      </c>
      <c r="I9" s="124" t="s">
        <v>20</v>
      </c>
      <c r="J9" s="15" t="s">
        <v>19</v>
      </c>
      <c r="L9" s="41"/>
    </row>
    <row r="10" spans="2:12" s="1" customFormat="1" ht="12" customHeight="1">
      <c r="B10" s="41"/>
      <c r="D10" s="121" t="s">
        <v>21</v>
      </c>
      <c r="F10" s="15" t="s">
        <v>22</v>
      </c>
      <c r="I10" s="124" t="s">
        <v>23</v>
      </c>
      <c r="J10" s="125" t="str">
        <f>'Rekapitulace stavby'!AN8</f>
        <v>1. 10. 2019</v>
      </c>
      <c r="L10" s="41"/>
    </row>
    <row r="11" spans="2:12" s="1" customFormat="1" ht="10.8" customHeight="1">
      <c r="B11" s="41"/>
      <c r="I11" s="122"/>
      <c r="L11" s="41"/>
    </row>
    <row r="12" spans="2:12" s="1" customFormat="1" ht="12" customHeight="1">
      <c r="B12" s="41"/>
      <c r="D12" s="121" t="s">
        <v>25</v>
      </c>
      <c r="I12" s="124" t="s">
        <v>26</v>
      </c>
      <c r="J12" s="15" t="str">
        <f>IF('Rekapitulace stavby'!AN10="","",'Rekapitulace stavby'!AN10)</f>
        <v/>
      </c>
      <c r="L12" s="41"/>
    </row>
    <row r="13" spans="2:12" s="1" customFormat="1" ht="18" customHeight="1">
      <c r="B13" s="41"/>
      <c r="E13" s="15" t="str">
        <f>IF('Rekapitulace stavby'!E11="","",'Rekapitulace stavby'!E11)</f>
        <v xml:space="preserve"> </v>
      </c>
      <c r="I13" s="124" t="s">
        <v>28</v>
      </c>
      <c r="J13" s="15" t="str">
        <f>IF('Rekapitulace stavby'!AN11="","",'Rekapitulace stavby'!AN11)</f>
        <v/>
      </c>
      <c r="L13" s="41"/>
    </row>
    <row r="14" spans="2:12" s="1" customFormat="1" ht="6.95" customHeight="1">
      <c r="B14" s="41"/>
      <c r="I14" s="122"/>
      <c r="L14" s="41"/>
    </row>
    <row r="15" spans="2:12" s="1" customFormat="1" ht="12" customHeight="1">
      <c r="B15" s="41"/>
      <c r="D15" s="121" t="s">
        <v>29</v>
      </c>
      <c r="I15" s="124" t="s">
        <v>26</v>
      </c>
      <c r="J15" s="31" t="str">
        <f>'Rekapitulace stavby'!AN13</f>
        <v>Vyplň údaj</v>
      </c>
      <c r="L15" s="41"/>
    </row>
    <row r="16" spans="2:12" s="1" customFormat="1" ht="18" customHeight="1">
      <c r="B16" s="41"/>
      <c r="E16" s="31" t="str">
        <f>'Rekapitulace stavby'!E14</f>
        <v>Vyplň údaj</v>
      </c>
      <c r="F16" s="15"/>
      <c r="G16" s="15"/>
      <c r="H16" s="15"/>
      <c r="I16" s="124" t="s">
        <v>28</v>
      </c>
      <c r="J16" s="31" t="str">
        <f>'Rekapitulace stavby'!AN14</f>
        <v>Vyplň údaj</v>
      </c>
      <c r="L16" s="41"/>
    </row>
    <row r="17" spans="2:12" s="1" customFormat="1" ht="6.95" customHeight="1">
      <c r="B17" s="41"/>
      <c r="I17" s="122"/>
      <c r="L17" s="41"/>
    </row>
    <row r="18" spans="2:12" s="1" customFormat="1" ht="12" customHeight="1">
      <c r="B18" s="41"/>
      <c r="D18" s="121" t="s">
        <v>31</v>
      </c>
      <c r="I18" s="124" t="s">
        <v>26</v>
      </c>
      <c r="J18" s="15" t="s">
        <v>19</v>
      </c>
      <c r="L18" s="41"/>
    </row>
    <row r="19" spans="2:12" s="1" customFormat="1" ht="18" customHeight="1">
      <c r="B19" s="41"/>
      <c r="E19" s="15" t="s">
        <v>32</v>
      </c>
      <c r="I19" s="124" t="s">
        <v>28</v>
      </c>
      <c r="J19" s="15" t="s">
        <v>19</v>
      </c>
      <c r="L19" s="41"/>
    </row>
    <row r="20" spans="2:12" s="1" customFormat="1" ht="6.95" customHeight="1">
      <c r="B20" s="41"/>
      <c r="I20" s="122"/>
      <c r="L20" s="41"/>
    </row>
    <row r="21" spans="2:12" s="1" customFormat="1" ht="12" customHeight="1">
      <c r="B21" s="41"/>
      <c r="D21" s="121" t="s">
        <v>34</v>
      </c>
      <c r="I21" s="124" t="s">
        <v>26</v>
      </c>
      <c r="J21" s="15" t="s">
        <v>19</v>
      </c>
      <c r="L21" s="41"/>
    </row>
    <row r="22" spans="2:12" s="1" customFormat="1" ht="18" customHeight="1">
      <c r="B22" s="41"/>
      <c r="E22" s="15" t="s">
        <v>35</v>
      </c>
      <c r="I22" s="124" t="s">
        <v>28</v>
      </c>
      <c r="J22" s="15" t="s">
        <v>19</v>
      </c>
      <c r="L22" s="41"/>
    </row>
    <row r="23" spans="2:12" s="1" customFormat="1" ht="6.95" customHeight="1">
      <c r="B23" s="41"/>
      <c r="I23" s="122"/>
      <c r="L23" s="41"/>
    </row>
    <row r="24" spans="2:12" s="1" customFormat="1" ht="12" customHeight="1">
      <c r="B24" s="41"/>
      <c r="D24" s="121" t="s">
        <v>36</v>
      </c>
      <c r="I24" s="122"/>
      <c r="L24" s="41"/>
    </row>
    <row r="25" spans="2:12" s="6" customFormat="1" ht="112.5" customHeight="1">
      <c r="B25" s="126"/>
      <c r="E25" s="127" t="s">
        <v>81</v>
      </c>
      <c r="F25" s="127"/>
      <c r="G25" s="127"/>
      <c r="H25" s="127"/>
      <c r="I25" s="128"/>
      <c r="L25" s="126"/>
    </row>
    <row r="26" spans="2:12" s="1" customFormat="1" ht="6.95" customHeight="1">
      <c r="B26" s="41"/>
      <c r="I26" s="122"/>
      <c r="L26" s="41"/>
    </row>
    <row r="27" spans="2:12" s="1" customFormat="1" ht="6.95" customHeight="1">
      <c r="B27" s="41"/>
      <c r="D27" s="69"/>
      <c r="E27" s="69"/>
      <c r="F27" s="69"/>
      <c r="G27" s="69"/>
      <c r="H27" s="69"/>
      <c r="I27" s="129"/>
      <c r="J27" s="69"/>
      <c r="K27" s="69"/>
      <c r="L27" s="41"/>
    </row>
    <row r="28" spans="2:12" s="1" customFormat="1" ht="25.4" customHeight="1">
      <c r="B28" s="41"/>
      <c r="D28" s="130" t="s">
        <v>38</v>
      </c>
      <c r="I28" s="122"/>
      <c r="J28" s="131">
        <f>ROUND(J110,2)</f>
        <v>0</v>
      </c>
      <c r="L28" s="41"/>
    </row>
    <row r="29" spans="2:12" s="1" customFormat="1" ht="6.95" customHeight="1">
      <c r="B29" s="41"/>
      <c r="D29" s="69"/>
      <c r="E29" s="69"/>
      <c r="F29" s="69"/>
      <c r="G29" s="69"/>
      <c r="H29" s="69"/>
      <c r="I29" s="129"/>
      <c r="J29" s="69"/>
      <c r="K29" s="69"/>
      <c r="L29" s="41"/>
    </row>
    <row r="30" spans="2:12" s="1" customFormat="1" ht="14.4" customHeight="1">
      <c r="B30" s="41"/>
      <c r="F30" s="132" t="s">
        <v>40</v>
      </c>
      <c r="I30" s="133" t="s">
        <v>39</v>
      </c>
      <c r="J30" s="132" t="s">
        <v>41</v>
      </c>
      <c r="L30" s="41"/>
    </row>
    <row r="31" spans="2:12" s="1" customFormat="1" ht="14.4" customHeight="1">
      <c r="B31" s="41"/>
      <c r="D31" s="121" t="s">
        <v>42</v>
      </c>
      <c r="E31" s="121" t="s">
        <v>43</v>
      </c>
      <c r="F31" s="134">
        <f>ROUND((SUM(BE110:BE1544)),2)</f>
        <v>0</v>
      </c>
      <c r="I31" s="135">
        <v>0.21</v>
      </c>
      <c r="J31" s="134">
        <f>ROUND(((SUM(BE110:BE1544))*I31),2)</f>
        <v>0</v>
      </c>
      <c r="L31" s="41"/>
    </row>
    <row r="32" spans="2:12" s="1" customFormat="1" ht="14.4" customHeight="1">
      <c r="B32" s="41"/>
      <c r="E32" s="121" t="s">
        <v>44</v>
      </c>
      <c r="F32" s="134">
        <f>ROUND((SUM(BF110:BF1544)),2)</f>
        <v>0</v>
      </c>
      <c r="I32" s="135">
        <v>0.15</v>
      </c>
      <c r="J32" s="134">
        <f>ROUND(((SUM(BF110:BF1544))*I32),2)</f>
        <v>0</v>
      </c>
      <c r="L32" s="41"/>
    </row>
    <row r="33" spans="2:12" s="1" customFormat="1" ht="14.4" customHeight="1" hidden="1">
      <c r="B33" s="41"/>
      <c r="E33" s="121" t="s">
        <v>45</v>
      </c>
      <c r="F33" s="134">
        <f>ROUND((SUM(BG110:BG1544)),2)</f>
        <v>0</v>
      </c>
      <c r="I33" s="135">
        <v>0.21</v>
      </c>
      <c r="J33" s="134">
        <f>0</f>
        <v>0</v>
      </c>
      <c r="L33" s="41"/>
    </row>
    <row r="34" spans="2:12" s="1" customFormat="1" ht="14.4" customHeight="1" hidden="1">
      <c r="B34" s="41"/>
      <c r="E34" s="121" t="s">
        <v>46</v>
      </c>
      <c r="F34" s="134">
        <f>ROUND((SUM(BH110:BH1544)),2)</f>
        <v>0</v>
      </c>
      <c r="I34" s="135">
        <v>0.15</v>
      </c>
      <c r="J34" s="134">
        <f>0</f>
        <v>0</v>
      </c>
      <c r="L34" s="41"/>
    </row>
    <row r="35" spans="2:12" s="1" customFormat="1" ht="14.4" customHeight="1" hidden="1">
      <c r="B35" s="41"/>
      <c r="E35" s="121" t="s">
        <v>47</v>
      </c>
      <c r="F35" s="134">
        <f>ROUND((SUM(BI110:BI1544)),2)</f>
        <v>0</v>
      </c>
      <c r="I35" s="135">
        <v>0</v>
      </c>
      <c r="J35" s="134">
        <f>0</f>
        <v>0</v>
      </c>
      <c r="L35" s="41"/>
    </row>
    <row r="36" spans="2:12" s="1" customFormat="1" ht="6.95" customHeight="1">
      <c r="B36" s="41"/>
      <c r="I36" s="122"/>
      <c r="L36" s="41"/>
    </row>
    <row r="37" spans="2:12" s="1" customFormat="1" ht="25.4" customHeight="1">
      <c r="B37" s="41"/>
      <c r="C37" s="136"/>
      <c r="D37" s="137" t="s">
        <v>48</v>
      </c>
      <c r="E37" s="138"/>
      <c r="F37" s="138"/>
      <c r="G37" s="139" t="s">
        <v>49</v>
      </c>
      <c r="H37" s="140" t="s">
        <v>50</v>
      </c>
      <c r="I37" s="141"/>
      <c r="J37" s="142">
        <f>SUM(J28:J35)</f>
        <v>0</v>
      </c>
      <c r="K37" s="143"/>
      <c r="L37" s="41"/>
    </row>
    <row r="38" spans="2:12" s="1" customFormat="1" ht="14.4" customHeight="1">
      <c r="B38" s="144"/>
      <c r="C38" s="145"/>
      <c r="D38" s="145"/>
      <c r="E38" s="145"/>
      <c r="F38" s="145"/>
      <c r="G38" s="145"/>
      <c r="H38" s="145"/>
      <c r="I38" s="146"/>
      <c r="J38" s="145"/>
      <c r="K38" s="145"/>
      <c r="L38" s="41"/>
    </row>
    <row r="42" spans="2:12" s="1" customFormat="1" ht="6.95" customHeight="1">
      <c r="B42" s="147"/>
      <c r="C42" s="148"/>
      <c r="D42" s="148"/>
      <c r="E42" s="148"/>
      <c r="F42" s="148"/>
      <c r="G42" s="148"/>
      <c r="H42" s="148"/>
      <c r="I42" s="149"/>
      <c r="J42" s="148"/>
      <c r="K42" s="148"/>
      <c r="L42" s="41"/>
    </row>
    <row r="43" spans="2:12" s="1" customFormat="1" ht="24.95" customHeight="1">
      <c r="B43" s="36"/>
      <c r="C43" s="21" t="s">
        <v>82</v>
      </c>
      <c r="D43" s="37"/>
      <c r="E43" s="37"/>
      <c r="F43" s="37"/>
      <c r="G43" s="37"/>
      <c r="H43" s="37"/>
      <c r="I43" s="122"/>
      <c r="J43" s="37"/>
      <c r="K43" s="37"/>
      <c r="L43" s="41"/>
    </row>
    <row r="44" spans="2:12" s="1" customFormat="1" ht="6.95" customHeight="1">
      <c r="B44" s="36"/>
      <c r="C44" s="37"/>
      <c r="D44" s="37"/>
      <c r="E44" s="37"/>
      <c r="F44" s="37"/>
      <c r="G44" s="37"/>
      <c r="H44" s="37"/>
      <c r="I44" s="122"/>
      <c r="J44" s="37"/>
      <c r="K44" s="37"/>
      <c r="L44" s="41"/>
    </row>
    <row r="45" spans="2:12" s="1" customFormat="1" ht="12" customHeight="1">
      <c r="B45" s="36"/>
      <c r="C45" s="30" t="s">
        <v>16</v>
      </c>
      <c r="D45" s="37"/>
      <c r="E45" s="37"/>
      <c r="F45" s="37"/>
      <c r="G45" s="37"/>
      <c r="H45" s="37"/>
      <c r="I45" s="122"/>
      <c r="J45" s="37"/>
      <c r="K45" s="37"/>
      <c r="L45" s="41"/>
    </row>
    <row r="46" spans="2:12" s="1" customFormat="1" ht="16.5" customHeight="1">
      <c r="B46" s="36"/>
      <c r="C46" s="37"/>
      <c r="D46" s="37"/>
      <c r="E46" s="62" t="str">
        <f>E7</f>
        <v>Výtah internát, ZŠ Jesenice u Rakovníka</v>
      </c>
      <c r="F46" s="37"/>
      <c r="G46" s="37"/>
      <c r="H46" s="37"/>
      <c r="I46" s="122"/>
      <c r="J46" s="37"/>
      <c r="K46" s="37"/>
      <c r="L46" s="41"/>
    </row>
    <row r="47" spans="2:12" s="1" customFormat="1" ht="6.95" customHeight="1">
      <c r="B47" s="36"/>
      <c r="C47" s="37"/>
      <c r="D47" s="37"/>
      <c r="E47" s="37"/>
      <c r="F47" s="37"/>
      <c r="G47" s="37"/>
      <c r="H47" s="37"/>
      <c r="I47" s="122"/>
      <c r="J47" s="37"/>
      <c r="K47" s="37"/>
      <c r="L47" s="41"/>
    </row>
    <row r="48" spans="2:12" s="1" customFormat="1" ht="12" customHeight="1">
      <c r="B48" s="36"/>
      <c r="C48" s="30" t="s">
        <v>21</v>
      </c>
      <c r="D48" s="37"/>
      <c r="E48" s="37"/>
      <c r="F48" s="25" t="str">
        <f>F10</f>
        <v>Jesenice</v>
      </c>
      <c r="G48" s="37"/>
      <c r="H48" s="37"/>
      <c r="I48" s="124" t="s">
        <v>23</v>
      </c>
      <c r="J48" s="65" t="str">
        <f>IF(J10="","",J10)</f>
        <v>1. 10. 2019</v>
      </c>
      <c r="K48" s="37"/>
      <c r="L48" s="41"/>
    </row>
    <row r="49" spans="2:12" s="1" customFormat="1" ht="6.95" customHeight="1">
      <c r="B49" s="36"/>
      <c r="C49" s="37"/>
      <c r="D49" s="37"/>
      <c r="E49" s="37"/>
      <c r="F49" s="37"/>
      <c r="G49" s="37"/>
      <c r="H49" s="37"/>
      <c r="I49" s="122"/>
      <c r="J49" s="37"/>
      <c r="K49" s="37"/>
      <c r="L49" s="41"/>
    </row>
    <row r="50" spans="2:12" s="1" customFormat="1" ht="13.65" customHeight="1">
      <c r="B50" s="36"/>
      <c r="C50" s="30" t="s">
        <v>25</v>
      </c>
      <c r="D50" s="37"/>
      <c r="E50" s="37"/>
      <c r="F50" s="25" t="str">
        <f>E13</f>
        <v xml:space="preserve"> </v>
      </c>
      <c r="G50" s="37"/>
      <c r="H50" s="37"/>
      <c r="I50" s="124" t="s">
        <v>31</v>
      </c>
      <c r="J50" s="34" t="str">
        <f>E19</f>
        <v>Ing. Petr Dědič</v>
      </c>
      <c r="K50" s="37"/>
      <c r="L50" s="41"/>
    </row>
    <row r="51" spans="2:12" s="1" customFormat="1" ht="13.65" customHeight="1">
      <c r="B51" s="36"/>
      <c r="C51" s="30" t="s">
        <v>29</v>
      </c>
      <c r="D51" s="37"/>
      <c r="E51" s="37"/>
      <c r="F51" s="25" t="str">
        <f>IF(E16="","",E16)</f>
        <v>Vyplň údaj</v>
      </c>
      <c r="G51" s="37"/>
      <c r="H51" s="37"/>
      <c r="I51" s="124" t="s">
        <v>34</v>
      </c>
      <c r="J51" s="34" t="str">
        <f>E22</f>
        <v>Milan Ledvina</v>
      </c>
      <c r="K51" s="37"/>
      <c r="L51" s="41"/>
    </row>
    <row r="52" spans="2:12" s="1" customFormat="1" ht="10.3" customHeight="1">
      <c r="B52" s="36"/>
      <c r="C52" s="37"/>
      <c r="D52" s="37"/>
      <c r="E52" s="37"/>
      <c r="F52" s="37"/>
      <c r="G52" s="37"/>
      <c r="H52" s="37"/>
      <c r="I52" s="122"/>
      <c r="J52" s="37"/>
      <c r="K52" s="37"/>
      <c r="L52" s="41"/>
    </row>
    <row r="53" spans="2:12" s="1" customFormat="1" ht="29.25" customHeight="1">
      <c r="B53" s="36"/>
      <c r="C53" s="150" t="s">
        <v>83</v>
      </c>
      <c r="D53" s="151"/>
      <c r="E53" s="151"/>
      <c r="F53" s="151"/>
      <c r="G53" s="151"/>
      <c r="H53" s="151"/>
      <c r="I53" s="152"/>
      <c r="J53" s="153" t="s">
        <v>84</v>
      </c>
      <c r="K53" s="151"/>
      <c r="L53" s="41"/>
    </row>
    <row r="54" spans="2:12" s="1" customFormat="1" ht="10.3" customHeight="1">
      <c r="B54" s="36"/>
      <c r="C54" s="37"/>
      <c r="D54" s="37"/>
      <c r="E54" s="37"/>
      <c r="F54" s="37"/>
      <c r="G54" s="37"/>
      <c r="H54" s="37"/>
      <c r="I54" s="122"/>
      <c r="J54" s="37"/>
      <c r="K54" s="37"/>
      <c r="L54" s="41"/>
    </row>
    <row r="55" spans="2:47" s="1" customFormat="1" ht="22.8" customHeight="1">
      <c r="B55" s="36"/>
      <c r="C55" s="154" t="s">
        <v>70</v>
      </c>
      <c r="D55" s="37"/>
      <c r="E55" s="37"/>
      <c r="F55" s="37"/>
      <c r="G55" s="37"/>
      <c r="H55" s="37"/>
      <c r="I55" s="122"/>
      <c r="J55" s="95">
        <f>J110</f>
        <v>0</v>
      </c>
      <c r="K55" s="37"/>
      <c r="L55" s="41"/>
      <c r="AU55" s="15" t="s">
        <v>85</v>
      </c>
    </row>
    <row r="56" spans="2:12" s="7" customFormat="1" ht="24.95" customHeight="1">
      <c r="B56" s="155"/>
      <c r="C56" s="156"/>
      <c r="D56" s="157" t="s">
        <v>86</v>
      </c>
      <c r="E56" s="158"/>
      <c r="F56" s="158"/>
      <c r="G56" s="158"/>
      <c r="H56" s="158"/>
      <c r="I56" s="159"/>
      <c r="J56" s="160">
        <f>J111</f>
        <v>0</v>
      </c>
      <c r="K56" s="156"/>
      <c r="L56" s="161"/>
    </row>
    <row r="57" spans="2:12" s="8" customFormat="1" ht="19.9" customHeight="1">
      <c r="B57" s="162"/>
      <c r="C57" s="163"/>
      <c r="D57" s="164" t="s">
        <v>87</v>
      </c>
      <c r="E57" s="165"/>
      <c r="F57" s="165"/>
      <c r="G57" s="165"/>
      <c r="H57" s="165"/>
      <c r="I57" s="166"/>
      <c r="J57" s="167">
        <f>J112</f>
        <v>0</v>
      </c>
      <c r="K57" s="163"/>
      <c r="L57" s="168"/>
    </row>
    <row r="58" spans="2:12" s="8" customFormat="1" ht="19.9" customHeight="1">
      <c r="B58" s="162"/>
      <c r="C58" s="163"/>
      <c r="D58" s="164" t="s">
        <v>88</v>
      </c>
      <c r="E58" s="165"/>
      <c r="F58" s="165"/>
      <c r="G58" s="165"/>
      <c r="H58" s="165"/>
      <c r="I58" s="166"/>
      <c r="J58" s="167">
        <f>J155</f>
        <v>0</v>
      </c>
      <c r="K58" s="163"/>
      <c r="L58" s="168"/>
    </row>
    <row r="59" spans="2:12" s="8" customFormat="1" ht="19.9" customHeight="1">
      <c r="B59" s="162"/>
      <c r="C59" s="163"/>
      <c r="D59" s="164" t="s">
        <v>89</v>
      </c>
      <c r="E59" s="165"/>
      <c r="F59" s="165"/>
      <c r="G59" s="165"/>
      <c r="H59" s="165"/>
      <c r="I59" s="166"/>
      <c r="J59" s="167">
        <f>J219</f>
        <v>0</v>
      </c>
      <c r="K59" s="163"/>
      <c r="L59" s="168"/>
    </row>
    <row r="60" spans="2:12" s="8" customFormat="1" ht="19.9" customHeight="1">
      <c r="B60" s="162"/>
      <c r="C60" s="163"/>
      <c r="D60" s="164" t="s">
        <v>90</v>
      </c>
      <c r="E60" s="165"/>
      <c r="F60" s="165"/>
      <c r="G60" s="165"/>
      <c r="H60" s="165"/>
      <c r="I60" s="166"/>
      <c r="J60" s="167">
        <f>J245</f>
        <v>0</v>
      </c>
      <c r="K60" s="163"/>
      <c r="L60" s="168"/>
    </row>
    <row r="61" spans="2:12" s="8" customFormat="1" ht="19.9" customHeight="1">
      <c r="B61" s="162"/>
      <c r="C61" s="163"/>
      <c r="D61" s="164" t="s">
        <v>91</v>
      </c>
      <c r="E61" s="165"/>
      <c r="F61" s="165"/>
      <c r="G61" s="165"/>
      <c r="H61" s="165"/>
      <c r="I61" s="166"/>
      <c r="J61" s="167">
        <f>J287</f>
        <v>0</v>
      </c>
      <c r="K61" s="163"/>
      <c r="L61" s="168"/>
    </row>
    <row r="62" spans="2:12" s="8" customFormat="1" ht="19.9" customHeight="1">
      <c r="B62" s="162"/>
      <c r="C62" s="163"/>
      <c r="D62" s="164" t="s">
        <v>92</v>
      </c>
      <c r="E62" s="165"/>
      <c r="F62" s="165"/>
      <c r="G62" s="165"/>
      <c r="H62" s="165"/>
      <c r="I62" s="166"/>
      <c r="J62" s="167">
        <f>J431</f>
        <v>0</v>
      </c>
      <c r="K62" s="163"/>
      <c r="L62" s="168"/>
    </row>
    <row r="63" spans="2:12" s="8" customFormat="1" ht="14.85" customHeight="1">
      <c r="B63" s="162"/>
      <c r="C63" s="163"/>
      <c r="D63" s="164" t="s">
        <v>93</v>
      </c>
      <c r="E63" s="165"/>
      <c r="F63" s="165"/>
      <c r="G63" s="165"/>
      <c r="H63" s="165"/>
      <c r="I63" s="166"/>
      <c r="J63" s="167">
        <f>J524</f>
        <v>0</v>
      </c>
      <c r="K63" s="163"/>
      <c r="L63" s="168"/>
    </row>
    <row r="64" spans="2:12" s="8" customFormat="1" ht="19.9" customHeight="1">
      <c r="B64" s="162"/>
      <c r="C64" s="163"/>
      <c r="D64" s="164" t="s">
        <v>94</v>
      </c>
      <c r="E64" s="165"/>
      <c r="F64" s="165"/>
      <c r="G64" s="165"/>
      <c r="H64" s="165"/>
      <c r="I64" s="166"/>
      <c r="J64" s="167">
        <f>J586</f>
        <v>0</v>
      </c>
      <c r="K64" s="163"/>
      <c r="L64" s="168"/>
    </row>
    <row r="65" spans="2:12" s="8" customFormat="1" ht="19.9" customHeight="1">
      <c r="B65" s="162"/>
      <c r="C65" s="163"/>
      <c r="D65" s="164" t="s">
        <v>95</v>
      </c>
      <c r="E65" s="165"/>
      <c r="F65" s="165"/>
      <c r="G65" s="165"/>
      <c r="H65" s="165"/>
      <c r="I65" s="166"/>
      <c r="J65" s="167">
        <f>J600</f>
        <v>0</v>
      </c>
      <c r="K65" s="163"/>
      <c r="L65" s="168"/>
    </row>
    <row r="66" spans="2:12" s="7" customFormat="1" ht="24.95" customHeight="1">
      <c r="B66" s="155"/>
      <c r="C66" s="156"/>
      <c r="D66" s="157" t="s">
        <v>96</v>
      </c>
      <c r="E66" s="158"/>
      <c r="F66" s="158"/>
      <c r="G66" s="158"/>
      <c r="H66" s="158"/>
      <c r="I66" s="159"/>
      <c r="J66" s="160">
        <f>J603</f>
        <v>0</v>
      </c>
      <c r="K66" s="156"/>
      <c r="L66" s="161"/>
    </row>
    <row r="67" spans="2:12" s="8" customFormat="1" ht="19.9" customHeight="1">
      <c r="B67" s="162"/>
      <c r="C67" s="163"/>
      <c r="D67" s="164" t="s">
        <v>97</v>
      </c>
      <c r="E67" s="165"/>
      <c r="F67" s="165"/>
      <c r="G67" s="165"/>
      <c r="H67" s="165"/>
      <c r="I67" s="166"/>
      <c r="J67" s="167">
        <f>J604</f>
        <v>0</v>
      </c>
      <c r="K67" s="163"/>
      <c r="L67" s="168"/>
    </row>
    <row r="68" spans="2:12" s="8" customFormat="1" ht="19.9" customHeight="1">
      <c r="B68" s="162"/>
      <c r="C68" s="163"/>
      <c r="D68" s="164" t="s">
        <v>98</v>
      </c>
      <c r="E68" s="165"/>
      <c r="F68" s="165"/>
      <c r="G68" s="165"/>
      <c r="H68" s="165"/>
      <c r="I68" s="166"/>
      <c r="J68" s="167">
        <f>J627</f>
        <v>0</v>
      </c>
      <c r="K68" s="163"/>
      <c r="L68" s="168"/>
    </row>
    <row r="69" spans="2:12" s="8" customFormat="1" ht="19.9" customHeight="1">
      <c r="B69" s="162"/>
      <c r="C69" s="163"/>
      <c r="D69" s="164" t="s">
        <v>99</v>
      </c>
      <c r="E69" s="165"/>
      <c r="F69" s="165"/>
      <c r="G69" s="165"/>
      <c r="H69" s="165"/>
      <c r="I69" s="166"/>
      <c r="J69" s="167">
        <f>J650</f>
        <v>0</v>
      </c>
      <c r="K69" s="163"/>
      <c r="L69" s="168"/>
    </row>
    <row r="70" spans="2:12" s="8" customFormat="1" ht="19.9" customHeight="1">
      <c r="B70" s="162"/>
      <c r="C70" s="163"/>
      <c r="D70" s="164" t="s">
        <v>100</v>
      </c>
      <c r="E70" s="165"/>
      <c r="F70" s="165"/>
      <c r="G70" s="165"/>
      <c r="H70" s="165"/>
      <c r="I70" s="166"/>
      <c r="J70" s="167">
        <f>J716</f>
        <v>0</v>
      </c>
      <c r="K70" s="163"/>
      <c r="L70" s="168"/>
    </row>
    <row r="71" spans="2:12" s="8" customFormat="1" ht="19.9" customHeight="1">
      <c r="B71" s="162"/>
      <c r="C71" s="163"/>
      <c r="D71" s="164" t="s">
        <v>101</v>
      </c>
      <c r="E71" s="165"/>
      <c r="F71" s="165"/>
      <c r="G71" s="165"/>
      <c r="H71" s="165"/>
      <c r="I71" s="166"/>
      <c r="J71" s="167">
        <f>J722</f>
        <v>0</v>
      </c>
      <c r="K71" s="163"/>
      <c r="L71" s="168"/>
    </row>
    <row r="72" spans="2:12" s="8" customFormat="1" ht="19.9" customHeight="1">
      <c r="B72" s="162"/>
      <c r="C72" s="163"/>
      <c r="D72" s="164" t="s">
        <v>102</v>
      </c>
      <c r="E72" s="165"/>
      <c r="F72" s="165"/>
      <c r="G72" s="165"/>
      <c r="H72" s="165"/>
      <c r="I72" s="166"/>
      <c r="J72" s="167">
        <f>J759</f>
        <v>0</v>
      </c>
      <c r="K72" s="163"/>
      <c r="L72" s="168"/>
    </row>
    <row r="73" spans="2:12" s="8" customFormat="1" ht="19.9" customHeight="1">
      <c r="B73" s="162"/>
      <c r="C73" s="163"/>
      <c r="D73" s="164" t="s">
        <v>103</v>
      </c>
      <c r="E73" s="165"/>
      <c r="F73" s="165"/>
      <c r="G73" s="165"/>
      <c r="H73" s="165"/>
      <c r="I73" s="166"/>
      <c r="J73" s="167">
        <f>J804</f>
        <v>0</v>
      </c>
      <c r="K73" s="163"/>
      <c r="L73" s="168"/>
    </row>
    <row r="74" spans="2:12" s="8" customFormat="1" ht="19.9" customHeight="1">
      <c r="B74" s="162"/>
      <c r="C74" s="163"/>
      <c r="D74" s="164" t="s">
        <v>104</v>
      </c>
      <c r="E74" s="165"/>
      <c r="F74" s="165"/>
      <c r="G74" s="165"/>
      <c r="H74" s="165"/>
      <c r="I74" s="166"/>
      <c r="J74" s="167">
        <f>J856</f>
        <v>0</v>
      </c>
      <c r="K74" s="163"/>
      <c r="L74" s="168"/>
    </row>
    <row r="75" spans="2:12" s="8" customFormat="1" ht="19.9" customHeight="1">
      <c r="B75" s="162"/>
      <c r="C75" s="163"/>
      <c r="D75" s="164" t="s">
        <v>105</v>
      </c>
      <c r="E75" s="165"/>
      <c r="F75" s="165"/>
      <c r="G75" s="165"/>
      <c r="H75" s="165"/>
      <c r="I75" s="166"/>
      <c r="J75" s="167">
        <f>J882</f>
        <v>0</v>
      </c>
      <c r="K75" s="163"/>
      <c r="L75" s="168"/>
    </row>
    <row r="76" spans="2:12" s="8" customFormat="1" ht="19.9" customHeight="1">
      <c r="B76" s="162"/>
      <c r="C76" s="163"/>
      <c r="D76" s="164" t="s">
        <v>106</v>
      </c>
      <c r="E76" s="165"/>
      <c r="F76" s="165"/>
      <c r="G76" s="165"/>
      <c r="H76" s="165"/>
      <c r="I76" s="166"/>
      <c r="J76" s="167">
        <f>J978</f>
        <v>0</v>
      </c>
      <c r="K76" s="163"/>
      <c r="L76" s="168"/>
    </row>
    <row r="77" spans="2:12" s="8" customFormat="1" ht="19.9" customHeight="1">
      <c r="B77" s="162"/>
      <c r="C77" s="163"/>
      <c r="D77" s="164" t="s">
        <v>107</v>
      </c>
      <c r="E77" s="165"/>
      <c r="F77" s="165"/>
      <c r="G77" s="165"/>
      <c r="H77" s="165"/>
      <c r="I77" s="166"/>
      <c r="J77" s="167">
        <f>J1033</f>
        <v>0</v>
      </c>
      <c r="K77" s="163"/>
      <c r="L77" s="168"/>
    </row>
    <row r="78" spans="2:12" s="8" customFormat="1" ht="19.9" customHeight="1">
      <c r="B78" s="162"/>
      <c r="C78" s="163"/>
      <c r="D78" s="164" t="s">
        <v>108</v>
      </c>
      <c r="E78" s="165"/>
      <c r="F78" s="165"/>
      <c r="G78" s="165"/>
      <c r="H78" s="165"/>
      <c r="I78" s="166"/>
      <c r="J78" s="167">
        <f>J1075</f>
        <v>0</v>
      </c>
      <c r="K78" s="163"/>
      <c r="L78" s="168"/>
    </row>
    <row r="79" spans="2:12" s="8" customFormat="1" ht="19.9" customHeight="1">
      <c r="B79" s="162"/>
      <c r="C79" s="163"/>
      <c r="D79" s="164" t="s">
        <v>109</v>
      </c>
      <c r="E79" s="165"/>
      <c r="F79" s="165"/>
      <c r="G79" s="165"/>
      <c r="H79" s="165"/>
      <c r="I79" s="166"/>
      <c r="J79" s="167">
        <f>J1148</f>
        <v>0</v>
      </c>
      <c r="K79" s="163"/>
      <c r="L79" s="168"/>
    </row>
    <row r="80" spans="2:12" s="8" customFormat="1" ht="19.9" customHeight="1">
      <c r="B80" s="162"/>
      <c r="C80" s="163"/>
      <c r="D80" s="164" t="s">
        <v>110</v>
      </c>
      <c r="E80" s="165"/>
      <c r="F80" s="165"/>
      <c r="G80" s="165"/>
      <c r="H80" s="165"/>
      <c r="I80" s="166"/>
      <c r="J80" s="167">
        <f>J1226</f>
        <v>0</v>
      </c>
      <c r="K80" s="163"/>
      <c r="L80" s="168"/>
    </row>
    <row r="81" spans="2:12" s="8" customFormat="1" ht="19.9" customHeight="1">
      <c r="B81" s="162"/>
      <c r="C81" s="163"/>
      <c r="D81" s="164" t="s">
        <v>111</v>
      </c>
      <c r="E81" s="165"/>
      <c r="F81" s="165"/>
      <c r="G81" s="165"/>
      <c r="H81" s="165"/>
      <c r="I81" s="166"/>
      <c r="J81" s="167">
        <f>J1277</f>
        <v>0</v>
      </c>
      <c r="K81" s="163"/>
      <c r="L81" s="168"/>
    </row>
    <row r="82" spans="2:12" s="8" customFormat="1" ht="19.9" customHeight="1">
      <c r="B82" s="162"/>
      <c r="C82" s="163"/>
      <c r="D82" s="164" t="s">
        <v>112</v>
      </c>
      <c r="E82" s="165"/>
      <c r="F82" s="165"/>
      <c r="G82" s="165"/>
      <c r="H82" s="165"/>
      <c r="I82" s="166"/>
      <c r="J82" s="167">
        <f>J1291</f>
        <v>0</v>
      </c>
      <c r="K82" s="163"/>
      <c r="L82" s="168"/>
    </row>
    <row r="83" spans="2:12" s="8" customFormat="1" ht="19.9" customHeight="1">
      <c r="B83" s="162"/>
      <c r="C83" s="163"/>
      <c r="D83" s="164" t="s">
        <v>113</v>
      </c>
      <c r="E83" s="165"/>
      <c r="F83" s="165"/>
      <c r="G83" s="165"/>
      <c r="H83" s="165"/>
      <c r="I83" s="166"/>
      <c r="J83" s="167">
        <f>J1328</f>
        <v>0</v>
      </c>
      <c r="K83" s="163"/>
      <c r="L83" s="168"/>
    </row>
    <row r="84" spans="2:12" s="8" customFormat="1" ht="19.9" customHeight="1">
      <c r="B84" s="162"/>
      <c r="C84" s="163"/>
      <c r="D84" s="164" t="s">
        <v>114</v>
      </c>
      <c r="E84" s="165"/>
      <c r="F84" s="165"/>
      <c r="G84" s="165"/>
      <c r="H84" s="165"/>
      <c r="I84" s="166"/>
      <c r="J84" s="167">
        <f>J1379</f>
        <v>0</v>
      </c>
      <c r="K84" s="163"/>
      <c r="L84" s="168"/>
    </row>
    <row r="85" spans="2:12" s="8" customFormat="1" ht="19.9" customHeight="1">
      <c r="B85" s="162"/>
      <c r="C85" s="163"/>
      <c r="D85" s="164" t="s">
        <v>115</v>
      </c>
      <c r="E85" s="165"/>
      <c r="F85" s="165"/>
      <c r="G85" s="165"/>
      <c r="H85" s="165"/>
      <c r="I85" s="166"/>
      <c r="J85" s="167">
        <f>J1406</f>
        <v>0</v>
      </c>
      <c r="K85" s="163"/>
      <c r="L85" s="168"/>
    </row>
    <row r="86" spans="2:12" s="8" customFormat="1" ht="19.9" customHeight="1">
      <c r="B86" s="162"/>
      <c r="C86" s="163"/>
      <c r="D86" s="164" t="s">
        <v>116</v>
      </c>
      <c r="E86" s="165"/>
      <c r="F86" s="165"/>
      <c r="G86" s="165"/>
      <c r="H86" s="165"/>
      <c r="I86" s="166"/>
      <c r="J86" s="167">
        <f>J1435</f>
        <v>0</v>
      </c>
      <c r="K86" s="163"/>
      <c r="L86" s="168"/>
    </row>
    <row r="87" spans="2:12" s="8" customFormat="1" ht="19.9" customHeight="1">
      <c r="B87" s="162"/>
      <c r="C87" s="163"/>
      <c r="D87" s="164" t="s">
        <v>117</v>
      </c>
      <c r="E87" s="165"/>
      <c r="F87" s="165"/>
      <c r="G87" s="165"/>
      <c r="H87" s="165"/>
      <c r="I87" s="166"/>
      <c r="J87" s="167">
        <f>J1463</f>
        <v>0</v>
      </c>
      <c r="K87" s="163"/>
      <c r="L87" s="168"/>
    </row>
    <row r="88" spans="2:12" s="8" customFormat="1" ht="19.9" customHeight="1">
      <c r="B88" s="162"/>
      <c r="C88" s="163"/>
      <c r="D88" s="164" t="s">
        <v>118</v>
      </c>
      <c r="E88" s="165"/>
      <c r="F88" s="165"/>
      <c r="G88" s="165"/>
      <c r="H88" s="165"/>
      <c r="I88" s="166"/>
      <c r="J88" s="167">
        <f>J1496</f>
        <v>0</v>
      </c>
      <c r="K88" s="163"/>
      <c r="L88" s="168"/>
    </row>
    <row r="89" spans="2:12" s="7" customFormat="1" ht="24.95" customHeight="1">
      <c r="B89" s="155"/>
      <c r="C89" s="156"/>
      <c r="D89" s="157" t="s">
        <v>119</v>
      </c>
      <c r="E89" s="158"/>
      <c r="F89" s="158"/>
      <c r="G89" s="158"/>
      <c r="H89" s="158"/>
      <c r="I89" s="159"/>
      <c r="J89" s="160">
        <f>J1510</f>
        <v>0</v>
      </c>
      <c r="K89" s="156"/>
      <c r="L89" s="161"/>
    </row>
    <row r="90" spans="2:12" s="8" customFormat="1" ht="19.9" customHeight="1">
      <c r="B90" s="162"/>
      <c r="C90" s="163"/>
      <c r="D90" s="164" t="s">
        <v>120</v>
      </c>
      <c r="E90" s="165"/>
      <c r="F90" s="165"/>
      <c r="G90" s="165"/>
      <c r="H90" s="165"/>
      <c r="I90" s="166"/>
      <c r="J90" s="167">
        <f>J1511</f>
        <v>0</v>
      </c>
      <c r="K90" s="163"/>
      <c r="L90" s="168"/>
    </row>
    <row r="91" spans="2:12" s="7" customFormat="1" ht="24.95" customHeight="1">
      <c r="B91" s="155"/>
      <c r="C91" s="156"/>
      <c r="D91" s="157" t="s">
        <v>121</v>
      </c>
      <c r="E91" s="158"/>
      <c r="F91" s="158"/>
      <c r="G91" s="158"/>
      <c r="H91" s="158"/>
      <c r="I91" s="159"/>
      <c r="J91" s="160">
        <f>J1517</f>
        <v>0</v>
      </c>
      <c r="K91" s="156"/>
      <c r="L91" s="161"/>
    </row>
    <row r="92" spans="2:12" s="7" customFormat="1" ht="24.95" customHeight="1">
      <c r="B92" s="155"/>
      <c r="C92" s="156"/>
      <c r="D92" s="157" t="s">
        <v>122</v>
      </c>
      <c r="E92" s="158"/>
      <c r="F92" s="158"/>
      <c r="G92" s="158"/>
      <c r="H92" s="158"/>
      <c r="I92" s="159"/>
      <c r="J92" s="160">
        <f>J1522</f>
        <v>0</v>
      </c>
      <c r="K92" s="156"/>
      <c r="L92" s="161"/>
    </row>
    <row r="93" spans="2:12" s="1" customFormat="1" ht="21.8" customHeight="1">
      <c r="B93" s="36"/>
      <c r="C93" s="37"/>
      <c r="D93" s="37"/>
      <c r="E93" s="37"/>
      <c r="F93" s="37"/>
      <c r="G93" s="37"/>
      <c r="H93" s="37"/>
      <c r="I93" s="122"/>
      <c r="J93" s="37"/>
      <c r="K93" s="37"/>
      <c r="L93" s="41"/>
    </row>
    <row r="94" spans="2:12" s="1" customFormat="1" ht="6.95" customHeight="1">
      <c r="B94" s="55"/>
      <c r="C94" s="56"/>
      <c r="D94" s="56"/>
      <c r="E94" s="56"/>
      <c r="F94" s="56"/>
      <c r="G94" s="56"/>
      <c r="H94" s="56"/>
      <c r="I94" s="146"/>
      <c r="J94" s="56"/>
      <c r="K94" s="56"/>
      <c r="L94" s="41"/>
    </row>
    <row r="98" spans="2:12" s="1" customFormat="1" ht="6.95" customHeight="1">
      <c r="B98" s="57"/>
      <c r="C98" s="58"/>
      <c r="D98" s="58"/>
      <c r="E98" s="58"/>
      <c r="F98" s="58"/>
      <c r="G98" s="58"/>
      <c r="H98" s="58"/>
      <c r="I98" s="149"/>
      <c r="J98" s="58"/>
      <c r="K98" s="58"/>
      <c r="L98" s="41"/>
    </row>
    <row r="99" spans="2:12" s="1" customFormat="1" ht="24.95" customHeight="1">
      <c r="B99" s="36"/>
      <c r="C99" s="21" t="s">
        <v>123</v>
      </c>
      <c r="D99" s="37"/>
      <c r="E99" s="37"/>
      <c r="F99" s="37"/>
      <c r="G99" s="37"/>
      <c r="H99" s="37"/>
      <c r="I99" s="122"/>
      <c r="J99" s="37"/>
      <c r="K99" s="37"/>
      <c r="L99" s="41"/>
    </row>
    <row r="100" spans="2:12" s="1" customFormat="1" ht="6.95" customHeight="1">
      <c r="B100" s="36"/>
      <c r="C100" s="37"/>
      <c r="D100" s="37"/>
      <c r="E100" s="37"/>
      <c r="F100" s="37"/>
      <c r="G100" s="37"/>
      <c r="H100" s="37"/>
      <c r="I100" s="122"/>
      <c r="J100" s="37"/>
      <c r="K100" s="37"/>
      <c r="L100" s="41"/>
    </row>
    <row r="101" spans="2:12" s="1" customFormat="1" ht="12" customHeight="1">
      <c r="B101" s="36"/>
      <c r="C101" s="30" t="s">
        <v>16</v>
      </c>
      <c r="D101" s="37"/>
      <c r="E101" s="37"/>
      <c r="F101" s="37"/>
      <c r="G101" s="37"/>
      <c r="H101" s="37"/>
      <c r="I101" s="122"/>
      <c r="J101" s="37"/>
      <c r="K101" s="37"/>
      <c r="L101" s="41"/>
    </row>
    <row r="102" spans="2:12" s="1" customFormat="1" ht="16.5" customHeight="1">
      <c r="B102" s="36"/>
      <c r="C102" s="37"/>
      <c r="D102" s="37"/>
      <c r="E102" s="62" t="str">
        <f>E7</f>
        <v>Výtah internát, ZŠ Jesenice u Rakovníka</v>
      </c>
      <c r="F102" s="37"/>
      <c r="G102" s="37"/>
      <c r="H102" s="37"/>
      <c r="I102" s="122"/>
      <c r="J102" s="37"/>
      <c r="K102" s="37"/>
      <c r="L102" s="41"/>
    </row>
    <row r="103" spans="2:12" s="1" customFormat="1" ht="6.95" customHeight="1">
      <c r="B103" s="36"/>
      <c r="C103" s="37"/>
      <c r="D103" s="37"/>
      <c r="E103" s="37"/>
      <c r="F103" s="37"/>
      <c r="G103" s="37"/>
      <c r="H103" s="37"/>
      <c r="I103" s="122"/>
      <c r="J103" s="37"/>
      <c r="K103" s="37"/>
      <c r="L103" s="41"/>
    </row>
    <row r="104" spans="2:12" s="1" customFormat="1" ht="12" customHeight="1">
      <c r="B104" s="36"/>
      <c r="C104" s="30" t="s">
        <v>21</v>
      </c>
      <c r="D104" s="37"/>
      <c r="E104" s="37"/>
      <c r="F104" s="25" t="str">
        <f>F10</f>
        <v>Jesenice</v>
      </c>
      <c r="G104" s="37"/>
      <c r="H104" s="37"/>
      <c r="I104" s="124" t="s">
        <v>23</v>
      </c>
      <c r="J104" s="65" t="str">
        <f>IF(J10="","",J10)</f>
        <v>1. 10. 2019</v>
      </c>
      <c r="K104" s="37"/>
      <c r="L104" s="41"/>
    </row>
    <row r="105" spans="2:12" s="1" customFormat="1" ht="6.95" customHeight="1">
      <c r="B105" s="36"/>
      <c r="C105" s="37"/>
      <c r="D105" s="37"/>
      <c r="E105" s="37"/>
      <c r="F105" s="37"/>
      <c r="G105" s="37"/>
      <c r="H105" s="37"/>
      <c r="I105" s="122"/>
      <c r="J105" s="37"/>
      <c r="K105" s="37"/>
      <c r="L105" s="41"/>
    </row>
    <row r="106" spans="2:12" s="1" customFormat="1" ht="13.65" customHeight="1">
      <c r="B106" s="36"/>
      <c r="C106" s="30" t="s">
        <v>25</v>
      </c>
      <c r="D106" s="37"/>
      <c r="E106" s="37"/>
      <c r="F106" s="25" t="str">
        <f>E13</f>
        <v xml:space="preserve"> </v>
      </c>
      <c r="G106" s="37"/>
      <c r="H106" s="37"/>
      <c r="I106" s="124" t="s">
        <v>31</v>
      </c>
      <c r="J106" s="34" t="str">
        <f>E19</f>
        <v>Ing. Petr Dědič</v>
      </c>
      <c r="K106" s="37"/>
      <c r="L106" s="41"/>
    </row>
    <row r="107" spans="2:12" s="1" customFormat="1" ht="13.65" customHeight="1">
      <c r="B107" s="36"/>
      <c r="C107" s="30" t="s">
        <v>29</v>
      </c>
      <c r="D107" s="37"/>
      <c r="E107" s="37"/>
      <c r="F107" s="25" t="str">
        <f>IF(E16="","",E16)</f>
        <v>Vyplň údaj</v>
      </c>
      <c r="G107" s="37"/>
      <c r="H107" s="37"/>
      <c r="I107" s="124" t="s">
        <v>34</v>
      </c>
      <c r="J107" s="34" t="str">
        <f>E22</f>
        <v>Milan Ledvina</v>
      </c>
      <c r="K107" s="37"/>
      <c r="L107" s="41"/>
    </row>
    <row r="108" spans="2:12" s="1" customFormat="1" ht="10.3" customHeight="1">
      <c r="B108" s="36"/>
      <c r="C108" s="37"/>
      <c r="D108" s="37"/>
      <c r="E108" s="37"/>
      <c r="F108" s="37"/>
      <c r="G108" s="37"/>
      <c r="H108" s="37"/>
      <c r="I108" s="122"/>
      <c r="J108" s="37"/>
      <c r="K108" s="37"/>
      <c r="L108" s="41"/>
    </row>
    <row r="109" spans="2:20" s="9" customFormat="1" ht="29.25" customHeight="1">
      <c r="B109" s="169"/>
      <c r="C109" s="170" t="s">
        <v>124</v>
      </c>
      <c r="D109" s="171" t="s">
        <v>57</v>
      </c>
      <c r="E109" s="171" t="s">
        <v>53</v>
      </c>
      <c r="F109" s="171" t="s">
        <v>54</v>
      </c>
      <c r="G109" s="171" t="s">
        <v>125</v>
      </c>
      <c r="H109" s="171" t="s">
        <v>126</v>
      </c>
      <c r="I109" s="172" t="s">
        <v>127</v>
      </c>
      <c r="J109" s="173" t="s">
        <v>84</v>
      </c>
      <c r="K109" s="174" t="s">
        <v>128</v>
      </c>
      <c r="L109" s="175"/>
      <c r="M109" s="85" t="s">
        <v>19</v>
      </c>
      <c r="N109" s="86" t="s">
        <v>42</v>
      </c>
      <c r="O109" s="86" t="s">
        <v>129</v>
      </c>
      <c r="P109" s="86" t="s">
        <v>130</v>
      </c>
      <c r="Q109" s="86" t="s">
        <v>131</v>
      </c>
      <c r="R109" s="86" t="s">
        <v>132</v>
      </c>
      <c r="S109" s="86" t="s">
        <v>133</v>
      </c>
      <c r="T109" s="87" t="s">
        <v>134</v>
      </c>
    </row>
    <row r="110" spans="2:63" s="1" customFormat="1" ht="22.8" customHeight="1">
      <c r="B110" s="36"/>
      <c r="C110" s="92" t="s">
        <v>135</v>
      </c>
      <c r="D110" s="37"/>
      <c r="E110" s="37"/>
      <c r="F110" s="37"/>
      <c r="G110" s="37"/>
      <c r="H110" s="37"/>
      <c r="I110" s="122"/>
      <c r="J110" s="176">
        <f>BK110</f>
        <v>0</v>
      </c>
      <c r="K110" s="37"/>
      <c r="L110" s="41"/>
      <c r="M110" s="88"/>
      <c r="N110" s="89"/>
      <c r="O110" s="89"/>
      <c r="P110" s="177">
        <f>P111+P603+P1510+P1517+P1522</f>
        <v>0</v>
      </c>
      <c r="Q110" s="89"/>
      <c r="R110" s="177">
        <f>R111+R603+R1510+R1517+R1522</f>
        <v>112.08937866000001</v>
      </c>
      <c r="S110" s="89"/>
      <c r="T110" s="178">
        <f>T111+T603+T1510+T1517+T1522</f>
        <v>44.93524301000001</v>
      </c>
      <c r="AT110" s="15" t="s">
        <v>71</v>
      </c>
      <c r="AU110" s="15" t="s">
        <v>85</v>
      </c>
      <c r="BK110" s="179">
        <f>BK111+BK603+BK1510+BK1517+BK1522</f>
        <v>0</v>
      </c>
    </row>
    <row r="111" spans="2:63" s="10" customFormat="1" ht="25.9" customHeight="1">
      <c r="B111" s="180"/>
      <c r="C111" s="181"/>
      <c r="D111" s="182" t="s">
        <v>71</v>
      </c>
      <c r="E111" s="183" t="s">
        <v>136</v>
      </c>
      <c r="F111" s="183" t="s">
        <v>137</v>
      </c>
      <c r="G111" s="181"/>
      <c r="H111" s="181"/>
      <c r="I111" s="184"/>
      <c r="J111" s="185">
        <f>BK111</f>
        <v>0</v>
      </c>
      <c r="K111" s="181"/>
      <c r="L111" s="186"/>
      <c r="M111" s="187"/>
      <c r="N111" s="188"/>
      <c r="O111" s="188"/>
      <c r="P111" s="189">
        <f>P112+P155+P219+P245+P287+P431+P586+P600</f>
        <v>0</v>
      </c>
      <c r="Q111" s="188"/>
      <c r="R111" s="189">
        <f>R112+R155+R219+R245+R287+R431+R586+R600</f>
        <v>98.83982362</v>
      </c>
      <c r="S111" s="188"/>
      <c r="T111" s="190">
        <f>T112+T155+T219+T245+T287+T431+T586+T600</f>
        <v>40.042834000000006</v>
      </c>
      <c r="AR111" s="191" t="s">
        <v>77</v>
      </c>
      <c r="AT111" s="192" t="s">
        <v>71</v>
      </c>
      <c r="AU111" s="192" t="s">
        <v>72</v>
      </c>
      <c r="AY111" s="191" t="s">
        <v>138</v>
      </c>
      <c r="BK111" s="193">
        <f>BK112+BK155+BK219+BK245+BK287+BK431+BK586+BK600</f>
        <v>0</v>
      </c>
    </row>
    <row r="112" spans="2:63" s="10" customFormat="1" ht="22.8" customHeight="1">
      <c r="B112" s="180"/>
      <c r="C112" s="181"/>
      <c r="D112" s="182" t="s">
        <v>71</v>
      </c>
      <c r="E112" s="194" t="s">
        <v>77</v>
      </c>
      <c r="F112" s="194" t="s">
        <v>139</v>
      </c>
      <c r="G112" s="181"/>
      <c r="H112" s="181"/>
      <c r="I112" s="184"/>
      <c r="J112" s="195">
        <f>BK112</f>
        <v>0</v>
      </c>
      <c r="K112" s="181"/>
      <c r="L112" s="186"/>
      <c r="M112" s="187"/>
      <c r="N112" s="188"/>
      <c r="O112" s="188"/>
      <c r="P112" s="189">
        <f>SUM(P113:P154)</f>
        <v>0</v>
      </c>
      <c r="Q112" s="188"/>
      <c r="R112" s="189">
        <f>SUM(R113:R154)</f>
        <v>0.020836600000000004</v>
      </c>
      <c r="S112" s="188"/>
      <c r="T112" s="190">
        <f>SUM(T113:T154)</f>
        <v>0</v>
      </c>
      <c r="AR112" s="191" t="s">
        <v>77</v>
      </c>
      <c r="AT112" s="192" t="s">
        <v>71</v>
      </c>
      <c r="AU112" s="192" t="s">
        <v>77</v>
      </c>
      <c r="AY112" s="191" t="s">
        <v>138</v>
      </c>
      <c r="BK112" s="193">
        <f>SUM(BK113:BK154)</f>
        <v>0</v>
      </c>
    </row>
    <row r="113" spans="2:65" s="1" customFormat="1" ht="16.5" customHeight="1">
      <c r="B113" s="36"/>
      <c r="C113" s="196" t="s">
        <v>77</v>
      </c>
      <c r="D113" s="196" t="s">
        <v>140</v>
      </c>
      <c r="E113" s="197" t="s">
        <v>141</v>
      </c>
      <c r="F113" s="198" t="s">
        <v>142</v>
      </c>
      <c r="G113" s="199" t="s">
        <v>143</v>
      </c>
      <c r="H113" s="200">
        <v>120</v>
      </c>
      <c r="I113" s="201"/>
      <c r="J113" s="202">
        <f>ROUND(I113*H113,2)</f>
        <v>0</v>
      </c>
      <c r="K113" s="198" t="s">
        <v>144</v>
      </c>
      <c r="L113" s="41"/>
      <c r="M113" s="203" t="s">
        <v>19</v>
      </c>
      <c r="N113" s="204" t="s">
        <v>43</v>
      </c>
      <c r="O113" s="77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AR113" s="15" t="s">
        <v>145</v>
      </c>
      <c r="AT113" s="15" t="s">
        <v>140</v>
      </c>
      <c r="AU113" s="15" t="s">
        <v>79</v>
      </c>
      <c r="AY113" s="15" t="s">
        <v>138</v>
      </c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15" t="s">
        <v>77</v>
      </c>
      <c r="BK113" s="207">
        <f>ROUND(I113*H113,2)</f>
        <v>0</v>
      </c>
      <c r="BL113" s="15" t="s">
        <v>145</v>
      </c>
      <c r="BM113" s="15" t="s">
        <v>146</v>
      </c>
    </row>
    <row r="114" spans="2:47" s="1" customFormat="1" ht="12">
      <c r="B114" s="36"/>
      <c r="C114" s="37"/>
      <c r="D114" s="208" t="s">
        <v>147</v>
      </c>
      <c r="E114" s="37"/>
      <c r="F114" s="209" t="s">
        <v>148</v>
      </c>
      <c r="G114" s="37"/>
      <c r="H114" s="37"/>
      <c r="I114" s="122"/>
      <c r="J114" s="37"/>
      <c r="K114" s="37"/>
      <c r="L114" s="41"/>
      <c r="M114" s="210"/>
      <c r="N114" s="77"/>
      <c r="O114" s="77"/>
      <c r="P114" s="77"/>
      <c r="Q114" s="77"/>
      <c r="R114" s="77"/>
      <c r="S114" s="77"/>
      <c r="T114" s="78"/>
      <c r="AT114" s="15" t="s">
        <v>147</v>
      </c>
      <c r="AU114" s="15" t="s">
        <v>79</v>
      </c>
    </row>
    <row r="115" spans="2:51" s="11" customFormat="1" ht="12">
      <c r="B115" s="211"/>
      <c r="C115" s="212"/>
      <c r="D115" s="208" t="s">
        <v>149</v>
      </c>
      <c r="E115" s="213" t="s">
        <v>19</v>
      </c>
      <c r="F115" s="214" t="s">
        <v>150</v>
      </c>
      <c r="G115" s="212"/>
      <c r="H115" s="215">
        <v>120</v>
      </c>
      <c r="I115" s="216"/>
      <c r="J115" s="212"/>
      <c r="K115" s="212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149</v>
      </c>
      <c r="AU115" s="221" t="s">
        <v>79</v>
      </c>
      <c r="AV115" s="11" t="s">
        <v>79</v>
      </c>
      <c r="AW115" s="11" t="s">
        <v>33</v>
      </c>
      <c r="AX115" s="11" t="s">
        <v>72</v>
      </c>
      <c r="AY115" s="221" t="s">
        <v>138</v>
      </c>
    </row>
    <row r="116" spans="2:65" s="1" customFormat="1" ht="16.5" customHeight="1">
      <c r="B116" s="36"/>
      <c r="C116" s="196" t="s">
        <v>79</v>
      </c>
      <c r="D116" s="196" t="s">
        <v>140</v>
      </c>
      <c r="E116" s="197" t="s">
        <v>151</v>
      </c>
      <c r="F116" s="198" t="s">
        <v>152</v>
      </c>
      <c r="G116" s="199" t="s">
        <v>153</v>
      </c>
      <c r="H116" s="200">
        <v>2.058</v>
      </c>
      <c r="I116" s="201"/>
      <c r="J116" s="202">
        <f>ROUND(I116*H116,2)</f>
        <v>0</v>
      </c>
      <c r="K116" s="198" t="s">
        <v>144</v>
      </c>
      <c r="L116" s="41"/>
      <c r="M116" s="203" t="s">
        <v>19</v>
      </c>
      <c r="N116" s="204" t="s">
        <v>43</v>
      </c>
      <c r="O116" s="77"/>
      <c r="P116" s="205">
        <f>O116*H116</f>
        <v>0</v>
      </c>
      <c r="Q116" s="205">
        <v>0</v>
      </c>
      <c r="R116" s="205">
        <f>Q116*H116</f>
        <v>0</v>
      </c>
      <c r="S116" s="205">
        <v>0</v>
      </c>
      <c r="T116" s="206">
        <f>S116*H116</f>
        <v>0</v>
      </c>
      <c r="AR116" s="15" t="s">
        <v>145</v>
      </c>
      <c r="AT116" s="15" t="s">
        <v>140</v>
      </c>
      <c r="AU116" s="15" t="s">
        <v>79</v>
      </c>
      <c r="AY116" s="15" t="s">
        <v>138</v>
      </c>
      <c r="BE116" s="207">
        <f>IF(N116="základní",J116,0)</f>
        <v>0</v>
      </c>
      <c r="BF116" s="207">
        <f>IF(N116="snížená",J116,0)</f>
        <v>0</v>
      </c>
      <c r="BG116" s="207">
        <f>IF(N116="zákl. přenesená",J116,0)</f>
        <v>0</v>
      </c>
      <c r="BH116" s="207">
        <f>IF(N116="sníž. přenesená",J116,0)</f>
        <v>0</v>
      </c>
      <c r="BI116" s="207">
        <f>IF(N116="nulová",J116,0)</f>
        <v>0</v>
      </c>
      <c r="BJ116" s="15" t="s">
        <v>77</v>
      </c>
      <c r="BK116" s="207">
        <f>ROUND(I116*H116,2)</f>
        <v>0</v>
      </c>
      <c r="BL116" s="15" t="s">
        <v>145</v>
      </c>
      <c r="BM116" s="15" t="s">
        <v>154</v>
      </c>
    </row>
    <row r="117" spans="2:47" s="1" customFormat="1" ht="12">
      <c r="B117" s="36"/>
      <c r="C117" s="37"/>
      <c r="D117" s="208" t="s">
        <v>147</v>
      </c>
      <c r="E117" s="37"/>
      <c r="F117" s="209" t="s">
        <v>155</v>
      </c>
      <c r="G117" s="37"/>
      <c r="H117" s="37"/>
      <c r="I117" s="122"/>
      <c r="J117" s="37"/>
      <c r="K117" s="37"/>
      <c r="L117" s="41"/>
      <c r="M117" s="210"/>
      <c r="N117" s="77"/>
      <c r="O117" s="77"/>
      <c r="P117" s="77"/>
      <c r="Q117" s="77"/>
      <c r="R117" s="77"/>
      <c r="S117" s="77"/>
      <c r="T117" s="78"/>
      <c r="AT117" s="15" t="s">
        <v>147</v>
      </c>
      <c r="AU117" s="15" t="s">
        <v>79</v>
      </c>
    </row>
    <row r="118" spans="2:51" s="11" customFormat="1" ht="12">
      <c r="B118" s="211"/>
      <c r="C118" s="212"/>
      <c r="D118" s="208" t="s">
        <v>149</v>
      </c>
      <c r="E118" s="213" t="s">
        <v>19</v>
      </c>
      <c r="F118" s="214" t="s">
        <v>156</v>
      </c>
      <c r="G118" s="212"/>
      <c r="H118" s="215">
        <v>1.558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149</v>
      </c>
      <c r="AU118" s="221" t="s">
        <v>79</v>
      </c>
      <c r="AV118" s="11" t="s">
        <v>79</v>
      </c>
      <c r="AW118" s="11" t="s">
        <v>33</v>
      </c>
      <c r="AX118" s="11" t="s">
        <v>72</v>
      </c>
      <c r="AY118" s="221" t="s">
        <v>138</v>
      </c>
    </row>
    <row r="119" spans="2:51" s="11" customFormat="1" ht="12">
      <c r="B119" s="211"/>
      <c r="C119" s="212"/>
      <c r="D119" s="208" t="s">
        <v>149</v>
      </c>
      <c r="E119" s="213" t="s">
        <v>19</v>
      </c>
      <c r="F119" s="214" t="s">
        <v>157</v>
      </c>
      <c r="G119" s="212"/>
      <c r="H119" s="215">
        <v>0.5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149</v>
      </c>
      <c r="AU119" s="221" t="s">
        <v>79</v>
      </c>
      <c r="AV119" s="11" t="s">
        <v>79</v>
      </c>
      <c r="AW119" s="11" t="s">
        <v>33</v>
      </c>
      <c r="AX119" s="11" t="s">
        <v>72</v>
      </c>
      <c r="AY119" s="221" t="s">
        <v>138</v>
      </c>
    </row>
    <row r="120" spans="2:65" s="1" customFormat="1" ht="16.5" customHeight="1">
      <c r="B120" s="36"/>
      <c r="C120" s="196" t="s">
        <v>158</v>
      </c>
      <c r="D120" s="196" t="s">
        <v>140</v>
      </c>
      <c r="E120" s="197" t="s">
        <v>159</v>
      </c>
      <c r="F120" s="198" t="s">
        <v>160</v>
      </c>
      <c r="G120" s="199" t="s">
        <v>153</v>
      </c>
      <c r="H120" s="200">
        <v>10.397</v>
      </c>
      <c r="I120" s="201"/>
      <c r="J120" s="202">
        <f>ROUND(I120*H120,2)</f>
        <v>0</v>
      </c>
      <c r="K120" s="198" t="s">
        <v>144</v>
      </c>
      <c r="L120" s="41"/>
      <c r="M120" s="203" t="s">
        <v>19</v>
      </c>
      <c r="N120" s="204" t="s">
        <v>43</v>
      </c>
      <c r="O120" s="77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AR120" s="15" t="s">
        <v>145</v>
      </c>
      <c r="AT120" s="15" t="s">
        <v>140</v>
      </c>
      <c r="AU120" s="15" t="s">
        <v>79</v>
      </c>
      <c r="AY120" s="15" t="s">
        <v>138</v>
      </c>
      <c r="BE120" s="207">
        <f>IF(N120="základní",J120,0)</f>
        <v>0</v>
      </c>
      <c r="BF120" s="207">
        <f>IF(N120="snížená",J120,0)</f>
        <v>0</v>
      </c>
      <c r="BG120" s="207">
        <f>IF(N120="zákl. přenesená",J120,0)</f>
        <v>0</v>
      </c>
      <c r="BH120" s="207">
        <f>IF(N120="sníž. přenesená",J120,0)</f>
        <v>0</v>
      </c>
      <c r="BI120" s="207">
        <f>IF(N120="nulová",J120,0)</f>
        <v>0</v>
      </c>
      <c r="BJ120" s="15" t="s">
        <v>77</v>
      </c>
      <c r="BK120" s="207">
        <f>ROUND(I120*H120,2)</f>
        <v>0</v>
      </c>
      <c r="BL120" s="15" t="s">
        <v>145</v>
      </c>
      <c r="BM120" s="15" t="s">
        <v>161</v>
      </c>
    </row>
    <row r="121" spans="2:47" s="1" customFormat="1" ht="12">
      <c r="B121" s="36"/>
      <c r="C121" s="37"/>
      <c r="D121" s="208" t="s">
        <v>147</v>
      </c>
      <c r="E121" s="37"/>
      <c r="F121" s="209" t="s">
        <v>162</v>
      </c>
      <c r="G121" s="37"/>
      <c r="H121" s="37"/>
      <c r="I121" s="122"/>
      <c r="J121" s="37"/>
      <c r="K121" s="37"/>
      <c r="L121" s="41"/>
      <c r="M121" s="210"/>
      <c r="N121" s="77"/>
      <c r="O121" s="77"/>
      <c r="P121" s="77"/>
      <c r="Q121" s="77"/>
      <c r="R121" s="77"/>
      <c r="S121" s="77"/>
      <c r="T121" s="78"/>
      <c r="AT121" s="15" t="s">
        <v>147</v>
      </c>
      <c r="AU121" s="15" t="s">
        <v>79</v>
      </c>
    </row>
    <row r="122" spans="2:51" s="11" customFormat="1" ht="12">
      <c r="B122" s="211"/>
      <c r="C122" s="212"/>
      <c r="D122" s="208" t="s">
        <v>149</v>
      </c>
      <c r="E122" s="213" t="s">
        <v>19</v>
      </c>
      <c r="F122" s="214" t="s">
        <v>163</v>
      </c>
      <c r="G122" s="212"/>
      <c r="H122" s="215">
        <v>9.097</v>
      </c>
      <c r="I122" s="216"/>
      <c r="J122" s="212"/>
      <c r="K122" s="212"/>
      <c r="L122" s="217"/>
      <c r="M122" s="218"/>
      <c r="N122" s="219"/>
      <c r="O122" s="219"/>
      <c r="P122" s="219"/>
      <c r="Q122" s="219"/>
      <c r="R122" s="219"/>
      <c r="S122" s="219"/>
      <c r="T122" s="220"/>
      <c r="AT122" s="221" t="s">
        <v>149</v>
      </c>
      <c r="AU122" s="221" t="s">
        <v>79</v>
      </c>
      <c r="AV122" s="11" t="s">
        <v>79</v>
      </c>
      <c r="AW122" s="11" t="s">
        <v>33</v>
      </c>
      <c r="AX122" s="11" t="s">
        <v>72</v>
      </c>
      <c r="AY122" s="221" t="s">
        <v>138</v>
      </c>
    </row>
    <row r="123" spans="2:51" s="11" customFormat="1" ht="12">
      <c r="B123" s="211"/>
      <c r="C123" s="212"/>
      <c r="D123" s="208" t="s">
        <v>149</v>
      </c>
      <c r="E123" s="213" t="s">
        <v>19</v>
      </c>
      <c r="F123" s="214" t="s">
        <v>164</v>
      </c>
      <c r="G123" s="212"/>
      <c r="H123" s="215">
        <v>1.3</v>
      </c>
      <c r="I123" s="216"/>
      <c r="J123" s="212"/>
      <c r="K123" s="212"/>
      <c r="L123" s="217"/>
      <c r="M123" s="218"/>
      <c r="N123" s="219"/>
      <c r="O123" s="219"/>
      <c r="P123" s="219"/>
      <c r="Q123" s="219"/>
      <c r="R123" s="219"/>
      <c r="S123" s="219"/>
      <c r="T123" s="220"/>
      <c r="AT123" s="221" t="s">
        <v>149</v>
      </c>
      <c r="AU123" s="221" t="s">
        <v>79</v>
      </c>
      <c r="AV123" s="11" t="s">
        <v>79</v>
      </c>
      <c r="AW123" s="11" t="s">
        <v>33</v>
      </c>
      <c r="AX123" s="11" t="s">
        <v>72</v>
      </c>
      <c r="AY123" s="221" t="s">
        <v>138</v>
      </c>
    </row>
    <row r="124" spans="2:65" s="1" customFormat="1" ht="16.5" customHeight="1">
      <c r="B124" s="36"/>
      <c r="C124" s="196" t="s">
        <v>145</v>
      </c>
      <c r="D124" s="196" t="s">
        <v>140</v>
      </c>
      <c r="E124" s="197" t="s">
        <v>165</v>
      </c>
      <c r="F124" s="198" t="s">
        <v>166</v>
      </c>
      <c r="G124" s="199" t="s">
        <v>167</v>
      </c>
      <c r="H124" s="200">
        <v>22.17</v>
      </c>
      <c r="I124" s="201"/>
      <c r="J124" s="202">
        <f>ROUND(I124*H124,2)</f>
        <v>0</v>
      </c>
      <c r="K124" s="198" t="s">
        <v>144</v>
      </c>
      <c r="L124" s="41"/>
      <c r="M124" s="203" t="s">
        <v>19</v>
      </c>
      <c r="N124" s="204" t="s">
        <v>43</v>
      </c>
      <c r="O124" s="77"/>
      <c r="P124" s="205">
        <f>O124*H124</f>
        <v>0</v>
      </c>
      <c r="Q124" s="205">
        <v>0.0007</v>
      </c>
      <c r="R124" s="205">
        <f>Q124*H124</f>
        <v>0.015519000000000002</v>
      </c>
      <c r="S124" s="205">
        <v>0</v>
      </c>
      <c r="T124" s="206">
        <f>S124*H124</f>
        <v>0</v>
      </c>
      <c r="AR124" s="15" t="s">
        <v>145</v>
      </c>
      <c r="AT124" s="15" t="s">
        <v>140</v>
      </c>
      <c r="AU124" s="15" t="s">
        <v>79</v>
      </c>
      <c r="AY124" s="15" t="s">
        <v>138</v>
      </c>
      <c r="BE124" s="207">
        <f>IF(N124="základní",J124,0)</f>
        <v>0</v>
      </c>
      <c r="BF124" s="207">
        <f>IF(N124="snížená",J124,0)</f>
        <v>0</v>
      </c>
      <c r="BG124" s="207">
        <f>IF(N124="zákl. přenesená",J124,0)</f>
        <v>0</v>
      </c>
      <c r="BH124" s="207">
        <f>IF(N124="sníž. přenesená",J124,0)</f>
        <v>0</v>
      </c>
      <c r="BI124" s="207">
        <f>IF(N124="nulová",J124,0)</f>
        <v>0</v>
      </c>
      <c r="BJ124" s="15" t="s">
        <v>77</v>
      </c>
      <c r="BK124" s="207">
        <f>ROUND(I124*H124,2)</f>
        <v>0</v>
      </c>
      <c r="BL124" s="15" t="s">
        <v>145</v>
      </c>
      <c r="BM124" s="15" t="s">
        <v>168</v>
      </c>
    </row>
    <row r="125" spans="2:47" s="1" customFormat="1" ht="12">
      <c r="B125" s="36"/>
      <c r="C125" s="37"/>
      <c r="D125" s="208" t="s">
        <v>147</v>
      </c>
      <c r="E125" s="37"/>
      <c r="F125" s="209" t="s">
        <v>169</v>
      </c>
      <c r="G125" s="37"/>
      <c r="H125" s="37"/>
      <c r="I125" s="122"/>
      <c r="J125" s="37"/>
      <c r="K125" s="37"/>
      <c r="L125" s="41"/>
      <c r="M125" s="210"/>
      <c r="N125" s="77"/>
      <c r="O125" s="77"/>
      <c r="P125" s="77"/>
      <c r="Q125" s="77"/>
      <c r="R125" s="77"/>
      <c r="S125" s="77"/>
      <c r="T125" s="78"/>
      <c r="AT125" s="15" t="s">
        <v>147</v>
      </c>
      <c r="AU125" s="15" t="s">
        <v>79</v>
      </c>
    </row>
    <row r="126" spans="2:51" s="11" customFormat="1" ht="12">
      <c r="B126" s="211"/>
      <c r="C126" s="212"/>
      <c r="D126" s="208" t="s">
        <v>149</v>
      </c>
      <c r="E126" s="213" t="s">
        <v>19</v>
      </c>
      <c r="F126" s="214" t="s">
        <v>170</v>
      </c>
      <c r="G126" s="212"/>
      <c r="H126" s="215">
        <v>17.67</v>
      </c>
      <c r="I126" s="216"/>
      <c r="J126" s="212"/>
      <c r="K126" s="212"/>
      <c r="L126" s="217"/>
      <c r="M126" s="218"/>
      <c r="N126" s="219"/>
      <c r="O126" s="219"/>
      <c r="P126" s="219"/>
      <c r="Q126" s="219"/>
      <c r="R126" s="219"/>
      <c r="S126" s="219"/>
      <c r="T126" s="220"/>
      <c r="AT126" s="221" t="s">
        <v>149</v>
      </c>
      <c r="AU126" s="221" t="s">
        <v>79</v>
      </c>
      <c r="AV126" s="11" t="s">
        <v>79</v>
      </c>
      <c r="AW126" s="11" t="s">
        <v>33</v>
      </c>
      <c r="AX126" s="11" t="s">
        <v>72</v>
      </c>
      <c r="AY126" s="221" t="s">
        <v>138</v>
      </c>
    </row>
    <row r="127" spans="2:51" s="11" customFormat="1" ht="12">
      <c r="B127" s="211"/>
      <c r="C127" s="212"/>
      <c r="D127" s="208" t="s">
        <v>149</v>
      </c>
      <c r="E127" s="213" t="s">
        <v>19</v>
      </c>
      <c r="F127" s="214" t="s">
        <v>171</v>
      </c>
      <c r="G127" s="212"/>
      <c r="H127" s="215">
        <v>4.5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149</v>
      </c>
      <c r="AU127" s="221" t="s">
        <v>79</v>
      </c>
      <c r="AV127" s="11" t="s">
        <v>79</v>
      </c>
      <c r="AW127" s="11" t="s">
        <v>33</v>
      </c>
      <c r="AX127" s="11" t="s">
        <v>72</v>
      </c>
      <c r="AY127" s="221" t="s">
        <v>138</v>
      </c>
    </row>
    <row r="128" spans="2:65" s="1" customFormat="1" ht="16.5" customHeight="1">
      <c r="B128" s="36"/>
      <c r="C128" s="196" t="s">
        <v>172</v>
      </c>
      <c r="D128" s="196" t="s">
        <v>140</v>
      </c>
      <c r="E128" s="197" t="s">
        <v>173</v>
      </c>
      <c r="F128" s="198" t="s">
        <v>174</v>
      </c>
      <c r="G128" s="199" t="s">
        <v>167</v>
      </c>
      <c r="H128" s="200">
        <v>22.17</v>
      </c>
      <c r="I128" s="201"/>
      <c r="J128" s="202">
        <f>ROUND(I128*H128,2)</f>
        <v>0</v>
      </c>
      <c r="K128" s="198" t="s">
        <v>144</v>
      </c>
      <c r="L128" s="41"/>
      <c r="M128" s="203" t="s">
        <v>19</v>
      </c>
      <c r="N128" s="204" t="s">
        <v>43</v>
      </c>
      <c r="O128" s="77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AR128" s="15" t="s">
        <v>145</v>
      </c>
      <c r="AT128" s="15" t="s">
        <v>140</v>
      </c>
      <c r="AU128" s="15" t="s">
        <v>79</v>
      </c>
      <c r="AY128" s="15" t="s">
        <v>138</v>
      </c>
      <c r="BE128" s="207">
        <f>IF(N128="základní",J128,0)</f>
        <v>0</v>
      </c>
      <c r="BF128" s="207">
        <f>IF(N128="snížená",J128,0)</f>
        <v>0</v>
      </c>
      <c r="BG128" s="207">
        <f>IF(N128="zákl. přenesená",J128,0)</f>
        <v>0</v>
      </c>
      <c r="BH128" s="207">
        <f>IF(N128="sníž. přenesená",J128,0)</f>
        <v>0</v>
      </c>
      <c r="BI128" s="207">
        <f>IF(N128="nulová",J128,0)</f>
        <v>0</v>
      </c>
      <c r="BJ128" s="15" t="s">
        <v>77</v>
      </c>
      <c r="BK128" s="207">
        <f>ROUND(I128*H128,2)</f>
        <v>0</v>
      </c>
      <c r="BL128" s="15" t="s">
        <v>145</v>
      </c>
      <c r="BM128" s="15" t="s">
        <v>175</v>
      </c>
    </row>
    <row r="129" spans="2:47" s="1" customFormat="1" ht="12">
      <c r="B129" s="36"/>
      <c r="C129" s="37"/>
      <c r="D129" s="208" t="s">
        <v>147</v>
      </c>
      <c r="E129" s="37"/>
      <c r="F129" s="209" t="s">
        <v>176</v>
      </c>
      <c r="G129" s="37"/>
      <c r="H129" s="37"/>
      <c r="I129" s="122"/>
      <c r="J129" s="37"/>
      <c r="K129" s="37"/>
      <c r="L129" s="41"/>
      <c r="M129" s="210"/>
      <c r="N129" s="77"/>
      <c r="O129" s="77"/>
      <c r="P129" s="77"/>
      <c r="Q129" s="77"/>
      <c r="R129" s="77"/>
      <c r="S129" s="77"/>
      <c r="T129" s="78"/>
      <c r="AT129" s="15" t="s">
        <v>147</v>
      </c>
      <c r="AU129" s="15" t="s">
        <v>79</v>
      </c>
    </row>
    <row r="130" spans="2:51" s="11" customFormat="1" ht="12">
      <c r="B130" s="211"/>
      <c r="C130" s="212"/>
      <c r="D130" s="208" t="s">
        <v>149</v>
      </c>
      <c r="E130" s="213" t="s">
        <v>19</v>
      </c>
      <c r="F130" s="214" t="s">
        <v>170</v>
      </c>
      <c r="G130" s="212"/>
      <c r="H130" s="215">
        <v>17.67</v>
      </c>
      <c r="I130" s="216"/>
      <c r="J130" s="212"/>
      <c r="K130" s="212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149</v>
      </c>
      <c r="AU130" s="221" t="s">
        <v>79</v>
      </c>
      <c r="AV130" s="11" t="s">
        <v>79</v>
      </c>
      <c r="AW130" s="11" t="s">
        <v>33</v>
      </c>
      <c r="AX130" s="11" t="s">
        <v>72</v>
      </c>
      <c r="AY130" s="221" t="s">
        <v>138</v>
      </c>
    </row>
    <row r="131" spans="2:51" s="11" customFormat="1" ht="12">
      <c r="B131" s="211"/>
      <c r="C131" s="212"/>
      <c r="D131" s="208" t="s">
        <v>149</v>
      </c>
      <c r="E131" s="213" t="s">
        <v>19</v>
      </c>
      <c r="F131" s="214" t="s">
        <v>171</v>
      </c>
      <c r="G131" s="212"/>
      <c r="H131" s="215">
        <v>4.5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149</v>
      </c>
      <c r="AU131" s="221" t="s">
        <v>79</v>
      </c>
      <c r="AV131" s="11" t="s">
        <v>79</v>
      </c>
      <c r="AW131" s="11" t="s">
        <v>33</v>
      </c>
      <c r="AX131" s="11" t="s">
        <v>72</v>
      </c>
      <c r="AY131" s="221" t="s">
        <v>138</v>
      </c>
    </row>
    <row r="132" spans="2:65" s="1" customFormat="1" ht="16.5" customHeight="1">
      <c r="B132" s="36"/>
      <c r="C132" s="196" t="s">
        <v>177</v>
      </c>
      <c r="D132" s="196" t="s">
        <v>140</v>
      </c>
      <c r="E132" s="197" t="s">
        <v>178</v>
      </c>
      <c r="F132" s="198" t="s">
        <v>179</v>
      </c>
      <c r="G132" s="199" t="s">
        <v>153</v>
      </c>
      <c r="H132" s="200">
        <v>11.56</v>
      </c>
      <c r="I132" s="201"/>
      <c r="J132" s="202">
        <f>ROUND(I132*H132,2)</f>
        <v>0</v>
      </c>
      <c r="K132" s="198" t="s">
        <v>144</v>
      </c>
      <c r="L132" s="41"/>
      <c r="M132" s="203" t="s">
        <v>19</v>
      </c>
      <c r="N132" s="204" t="s">
        <v>43</v>
      </c>
      <c r="O132" s="77"/>
      <c r="P132" s="205">
        <f>O132*H132</f>
        <v>0</v>
      </c>
      <c r="Q132" s="205">
        <v>0.00046</v>
      </c>
      <c r="R132" s="205">
        <f>Q132*H132</f>
        <v>0.0053176000000000005</v>
      </c>
      <c r="S132" s="205">
        <v>0</v>
      </c>
      <c r="T132" s="206">
        <f>S132*H132</f>
        <v>0</v>
      </c>
      <c r="AR132" s="15" t="s">
        <v>145</v>
      </c>
      <c r="AT132" s="15" t="s">
        <v>140</v>
      </c>
      <c r="AU132" s="15" t="s">
        <v>79</v>
      </c>
      <c r="AY132" s="15" t="s">
        <v>138</v>
      </c>
      <c r="BE132" s="207">
        <f>IF(N132="základní",J132,0)</f>
        <v>0</v>
      </c>
      <c r="BF132" s="207">
        <f>IF(N132="snížená",J132,0)</f>
        <v>0</v>
      </c>
      <c r="BG132" s="207">
        <f>IF(N132="zákl. přenesená",J132,0)</f>
        <v>0</v>
      </c>
      <c r="BH132" s="207">
        <f>IF(N132="sníž. přenesená",J132,0)</f>
        <v>0</v>
      </c>
      <c r="BI132" s="207">
        <f>IF(N132="nulová",J132,0)</f>
        <v>0</v>
      </c>
      <c r="BJ132" s="15" t="s">
        <v>77</v>
      </c>
      <c r="BK132" s="207">
        <f>ROUND(I132*H132,2)</f>
        <v>0</v>
      </c>
      <c r="BL132" s="15" t="s">
        <v>145</v>
      </c>
      <c r="BM132" s="15" t="s">
        <v>180</v>
      </c>
    </row>
    <row r="133" spans="2:47" s="1" customFormat="1" ht="12">
      <c r="B133" s="36"/>
      <c r="C133" s="37"/>
      <c r="D133" s="208" t="s">
        <v>147</v>
      </c>
      <c r="E133" s="37"/>
      <c r="F133" s="209" t="s">
        <v>181</v>
      </c>
      <c r="G133" s="37"/>
      <c r="H133" s="37"/>
      <c r="I133" s="122"/>
      <c r="J133" s="37"/>
      <c r="K133" s="37"/>
      <c r="L133" s="41"/>
      <c r="M133" s="210"/>
      <c r="N133" s="77"/>
      <c r="O133" s="77"/>
      <c r="P133" s="77"/>
      <c r="Q133" s="77"/>
      <c r="R133" s="77"/>
      <c r="S133" s="77"/>
      <c r="T133" s="78"/>
      <c r="AT133" s="15" t="s">
        <v>147</v>
      </c>
      <c r="AU133" s="15" t="s">
        <v>79</v>
      </c>
    </row>
    <row r="134" spans="2:51" s="11" customFormat="1" ht="12">
      <c r="B134" s="211"/>
      <c r="C134" s="212"/>
      <c r="D134" s="208" t="s">
        <v>149</v>
      </c>
      <c r="E134" s="213" t="s">
        <v>19</v>
      </c>
      <c r="F134" s="214" t="s">
        <v>182</v>
      </c>
      <c r="G134" s="212"/>
      <c r="H134" s="215">
        <v>10.26</v>
      </c>
      <c r="I134" s="216"/>
      <c r="J134" s="212"/>
      <c r="K134" s="212"/>
      <c r="L134" s="217"/>
      <c r="M134" s="218"/>
      <c r="N134" s="219"/>
      <c r="O134" s="219"/>
      <c r="P134" s="219"/>
      <c r="Q134" s="219"/>
      <c r="R134" s="219"/>
      <c r="S134" s="219"/>
      <c r="T134" s="220"/>
      <c r="AT134" s="221" t="s">
        <v>149</v>
      </c>
      <c r="AU134" s="221" t="s">
        <v>79</v>
      </c>
      <c r="AV134" s="11" t="s">
        <v>79</v>
      </c>
      <c r="AW134" s="11" t="s">
        <v>33</v>
      </c>
      <c r="AX134" s="11" t="s">
        <v>72</v>
      </c>
      <c r="AY134" s="221" t="s">
        <v>138</v>
      </c>
    </row>
    <row r="135" spans="2:51" s="11" customFormat="1" ht="12">
      <c r="B135" s="211"/>
      <c r="C135" s="212"/>
      <c r="D135" s="208" t="s">
        <v>149</v>
      </c>
      <c r="E135" s="213" t="s">
        <v>19</v>
      </c>
      <c r="F135" s="214" t="s">
        <v>164</v>
      </c>
      <c r="G135" s="212"/>
      <c r="H135" s="215">
        <v>1.3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149</v>
      </c>
      <c r="AU135" s="221" t="s">
        <v>79</v>
      </c>
      <c r="AV135" s="11" t="s">
        <v>79</v>
      </c>
      <c r="AW135" s="11" t="s">
        <v>33</v>
      </c>
      <c r="AX135" s="11" t="s">
        <v>72</v>
      </c>
      <c r="AY135" s="221" t="s">
        <v>138</v>
      </c>
    </row>
    <row r="136" spans="2:65" s="1" customFormat="1" ht="16.5" customHeight="1">
      <c r="B136" s="36"/>
      <c r="C136" s="196" t="s">
        <v>183</v>
      </c>
      <c r="D136" s="196" t="s">
        <v>140</v>
      </c>
      <c r="E136" s="197" t="s">
        <v>184</v>
      </c>
      <c r="F136" s="198" t="s">
        <v>185</v>
      </c>
      <c r="G136" s="199" t="s">
        <v>153</v>
      </c>
      <c r="H136" s="200">
        <v>11.56</v>
      </c>
      <c r="I136" s="201"/>
      <c r="J136" s="202">
        <f>ROUND(I136*H136,2)</f>
        <v>0</v>
      </c>
      <c r="K136" s="198" t="s">
        <v>144</v>
      </c>
      <c r="L136" s="41"/>
      <c r="M136" s="203" t="s">
        <v>19</v>
      </c>
      <c r="N136" s="204" t="s">
        <v>43</v>
      </c>
      <c r="O136" s="77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AR136" s="15" t="s">
        <v>145</v>
      </c>
      <c r="AT136" s="15" t="s">
        <v>140</v>
      </c>
      <c r="AU136" s="15" t="s">
        <v>79</v>
      </c>
      <c r="AY136" s="15" t="s">
        <v>138</v>
      </c>
      <c r="BE136" s="207">
        <f>IF(N136="základní",J136,0)</f>
        <v>0</v>
      </c>
      <c r="BF136" s="207">
        <f>IF(N136="snížená",J136,0)</f>
        <v>0</v>
      </c>
      <c r="BG136" s="207">
        <f>IF(N136="zákl. přenesená",J136,0)</f>
        <v>0</v>
      </c>
      <c r="BH136" s="207">
        <f>IF(N136="sníž. přenesená",J136,0)</f>
        <v>0</v>
      </c>
      <c r="BI136" s="207">
        <f>IF(N136="nulová",J136,0)</f>
        <v>0</v>
      </c>
      <c r="BJ136" s="15" t="s">
        <v>77</v>
      </c>
      <c r="BK136" s="207">
        <f>ROUND(I136*H136,2)</f>
        <v>0</v>
      </c>
      <c r="BL136" s="15" t="s">
        <v>145</v>
      </c>
      <c r="BM136" s="15" t="s">
        <v>186</v>
      </c>
    </row>
    <row r="137" spans="2:47" s="1" customFormat="1" ht="12">
      <c r="B137" s="36"/>
      <c r="C137" s="37"/>
      <c r="D137" s="208" t="s">
        <v>147</v>
      </c>
      <c r="E137" s="37"/>
      <c r="F137" s="209" t="s">
        <v>187</v>
      </c>
      <c r="G137" s="37"/>
      <c r="H137" s="37"/>
      <c r="I137" s="122"/>
      <c r="J137" s="37"/>
      <c r="K137" s="37"/>
      <c r="L137" s="41"/>
      <c r="M137" s="210"/>
      <c r="N137" s="77"/>
      <c r="O137" s="77"/>
      <c r="P137" s="77"/>
      <c r="Q137" s="77"/>
      <c r="R137" s="77"/>
      <c r="S137" s="77"/>
      <c r="T137" s="78"/>
      <c r="AT137" s="15" t="s">
        <v>147</v>
      </c>
      <c r="AU137" s="15" t="s">
        <v>79</v>
      </c>
    </row>
    <row r="138" spans="2:51" s="11" customFormat="1" ht="12">
      <c r="B138" s="211"/>
      <c r="C138" s="212"/>
      <c r="D138" s="208" t="s">
        <v>149</v>
      </c>
      <c r="E138" s="213" t="s">
        <v>19</v>
      </c>
      <c r="F138" s="214" t="s">
        <v>182</v>
      </c>
      <c r="G138" s="212"/>
      <c r="H138" s="215">
        <v>10.26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149</v>
      </c>
      <c r="AU138" s="221" t="s">
        <v>79</v>
      </c>
      <c r="AV138" s="11" t="s">
        <v>79</v>
      </c>
      <c r="AW138" s="11" t="s">
        <v>33</v>
      </c>
      <c r="AX138" s="11" t="s">
        <v>72</v>
      </c>
      <c r="AY138" s="221" t="s">
        <v>138</v>
      </c>
    </row>
    <row r="139" spans="2:51" s="11" customFormat="1" ht="12">
      <c r="B139" s="211"/>
      <c r="C139" s="212"/>
      <c r="D139" s="208" t="s">
        <v>149</v>
      </c>
      <c r="E139" s="213" t="s">
        <v>19</v>
      </c>
      <c r="F139" s="214" t="s">
        <v>164</v>
      </c>
      <c r="G139" s="212"/>
      <c r="H139" s="215">
        <v>1.3</v>
      </c>
      <c r="I139" s="216"/>
      <c r="J139" s="212"/>
      <c r="K139" s="212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149</v>
      </c>
      <c r="AU139" s="221" t="s">
        <v>79</v>
      </c>
      <c r="AV139" s="11" t="s">
        <v>79</v>
      </c>
      <c r="AW139" s="11" t="s">
        <v>33</v>
      </c>
      <c r="AX139" s="11" t="s">
        <v>72</v>
      </c>
      <c r="AY139" s="221" t="s">
        <v>138</v>
      </c>
    </row>
    <row r="140" spans="2:65" s="1" customFormat="1" ht="16.5" customHeight="1">
      <c r="B140" s="36"/>
      <c r="C140" s="196" t="s">
        <v>188</v>
      </c>
      <c r="D140" s="196" t="s">
        <v>140</v>
      </c>
      <c r="E140" s="197" t="s">
        <v>189</v>
      </c>
      <c r="F140" s="198" t="s">
        <v>190</v>
      </c>
      <c r="G140" s="199" t="s">
        <v>153</v>
      </c>
      <c r="H140" s="200">
        <v>10.397</v>
      </c>
      <c r="I140" s="201"/>
      <c r="J140" s="202">
        <f>ROUND(I140*H140,2)</f>
        <v>0</v>
      </c>
      <c r="K140" s="198" t="s">
        <v>144</v>
      </c>
      <c r="L140" s="41"/>
      <c r="M140" s="203" t="s">
        <v>19</v>
      </c>
      <c r="N140" s="204" t="s">
        <v>43</v>
      </c>
      <c r="O140" s="77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AR140" s="15" t="s">
        <v>145</v>
      </c>
      <c r="AT140" s="15" t="s">
        <v>140</v>
      </c>
      <c r="AU140" s="15" t="s">
        <v>79</v>
      </c>
      <c r="AY140" s="15" t="s">
        <v>138</v>
      </c>
      <c r="BE140" s="207">
        <f>IF(N140="základní",J140,0)</f>
        <v>0</v>
      </c>
      <c r="BF140" s="207">
        <f>IF(N140="snížená",J140,0)</f>
        <v>0</v>
      </c>
      <c r="BG140" s="207">
        <f>IF(N140="zákl. přenesená",J140,0)</f>
        <v>0</v>
      </c>
      <c r="BH140" s="207">
        <f>IF(N140="sníž. přenesená",J140,0)</f>
        <v>0</v>
      </c>
      <c r="BI140" s="207">
        <f>IF(N140="nulová",J140,0)</f>
        <v>0</v>
      </c>
      <c r="BJ140" s="15" t="s">
        <v>77</v>
      </c>
      <c r="BK140" s="207">
        <f>ROUND(I140*H140,2)</f>
        <v>0</v>
      </c>
      <c r="BL140" s="15" t="s">
        <v>145</v>
      </c>
      <c r="BM140" s="15" t="s">
        <v>191</v>
      </c>
    </row>
    <row r="141" spans="2:47" s="1" customFormat="1" ht="12">
      <c r="B141" s="36"/>
      <c r="C141" s="37"/>
      <c r="D141" s="208" t="s">
        <v>147</v>
      </c>
      <c r="E141" s="37"/>
      <c r="F141" s="209" t="s">
        <v>192</v>
      </c>
      <c r="G141" s="37"/>
      <c r="H141" s="37"/>
      <c r="I141" s="122"/>
      <c r="J141" s="37"/>
      <c r="K141" s="37"/>
      <c r="L141" s="41"/>
      <c r="M141" s="210"/>
      <c r="N141" s="77"/>
      <c r="O141" s="77"/>
      <c r="P141" s="77"/>
      <c r="Q141" s="77"/>
      <c r="R141" s="77"/>
      <c r="S141" s="77"/>
      <c r="T141" s="78"/>
      <c r="AT141" s="15" t="s">
        <v>147</v>
      </c>
      <c r="AU141" s="15" t="s">
        <v>79</v>
      </c>
    </row>
    <row r="142" spans="2:51" s="11" customFormat="1" ht="12">
      <c r="B142" s="211"/>
      <c r="C142" s="212"/>
      <c r="D142" s="208" t="s">
        <v>149</v>
      </c>
      <c r="E142" s="213" t="s">
        <v>19</v>
      </c>
      <c r="F142" s="214" t="s">
        <v>163</v>
      </c>
      <c r="G142" s="212"/>
      <c r="H142" s="215">
        <v>9.097</v>
      </c>
      <c r="I142" s="216"/>
      <c r="J142" s="212"/>
      <c r="K142" s="212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149</v>
      </c>
      <c r="AU142" s="221" t="s">
        <v>79</v>
      </c>
      <c r="AV142" s="11" t="s">
        <v>79</v>
      </c>
      <c r="AW142" s="11" t="s">
        <v>33</v>
      </c>
      <c r="AX142" s="11" t="s">
        <v>72</v>
      </c>
      <c r="AY142" s="221" t="s">
        <v>138</v>
      </c>
    </row>
    <row r="143" spans="2:51" s="11" customFormat="1" ht="12">
      <c r="B143" s="211"/>
      <c r="C143" s="212"/>
      <c r="D143" s="208" t="s">
        <v>149</v>
      </c>
      <c r="E143" s="213" t="s">
        <v>19</v>
      </c>
      <c r="F143" s="214" t="s">
        <v>164</v>
      </c>
      <c r="G143" s="212"/>
      <c r="H143" s="215">
        <v>1.3</v>
      </c>
      <c r="I143" s="216"/>
      <c r="J143" s="212"/>
      <c r="K143" s="212"/>
      <c r="L143" s="217"/>
      <c r="M143" s="218"/>
      <c r="N143" s="219"/>
      <c r="O143" s="219"/>
      <c r="P143" s="219"/>
      <c r="Q143" s="219"/>
      <c r="R143" s="219"/>
      <c r="S143" s="219"/>
      <c r="T143" s="220"/>
      <c r="AT143" s="221" t="s">
        <v>149</v>
      </c>
      <c r="AU143" s="221" t="s">
        <v>79</v>
      </c>
      <c r="AV143" s="11" t="s">
        <v>79</v>
      </c>
      <c r="AW143" s="11" t="s">
        <v>33</v>
      </c>
      <c r="AX143" s="11" t="s">
        <v>72</v>
      </c>
      <c r="AY143" s="221" t="s">
        <v>138</v>
      </c>
    </row>
    <row r="144" spans="2:65" s="1" customFormat="1" ht="16.5" customHeight="1">
      <c r="B144" s="36"/>
      <c r="C144" s="196" t="s">
        <v>193</v>
      </c>
      <c r="D144" s="196" t="s">
        <v>140</v>
      </c>
      <c r="E144" s="197" t="s">
        <v>194</v>
      </c>
      <c r="F144" s="198" t="s">
        <v>195</v>
      </c>
      <c r="G144" s="199" t="s">
        <v>153</v>
      </c>
      <c r="H144" s="200">
        <v>10.397</v>
      </c>
      <c r="I144" s="201"/>
      <c r="J144" s="202">
        <f>ROUND(I144*H144,2)</f>
        <v>0</v>
      </c>
      <c r="K144" s="198" t="s">
        <v>196</v>
      </c>
      <c r="L144" s="41"/>
      <c r="M144" s="203" t="s">
        <v>19</v>
      </c>
      <c r="N144" s="204" t="s">
        <v>43</v>
      </c>
      <c r="O144" s="77"/>
      <c r="P144" s="205">
        <f>O144*H144</f>
        <v>0</v>
      </c>
      <c r="Q144" s="205">
        <v>0</v>
      </c>
      <c r="R144" s="205">
        <f>Q144*H144</f>
        <v>0</v>
      </c>
      <c r="S144" s="205">
        <v>0</v>
      </c>
      <c r="T144" s="206">
        <f>S144*H144</f>
        <v>0</v>
      </c>
      <c r="AR144" s="15" t="s">
        <v>145</v>
      </c>
      <c r="AT144" s="15" t="s">
        <v>140</v>
      </c>
      <c r="AU144" s="15" t="s">
        <v>79</v>
      </c>
      <c r="AY144" s="15" t="s">
        <v>138</v>
      </c>
      <c r="BE144" s="207">
        <f>IF(N144="základní",J144,0)</f>
        <v>0</v>
      </c>
      <c r="BF144" s="207">
        <f>IF(N144="snížená",J144,0)</f>
        <v>0</v>
      </c>
      <c r="BG144" s="207">
        <f>IF(N144="zákl. přenesená",J144,0)</f>
        <v>0</v>
      </c>
      <c r="BH144" s="207">
        <f>IF(N144="sníž. přenesená",J144,0)</f>
        <v>0</v>
      </c>
      <c r="BI144" s="207">
        <f>IF(N144="nulová",J144,0)</f>
        <v>0</v>
      </c>
      <c r="BJ144" s="15" t="s">
        <v>77</v>
      </c>
      <c r="BK144" s="207">
        <f>ROUND(I144*H144,2)</f>
        <v>0</v>
      </c>
      <c r="BL144" s="15" t="s">
        <v>145</v>
      </c>
      <c r="BM144" s="15" t="s">
        <v>197</v>
      </c>
    </row>
    <row r="145" spans="2:47" s="1" customFormat="1" ht="12">
      <c r="B145" s="36"/>
      <c r="C145" s="37"/>
      <c r="D145" s="208" t="s">
        <v>147</v>
      </c>
      <c r="E145" s="37"/>
      <c r="F145" s="209" t="s">
        <v>198</v>
      </c>
      <c r="G145" s="37"/>
      <c r="H145" s="37"/>
      <c r="I145" s="122"/>
      <c r="J145" s="37"/>
      <c r="K145" s="37"/>
      <c r="L145" s="41"/>
      <c r="M145" s="210"/>
      <c r="N145" s="77"/>
      <c r="O145" s="77"/>
      <c r="P145" s="77"/>
      <c r="Q145" s="77"/>
      <c r="R145" s="77"/>
      <c r="S145" s="77"/>
      <c r="T145" s="78"/>
      <c r="AT145" s="15" t="s">
        <v>147</v>
      </c>
      <c r="AU145" s="15" t="s">
        <v>79</v>
      </c>
    </row>
    <row r="146" spans="2:51" s="11" customFormat="1" ht="12">
      <c r="B146" s="211"/>
      <c r="C146" s="212"/>
      <c r="D146" s="208" t="s">
        <v>149</v>
      </c>
      <c r="E146" s="213" t="s">
        <v>19</v>
      </c>
      <c r="F146" s="214" t="s">
        <v>163</v>
      </c>
      <c r="G146" s="212"/>
      <c r="H146" s="215">
        <v>9.097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149</v>
      </c>
      <c r="AU146" s="221" t="s">
        <v>79</v>
      </c>
      <c r="AV146" s="11" t="s">
        <v>79</v>
      </c>
      <c r="AW146" s="11" t="s">
        <v>33</v>
      </c>
      <c r="AX146" s="11" t="s">
        <v>72</v>
      </c>
      <c r="AY146" s="221" t="s">
        <v>138</v>
      </c>
    </row>
    <row r="147" spans="2:51" s="11" customFormat="1" ht="12">
      <c r="B147" s="211"/>
      <c r="C147" s="212"/>
      <c r="D147" s="208" t="s">
        <v>149</v>
      </c>
      <c r="E147" s="213" t="s">
        <v>19</v>
      </c>
      <c r="F147" s="214" t="s">
        <v>164</v>
      </c>
      <c r="G147" s="212"/>
      <c r="H147" s="215">
        <v>1.3</v>
      </c>
      <c r="I147" s="216"/>
      <c r="J147" s="212"/>
      <c r="K147" s="212"/>
      <c r="L147" s="217"/>
      <c r="M147" s="218"/>
      <c r="N147" s="219"/>
      <c r="O147" s="219"/>
      <c r="P147" s="219"/>
      <c r="Q147" s="219"/>
      <c r="R147" s="219"/>
      <c r="S147" s="219"/>
      <c r="T147" s="220"/>
      <c r="AT147" s="221" t="s">
        <v>149</v>
      </c>
      <c r="AU147" s="221" t="s">
        <v>79</v>
      </c>
      <c r="AV147" s="11" t="s">
        <v>79</v>
      </c>
      <c r="AW147" s="11" t="s">
        <v>33</v>
      </c>
      <c r="AX147" s="11" t="s">
        <v>72</v>
      </c>
      <c r="AY147" s="221" t="s">
        <v>138</v>
      </c>
    </row>
    <row r="148" spans="2:51" s="12" customFormat="1" ht="12">
      <c r="B148" s="222"/>
      <c r="C148" s="223"/>
      <c r="D148" s="208" t="s">
        <v>149</v>
      </c>
      <c r="E148" s="224" t="s">
        <v>19</v>
      </c>
      <c r="F148" s="225" t="s">
        <v>199</v>
      </c>
      <c r="G148" s="223"/>
      <c r="H148" s="226">
        <v>10.397</v>
      </c>
      <c r="I148" s="227"/>
      <c r="J148" s="223"/>
      <c r="K148" s="223"/>
      <c r="L148" s="228"/>
      <c r="M148" s="229"/>
      <c r="N148" s="230"/>
      <c r="O148" s="230"/>
      <c r="P148" s="230"/>
      <c r="Q148" s="230"/>
      <c r="R148" s="230"/>
      <c r="S148" s="230"/>
      <c r="T148" s="231"/>
      <c r="AT148" s="232" t="s">
        <v>149</v>
      </c>
      <c r="AU148" s="232" t="s">
        <v>79</v>
      </c>
      <c r="AV148" s="12" t="s">
        <v>145</v>
      </c>
      <c r="AW148" s="12" t="s">
        <v>33</v>
      </c>
      <c r="AX148" s="12" t="s">
        <v>77</v>
      </c>
      <c r="AY148" s="232" t="s">
        <v>138</v>
      </c>
    </row>
    <row r="149" spans="2:65" s="1" customFormat="1" ht="16.5" customHeight="1">
      <c r="B149" s="36"/>
      <c r="C149" s="196" t="s">
        <v>200</v>
      </c>
      <c r="D149" s="196" t="s">
        <v>140</v>
      </c>
      <c r="E149" s="197" t="s">
        <v>201</v>
      </c>
      <c r="F149" s="198" t="s">
        <v>202</v>
      </c>
      <c r="G149" s="199" t="s">
        <v>153</v>
      </c>
      <c r="H149" s="200">
        <v>20.794</v>
      </c>
      <c r="I149" s="201"/>
      <c r="J149" s="202">
        <f>ROUND(I149*H149,2)</f>
        <v>0</v>
      </c>
      <c r="K149" s="198" t="s">
        <v>196</v>
      </c>
      <c r="L149" s="41"/>
      <c r="M149" s="203" t="s">
        <v>19</v>
      </c>
      <c r="N149" s="204" t="s">
        <v>43</v>
      </c>
      <c r="O149" s="77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AR149" s="15" t="s">
        <v>145</v>
      </c>
      <c r="AT149" s="15" t="s">
        <v>140</v>
      </c>
      <c r="AU149" s="15" t="s">
        <v>79</v>
      </c>
      <c r="AY149" s="15" t="s">
        <v>138</v>
      </c>
      <c r="BE149" s="207">
        <f>IF(N149="základní",J149,0)</f>
        <v>0</v>
      </c>
      <c r="BF149" s="207">
        <f>IF(N149="snížená",J149,0)</f>
        <v>0</v>
      </c>
      <c r="BG149" s="207">
        <f>IF(N149="zákl. přenesená",J149,0)</f>
        <v>0</v>
      </c>
      <c r="BH149" s="207">
        <f>IF(N149="sníž. přenesená",J149,0)</f>
        <v>0</v>
      </c>
      <c r="BI149" s="207">
        <f>IF(N149="nulová",J149,0)</f>
        <v>0</v>
      </c>
      <c r="BJ149" s="15" t="s">
        <v>77</v>
      </c>
      <c r="BK149" s="207">
        <f>ROUND(I149*H149,2)</f>
        <v>0</v>
      </c>
      <c r="BL149" s="15" t="s">
        <v>145</v>
      </c>
      <c r="BM149" s="15" t="s">
        <v>203</v>
      </c>
    </row>
    <row r="150" spans="2:47" s="1" customFormat="1" ht="12">
      <c r="B150" s="36"/>
      <c r="C150" s="37"/>
      <c r="D150" s="208" t="s">
        <v>147</v>
      </c>
      <c r="E150" s="37"/>
      <c r="F150" s="209" t="s">
        <v>204</v>
      </c>
      <c r="G150" s="37"/>
      <c r="H150" s="37"/>
      <c r="I150" s="122"/>
      <c r="J150" s="37"/>
      <c r="K150" s="37"/>
      <c r="L150" s="41"/>
      <c r="M150" s="210"/>
      <c r="N150" s="77"/>
      <c r="O150" s="77"/>
      <c r="P150" s="77"/>
      <c r="Q150" s="77"/>
      <c r="R150" s="77"/>
      <c r="S150" s="77"/>
      <c r="T150" s="78"/>
      <c r="AT150" s="15" t="s">
        <v>147</v>
      </c>
      <c r="AU150" s="15" t="s">
        <v>79</v>
      </c>
    </row>
    <row r="151" spans="2:51" s="11" customFormat="1" ht="12">
      <c r="B151" s="211"/>
      <c r="C151" s="212"/>
      <c r="D151" s="208" t="s">
        <v>149</v>
      </c>
      <c r="E151" s="213" t="s">
        <v>19</v>
      </c>
      <c r="F151" s="214" t="s">
        <v>163</v>
      </c>
      <c r="G151" s="212"/>
      <c r="H151" s="215">
        <v>9.097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149</v>
      </c>
      <c r="AU151" s="221" t="s">
        <v>79</v>
      </c>
      <c r="AV151" s="11" t="s">
        <v>79</v>
      </c>
      <c r="AW151" s="11" t="s">
        <v>33</v>
      </c>
      <c r="AX151" s="11" t="s">
        <v>72</v>
      </c>
      <c r="AY151" s="221" t="s">
        <v>138</v>
      </c>
    </row>
    <row r="152" spans="2:51" s="11" customFormat="1" ht="12">
      <c r="B152" s="211"/>
      <c r="C152" s="212"/>
      <c r="D152" s="208" t="s">
        <v>149</v>
      </c>
      <c r="E152" s="213" t="s">
        <v>19</v>
      </c>
      <c r="F152" s="214" t="s">
        <v>164</v>
      </c>
      <c r="G152" s="212"/>
      <c r="H152" s="215">
        <v>1.3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149</v>
      </c>
      <c r="AU152" s="221" t="s">
        <v>79</v>
      </c>
      <c r="AV152" s="11" t="s">
        <v>79</v>
      </c>
      <c r="AW152" s="11" t="s">
        <v>33</v>
      </c>
      <c r="AX152" s="11" t="s">
        <v>72</v>
      </c>
      <c r="AY152" s="221" t="s">
        <v>138</v>
      </c>
    </row>
    <row r="153" spans="2:51" s="12" customFormat="1" ht="12">
      <c r="B153" s="222"/>
      <c r="C153" s="223"/>
      <c r="D153" s="208" t="s">
        <v>149</v>
      </c>
      <c r="E153" s="224" t="s">
        <v>19</v>
      </c>
      <c r="F153" s="225" t="s">
        <v>199</v>
      </c>
      <c r="G153" s="223"/>
      <c r="H153" s="226">
        <v>10.397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149</v>
      </c>
      <c r="AU153" s="232" t="s">
        <v>79</v>
      </c>
      <c r="AV153" s="12" t="s">
        <v>145</v>
      </c>
      <c r="AW153" s="12" t="s">
        <v>33</v>
      </c>
      <c r="AX153" s="12" t="s">
        <v>77</v>
      </c>
      <c r="AY153" s="232" t="s">
        <v>138</v>
      </c>
    </row>
    <row r="154" spans="2:51" s="11" customFormat="1" ht="12">
      <c r="B154" s="211"/>
      <c r="C154" s="212"/>
      <c r="D154" s="208" t="s">
        <v>149</v>
      </c>
      <c r="E154" s="212"/>
      <c r="F154" s="214" t="s">
        <v>205</v>
      </c>
      <c r="G154" s="212"/>
      <c r="H154" s="215">
        <v>20.794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149</v>
      </c>
      <c r="AU154" s="221" t="s">
        <v>79</v>
      </c>
      <c r="AV154" s="11" t="s">
        <v>79</v>
      </c>
      <c r="AW154" s="11" t="s">
        <v>4</v>
      </c>
      <c r="AX154" s="11" t="s">
        <v>77</v>
      </c>
      <c r="AY154" s="221" t="s">
        <v>138</v>
      </c>
    </row>
    <row r="155" spans="2:63" s="10" customFormat="1" ht="22.8" customHeight="1">
      <c r="B155" s="180"/>
      <c r="C155" s="181"/>
      <c r="D155" s="182" t="s">
        <v>71</v>
      </c>
      <c r="E155" s="194" t="s">
        <v>79</v>
      </c>
      <c r="F155" s="194" t="s">
        <v>206</v>
      </c>
      <c r="G155" s="181"/>
      <c r="H155" s="181"/>
      <c r="I155" s="184"/>
      <c r="J155" s="195">
        <f>BK155</f>
        <v>0</v>
      </c>
      <c r="K155" s="181"/>
      <c r="L155" s="186"/>
      <c r="M155" s="187"/>
      <c r="N155" s="188"/>
      <c r="O155" s="188"/>
      <c r="P155" s="189">
        <f>SUM(P156:P218)</f>
        <v>0</v>
      </c>
      <c r="Q155" s="188"/>
      <c r="R155" s="189">
        <f>SUM(R156:R218)</f>
        <v>22.395956870000003</v>
      </c>
      <c r="S155" s="188"/>
      <c r="T155" s="190">
        <f>SUM(T156:T218)</f>
        <v>0</v>
      </c>
      <c r="AR155" s="191" t="s">
        <v>77</v>
      </c>
      <c r="AT155" s="192" t="s">
        <v>71</v>
      </c>
      <c r="AU155" s="192" t="s">
        <v>77</v>
      </c>
      <c r="AY155" s="191" t="s">
        <v>138</v>
      </c>
      <c r="BK155" s="193">
        <f>SUM(BK156:BK218)</f>
        <v>0</v>
      </c>
    </row>
    <row r="156" spans="2:65" s="1" customFormat="1" ht="16.5" customHeight="1">
      <c r="B156" s="36"/>
      <c r="C156" s="196" t="s">
        <v>207</v>
      </c>
      <c r="D156" s="196" t="s">
        <v>140</v>
      </c>
      <c r="E156" s="197" t="s">
        <v>208</v>
      </c>
      <c r="F156" s="198" t="s">
        <v>209</v>
      </c>
      <c r="G156" s="199" t="s">
        <v>167</v>
      </c>
      <c r="H156" s="200">
        <v>5.4</v>
      </c>
      <c r="I156" s="201"/>
      <c r="J156" s="202">
        <f>ROUND(I156*H156,2)</f>
        <v>0</v>
      </c>
      <c r="K156" s="198" t="s">
        <v>144</v>
      </c>
      <c r="L156" s="41"/>
      <c r="M156" s="203" t="s">
        <v>19</v>
      </c>
      <c r="N156" s="204" t="s">
        <v>43</v>
      </c>
      <c r="O156" s="77"/>
      <c r="P156" s="205">
        <f>O156*H156</f>
        <v>0</v>
      </c>
      <c r="Q156" s="205">
        <v>0.0001</v>
      </c>
      <c r="R156" s="205">
        <f>Q156*H156</f>
        <v>0.0005400000000000001</v>
      </c>
      <c r="S156" s="205">
        <v>0</v>
      </c>
      <c r="T156" s="206">
        <f>S156*H156</f>
        <v>0</v>
      </c>
      <c r="AR156" s="15" t="s">
        <v>145</v>
      </c>
      <c r="AT156" s="15" t="s">
        <v>140</v>
      </c>
      <c r="AU156" s="15" t="s">
        <v>79</v>
      </c>
      <c r="AY156" s="15" t="s">
        <v>138</v>
      </c>
      <c r="BE156" s="207">
        <f>IF(N156="základní",J156,0)</f>
        <v>0</v>
      </c>
      <c r="BF156" s="207">
        <f>IF(N156="snížená",J156,0)</f>
        <v>0</v>
      </c>
      <c r="BG156" s="207">
        <f>IF(N156="zákl. přenesená",J156,0)</f>
        <v>0</v>
      </c>
      <c r="BH156" s="207">
        <f>IF(N156="sníž. přenesená",J156,0)</f>
        <v>0</v>
      </c>
      <c r="BI156" s="207">
        <f>IF(N156="nulová",J156,0)</f>
        <v>0</v>
      </c>
      <c r="BJ156" s="15" t="s">
        <v>77</v>
      </c>
      <c r="BK156" s="207">
        <f>ROUND(I156*H156,2)</f>
        <v>0</v>
      </c>
      <c r="BL156" s="15" t="s">
        <v>145</v>
      </c>
      <c r="BM156" s="15" t="s">
        <v>210</v>
      </c>
    </row>
    <row r="157" spans="2:47" s="1" customFormat="1" ht="12">
      <c r="B157" s="36"/>
      <c r="C157" s="37"/>
      <c r="D157" s="208" t="s">
        <v>147</v>
      </c>
      <c r="E157" s="37"/>
      <c r="F157" s="209" t="s">
        <v>211</v>
      </c>
      <c r="G157" s="37"/>
      <c r="H157" s="37"/>
      <c r="I157" s="122"/>
      <c r="J157" s="37"/>
      <c r="K157" s="37"/>
      <c r="L157" s="41"/>
      <c r="M157" s="210"/>
      <c r="N157" s="77"/>
      <c r="O157" s="77"/>
      <c r="P157" s="77"/>
      <c r="Q157" s="77"/>
      <c r="R157" s="77"/>
      <c r="S157" s="77"/>
      <c r="T157" s="78"/>
      <c r="AT157" s="15" t="s">
        <v>147</v>
      </c>
      <c r="AU157" s="15" t="s">
        <v>79</v>
      </c>
    </row>
    <row r="158" spans="2:65" s="1" customFormat="1" ht="16.5" customHeight="1">
      <c r="B158" s="36"/>
      <c r="C158" s="233" t="s">
        <v>212</v>
      </c>
      <c r="D158" s="233" t="s">
        <v>213</v>
      </c>
      <c r="E158" s="234" t="s">
        <v>214</v>
      </c>
      <c r="F158" s="235" t="s">
        <v>215</v>
      </c>
      <c r="G158" s="236" t="s">
        <v>167</v>
      </c>
      <c r="H158" s="237">
        <v>6.48</v>
      </c>
      <c r="I158" s="238"/>
      <c r="J158" s="239">
        <f>ROUND(I158*H158,2)</f>
        <v>0</v>
      </c>
      <c r="K158" s="235" t="s">
        <v>144</v>
      </c>
      <c r="L158" s="240"/>
      <c r="M158" s="241" t="s">
        <v>19</v>
      </c>
      <c r="N158" s="242" t="s">
        <v>43</v>
      </c>
      <c r="O158" s="77"/>
      <c r="P158" s="205">
        <f>O158*H158</f>
        <v>0</v>
      </c>
      <c r="Q158" s="205">
        <v>0.0005</v>
      </c>
      <c r="R158" s="205">
        <f>Q158*H158</f>
        <v>0.0032400000000000003</v>
      </c>
      <c r="S158" s="205">
        <v>0</v>
      </c>
      <c r="T158" s="206">
        <f>S158*H158</f>
        <v>0</v>
      </c>
      <c r="AR158" s="15" t="s">
        <v>188</v>
      </c>
      <c r="AT158" s="15" t="s">
        <v>213</v>
      </c>
      <c r="AU158" s="15" t="s">
        <v>79</v>
      </c>
      <c r="AY158" s="15" t="s">
        <v>138</v>
      </c>
      <c r="BE158" s="207">
        <f>IF(N158="základní",J158,0)</f>
        <v>0</v>
      </c>
      <c r="BF158" s="207">
        <f>IF(N158="snížená",J158,0)</f>
        <v>0</v>
      </c>
      <c r="BG158" s="207">
        <f>IF(N158="zákl. přenesená",J158,0)</f>
        <v>0</v>
      </c>
      <c r="BH158" s="207">
        <f>IF(N158="sníž. přenesená",J158,0)</f>
        <v>0</v>
      </c>
      <c r="BI158" s="207">
        <f>IF(N158="nulová",J158,0)</f>
        <v>0</v>
      </c>
      <c r="BJ158" s="15" t="s">
        <v>77</v>
      </c>
      <c r="BK158" s="207">
        <f>ROUND(I158*H158,2)</f>
        <v>0</v>
      </c>
      <c r="BL158" s="15" t="s">
        <v>145</v>
      </c>
      <c r="BM158" s="15" t="s">
        <v>216</v>
      </c>
    </row>
    <row r="159" spans="2:47" s="1" customFormat="1" ht="12">
      <c r="B159" s="36"/>
      <c r="C159" s="37"/>
      <c r="D159" s="208" t="s">
        <v>147</v>
      </c>
      <c r="E159" s="37"/>
      <c r="F159" s="209" t="s">
        <v>215</v>
      </c>
      <c r="G159" s="37"/>
      <c r="H159" s="37"/>
      <c r="I159" s="122"/>
      <c r="J159" s="37"/>
      <c r="K159" s="37"/>
      <c r="L159" s="41"/>
      <c r="M159" s="210"/>
      <c r="N159" s="77"/>
      <c r="O159" s="77"/>
      <c r="P159" s="77"/>
      <c r="Q159" s="77"/>
      <c r="R159" s="77"/>
      <c r="S159" s="77"/>
      <c r="T159" s="78"/>
      <c r="AT159" s="15" t="s">
        <v>147</v>
      </c>
      <c r="AU159" s="15" t="s">
        <v>79</v>
      </c>
    </row>
    <row r="160" spans="2:51" s="11" customFormat="1" ht="12">
      <c r="B160" s="211"/>
      <c r="C160" s="212"/>
      <c r="D160" s="208" t="s">
        <v>149</v>
      </c>
      <c r="E160" s="212"/>
      <c r="F160" s="214" t="s">
        <v>217</v>
      </c>
      <c r="G160" s="212"/>
      <c r="H160" s="215">
        <v>6.48</v>
      </c>
      <c r="I160" s="216"/>
      <c r="J160" s="212"/>
      <c r="K160" s="212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149</v>
      </c>
      <c r="AU160" s="221" t="s">
        <v>79</v>
      </c>
      <c r="AV160" s="11" t="s">
        <v>79</v>
      </c>
      <c r="AW160" s="11" t="s">
        <v>4</v>
      </c>
      <c r="AX160" s="11" t="s">
        <v>77</v>
      </c>
      <c r="AY160" s="221" t="s">
        <v>138</v>
      </c>
    </row>
    <row r="161" spans="2:65" s="1" customFormat="1" ht="16.5" customHeight="1">
      <c r="B161" s="36"/>
      <c r="C161" s="196" t="s">
        <v>218</v>
      </c>
      <c r="D161" s="196" t="s">
        <v>140</v>
      </c>
      <c r="E161" s="197" t="s">
        <v>219</v>
      </c>
      <c r="F161" s="198" t="s">
        <v>220</v>
      </c>
      <c r="G161" s="199" t="s">
        <v>153</v>
      </c>
      <c r="H161" s="200">
        <v>1.275</v>
      </c>
      <c r="I161" s="201"/>
      <c r="J161" s="202">
        <f>ROUND(I161*H161,2)</f>
        <v>0</v>
      </c>
      <c r="K161" s="198" t="s">
        <v>144</v>
      </c>
      <c r="L161" s="41"/>
      <c r="M161" s="203" t="s">
        <v>19</v>
      </c>
      <c r="N161" s="204" t="s">
        <v>43</v>
      </c>
      <c r="O161" s="77"/>
      <c r="P161" s="205">
        <f>O161*H161</f>
        <v>0</v>
      </c>
      <c r="Q161" s="205">
        <v>2.16</v>
      </c>
      <c r="R161" s="205">
        <f>Q161*H161</f>
        <v>2.754</v>
      </c>
      <c r="S161" s="205">
        <v>0</v>
      </c>
      <c r="T161" s="206">
        <f>S161*H161</f>
        <v>0</v>
      </c>
      <c r="AR161" s="15" t="s">
        <v>145</v>
      </c>
      <c r="AT161" s="15" t="s">
        <v>140</v>
      </c>
      <c r="AU161" s="15" t="s">
        <v>79</v>
      </c>
      <c r="AY161" s="15" t="s">
        <v>138</v>
      </c>
      <c r="BE161" s="207">
        <f>IF(N161="základní",J161,0)</f>
        <v>0</v>
      </c>
      <c r="BF161" s="207">
        <f>IF(N161="snížená",J161,0)</f>
        <v>0</v>
      </c>
      <c r="BG161" s="207">
        <f>IF(N161="zákl. přenesená",J161,0)</f>
        <v>0</v>
      </c>
      <c r="BH161" s="207">
        <f>IF(N161="sníž. přenesená",J161,0)</f>
        <v>0</v>
      </c>
      <c r="BI161" s="207">
        <f>IF(N161="nulová",J161,0)</f>
        <v>0</v>
      </c>
      <c r="BJ161" s="15" t="s">
        <v>77</v>
      </c>
      <c r="BK161" s="207">
        <f>ROUND(I161*H161,2)</f>
        <v>0</v>
      </c>
      <c r="BL161" s="15" t="s">
        <v>145</v>
      </c>
      <c r="BM161" s="15" t="s">
        <v>221</v>
      </c>
    </row>
    <row r="162" spans="2:47" s="1" customFormat="1" ht="12">
      <c r="B162" s="36"/>
      <c r="C162" s="37"/>
      <c r="D162" s="208" t="s">
        <v>147</v>
      </c>
      <c r="E162" s="37"/>
      <c r="F162" s="209" t="s">
        <v>222</v>
      </c>
      <c r="G162" s="37"/>
      <c r="H162" s="37"/>
      <c r="I162" s="122"/>
      <c r="J162" s="37"/>
      <c r="K162" s="37"/>
      <c r="L162" s="41"/>
      <c r="M162" s="210"/>
      <c r="N162" s="77"/>
      <c r="O162" s="77"/>
      <c r="P162" s="77"/>
      <c r="Q162" s="77"/>
      <c r="R162" s="77"/>
      <c r="S162" s="77"/>
      <c r="T162" s="78"/>
      <c r="AT162" s="15" t="s">
        <v>147</v>
      </c>
      <c r="AU162" s="15" t="s">
        <v>79</v>
      </c>
    </row>
    <row r="163" spans="2:51" s="11" customFormat="1" ht="12">
      <c r="B163" s="211"/>
      <c r="C163" s="212"/>
      <c r="D163" s="208" t="s">
        <v>149</v>
      </c>
      <c r="E163" s="213" t="s">
        <v>19</v>
      </c>
      <c r="F163" s="214" t="s">
        <v>223</v>
      </c>
      <c r="G163" s="212"/>
      <c r="H163" s="215">
        <v>1.08</v>
      </c>
      <c r="I163" s="216"/>
      <c r="J163" s="212"/>
      <c r="K163" s="212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149</v>
      </c>
      <c r="AU163" s="221" t="s">
        <v>79</v>
      </c>
      <c r="AV163" s="11" t="s">
        <v>79</v>
      </c>
      <c r="AW163" s="11" t="s">
        <v>33</v>
      </c>
      <c r="AX163" s="11" t="s">
        <v>72</v>
      </c>
      <c r="AY163" s="221" t="s">
        <v>138</v>
      </c>
    </row>
    <row r="164" spans="2:51" s="11" customFormat="1" ht="12">
      <c r="B164" s="211"/>
      <c r="C164" s="212"/>
      <c r="D164" s="208" t="s">
        <v>149</v>
      </c>
      <c r="E164" s="213" t="s">
        <v>19</v>
      </c>
      <c r="F164" s="214" t="s">
        <v>224</v>
      </c>
      <c r="G164" s="212"/>
      <c r="H164" s="215">
        <v>0.195</v>
      </c>
      <c r="I164" s="216"/>
      <c r="J164" s="212"/>
      <c r="K164" s="212"/>
      <c r="L164" s="217"/>
      <c r="M164" s="218"/>
      <c r="N164" s="219"/>
      <c r="O164" s="219"/>
      <c r="P164" s="219"/>
      <c r="Q164" s="219"/>
      <c r="R164" s="219"/>
      <c r="S164" s="219"/>
      <c r="T164" s="220"/>
      <c r="AT164" s="221" t="s">
        <v>149</v>
      </c>
      <c r="AU164" s="221" t="s">
        <v>79</v>
      </c>
      <c r="AV164" s="11" t="s">
        <v>79</v>
      </c>
      <c r="AW164" s="11" t="s">
        <v>33</v>
      </c>
      <c r="AX164" s="11" t="s">
        <v>72</v>
      </c>
      <c r="AY164" s="221" t="s">
        <v>138</v>
      </c>
    </row>
    <row r="165" spans="2:65" s="1" customFormat="1" ht="16.5" customHeight="1">
      <c r="B165" s="36"/>
      <c r="C165" s="196" t="s">
        <v>225</v>
      </c>
      <c r="D165" s="196" t="s">
        <v>140</v>
      </c>
      <c r="E165" s="197" t="s">
        <v>226</v>
      </c>
      <c r="F165" s="198" t="s">
        <v>227</v>
      </c>
      <c r="G165" s="199" t="s">
        <v>167</v>
      </c>
      <c r="H165" s="200">
        <v>6.7</v>
      </c>
      <c r="I165" s="201"/>
      <c r="J165" s="202">
        <f>ROUND(I165*H165,2)</f>
        <v>0</v>
      </c>
      <c r="K165" s="198" t="s">
        <v>144</v>
      </c>
      <c r="L165" s="41"/>
      <c r="M165" s="203" t="s">
        <v>19</v>
      </c>
      <c r="N165" s="204" t="s">
        <v>43</v>
      </c>
      <c r="O165" s="77"/>
      <c r="P165" s="205">
        <f>O165*H165</f>
        <v>0</v>
      </c>
      <c r="Q165" s="205">
        <v>0</v>
      </c>
      <c r="R165" s="205">
        <f>Q165*H165</f>
        <v>0</v>
      </c>
      <c r="S165" s="205">
        <v>0</v>
      </c>
      <c r="T165" s="206">
        <f>S165*H165</f>
        <v>0</v>
      </c>
      <c r="AR165" s="15" t="s">
        <v>145</v>
      </c>
      <c r="AT165" s="15" t="s">
        <v>140</v>
      </c>
      <c r="AU165" s="15" t="s">
        <v>79</v>
      </c>
      <c r="AY165" s="15" t="s">
        <v>138</v>
      </c>
      <c r="BE165" s="207">
        <f>IF(N165="základní",J165,0)</f>
        <v>0</v>
      </c>
      <c r="BF165" s="207">
        <f>IF(N165="snížená",J165,0)</f>
        <v>0</v>
      </c>
      <c r="BG165" s="207">
        <f>IF(N165="zákl. přenesená",J165,0)</f>
        <v>0</v>
      </c>
      <c r="BH165" s="207">
        <f>IF(N165="sníž. přenesená",J165,0)</f>
        <v>0</v>
      </c>
      <c r="BI165" s="207">
        <f>IF(N165="nulová",J165,0)</f>
        <v>0</v>
      </c>
      <c r="BJ165" s="15" t="s">
        <v>77</v>
      </c>
      <c r="BK165" s="207">
        <f>ROUND(I165*H165,2)</f>
        <v>0</v>
      </c>
      <c r="BL165" s="15" t="s">
        <v>145</v>
      </c>
      <c r="BM165" s="15" t="s">
        <v>228</v>
      </c>
    </row>
    <row r="166" spans="2:47" s="1" customFormat="1" ht="12">
      <c r="B166" s="36"/>
      <c r="C166" s="37"/>
      <c r="D166" s="208" t="s">
        <v>147</v>
      </c>
      <c r="E166" s="37"/>
      <c r="F166" s="209" t="s">
        <v>229</v>
      </c>
      <c r="G166" s="37"/>
      <c r="H166" s="37"/>
      <c r="I166" s="122"/>
      <c r="J166" s="37"/>
      <c r="K166" s="37"/>
      <c r="L166" s="41"/>
      <c r="M166" s="210"/>
      <c r="N166" s="77"/>
      <c r="O166" s="77"/>
      <c r="P166" s="77"/>
      <c r="Q166" s="77"/>
      <c r="R166" s="77"/>
      <c r="S166" s="77"/>
      <c r="T166" s="78"/>
      <c r="AT166" s="15" t="s">
        <v>147</v>
      </c>
      <c r="AU166" s="15" t="s">
        <v>79</v>
      </c>
    </row>
    <row r="167" spans="2:51" s="11" customFormat="1" ht="12">
      <c r="B167" s="211"/>
      <c r="C167" s="212"/>
      <c r="D167" s="208" t="s">
        <v>149</v>
      </c>
      <c r="E167" s="213" t="s">
        <v>19</v>
      </c>
      <c r="F167" s="214" t="s">
        <v>230</v>
      </c>
      <c r="G167" s="212"/>
      <c r="H167" s="215">
        <v>5.4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149</v>
      </c>
      <c r="AU167" s="221" t="s">
        <v>79</v>
      </c>
      <c r="AV167" s="11" t="s">
        <v>79</v>
      </c>
      <c r="AW167" s="11" t="s">
        <v>33</v>
      </c>
      <c r="AX167" s="11" t="s">
        <v>72</v>
      </c>
      <c r="AY167" s="221" t="s">
        <v>138</v>
      </c>
    </row>
    <row r="168" spans="2:51" s="11" customFormat="1" ht="12">
      <c r="B168" s="211"/>
      <c r="C168" s="212"/>
      <c r="D168" s="208" t="s">
        <v>149</v>
      </c>
      <c r="E168" s="213" t="s">
        <v>19</v>
      </c>
      <c r="F168" s="214" t="s">
        <v>231</v>
      </c>
      <c r="G168" s="212"/>
      <c r="H168" s="215">
        <v>1.3</v>
      </c>
      <c r="I168" s="216"/>
      <c r="J168" s="212"/>
      <c r="K168" s="212"/>
      <c r="L168" s="217"/>
      <c r="M168" s="218"/>
      <c r="N168" s="219"/>
      <c r="O168" s="219"/>
      <c r="P168" s="219"/>
      <c r="Q168" s="219"/>
      <c r="R168" s="219"/>
      <c r="S168" s="219"/>
      <c r="T168" s="220"/>
      <c r="AT168" s="221" t="s">
        <v>149</v>
      </c>
      <c r="AU168" s="221" t="s">
        <v>79</v>
      </c>
      <c r="AV168" s="11" t="s">
        <v>79</v>
      </c>
      <c r="AW168" s="11" t="s">
        <v>33</v>
      </c>
      <c r="AX168" s="11" t="s">
        <v>72</v>
      </c>
      <c r="AY168" s="221" t="s">
        <v>138</v>
      </c>
    </row>
    <row r="169" spans="2:65" s="1" customFormat="1" ht="16.5" customHeight="1">
      <c r="B169" s="36"/>
      <c r="C169" s="196" t="s">
        <v>8</v>
      </c>
      <c r="D169" s="196" t="s">
        <v>140</v>
      </c>
      <c r="E169" s="197" t="s">
        <v>232</v>
      </c>
      <c r="F169" s="198" t="s">
        <v>233</v>
      </c>
      <c r="G169" s="199" t="s">
        <v>153</v>
      </c>
      <c r="H169" s="200">
        <v>1.3</v>
      </c>
      <c r="I169" s="201"/>
      <c r="J169" s="202">
        <f>ROUND(I169*H169,2)</f>
        <v>0</v>
      </c>
      <c r="K169" s="198" t="s">
        <v>144</v>
      </c>
      <c r="L169" s="41"/>
      <c r="M169" s="203" t="s">
        <v>19</v>
      </c>
      <c r="N169" s="204" t="s">
        <v>43</v>
      </c>
      <c r="O169" s="77"/>
      <c r="P169" s="205">
        <f>O169*H169</f>
        <v>0</v>
      </c>
      <c r="Q169" s="205">
        <v>2.16</v>
      </c>
      <c r="R169" s="205">
        <f>Q169*H169</f>
        <v>2.8080000000000003</v>
      </c>
      <c r="S169" s="205">
        <v>0</v>
      </c>
      <c r="T169" s="206">
        <f>S169*H169</f>
        <v>0</v>
      </c>
      <c r="AR169" s="15" t="s">
        <v>145</v>
      </c>
      <c r="AT169" s="15" t="s">
        <v>140</v>
      </c>
      <c r="AU169" s="15" t="s">
        <v>79</v>
      </c>
      <c r="AY169" s="15" t="s">
        <v>138</v>
      </c>
      <c r="BE169" s="207">
        <f>IF(N169="základní",J169,0)</f>
        <v>0</v>
      </c>
      <c r="BF169" s="207">
        <f>IF(N169="snížená",J169,0)</f>
        <v>0</v>
      </c>
      <c r="BG169" s="207">
        <f>IF(N169="zákl. přenesená",J169,0)</f>
        <v>0</v>
      </c>
      <c r="BH169" s="207">
        <f>IF(N169="sníž. přenesená",J169,0)</f>
        <v>0</v>
      </c>
      <c r="BI169" s="207">
        <f>IF(N169="nulová",J169,0)</f>
        <v>0</v>
      </c>
      <c r="BJ169" s="15" t="s">
        <v>77</v>
      </c>
      <c r="BK169" s="207">
        <f>ROUND(I169*H169,2)</f>
        <v>0</v>
      </c>
      <c r="BL169" s="15" t="s">
        <v>145</v>
      </c>
      <c r="BM169" s="15" t="s">
        <v>234</v>
      </c>
    </row>
    <row r="170" spans="2:47" s="1" customFormat="1" ht="12">
      <c r="B170" s="36"/>
      <c r="C170" s="37"/>
      <c r="D170" s="208" t="s">
        <v>147</v>
      </c>
      <c r="E170" s="37"/>
      <c r="F170" s="209" t="s">
        <v>235</v>
      </c>
      <c r="G170" s="37"/>
      <c r="H170" s="37"/>
      <c r="I170" s="122"/>
      <c r="J170" s="37"/>
      <c r="K170" s="37"/>
      <c r="L170" s="41"/>
      <c r="M170" s="210"/>
      <c r="N170" s="77"/>
      <c r="O170" s="77"/>
      <c r="P170" s="77"/>
      <c r="Q170" s="77"/>
      <c r="R170" s="77"/>
      <c r="S170" s="77"/>
      <c r="T170" s="78"/>
      <c r="AT170" s="15" t="s">
        <v>147</v>
      </c>
      <c r="AU170" s="15" t="s">
        <v>79</v>
      </c>
    </row>
    <row r="171" spans="2:51" s="11" customFormat="1" ht="12">
      <c r="B171" s="211"/>
      <c r="C171" s="212"/>
      <c r="D171" s="208" t="s">
        <v>149</v>
      </c>
      <c r="E171" s="213" t="s">
        <v>19</v>
      </c>
      <c r="F171" s="214" t="s">
        <v>164</v>
      </c>
      <c r="G171" s="212"/>
      <c r="H171" s="215">
        <v>1.3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149</v>
      </c>
      <c r="AU171" s="221" t="s">
        <v>79</v>
      </c>
      <c r="AV171" s="11" t="s">
        <v>79</v>
      </c>
      <c r="AW171" s="11" t="s">
        <v>33</v>
      </c>
      <c r="AX171" s="11" t="s">
        <v>72</v>
      </c>
      <c r="AY171" s="221" t="s">
        <v>138</v>
      </c>
    </row>
    <row r="172" spans="2:65" s="1" customFormat="1" ht="16.5" customHeight="1">
      <c r="B172" s="36"/>
      <c r="C172" s="196" t="s">
        <v>236</v>
      </c>
      <c r="D172" s="196" t="s">
        <v>140</v>
      </c>
      <c r="E172" s="197" t="s">
        <v>237</v>
      </c>
      <c r="F172" s="198" t="s">
        <v>238</v>
      </c>
      <c r="G172" s="199" t="s">
        <v>153</v>
      </c>
      <c r="H172" s="200">
        <v>0.804</v>
      </c>
      <c r="I172" s="201"/>
      <c r="J172" s="202">
        <f>ROUND(I172*H172,2)</f>
        <v>0</v>
      </c>
      <c r="K172" s="198" t="s">
        <v>144</v>
      </c>
      <c r="L172" s="41"/>
      <c r="M172" s="203" t="s">
        <v>19</v>
      </c>
      <c r="N172" s="204" t="s">
        <v>43</v>
      </c>
      <c r="O172" s="77"/>
      <c r="P172" s="205">
        <f>O172*H172</f>
        <v>0</v>
      </c>
      <c r="Q172" s="205">
        <v>2.25634</v>
      </c>
      <c r="R172" s="205">
        <f>Q172*H172</f>
        <v>1.8140973599999999</v>
      </c>
      <c r="S172" s="205">
        <v>0</v>
      </c>
      <c r="T172" s="206">
        <f>S172*H172</f>
        <v>0</v>
      </c>
      <c r="AR172" s="15" t="s">
        <v>145</v>
      </c>
      <c r="AT172" s="15" t="s">
        <v>140</v>
      </c>
      <c r="AU172" s="15" t="s">
        <v>79</v>
      </c>
      <c r="AY172" s="15" t="s">
        <v>138</v>
      </c>
      <c r="BE172" s="207">
        <f>IF(N172="základní",J172,0)</f>
        <v>0</v>
      </c>
      <c r="BF172" s="207">
        <f>IF(N172="snížená",J172,0)</f>
        <v>0</v>
      </c>
      <c r="BG172" s="207">
        <f>IF(N172="zákl. přenesená",J172,0)</f>
        <v>0</v>
      </c>
      <c r="BH172" s="207">
        <f>IF(N172="sníž. přenesená",J172,0)</f>
        <v>0</v>
      </c>
      <c r="BI172" s="207">
        <f>IF(N172="nulová",J172,0)</f>
        <v>0</v>
      </c>
      <c r="BJ172" s="15" t="s">
        <v>77</v>
      </c>
      <c r="BK172" s="207">
        <f>ROUND(I172*H172,2)</f>
        <v>0</v>
      </c>
      <c r="BL172" s="15" t="s">
        <v>145</v>
      </c>
      <c r="BM172" s="15" t="s">
        <v>239</v>
      </c>
    </row>
    <row r="173" spans="2:47" s="1" customFormat="1" ht="12">
      <c r="B173" s="36"/>
      <c r="C173" s="37"/>
      <c r="D173" s="208" t="s">
        <v>147</v>
      </c>
      <c r="E173" s="37"/>
      <c r="F173" s="209" t="s">
        <v>240</v>
      </c>
      <c r="G173" s="37"/>
      <c r="H173" s="37"/>
      <c r="I173" s="122"/>
      <c r="J173" s="37"/>
      <c r="K173" s="37"/>
      <c r="L173" s="41"/>
      <c r="M173" s="210"/>
      <c r="N173" s="77"/>
      <c r="O173" s="77"/>
      <c r="P173" s="77"/>
      <c r="Q173" s="77"/>
      <c r="R173" s="77"/>
      <c r="S173" s="77"/>
      <c r="T173" s="78"/>
      <c r="AT173" s="15" t="s">
        <v>147</v>
      </c>
      <c r="AU173" s="15" t="s">
        <v>79</v>
      </c>
    </row>
    <row r="174" spans="2:51" s="11" customFormat="1" ht="12">
      <c r="B174" s="211"/>
      <c r="C174" s="212"/>
      <c r="D174" s="208" t="s">
        <v>149</v>
      </c>
      <c r="E174" s="213" t="s">
        <v>19</v>
      </c>
      <c r="F174" s="214" t="s">
        <v>241</v>
      </c>
      <c r="G174" s="212"/>
      <c r="H174" s="215">
        <v>0.54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149</v>
      </c>
      <c r="AU174" s="221" t="s">
        <v>79</v>
      </c>
      <c r="AV174" s="11" t="s">
        <v>79</v>
      </c>
      <c r="AW174" s="11" t="s">
        <v>33</v>
      </c>
      <c r="AX174" s="11" t="s">
        <v>72</v>
      </c>
      <c r="AY174" s="221" t="s">
        <v>138</v>
      </c>
    </row>
    <row r="175" spans="2:51" s="11" customFormat="1" ht="12">
      <c r="B175" s="211"/>
      <c r="C175" s="212"/>
      <c r="D175" s="208" t="s">
        <v>149</v>
      </c>
      <c r="E175" s="213" t="s">
        <v>19</v>
      </c>
      <c r="F175" s="214" t="s">
        <v>242</v>
      </c>
      <c r="G175" s="212"/>
      <c r="H175" s="215">
        <v>0.13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149</v>
      </c>
      <c r="AU175" s="221" t="s">
        <v>79</v>
      </c>
      <c r="AV175" s="11" t="s">
        <v>79</v>
      </c>
      <c r="AW175" s="11" t="s">
        <v>33</v>
      </c>
      <c r="AX175" s="11" t="s">
        <v>72</v>
      </c>
      <c r="AY175" s="221" t="s">
        <v>138</v>
      </c>
    </row>
    <row r="176" spans="2:51" s="11" customFormat="1" ht="12">
      <c r="B176" s="211"/>
      <c r="C176" s="212"/>
      <c r="D176" s="208" t="s">
        <v>149</v>
      </c>
      <c r="E176" s="212"/>
      <c r="F176" s="214" t="s">
        <v>243</v>
      </c>
      <c r="G176" s="212"/>
      <c r="H176" s="215">
        <v>0.804</v>
      </c>
      <c r="I176" s="216"/>
      <c r="J176" s="212"/>
      <c r="K176" s="212"/>
      <c r="L176" s="217"/>
      <c r="M176" s="218"/>
      <c r="N176" s="219"/>
      <c r="O176" s="219"/>
      <c r="P176" s="219"/>
      <c r="Q176" s="219"/>
      <c r="R176" s="219"/>
      <c r="S176" s="219"/>
      <c r="T176" s="220"/>
      <c r="AT176" s="221" t="s">
        <v>149</v>
      </c>
      <c r="AU176" s="221" t="s">
        <v>79</v>
      </c>
      <c r="AV176" s="11" t="s">
        <v>79</v>
      </c>
      <c r="AW176" s="11" t="s">
        <v>4</v>
      </c>
      <c r="AX176" s="11" t="s">
        <v>77</v>
      </c>
      <c r="AY176" s="221" t="s">
        <v>138</v>
      </c>
    </row>
    <row r="177" spans="2:65" s="1" customFormat="1" ht="16.5" customHeight="1">
      <c r="B177" s="36"/>
      <c r="C177" s="196" t="s">
        <v>244</v>
      </c>
      <c r="D177" s="196" t="s">
        <v>140</v>
      </c>
      <c r="E177" s="197" t="s">
        <v>245</v>
      </c>
      <c r="F177" s="198" t="s">
        <v>246</v>
      </c>
      <c r="G177" s="199" t="s">
        <v>153</v>
      </c>
      <c r="H177" s="200">
        <v>0.54</v>
      </c>
      <c r="I177" s="201"/>
      <c r="J177" s="202">
        <f>ROUND(I177*H177,2)</f>
        <v>0</v>
      </c>
      <c r="K177" s="198" t="s">
        <v>144</v>
      </c>
      <c r="L177" s="41"/>
      <c r="M177" s="203" t="s">
        <v>19</v>
      </c>
      <c r="N177" s="204" t="s">
        <v>43</v>
      </c>
      <c r="O177" s="77"/>
      <c r="P177" s="205">
        <f>O177*H177</f>
        <v>0</v>
      </c>
      <c r="Q177" s="205">
        <v>0.00018</v>
      </c>
      <c r="R177" s="205">
        <f>Q177*H177</f>
        <v>9.720000000000002E-05</v>
      </c>
      <c r="S177" s="205">
        <v>0</v>
      </c>
      <c r="T177" s="206">
        <f>S177*H177</f>
        <v>0</v>
      </c>
      <c r="AR177" s="15" t="s">
        <v>145</v>
      </c>
      <c r="AT177" s="15" t="s">
        <v>140</v>
      </c>
      <c r="AU177" s="15" t="s">
        <v>79</v>
      </c>
      <c r="AY177" s="15" t="s">
        <v>138</v>
      </c>
      <c r="BE177" s="207">
        <f>IF(N177="základní",J177,0)</f>
        <v>0</v>
      </c>
      <c r="BF177" s="207">
        <f>IF(N177="snížená",J177,0)</f>
        <v>0</v>
      </c>
      <c r="BG177" s="207">
        <f>IF(N177="zákl. přenesená",J177,0)</f>
        <v>0</v>
      </c>
      <c r="BH177" s="207">
        <f>IF(N177="sníž. přenesená",J177,0)</f>
        <v>0</v>
      </c>
      <c r="BI177" s="207">
        <f>IF(N177="nulová",J177,0)</f>
        <v>0</v>
      </c>
      <c r="BJ177" s="15" t="s">
        <v>77</v>
      </c>
      <c r="BK177" s="207">
        <f>ROUND(I177*H177,2)</f>
        <v>0</v>
      </c>
      <c r="BL177" s="15" t="s">
        <v>145</v>
      </c>
      <c r="BM177" s="15" t="s">
        <v>247</v>
      </c>
    </row>
    <row r="178" spans="2:47" s="1" customFormat="1" ht="12">
      <c r="B178" s="36"/>
      <c r="C178" s="37"/>
      <c r="D178" s="208" t="s">
        <v>147</v>
      </c>
      <c r="E178" s="37"/>
      <c r="F178" s="209" t="s">
        <v>248</v>
      </c>
      <c r="G178" s="37"/>
      <c r="H178" s="37"/>
      <c r="I178" s="122"/>
      <c r="J178" s="37"/>
      <c r="K178" s="37"/>
      <c r="L178" s="41"/>
      <c r="M178" s="210"/>
      <c r="N178" s="77"/>
      <c r="O178" s="77"/>
      <c r="P178" s="77"/>
      <c r="Q178" s="77"/>
      <c r="R178" s="77"/>
      <c r="S178" s="77"/>
      <c r="T178" s="78"/>
      <c r="AT178" s="15" t="s">
        <v>147</v>
      </c>
      <c r="AU178" s="15" t="s">
        <v>79</v>
      </c>
    </row>
    <row r="179" spans="2:51" s="11" customFormat="1" ht="12">
      <c r="B179" s="211"/>
      <c r="C179" s="212"/>
      <c r="D179" s="208" t="s">
        <v>149</v>
      </c>
      <c r="E179" s="213" t="s">
        <v>19</v>
      </c>
      <c r="F179" s="214" t="s">
        <v>241</v>
      </c>
      <c r="G179" s="212"/>
      <c r="H179" s="215">
        <v>0.54</v>
      </c>
      <c r="I179" s="216"/>
      <c r="J179" s="212"/>
      <c r="K179" s="212"/>
      <c r="L179" s="217"/>
      <c r="M179" s="218"/>
      <c r="N179" s="219"/>
      <c r="O179" s="219"/>
      <c r="P179" s="219"/>
      <c r="Q179" s="219"/>
      <c r="R179" s="219"/>
      <c r="S179" s="219"/>
      <c r="T179" s="220"/>
      <c r="AT179" s="221" t="s">
        <v>149</v>
      </c>
      <c r="AU179" s="221" t="s">
        <v>79</v>
      </c>
      <c r="AV179" s="11" t="s">
        <v>79</v>
      </c>
      <c r="AW179" s="11" t="s">
        <v>33</v>
      </c>
      <c r="AX179" s="11" t="s">
        <v>72</v>
      </c>
      <c r="AY179" s="221" t="s">
        <v>138</v>
      </c>
    </row>
    <row r="180" spans="2:65" s="1" customFormat="1" ht="16.5" customHeight="1">
      <c r="B180" s="36"/>
      <c r="C180" s="196" t="s">
        <v>249</v>
      </c>
      <c r="D180" s="196" t="s">
        <v>140</v>
      </c>
      <c r="E180" s="197" t="s">
        <v>250</v>
      </c>
      <c r="F180" s="198" t="s">
        <v>251</v>
      </c>
      <c r="G180" s="199" t="s">
        <v>153</v>
      </c>
      <c r="H180" s="200">
        <v>2.97</v>
      </c>
      <c r="I180" s="201"/>
      <c r="J180" s="202">
        <f>ROUND(I180*H180,2)</f>
        <v>0</v>
      </c>
      <c r="K180" s="198" t="s">
        <v>144</v>
      </c>
      <c r="L180" s="41"/>
      <c r="M180" s="203" t="s">
        <v>19</v>
      </c>
      <c r="N180" s="204" t="s">
        <v>43</v>
      </c>
      <c r="O180" s="77"/>
      <c r="P180" s="205">
        <f>O180*H180</f>
        <v>0</v>
      </c>
      <c r="Q180" s="205">
        <v>2.45329</v>
      </c>
      <c r="R180" s="205">
        <f>Q180*H180</f>
        <v>7.2862713</v>
      </c>
      <c r="S180" s="205">
        <v>0</v>
      </c>
      <c r="T180" s="206">
        <f>S180*H180</f>
        <v>0</v>
      </c>
      <c r="AR180" s="15" t="s">
        <v>145</v>
      </c>
      <c r="AT180" s="15" t="s">
        <v>140</v>
      </c>
      <c r="AU180" s="15" t="s">
        <v>79</v>
      </c>
      <c r="AY180" s="15" t="s">
        <v>138</v>
      </c>
      <c r="BE180" s="207">
        <f>IF(N180="základní",J180,0)</f>
        <v>0</v>
      </c>
      <c r="BF180" s="207">
        <f>IF(N180="snížená",J180,0)</f>
        <v>0</v>
      </c>
      <c r="BG180" s="207">
        <f>IF(N180="zákl. přenesená",J180,0)</f>
        <v>0</v>
      </c>
      <c r="BH180" s="207">
        <f>IF(N180="sníž. přenesená",J180,0)</f>
        <v>0</v>
      </c>
      <c r="BI180" s="207">
        <f>IF(N180="nulová",J180,0)</f>
        <v>0</v>
      </c>
      <c r="BJ180" s="15" t="s">
        <v>77</v>
      </c>
      <c r="BK180" s="207">
        <f>ROUND(I180*H180,2)</f>
        <v>0</v>
      </c>
      <c r="BL180" s="15" t="s">
        <v>145</v>
      </c>
      <c r="BM180" s="15" t="s">
        <v>252</v>
      </c>
    </row>
    <row r="181" spans="2:47" s="1" customFormat="1" ht="12">
      <c r="B181" s="36"/>
      <c r="C181" s="37"/>
      <c r="D181" s="208" t="s">
        <v>147</v>
      </c>
      <c r="E181" s="37"/>
      <c r="F181" s="209" t="s">
        <v>253</v>
      </c>
      <c r="G181" s="37"/>
      <c r="H181" s="37"/>
      <c r="I181" s="122"/>
      <c r="J181" s="37"/>
      <c r="K181" s="37"/>
      <c r="L181" s="41"/>
      <c r="M181" s="210"/>
      <c r="N181" s="77"/>
      <c r="O181" s="77"/>
      <c r="P181" s="77"/>
      <c r="Q181" s="77"/>
      <c r="R181" s="77"/>
      <c r="S181" s="77"/>
      <c r="T181" s="78"/>
      <c r="AT181" s="15" t="s">
        <v>147</v>
      </c>
      <c r="AU181" s="15" t="s">
        <v>79</v>
      </c>
    </row>
    <row r="182" spans="2:51" s="11" customFormat="1" ht="12">
      <c r="B182" s="211"/>
      <c r="C182" s="212"/>
      <c r="D182" s="208" t="s">
        <v>149</v>
      </c>
      <c r="E182" s="213" t="s">
        <v>19</v>
      </c>
      <c r="F182" s="214" t="s">
        <v>254</v>
      </c>
      <c r="G182" s="212"/>
      <c r="H182" s="215">
        <v>2.7</v>
      </c>
      <c r="I182" s="216"/>
      <c r="J182" s="212"/>
      <c r="K182" s="212"/>
      <c r="L182" s="217"/>
      <c r="M182" s="218"/>
      <c r="N182" s="219"/>
      <c r="O182" s="219"/>
      <c r="P182" s="219"/>
      <c r="Q182" s="219"/>
      <c r="R182" s="219"/>
      <c r="S182" s="219"/>
      <c r="T182" s="220"/>
      <c r="AT182" s="221" t="s">
        <v>149</v>
      </c>
      <c r="AU182" s="221" t="s">
        <v>79</v>
      </c>
      <c r="AV182" s="11" t="s">
        <v>79</v>
      </c>
      <c r="AW182" s="11" t="s">
        <v>33</v>
      </c>
      <c r="AX182" s="11" t="s">
        <v>72</v>
      </c>
      <c r="AY182" s="221" t="s">
        <v>138</v>
      </c>
    </row>
    <row r="183" spans="2:51" s="11" customFormat="1" ht="12">
      <c r="B183" s="211"/>
      <c r="C183" s="212"/>
      <c r="D183" s="208" t="s">
        <v>149</v>
      </c>
      <c r="E183" s="212"/>
      <c r="F183" s="214" t="s">
        <v>255</v>
      </c>
      <c r="G183" s="212"/>
      <c r="H183" s="215">
        <v>2.97</v>
      </c>
      <c r="I183" s="216"/>
      <c r="J183" s="212"/>
      <c r="K183" s="212"/>
      <c r="L183" s="217"/>
      <c r="M183" s="218"/>
      <c r="N183" s="219"/>
      <c r="O183" s="219"/>
      <c r="P183" s="219"/>
      <c r="Q183" s="219"/>
      <c r="R183" s="219"/>
      <c r="S183" s="219"/>
      <c r="T183" s="220"/>
      <c r="AT183" s="221" t="s">
        <v>149</v>
      </c>
      <c r="AU183" s="221" t="s">
        <v>79</v>
      </c>
      <c r="AV183" s="11" t="s">
        <v>79</v>
      </c>
      <c r="AW183" s="11" t="s">
        <v>4</v>
      </c>
      <c r="AX183" s="11" t="s">
        <v>77</v>
      </c>
      <c r="AY183" s="221" t="s">
        <v>138</v>
      </c>
    </row>
    <row r="184" spans="2:65" s="1" customFormat="1" ht="16.5" customHeight="1">
      <c r="B184" s="36"/>
      <c r="C184" s="196" t="s">
        <v>256</v>
      </c>
      <c r="D184" s="196" t="s">
        <v>140</v>
      </c>
      <c r="E184" s="197" t="s">
        <v>257</v>
      </c>
      <c r="F184" s="198" t="s">
        <v>258</v>
      </c>
      <c r="G184" s="199" t="s">
        <v>153</v>
      </c>
      <c r="H184" s="200">
        <v>2.7</v>
      </c>
      <c r="I184" s="201"/>
      <c r="J184" s="202">
        <f>ROUND(I184*H184,2)</f>
        <v>0</v>
      </c>
      <c r="K184" s="198" t="s">
        <v>144</v>
      </c>
      <c r="L184" s="41"/>
      <c r="M184" s="203" t="s">
        <v>19</v>
      </c>
      <c r="N184" s="204" t="s">
        <v>43</v>
      </c>
      <c r="O184" s="77"/>
      <c r="P184" s="205">
        <f>O184*H184</f>
        <v>0</v>
      </c>
      <c r="Q184" s="205">
        <v>0.00018</v>
      </c>
      <c r="R184" s="205">
        <f>Q184*H184</f>
        <v>0.00048600000000000005</v>
      </c>
      <c r="S184" s="205">
        <v>0</v>
      </c>
      <c r="T184" s="206">
        <f>S184*H184</f>
        <v>0</v>
      </c>
      <c r="AR184" s="15" t="s">
        <v>145</v>
      </c>
      <c r="AT184" s="15" t="s">
        <v>140</v>
      </c>
      <c r="AU184" s="15" t="s">
        <v>79</v>
      </c>
      <c r="AY184" s="15" t="s">
        <v>138</v>
      </c>
      <c r="BE184" s="207">
        <f>IF(N184="základní",J184,0)</f>
        <v>0</v>
      </c>
      <c r="BF184" s="207">
        <f>IF(N184="snížená",J184,0)</f>
        <v>0</v>
      </c>
      <c r="BG184" s="207">
        <f>IF(N184="zákl. přenesená",J184,0)</f>
        <v>0</v>
      </c>
      <c r="BH184" s="207">
        <f>IF(N184="sníž. přenesená",J184,0)</f>
        <v>0</v>
      </c>
      <c r="BI184" s="207">
        <f>IF(N184="nulová",J184,0)</f>
        <v>0</v>
      </c>
      <c r="BJ184" s="15" t="s">
        <v>77</v>
      </c>
      <c r="BK184" s="207">
        <f>ROUND(I184*H184,2)</f>
        <v>0</v>
      </c>
      <c r="BL184" s="15" t="s">
        <v>145</v>
      </c>
      <c r="BM184" s="15" t="s">
        <v>259</v>
      </c>
    </row>
    <row r="185" spans="2:47" s="1" customFormat="1" ht="12">
      <c r="B185" s="36"/>
      <c r="C185" s="37"/>
      <c r="D185" s="208" t="s">
        <v>147</v>
      </c>
      <c r="E185" s="37"/>
      <c r="F185" s="209" t="s">
        <v>260</v>
      </c>
      <c r="G185" s="37"/>
      <c r="H185" s="37"/>
      <c r="I185" s="122"/>
      <c r="J185" s="37"/>
      <c r="K185" s="37"/>
      <c r="L185" s="41"/>
      <c r="M185" s="210"/>
      <c r="N185" s="77"/>
      <c r="O185" s="77"/>
      <c r="P185" s="77"/>
      <c r="Q185" s="77"/>
      <c r="R185" s="77"/>
      <c r="S185" s="77"/>
      <c r="T185" s="78"/>
      <c r="AT185" s="15" t="s">
        <v>147</v>
      </c>
      <c r="AU185" s="15" t="s">
        <v>79</v>
      </c>
    </row>
    <row r="186" spans="2:51" s="11" customFormat="1" ht="12">
      <c r="B186" s="211"/>
      <c r="C186" s="212"/>
      <c r="D186" s="208" t="s">
        <v>149</v>
      </c>
      <c r="E186" s="213" t="s">
        <v>19</v>
      </c>
      <c r="F186" s="214" t="s">
        <v>254</v>
      </c>
      <c r="G186" s="212"/>
      <c r="H186" s="215">
        <v>2.7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149</v>
      </c>
      <c r="AU186" s="221" t="s">
        <v>79</v>
      </c>
      <c r="AV186" s="11" t="s">
        <v>79</v>
      </c>
      <c r="AW186" s="11" t="s">
        <v>33</v>
      </c>
      <c r="AX186" s="11" t="s">
        <v>72</v>
      </c>
      <c r="AY186" s="221" t="s">
        <v>138</v>
      </c>
    </row>
    <row r="187" spans="2:65" s="1" customFormat="1" ht="16.5" customHeight="1">
      <c r="B187" s="36"/>
      <c r="C187" s="196" t="s">
        <v>261</v>
      </c>
      <c r="D187" s="196" t="s">
        <v>140</v>
      </c>
      <c r="E187" s="197" t="s">
        <v>262</v>
      </c>
      <c r="F187" s="198" t="s">
        <v>263</v>
      </c>
      <c r="G187" s="199" t="s">
        <v>264</v>
      </c>
      <c r="H187" s="200">
        <v>0.022</v>
      </c>
      <c r="I187" s="201"/>
      <c r="J187" s="202">
        <f>ROUND(I187*H187,2)</f>
        <v>0</v>
      </c>
      <c r="K187" s="198" t="s">
        <v>144</v>
      </c>
      <c r="L187" s="41"/>
      <c r="M187" s="203" t="s">
        <v>19</v>
      </c>
      <c r="N187" s="204" t="s">
        <v>43</v>
      </c>
      <c r="O187" s="77"/>
      <c r="P187" s="205">
        <f>O187*H187</f>
        <v>0</v>
      </c>
      <c r="Q187" s="205">
        <v>1.06017</v>
      </c>
      <c r="R187" s="205">
        <f>Q187*H187</f>
        <v>0.02332374</v>
      </c>
      <c r="S187" s="205">
        <v>0</v>
      </c>
      <c r="T187" s="206">
        <f>S187*H187</f>
        <v>0</v>
      </c>
      <c r="AR187" s="15" t="s">
        <v>145</v>
      </c>
      <c r="AT187" s="15" t="s">
        <v>140</v>
      </c>
      <c r="AU187" s="15" t="s">
        <v>79</v>
      </c>
      <c r="AY187" s="15" t="s">
        <v>138</v>
      </c>
      <c r="BE187" s="207">
        <f>IF(N187="základní",J187,0)</f>
        <v>0</v>
      </c>
      <c r="BF187" s="207">
        <f>IF(N187="snížená",J187,0)</f>
        <v>0</v>
      </c>
      <c r="BG187" s="207">
        <f>IF(N187="zákl. přenesená",J187,0)</f>
        <v>0</v>
      </c>
      <c r="BH187" s="207">
        <f>IF(N187="sníž. přenesená",J187,0)</f>
        <v>0</v>
      </c>
      <c r="BI187" s="207">
        <f>IF(N187="nulová",J187,0)</f>
        <v>0</v>
      </c>
      <c r="BJ187" s="15" t="s">
        <v>77</v>
      </c>
      <c r="BK187" s="207">
        <f>ROUND(I187*H187,2)</f>
        <v>0</v>
      </c>
      <c r="BL187" s="15" t="s">
        <v>145</v>
      </c>
      <c r="BM187" s="15" t="s">
        <v>265</v>
      </c>
    </row>
    <row r="188" spans="2:47" s="1" customFormat="1" ht="12">
      <c r="B188" s="36"/>
      <c r="C188" s="37"/>
      <c r="D188" s="208" t="s">
        <v>147</v>
      </c>
      <c r="E188" s="37"/>
      <c r="F188" s="209" t="s">
        <v>266</v>
      </c>
      <c r="G188" s="37"/>
      <c r="H188" s="37"/>
      <c r="I188" s="122"/>
      <c r="J188" s="37"/>
      <c r="K188" s="37"/>
      <c r="L188" s="41"/>
      <c r="M188" s="210"/>
      <c r="N188" s="77"/>
      <c r="O188" s="77"/>
      <c r="P188" s="77"/>
      <c r="Q188" s="77"/>
      <c r="R188" s="77"/>
      <c r="S188" s="77"/>
      <c r="T188" s="78"/>
      <c r="AT188" s="15" t="s">
        <v>147</v>
      </c>
      <c r="AU188" s="15" t="s">
        <v>79</v>
      </c>
    </row>
    <row r="189" spans="2:51" s="11" customFormat="1" ht="12">
      <c r="B189" s="211"/>
      <c r="C189" s="212"/>
      <c r="D189" s="208" t="s">
        <v>149</v>
      </c>
      <c r="E189" s="213" t="s">
        <v>19</v>
      </c>
      <c r="F189" s="214" t="s">
        <v>267</v>
      </c>
      <c r="G189" s="212"/>
      <c r="H189" s="215">
        <v>0.02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149</v>
      </c>
      <c r="AU189" s="221" t="s">
        <v>79</v>
      </c>
      <c r="AV189" s="11" t="s">
        <v>79</v>
      </c>
      <c r="AW189" s="11" t="s">
        <v>33</v>
      </c>
      <c r="AX189" s="11" t="s">
        <v>72</v>
      </c>
      <c r="AY189" s="221" t="s">
        <v>138</v>
      </c>
    </row>
    <row r="190" spans="2:51" s="11" customFormat="1" ht="12">
      <c r="B190" s="211"/>
      <c r="C190" s="212"/>
      <c r="D190" s="208" t="s">
        <v>149</v>
      </c>
      <c r="E190" s="212"/>
      <c r="F190" s="214" t="s">
        <v>268</v>
      </c>
      <c r="G190" s="212"/>
      <c r="H190" s="215">
        <v>0.022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149</v>
      </c>
      <c r="AU190" s="221" t="s">
        <v>79</v>
      </c>
      <c r="AV190" s="11" t="s">
        <v>79</v>
      </c>
      <c r="AW190" s="11" t="s">
        <v>4</v>
      </c>
      <c r="AX190" s="11" t="s">
        <v>77</v>
      </c>
      <c r="AY190" s="221" t="s">
        <v>138</v>
      </c>
    </row>
    <row r="191" spans="2:65" s="1" customFormat="1" ht="16.5" customHeight="1">
      <c r="B191" s="36"/>
      <c r="C191" s="196" t="s">
        <v>7</v>
      </c>
      <c r="D191" s="196" t="s">
        <v>140</v>
      </c>
      <c r="E191" s="197" t="s">
        <v>269</v>
      </c>
      <c r="F191" s="198" t="s">
        <v>270</v>
      </c>
      <c r="G191" s="199" t="s">
        <v>264</v>
      </c>
      <c r="H191" s="200">
        <v>0.106</v>
      </c>
      <c r="I191" s="201"/>
      <c r="J191" s="202">
        <f>ROUND(I191*H191,2)</f>
        <v>0</v>
      </c>
      <c r="K191" s="198" t="s">
        <v>144</v>
      </c>
      <c r="L191" s="41"/>
      <c r="M191" s="203" t="s">
        <v>19</v>
      </c>
      <c r="N191" s="204" t="s">
        <v>43</v>
      </c>
      <c r="O191" s="77"/>
      <c r="P191" s="205">
        <f>O191*H191</f>
        <v>0</v>
      </c>
      <c r="Q191" s="205">
        <v>1.06277</v>
      </c>
      <c r="R191" s="205">
        <f>Q191*H191</f>
        <v>0.11265362</v>
      </c>
      <c r="S191" s="205">
        <v>0</v>
      </c>
      <c r="T191" s="206">
        <f>S191*H191</f>
        <v>0</v>
      </c>
      <c r="AR191" s="15" t="s">
        <v>145</v>
      </c>
      <c r="AT191" s="15" t="s">
        <v>140</v>
      </c>
      <c r="AU191" s="15" t="s">
        <v>79</v>
      </c>
      <c r="AY191" s="15" t="s">
        <v>138</v>
      </c>
      <c r="BE191" s="207">
        <f>IF(N191="základní",J191,0)</f>
        <v>0</v>
      </c>
      <c r="BF191" s="207">
        <f>IF(N191="snížená",J191,0)</f>
        <v>0</v>
      </c>
      <c r="BG191" s="207">
        <f>IF(N191="zákl. přenesená",J191,0)</f>
        <v>0</v>
      </c>
      <c r="BH191" s="207">
        <f>IF(N191="sníž. přenesená",J191,0)</f>
        <v>0</v>
      </c>
      <c r="BI191" s="207">
        <f>IF(N191="nulová",J191,0)</f>
        <v>0</v>
      </c>
      <c r="BJ191" s="15" t="s">
        <v>77</v>
      </c>
      <c r="BK191" s="207">
        <f>ROUND(I191*H191,2)</f>
        <v>0</v>
      </c>
      <c r="BL191" s="15" t="s">
        <v>145</v>
      </c>
      <c r="BM191" s="15" t="s">
        <v>271</v>
      </c>
    </row>
    <row r="192" spans="2:47" s="1" customFormat="1" ht="12">
      <c r="B192" s="36"/>
      <c r="C192" s="37"/>
      <c r="D192" s="208" t="s">
        <v>147</v>
      </c>
      <c r="E192" s="37"/>
      <c r="F192" s="209" t="s">
        <v>272</v>
      </c>
      <c r="G192" s="37"/>
      <c r="H192" s="37"/>
      <c r="I192" s="122"/>
      <c r="J192" s="37"/>
      <c r="K192" s="37"/>
      <c r="L192" s="41"/>
      <c r="M192" s="210"/>
      <c r="N192" s="77"/>
      <c r="O192" s="77"/>
      <c r="P192" s="77"/>
      <c r="Q192" s="77"/>
      <c r="R192" s="77"/>
      <c r="S192" s="77"/>
      <c r="T192" s="78"/>
      <c r="AT192" s="15" t="s">
        <v>147</v>
      </c>
      <c r="AU192" s="15" t="s">
        <v>79</v>
      </c>
    </row>
    <row r="193" spans="2:51" s="11" customFormat="1" ht="12">
      <c r="B193" s="211"/>
      <c r="C193" s="212"/>
      <c r="D193" s="208" t="s">
        <v>149</v>
      </c>
      <c r="E193" s="213" t="s">
        <v>19</v>
      </c>
      <c r="F193" s="214" t="s">
        <v>273</v>
      </c>
      <c r="G193" s="212"/>
      <c r="H193" s="215">
        <v>0.085</v>
      </c>
      <c r="I193" s="216"/>
      <c r="J193" s="212"/>
      <c r="K193" s="212"/>
      <c r="L193" s="217"/>
      <c r="M193" s="218"/>
      <c r="N193" s="219"/>
      <c r="O193" s="219"/>
      <c r="P193" s="219"/>
      <c r="Q193" s="219"/>
      <c r="R193" s="219"/>
      <c r="S193" s="219"/>
      <c r="T193" s="220"/>
      <c r="AT193" s="221" t="s">
        <v>149</v>
      </c>
      <c r="AU193" s="221" t="s">
        <v>79</v>
      </c>
      <c r="AV193" s="11" t="s">
        <v>79</v>
      </c>
      <c r="AW193" s="11" t="s">
        <v>33</v>
      </c>
      <c r="AX193" s="11" t="s">
        <v>72</v>
      </c>
      <c r="AY193" s="221" t="s">
        <v>138</v>
      </c>
    </row>
    <row r="194" spans="2:51" s="11" customFormat="1" ht="12">
      <c r="B194" s="211"/>
      <c r="C194" s="212"/>
      <c r="D194" s="208" t="s">
        <v>149</v>
      </c>
      <c r="E194" s="212"/>
      <c r="F194" s="214" t="s">
        <v>274</v>
      </c>
      <c r="G194" s="212"/>
      <c r="H194" s="215">
        <v>0.106</v>
      </c>
      <c r="I194" s="216"/>
      <c r="J194" s="212"/>
      <c r="K194" s="212"/>
      <c r="L194" s="217"/>
      <c r="M194" s="218"/>
      <c r="N194" s="219"/>
      <c r="O194" s="219"/>
      <c r="P194" s="219"/>
      <c r="Q194" s="219"/>
      <c r="R194" s="219"/>
      <c r="S194" s="219"/>
      <c r="T194" s="220"/>
      <c r="AT194" s="221" t="s">
        <v>149</v>
      </c>
      <c r="AU194" s="221" t="s">
        <v>79</v>
      </c>
      <c r="AV194" s="11" t="s">
        <v>79</v>
      </c>
      <c r="AW194" s="11" t="s">
        <v>4</v>
      </c>
      <c r="AX194" s="11" t="s">
        <v>77</v>
      </c>
      <c r="AY194" s="221" t="s">
        <v>138</v>
      </c>
    </row>
    <row r="195" spans="2:65" s="1" customFormat="1" ht="16.5" customHeight="1">
      <c r="B195" s="36"/>
      <c r="C195" s="196" t="s">
        <v>275</v>
      </c>
      <c r="D195" s="196" t="s">
        <v>140</v>
      </c>
      <c r="E195" s="197" t="s">
        <v>276</v>
      </c>
      <c r="F195" s="198" t="s">
        <v>277</v>
      </c>
      <c r="G195" s="199" t="s">
        <v>153</v>
      </c>
      <c r="H195" s="200">
        <v>2.992</v>
      </c>
      <c r="I195" s="201"/>
      <c r="J195" s="202">
        <f>ROUND(I195*H195,2)</f>
        <v>0</v>
      </c>
      <c r="K195" s="198" t="s">
        <v>144</v>
      </c>
      <c r="L195" s="41"/>
      <c r="M195" s="203" t="s">
        <v>19</v>
      </c>
      <c r="N195" s="204" t="s">
        <v>43</v>
      </c>
      <c r="O195" s="77"/>
      <c r="P195" s="205">
        <f>O195*H195</f>
        <v>0</v>
      </c>
      <c r="Q195" s="205">
        <v>2.45329</v>
      </c>
      <c r="R195" s="205">
        <f>Q195*H195</f>
        <v>7.3402436799999995</v>
      </c>
      <c r="S195" s="205">
        <v>0</v>
      </c>
      <c r="T195" s="206">
        <f>S195*H195</f>
        <v>0</v>
      </c>
      <c r="AR195" s="15" t="s">
        <v>145</v>
      </c>
      <c r="AT195" s="15" t="s">
        <v>140</v>
      </c>
      <c r="AU195" s="15" t="s">
        <v>79</v>
      </c>
      <c r="AY195" s="15" t="s">
        <v>138</v>
      </c>
      <c r="BE195" s="207">
        <f>IF(N195="základní",J195,0)</f>
        <v>0</v>
      </c>
      <c r="BF195" s="207">
        <f>IF(N195="snížená",J195,0)</f>
        <v>0</v>
      </c>
      <c r="BG195" s="207">
        <f>IF(N195="zákl. přenesená",J195,0)</f>
        <v>0</v>
      </c>
      <c r="BH195" s="207">
        <f>IF(N195="sníž. přenesená",J195,0)</f>
        <v>0</v>
      </c>
      <c r="BI195" s="207">
        <f>IF(N195="nulová",J195,0)</f>
        <v>0</v>
      </c>
      <c r="BJ195" s="15" t="s">
        <v>77</v>
      </c>
      <c r="BK195" s="207">
        <f>ROUND(I195*H195,2)</f>
        <v>0</v>
      </c>
      <c r="BL195" s="15" t="s">
        <v>145</v>
      </c>
      <c r="BM195" s="15" t="s">
        <v>278</v>
      </c>
    </row>
    <row r="196" spans="2:47" s="1" customFormat="1" ht="12">
      <c r="B196" s="36"/>
      <c r="C196" s="37"/>
      <c r="D196" s="208" t="s">
        <v>147</v>
      </c>
      <c r="E196" s="37"/>
      <c r="F196" s="209" t="s">
        <v>279</v>
      </c>
      <c r="G196" s="37"/>
      <c r="H196" s="37"/>
      <c r="I196" s="122"/>
      <c r="J196" s="37"/>
      <c r="K196" s="37"/>
      <c r="L196" s="41"/>
      <c r="M196" s="210"/>
      <c r="N196" s="77"/>
      <c r="O196" s="77"/>
      <c r="P196" s="77"/>
      <c r="Q196" s="77"/>
      <c r="R196" s="77"/>
      <c r="S196" s="77"/>
      <c r="T196" s="78"/>
      <c r="AT196" s="15" t="s">
        <v>147</v>
      </c>
      <c r="AU196" s="15" t="s">
        <v>79</v>
      </c>
    </row>
    <row r="197" spans="2:51" s="11" customFormat="1" ht="12">
      <c r="B197" s="211"/>
      <c r="C197" s="212"/>
      <c r="D197" s="208" t="s">
        <v>149</v>
      </c>
      <c r="E197" s="213" t="s">
        <v>19</v>
      </c>
      <c r="F197" s="214" t="s">
        <v>280</v>
      </c>
      <c r="G197" s="212"/>
      <c r="H197" s="215">
        <v>2.72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149</v>
      </c>
      <c r="AU197" s="221" t="s">
        <v>79</v>
      </c>
      <c r="AV197" s="11" t="s">
        <v>79</v>
      </c>
      <c r="AW197" s="11" t="s">
        <v>33</v>
      </c>
      <c r="AX197" s="11" t="s">
        <v>72</v>
      </c>
      <c r="AY197" s="221" t="s">
        <v>138</v>
      </c>
    </row>
    <row r="198" spans="2:51" s="11" customFormat="1" ht="12">
      <c r="B198" s="211"/>
      <c r="C198" s="212"/>
      <c r="D198" s="208" t="s">
        <v>149</v>
      </c>
      <c r="E198" s="212"/>
      <c r="F198" s="214" t="s">
        <v>281</v>
      </c>
      <c r="G198" s="212"/>
      <c r="H198" s="215">
        <v>2.992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149</v>
      </c>
      <c r="AU198" s="221" t="s">
        <v>79</v>
      </c>
      <c r="AV198" s="11" t="s">
        <v>79</v>
      </c>
      <c r="AW198" s="11" t="s">
        <v>4</v>
      </c>
      <c r="AX198" s="11" t="s">
        <v>77</v>
      </c>
      <c r="AY198" s="221" t="s">
        <v>138</v>
      </c>
    </row>
    <row r="199" spans="2:65" s="1" customFormat="1" ht="16.5" customHeight="1">
      <c r="B199" s="36"/>
      <c r="C199" s="196" t="s">
        <v>282</v>
      </c>
      <c r="D199" s="196" t="s">
        <v>140</v>
      </c>
      <c r="E199" s="197" t="s">
        <v>283</v>
      </c>
      <c r="F199" s="198" t="s">
        <v>284</v>
      </c>
      <c r="G199" s="199" t="s">
        <v>153</v>
      </c>
      <c r="H199" s="200">
        <v>2.72</v>
      </c>
      <c r="I199" s="201"/>
      <c r="J199" s="202">
        <f>ROUND(I199*H199,2)</f>
        <v>0</v>
      </c>
      <c r="K199" s="198" t="s">
        <v>144</v>
      </c>
      <c r="L199" s="41"/>
      <c r="M199" s="203" t="s">
        <v>19</v>
      </c>
      <c r="N199" s="204" t="s">
        <v>43</v>
      </c>
      <c r="O199" s="77"/>
      <c r="P199" s="205">
        <f>O199*H199</f>
        <v>0</v>
      </c>
      <c r="Q199" s="205">
        <v>0.00018</v>
      </c>
      <c r="R199" s="205">
        <f>Q199*H199</f>
        <v>0.0004896000000000001</v>
      </c>
      <c r="S199" s="205">
        <v>0</v>
      </c>
      <c r="T199" s="206">
        <f>S199*H199</f>
        <v>0</v>
      </c>
      <c r="AR199" s="15" t="s">
        <v>145</v>
      </c>
      <c r="AT199" s="15" t="s">
        <v>140</v>
      </c>
      <c r="AU199" s="15" t="s">
        <v>79</v>
      </c>
      <c r="AY199" s="15" t="s">
        <v>138</v>
      </c>
      <c r="BE199" s="207">
        <f>IF(N199="základní",J199,0)</f>
        <v>0</v>
      </c>
      <c r="BF199" s="207">
        <f>IF(N199="snížená",J199,0)</f>
        <v>0</v>
      </c>
      <c r="BG199" s="207">
        <f>IF(N199="zákl. přenesená",J199,0)</f>
        <v>0</v>
      </c>
      <c r="BH199" s="207">
        <f>IF(N199="sníž. přenesená",J199,0)</f>
        <v>0</v>
      </c>
      <c r="BI199" s="207">
        <f>IF(N199="nulová",J199,0)</f>
        <v>0</v>
      </c>
      <c r="BJ199" s="15" t="s">
        <v>77</v>
      </c>
      <c r="BK199" s="207">
        <f>ROUND(I199*H199,2)</f>
        <v>0</v>
      </c>
      <c r="BL199" s="15" t="s">
        <v>145</v>
      </c>
      <c r="BM199" s="15" t="s">
        <v>285</v>
      </c>
    </row>
    <row r="200" spans="2:47" s="1" customFormat="1" ht="12">
      <c r="B200" s="36"/>
      <c r="C200" s="37"/>
      <c r="D200" s="208" t="s">
        <v>147</v>
      </c>
      <c r="E200" s="37"/>
      <c r="F200" s="209" t="s">
        <v>286</v>
      </c>
      <c r="G200" s="37"/>
      <c r="H200" s="37"/>
      <c r="I200" s="122"/>
      <c r="J200" s="37"/>
      <c r="K200" s="37"/>
      <c r="L200" s="41"/>
      <c r="M200" s="210"/>
      <c r="N200" s="77"/>
      <c r="O200" s="77"/>
      <c r="P200" s="77"/>
      <c r="Q200" s="77"/>
      <c r="R200" s="77"/>
      <c r="S200" s="77"/>
      <c r="T200" s="78"/>
      <c r="AT200" s="15" t="s">
        <v>147</v>
      </c>
      <c r="AU200" s="15" t="s">
        <v>79</v>
      </c>
    </row>
    <row r="201" spans="2:51" s="11" customFormat="1" ht="12">
      <c r="B201" s="211"/>
      <c r="C201" s="212"/>
      <c r="D201" s="208" t="s">
        <v>149</v>
      </c>
      <c r="E201" s="213" t="s">
        <v>19</v>
      </c>
      <c r="F201" s="214" t="s">
        <v>280</v>
      </c>
      <c r="G201" s="212"/>
      <c r="H201" s="215">
        <v>2.72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149</v>
      </c>
      <c r="AU201" s="221" t="s">
        <v>79</v>
      </c>
      <c r="AV201" s="11" t="s">
        <v>79</v>
      </c>
      <c r="AW201" s="11" t="s">
        <v>33</v>
      </c>
      <c r="AX201" s="11" t="s">
        <v>72</v>
      </c>
      <c r="AY201" s="221" t="s">
        <v>138</v>
      </c>
    </row>
    <row r="202" spans="2:65" s="1" customFormat="1" ht="16.5" customHeight="1">
      <c r="B202" s="36"/>
      <c r="C202" s="196" t="s">
        <v>287</v>
      </c>
      <c r="D202" s="196" t="s">
        <v>140</v>
      </c>
      <c r="E202" s="197" t="s">
        <v>288</v>
      </c>
      <c r="F202" s="198" t="s">
        <v>289</v>
      </c>
      <c r="G202" s="199" t="s">
        <v>167</v>
      </c>
      <c r="H202" s="200">
        <v>6.6</v>
      </c>
      <c r="I202" s="201"/>
      <c r="J202" s="202">
        <f>ROUND(I202*H202,2)</f>
        <v>0</v>
      </c>
      <c r="K202" s="198" t="s">
        <v>144</v>
      </c>
      <c r="L202" s="41"/>
      <c r="M202" s="203" t="s">
        <v>19</v>
      </c>
      <c r="N202" s="204" t="s">
        <v>43</v>
      </c>
      <c r="O202" s="77"/>
      <c r="P202" s="205">
        <f>O202*H202</f>
        <v>0</v>
      </c>
      <c r="Q202" s="205">
        <v>0.00269</v>
      </c>
      <c r="R202" s="205">
        <f>Q202*H202</f>
        <v>0.017754</v>
      </c>
      <c r="S202" s="205">
        <v>0</v>
      </c>
      <c r="T202" s="206">
        <f>S202*H202</f>
        <v>0</v>
      </c>
      <c r="AR202" s="15" t="s">
        <v>145</v>
      </c>
      <c r="AT202" s="15" t="s">
        <v>140</v>
      </c>
      <c r="AU202" s="15" t="s">
        <v>79</v>
      </c>
      <c r="AY202" s="15" t="s">
        <v>138</v>
      </c>
      <c r="BE202" s="207">
        <f>IF(N202="základní",J202,0)</f>
        <v>0</v>
      </c>
      <c r="BF202" s="207">
        <f>IF(N202="snížená",J202,0)</f>
        <v>0</v>
      </c>
      <c r="BG202" s="207">
        <f>IF(N202="zákl. přenesená",J202,0)</f>
        <v>0</v>
      </c>
      <c r="BH202" s="207">
        <f>IF(N202="sníž. přenesená",J202,0)</f>
        <v>0</v>
      </c>
      <c r="BI202" s="207">
        <f>IF(N202="nulová",J202,0)</f>
        <v>0</v>
      </c>
      <c r="BJ202" s="15" t="s">
        <v>77</v>
      </c>
      <c r="BK202" s="207">
        <f>ROUND(I202*H202,2)</f>
        <v>0</v>
      </c>
      <c r="BL202" s="15" t="s">
        <v>145</v>
      </c>
      <c r="BM202" s="15" t="s">
        <v>290</v>
      </c>
    </row>
    <row r="203" spans="2:47" s="1" customFormat="1" ht="12">
      <c r="B203" s="36"/>
      <c r="C203" s="37"/>
      <c r="D203" s="208" t="s">
        <v>147</v>
      </c>
      <c r="E203" s="37"/>
      <c r="F203" s="209" t="s">
        <v>291</v>
      </c>
      <c r="G203" s="37"/>
      <c r="H203" s="37"/>
      <c r="I203" s="122"/>
      <c r="J203" s="37"/>
      <c r="K203" s="37"/>
      <c r="L203" s="41"/>
      <c r="M203" s="210"/>
      <c r="N203" s="77"/>
      <c r="O203" s="77"/>
      <c r="P203" s="77"/>
      <c r="Q203" s="77"/>
      <c r="R203" s="77"/>
      <c r="S203" s="77"/>
      <c r="T203" s="78"/>
      <c r="AT203" s="15" t="s">
        <v>147</v>
      </c>
      <c r="AU203" s="15" t="s">
        <v>79</v>
      </c>
    </row>
    <row r="204" spans="2:51" s="11" customFormat="1" ht="12">
      <c r="B204" s="211"/>
      <c r="C204" s="212"/>
      <c r="D204" s="208" t="s">
        <v>149</v>
      </c>
      <c r="E204" s="213" t="s">
        <v>19</v>
      </c>
      <c r="F204" s="214" t="s">
        <v>292</v>
      </c>
      <c r="G204" s="212"/>
      <c r="H204" s="215">
        <v>6.6</v>
      </c>
      <c r="I204" s="216"/>
      <c r="J204" s="212"/>
      <c r="K204" s="212"/>
      <c r="L204" s="217"/>
      <c r="M204" s="218"/>
      <c r="N204" s="219"/>
      <c r="O204" s="219"/>
      <c r="P204" s="219"/>
      <c r="Q204" s="219"/>
      <c r="R204" s="219"/>
      <c r="S204" s="219"/>
      <c r="T204" s="220"/>
      <c r="AT204" s="221" t="s">
        <v>149</v>
      </c>
      <c r="AU204" s="221" t="s">
        <v>79</v>
      </c>
      <c r="AV204" s="11" t="s">
        <v>79</v>
      </c>
      <c r="AW204" s="11" t="s">
        <v>33</v>
      </c>
      <c r="AX204" s="11" t="s">
        <v>72</v>
      </c>
      <c r="AY204" s="221" t="s">
        <v>138</v>
      </c>
    </row>
    <row r="205" spans="2:65" s="1" customFormat="1" ht="16.5" customHeight="1">
      <c r="B205" s="36"/>
      <c r="C205" s="196" t="s">
        <v>293</v>
      </c>
      <c r="D205" s="196" t="s">
        <v>140</v>
      </c>
      <c r="E205" s="197" t="s">
        <v>294</v>
      </c>
      <c r="F205" s="198" t="s">
        <v>295</v>
      </c>
      <c r="G205" s="199" t="s">
        <v>167</v>
      </c>
      <c r="H205" s="200">
        <v>6.6</v>
      </c>
      <c r="I205" s="201"/>
      <c r="J205" s="202">
        <f>ROUND(I205*H205,2)</f>
        <v>0</v>
      </c>
      <c r="K205" s="198" t="s">
        <v>144</v>
      </c>
      <c r="L205" s="41"/>
      <c r="M205" s="203" t="s">
        <v>19</v>
      </c>
      <c r="N205" s="204" t="s">
        <v>43</v>
      </c>
      <c r="O205" s="77"/>
      <c r="P205" s="205">
        <f>O205*H205</f>
        <v>0</v>
      </c>
      <c r="Q205" s="205">
        <v>0</v>
      </c>
      <c r="R205" s="205">
        <f>Q205*H205</f>
        <v>0</v>
      </c>
      <c r="S205" s="205">
        <v>0</v>
      </c>
      <c r="T205" s="206">
        <f>S205*H205</f>
        <v>0</v>
      </c>
      <c r="AR205" s="15" t="s">
        <v>145</v>
      </c>
      <c r="AT205" s="15" t="s">
        <v>140</v>
      </c>
      <c r="AU205" s="15" t="s">
        <v>79</v>
      </c>
      <c r="AY205" s="15" t="s">
        <v>138</v>
      </c>
      <c r="BE205" s="207">
        <f>IF(N205="základní",J205,0)</f>
        <v>0</v>
      </c>
      <c r="BF205" s="207">
        <f>IF(N205="snížená",J205,0)</f>
        <v>0</v>
      </c>
      <c r="BG205" s="207">
        <f>IF(N205="zákl. přenesená",J205,0)</f>
        <v>0</v>
      </c>
      <c r="BH205" s="207">
        <f>IF(N205="sníž. přenesená",J205,0)</f>
        <v>0</v>
      </c>
      <c r="BI205" s="207">
        <f>IF(N205="nulová",J205,0)</f>
        <v>0</v>
      </c>
      <c r="BJ205" s="15" t="s">
        <v>77</v>
      </c>
      <c r="BK205" s="207">
        <f>ROUND(I205*H205,2)</f>
        <v>0</v>
      </c>
      <c r="BL205" s="15" t="s">
        <v>145</v>
      </c>
      <c r="BM205" s="15" t="s">
        <v>296</v>
      </c>
    </row>
    <row r="206" spans="2:47" s="1" customFormat="1" ht="12">
      <c r="B206" s="36"/>
      <c r="C206" s="37"/>
      <c r="D206" s="208" t="s">
        <v>147</v>
      </c>
      <c r="E206" s="37"/>
      <c r="F206" s="209" t="s">
        <v>297</v>
      </c>
      <c r="G206" s="37"/>
      <c r="H206" s="37"/>
      <c r="I206" s="122"/>
      <c r="J206" s="37"/>
      <c r="K206" s="37"/>
      <c r="L206" s="41"/>
      <c r="M206" s="210"/>
      <c r="N206" s="77"/>
      <c r="O206" s="77"/>
      <c r="P206" s="77"/>
      <c r="Q206" s="77"/>
      <c r="R206" s="77"/>
      <c r="S206" s="77"/>
      <c r="T206" s="78"/>
      <c r="AT206" s="15" t="s">
        <v>147</v>
      </c>
      <c r="AU206" s="15" t="s">
        <v>79</v>
      </c>
    </row>
    <row r="207" spans="2:51" s="11" customFormat="1" ht="12">
      <c r="B207" s="211"/>
      <c r="C207" s="212"/>
      <c r="D207" s="208" t="s">
        <v>149</v>
      </c>
      <c r="E207" s="213" t="s">
        <v>19</v>
      </c>
      <c r="F207" s="214" t="s">
        <v>292</v>
      </c>
      <c r="G207" s="212"/>
      <c r="H207" s="215">
        <v>6.6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149</v>
      </c>
      <c r="AU207" s="221" t="s">
        <v>79</v>
      </c>
      <c r="AV207" s="11" t="s">
        <v>79</v>
      </c>
      <c r="AW207" s="11" t="s">
        <v>33</v>
      </c>
      <c r="AX207" s="11" t="s">
        <v>72</v>
      </c>
      <c r="AY207" s="221" t="s">
        <v>138</v>
      </c>
    </row>
    <row r="208" spans="2:65" s="1" customFormat="1" ht="16.5" customHeight="1">
      <c r="B208" s="36"/>
      <c r="C208" s="196" t="s">
        <v>298</v>
      </c>
      <c r="D208" s="196" t="s">
        <v>140</v>
      </c>
      <c r="E208" s="197" t="s">
        <v>299</v>
      </c>
      <c r="F208" s="198" t="s">
        <v>300</v>
      </c>
      <c r="G208" s="199" t="s">
        <v>264</v>
      </c>
      <c r="H208" s="200">
        <v>0.043</v>
      </c>
      <c r="I208" s="201"/>
      <c r="J208" s="202">
        <f>ROUND(I208*H208,2)</f>
        <v>0</v>
      </c>
      <c r="K208" s="198" t="s">
        <v>144</v>
      </c>
      <c r="L208" s="41"/>
      <c r="M208" s="203" t="s">
        <v>19</v>
      </c>
      <c r="N208" s="204" t="s">
        <v>43</v>
      </c>
      <c r="O208" s="77"/>
      <c r="P208" s="205">
        <f>O208*H208</f>
        <v>0</v>
      </c>
      <c r="Q208" s="205">
        <v>1.06017</v>
      </c>
      <c r="R208" s="205">
        <f>Q208*H208</f>
        <v>0.04558731</v>
      </c>
      <c r="S208" s="205">
        <v>0</v>
      </c>
      <c r="T208" s="206">
        <f>S208*H208</f>
        <v>0</v>
      </c>
      <c r="AR208" s="15" t="s">
        <v>145</v>
      </c>
      <c r="AT208" s="15" t="s">
        <v>140</v>
      </c>
      <c r="AU208" s="15" t="s">
        <v>79</v>
      </c>
      <c r="AY208" s="15" t="s">
        <v>138</v>
      </c>
      <c r="BE208" s="207">
        <f>IF(N208="základní",J208,0)</f>
        <v>0</v>
      </c>
      <c r="BF208" s="207">
        <f>IF(N208="snížená",J208,0)</f>
        <v>0</v>
      </c>
      <c r="BG208" s="207">
        <f>IF(N208="zákl. přenesená",J208,0)</f>
        <v>0</v>
      </c>
      <c r="BH208" s="207">
        <f>IF(N208="sníž. přenesená",J208,0)</f>
        <v>0</v>
      </c>
      <c r="BI208" s="207">
        <f>IF(N208="nulová",J208,0)</f>
        <v>0</v>
      </c>
      <c r="BJ208" s="15" t="s">
        <v>77</v>
      </c>
      <c r="BK208" s="207">
        <f>ROUND(I208*H208,2)</f>
        <v>0</v>
      </c>
      <c r="BL208" s="15" t="s">
        <v>145</v>
      </c>
      <c r="BM208" s="15" t="s">
        <v>301</v>
      </c>
    </row>
    <row r="209" spans="2:47" s="1" customFormat="1" ht="12">
      <c r="B209" s="36"/>
      <c r="C209" s="37"/>
      <c r="D209" s="208" t="s">
        <v>147</v>
      </c>
      <c r="E209" s="37"/>
      <c r="F209" s="209" t="s">
        <v>302</v>
      </c>
      <c r="G209" s="37"/>
      <c r="H209" s="37"/>
      <c r="I209" s="122"/>
      <c r="J209" s="37"/>
      <c r="K209" s="37"/>
      <c r="L209" s="41"/>
      <c r="M209" s="210"/>
      <c r="N209" s="77"/>
      <c r="O209" s="77"/>
      <c r="P209" s="77"/>
      <c r="Q209" s="77"/>
      <c r="R209" s="77"/>
      <c r="S209" s="77"/>
      <c r="T209" s="78"/>
      <c r="AT209" s="15" t="s">
        <v>147</v>
      </c>
      <c r="AU209" s="15" t="s">
        <v>79</v>
      </c>
    </row>
    <row r="210" spans="2:51" s="11" customFormat="1" ht="12">
      <c r="B210" s="211"/>
      <c r="C210" s="212"/>
      <c r="D210" s="208" t="s">
        <v>149</v>
      </c>
      <c r="E210" s="213" t="s">
        <v>19</v>
      </c>
      <c r="F210" s="214" t="s">
        <v>303</v>
      </c>
      <c r="G210" s="212"/>
      <c r="H210" s="215">
        <v>0.039</v>
      </c>
      <c r="I210" s="216"/>
      <c r="J210" s="212"/>
      <c r="K210" s="212"/>
      <c r="L210" s="217"/>
      <c r="M210" s="218"/>
      <c r="N210" s="219"/>
      <c r="O210" s="219"/>
      <c r="P210" s="219"/>
      <c r="Q210" s="219"/>
      <c r="R210" s="219"/>
      <c r="S210" s="219"/>
      <c r="T210" s="220"/>
      <c r="AT210" s="221" t="s">
        <v>149</v>
      </c>
      <c r="AU210" s="221" t="s">
        <v>79</v>
      </c>
      <c r="AV210" s="11" t="s">
        <v>79</v>
      </c>
      <c r="AW210" s="11" t="s">
        <v>33</v>
      </c>
      <c r="AX210" s="11" t="s">
        <v>72</v>
      </c>
      <c r="AY210" s="221" t="s">
        <v>138</v>
      </c>
    </row>
    <row r="211" spans="2:51" s="11" customFormat="1" ht="12">
      <c r="B211" s="211"/>
      <c r="C211" s="212"/>
      <c r="D211" s="208" t="s">
        <v>149</v>
      </c>
      <c r="E211" s="212"/>
      <c r="F211" s="214" t="s">
        <v>304</v>
      </c>
      <c r="G211" s="212"/>
      <c r="H211" s="215">
        <v>0.043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149</v>
      </c>
      <c r="AU211" s="221" t="s">
        <v>79</v>
      </c>
      <c r="AV211" s="11" t="s">
        <v>79</v>
      </c>
      <c r="AW211" s="11" t="s">
        <v>4</v>
      </c>
      <c r="AX211" s="11" t="s">
        <v>77</v>
      </c>
      <c r="AY211" s="221" t="s">
        <v>138</v>
      </c>
    </row>
    <row r="212" spans="2:65" s="1" customFormat="1" ht="16.5" customHeight="1">
      <c r="B212" s="36"/>
      <c r="C212" s="196" t="s">
        <v>305</v>
      </c>
      <c r="D212" s="196" t="s">
        <v>140</v>
      </c>
      <c r="E212" s="197" t="s">
        <v>306</v>
      </c>
      <c r="F212" s="198" t="s">
        <v>307</v>
      </c>
      <c r="G212" s="199" t="s">
        <v>264</v>
      </c>
      <c r="H212" s="200">
        <v>0.178</v>
      </c>
      <c r="I212" s="201"/>
      <c r="J212" s="202">
        <f>ROUND(I212*H212,2)</f>
        <v>0</v>
      </c>
      <c r="K212" s="198" t="s">
        <v>144</v>
      </c>
      <c r="L212" s="41"/>
      <c r="M212" s="203" t="s">
        <v>19</v>
      </c>
      <c r="N212" s="204" t="s">
        <v>43</v>
      </c>
      <c r="O212" s="77"/>
      <c r="P212" s="205">
        <f>O212*H212</f>
        <v>0</v>
      </c>
      <c r="Q212" s="205">
        <v>1.06277</v>
      </c>
      <c r="R212" s="205">
        <f>Q212*H212</f>
        <v>0.18917305999999998</v>
      </c>
      <c r="S212" s="205">
        <v>0</v>
      </c>
      <c r="T212" s="206">
        <f>S212*H212</f>
        <v>0</v>
      </c>
      <c r="AR212" s="15" t="s">
        <v>145</v>
      </c>
      <c r="AT212" s="15" t="s">
        <v>140</v>
      </c>
      <c r="AU212" s="15" t="s">
        <v>79</v>
      </c>
      <c r="AY212" s="15" t="s">
        <v>138</v>
      </c>
      <c r="BE212" s="207">
        <f>IF(N212="základní",J212,0)</f>
        <v>0</v>
      </c>
      <c r="BF212" s="207">
        <f>IF(N212="snížená",J212,0)</f>
        <v>0</v>
      </c>
      <c r="BG212" s="207">
        <f>IF(N212="zákl. přenesená",J212,0)</f>
        <v>0</v>
      </c>
      <c r="BH212" s="207">
        <f>IF(N212="sníž. přenesená",J212,0)</f>
        <v>0</v>
      </c>
      <c r="BI212" s="207">
        <f>IF(N212="nulová",J212,0)</f>
        <v>0</v>
      </c>
      <c r="BJ212" s="15" t="s">
        <v>77</v>
      </c>
      <c r="BK212" s="207">
        <f>ROUND(I212*H212,2)</f>
        <v>0</v>
      </c>
      <c r="BL212" s="15" t="s">
        <v>145</v>
      </c>
      <c r="BM212" s="15" t="s">
        <v>308</v>
      </c>
    </row>
    <row r="213" spans="2:47" s="1" customFormat="1" ht="12">
      <c r="B213" s="36"/>
      <c r="C213" s="37"/>
      <c r="D213" s="208" t="s">
        <v>147</v>
      </c>
      <c r="E213" s="37"/>
      <c r="F213" s="209" t="s">
        <v>309</v>
      </c>
      <c r="G213" s="37"/>
      <c r="H213" s="37"/>
      <c r="I213" s="122"/>
      <c r="J213" s="37"/>
      <c r="K213" s="37"/>
      <c r="L213" s="41"/>
      <c r="M213" s="210"/>
      <c r="N213" s="77"/>
      <c r="O213" s="77"/>
      <c r="P213" s="77"/>
      <c r="Q213" s="77"/>
      <c r="R213" s="77"/>
      <c r="S213" s="77"/>
      <c r="T213" s="78"/>
      <c r="AT213" s="15" t="s">
        <v>147</v>
      </c>
      <c r="AU213" s="15" t="s">
        <v>79</v>
      </c>
    </row>
    <row r="214" spans="2:51" s="11" customFormat="1" ht="12">
      <c r="B214" s="211"/>
      <c r="C214" s="212"/>
      <c r="D214" s="208" t="s">
        <v>149</v>
      </c>
      <c r="E214" s="213" t="s">
        <v>19</v>
      </c>
      <c r="F214" s="214" t="s">
        <v>310</v>
      </c>
      <c r="G214" s="212"/>
      <c r="H214" s="215">
        <v>0.142</v>
      </c>
      <c r="I214" s="216"/>
      <c r="J214" s="212"/>
      <c r="K214" s="212"/>
      <c r="L214" s="217"/>
      <c r="M214" s="218"/>
      <c r="N214" s="219"/>
      <c r="O214" s="219"/>
      <c r="P214" s="219"/>
      <c r="Q214" s="219"/>
      <c r="R214" s="219"/>
      <c r="S214" s="219"/>
      <c r="T214" s="220"/>
      <c r="AT214" s="221" t="s">
        <v>149</v>
      </c>
      <c r="AU214" s="221" t="s">
        <v>79</v>
      </c>
      <c r="AV214" s="11" t="s">
        <v>79</v>
      </c>
      <c r="AW214" s="11" t="s">
        <v>33</v>
      </c>
      <c r="AX214" s="11" t="s">
        <v>72</v>
      </c>
      <c r="AY214" s="221" t="s">
        <v>138</v>
      </c>
    </row>
    <row r="215" spans="2:51" s="11" customFormat="1" ht="12">
      <c r="B215" s="211"/>
      <c r="C215" s="212"/>
      <c r="D215" s="208" t="s">
        <v>149</v>
      </c>
      <c r="E215" s="212"/>
      <c r="F215" s="214" t="s">
        <v>311</v>
      </c>
      <c r="G215" s="212"/>
      <c r="H215" s="215">
        <v>0.178</v>
      </c>
      <c r="I215" s="216"/>
      <c r="J215" s="212"/>
      <c r="K215" s="212"/>
      <c r="L215" s="217"/>
      <c r="M215" s="218"/>
      <c r="N215" s="219"/>
      <c r="O215" s="219"/>
      <c r="P215" s="219"/>
      <c r="Q215" s="219"/>
      <c r="R215" s="219"/>
      <c r="S215" s="219"/>
      <c r="T215" s="220"/>
      <c r="AT215" s="221" t="s">
        <v>149</v>
      </c>
      <c r="AU215" s="221" t="s">
        <v>79</v>
      </c>
      <c r="AV215" s="11" t="s">
        <v>79</v>
      </c>
      <c r="AW215" s="11" t="s">
        <v>4</v>
      </c>
      <c r="AX215" s="11" t="s">
        <v>77</v>
      </c>
      <c r="AY215" s="221" t="s">
        <v>138</v>
      </c>
    </row>
    <row r="216" spans="2:65" s="1" customFormat="1" ht="16.5" customHeight="1">
      <c r="B216" s="36"/>
      <c r="C216" s="196" t="s">
        <v>312</v>
      </c>
      <c r="D216" s="196" t="s">
        <v>140</v>
      </c>
      <c r="E216" s="197" t="s">
        <v>313</v>
      </c>
      <c r="F216" s="198" t="s">
        <v>314</v>
      </c>
      <c r="G216" s="199" t="s">
        <v>167</v>
      </c>
      <c r="H216" s="200">
        <v>2.72</v>
      </c>
      <c r="I216" s="201"/>
      <c r="J216" s="202">
        <f>ROUND(I216*H216,2)</f>
        <v>0</v>
      </c>
      <c r="K216" s="198" t="s">
        <v>19</v>
      </c>
      <c r="L216" s="41"/>
      <c r="M216" s="203" t="s">
        <v>19</v>
      </c>
      <c r="N216" s="204" t="s">
        <v>43</v>
      </c>
      <c r="O216" s="77"/>
      <c r="P216" s="205">
        <f>O216*H216</f>
        <v>0</v>
      </c>
      <c r="Q216" s="205">
        <v>0</v>
      </c>
      <c r="R216" s="205">
        <f>Q216*H216</f>
        <v>0</v>
      </c>
      <c r="S216" s="205">
        <v>0</v>
      </c>
      <c r="T216" s="206">
        <f>S216*H216</f>
        <v>0</v>
      </c>
      <c r="AR216" s="15" t="s">
        <v>145</v>
      </c>
      <c r="AT216" s="15" t="s">
        <v>140</v>
      </c>
      <c r="AU216" s="15" t="s">
        <v>79</v>
      </c>
      <c r="AY216" s="15" t="s">
        <v>138</v>
      </c>
      <c r="BE216" s="207">
        <f>IF(N216="základní",J216,0)</f>
        <v>0</v>
      </c>
      <c r="BF216" s="207">
        <f>IF(N216="snížená",J216,0)</f>
        <v>0</v>
      </c>
      <c r="BG216" s="207">
        <f>IF(N216="zákl. přenesená",J216,0)</f>
        <v>0</v>
      </c>
      <c r="BH216" s="207">
        <f>IF(N216="sníž. přenesená",J216,0)</f>
        <v>0</v>
      </c>
      <c r="BI216" s="207">
        <f>IF(N216="nulová",J216,0)</f>
        <v>0</v>
      </c>
      <c r="BJ216" s="15" t="s">
        <v>77</v>
      </c>
      <c r="BK216" s="207">
        <f>ROUND(I216*H216,2)</f>
        <v>0</v>
      </c>
      <c r="BL216" s="15" t="s">
        <v>145</v>
      </c>
      <c r="BM216" s="15" t="s">
        <v>315</v>
      </c>
    </row>
    <row r="217" spans="2:47" s="1" customFormat="1" ht="12">
      <c r="B217" s="36"/>
      <c r="C217" s="37"/>
      <c r="D217" s="208" t="s">
        <v>147</v>
      </c>
      <c r="E217" s="37"/>
      <c r="F217" s="209" t="s">
        <v>316</v>
      </c>
      <c r="G217" s="37"/>
      <c r="H217" s="37"/>
      <c r="I217" s="122"/>
      <c r="J217" s="37"/>
      <c r="K217" s="37"/>
      <c r="L217" s="41"/>
      <c r="M217" s="210"/>
      <c r="N217" s="77"/>
      <c r="O217" s="77"/>
      <c r="P217" s="77"/>
      <c r="Q217" s="77"/>
      <c r="R217" s="77"/>
      <c r="S217" s="77"/>
      <c r="T217" s="78"/>
      <c r="AT217" s="15" t="s">
        <v>147</v>
      </c>
      <c r="AU217" s="15" t="s">
        <v>79</v>
      </c>
    </row>
    <row r="218" spans="2:47" s="1" customFormat="1" ht="12">
      <c r="B218" s="36"/>
      <c r="C218" s="37"/>
      <c r="D218" s="208" t="s">
        <v>317</v>
      </c>
      <c r="E218" s="37"/>
      <c r="F218" s="243" t="s">
        <v>318</v>
      </c>
      <c r="G218" s="37"/>
      <c r="H218" s="37"/>
      <c r="I218" s="122"/>
      <c r="J218" s="37"/>
      <c r="K218" s="37"/>
      <c r="L218" s="41"/>
      <c r="M218" s="210"/>
      <c r="N218" s="77"/>
      <c r="O218" s="77"/>
      <c r="P218" s="77"/>
      <c r="Q218" s="77"/>
      <c r="R218" s="77"/>
      <c r="S218" s="77"/>
      <c r="T218" s="78"/>
      <c r="AT218" s="15" t="s">
        <v>317</v>
      </c>
      <c r="AU218" s="15" t="s">
        <v>79</v>
      </c>
    </row>
    <row r="219" spans="2:63" s="10" customFormat="1" ht="22.8" customHeight="1">
      <c r="B219" s="180"/>
      <c r="C219" s="181"/>
      <c r="D219" s="182" t="s">
        <v>71</v>
      </c>
      <c r="E219" s="194" t="s">
        <v>158</v>
      </c>
      <c r="F219" s="194" t="s">
        <v>319</v>
      </c>
      <c r="G219" s="181"/>
      <c r="H219" s="181"/>
      <c r="I219" s="184"/>
      <c r="J219" s="195">
        <f>BK219</f>
        <v>0</v>
      </c>
      <c r="K219" s="181"/>
      <c r="L219" s="186"/>
      <c r="M219" s="187"/>
      <c r="N219" s="188"/>
      <c r="O219" s="188"/>
      <c r="P219" s="189">
        <f>SUM(P220:P244)</f>
        <v>0</v>
      </c>
      <c r="Q219" s="188"/>
      <c r="R219" s="189">
        <f>SUM(R220:R244)</f>
        <v>51.291919320000005</v>
      </c>
      <c r="S219" s="188"/>
      <c r="T219" s="190">
        <f>SUM(T220:T244)</f>
        <v>0</v>
      </c>
      <c r="AR219" s="191" t="s">
        <v>77</v>
      </c>
      <c r="AT219" s="192" t="s">
        <v>71</v>
      </c>
      <c r="AU219" s="192" t="s">
        <v>77</v>
      </c>
      <c r="AY219" s="191" t="s">
        <v>138</v>
      </c>
      <c r="BK219" s="193">
        <f>SUM(BK220:BK244)</f>
        <v>0</v>
      </c>
    </row>
    <row r="220" spans="2:65" s="1" customFormat="1" ht="16.5" customHeight="1">
      <c r="B220" s="36"/>
      <c r="C220" s="196" t="s">
        <v>320</v>
      </c>
      <c r="D220" s="196" t="s">
        <v>140</v>
      </c>
      <c r="E220" s="197" t="s">
        <v>321</v>
      </c>
      <c r="F220" s="198" t="s">
        <v>322</v>
      </c>
      <c r="G220" s="199" t="s">
        <v>153</v>
      </c>
      <c r="H220" s="200">
        <v>27.85</v>
      </c>
      <c r="I220" s="201"/>
      <c r="J220" s="202">
        <f>ROUND(I220*H220,2)</f>
        <v>0</v>
      </c>
      <c r="K220" s="198" t="s">
        <v>144</v>
      </c>
      <c r="L220" s="41"/>
      <c r="M220" s="203" t="s">
        <v>19</v>
      </c>
      <c r="N220" s="204" t="s">
        <v>43</v>
      </c>
      <c r="O220" s="77"/>
      <c r="P220" s="205">
        <f>O220*H220</f>
        <v>0</v>
      </c>
      <c r="Q220" s="205">
        <v>1.6627</v>
      </c>
      <c r="R220" s="205">
        <f>Q220*H220</f>
        <v>46.306195</v>
      </c>
      <c r="S220" s="205">
        <v>0</v>
      </c>
      <c r="T220" s="206">
        <f>S220*H220</f>
        <v>0</v>
      </c>
      <c r="AR220" s="15" t="s">
        <v>145</v>
      </c>
      <c r="AT220" s="15" t="s">
        <v>140</v>
      </c>
      <c r="AU220" s="15" t="s">
        <v>79</v>
      </c>
      <c r="AY220" s="15" t="s">
        <v>138</v>
      </c>
      <c r="BE220" s="207">
        <f>IF(N220="základní",J220,0)</f>
        <v>0</v>
      </c>
      <c r="BF220" s="207">
        <f>IF(N220="snížená",J220,0)</f>
        <v>0</v>
      </c>
      <c r="BG220" s="207">
        <f>IF(N220="zákl. přenesená",J220,0)</f>
        <v>0</v>
      </c>
      <c r="BH220" s="207">
        <f>IF(N220="sníž. přenesená",J220,0)</f>
        <v>0</v>
      </c>
      <c r="BI220" s="207">
        <f>IF(N220="nulová",J220,0)</f>
        <v>0</v>
      </c>
      <c r="BJ220" s="15" t="s">
        <v>77</v>
      </c>
      <c r="BK220" s="207">
        <f>ROUND(I220*H220,2)</f>
        <v>0</v>
      </c>
      <c r="BL220" s="15" t="s">
        <v>145</v>
      </c>
      <c r="BM220" s="15" t="s">
        <v>323</v>
      </c>
    </row>
    <row r="221" spans="2:47" s="1" customFormat="1" ht="12">
      <c r="B221" s="36"/>
      <c r="C221" s="37"/>
      <c r="D221" s="208" t="s">
        <v>147</v>
      </c>
      <c r="E221" s="37"/>
      <c r="F221" s="209" t="s">
        <v>324</v>
      </c>
      <c r="G221" s="37"/>
      <c r="H221" s="37"/>
      <c r="I221" s="122"/>
      <c r="J221" s="37"/>
      <c r="K221" s="37"/>
      <c r="L221" s="41"/>
      <c r="M221" s="210"/>
      <c r="N221" s="77"/>
      <c r="O221" s="77"/>
      <c r="P221" s="77"/>
      <c r="Q221" s="77"/>
      <c r="R221" s="77"/>
      <c r="S221" s="77"/>
      <c r="T221" s="78"/>
      <c r="AT221" s="15" t="s">
        <v>147</v>
      </c>
      <c r="AU221" s="15" t="s">
        <v>79</v>
      </c>
    </row>
    <row r="222" spans="2:51" s="11" customFormat="1" ht="12">
      <c r="B222" s="211"/>
      <c r="C222" s="212"/>
      <c r="D222" s="208" t="s">
        <v>149</v>
      </c>
      <c r="E222" s="213" t="s">
        <v>19</v>
      </c>
      <c r="F222" s="214" t="s">
        <v>325</v>
      </c>
      <c r="G222" s="212"/>
      <c r="H222" s="215">
        <v>27.85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149</v>
      </c>
      <c r="AU222" s="221" t="s">
        <v>79</v>
      </c>
      <c r="AV222" s="11" t="s">
        <v>79</v>
      </c>
      <c r="AW222" s="11" t="s">
        <v>33</v>
      </c>
      <c r="AX222" s="11" t="s">
        <v>72</v>
      </c>
      <c r="AY222" s="221" t="s">
        <v>138</v>
      </c>
    </row>
    <row r="223" spans="2:65" s="1" customFormat="1" ht="16.5" customHeight="1">
      <c r="B223" s="36"/>
      <c r="C223" s="196" t="s">
        <v>326</v>
      </c>
      <c r="D223" s="196" t="s">
        <v>140</v>
      </c>
      <c r="E223" s="197" t="s">
        <v>327</v>
      </c>
      <c r="F223" s="198" t="s">
        <v>328</v>
      </c>
      <c r="G223" s="199" t="s">
        <v>167</v>
      </c>
      <c r="H223" s="200">
        <v>9.567</v>
      </c>
      <c r="I223" s="201"/>
      <c r="J223" s="202">
        <f>ROUND(I223*H223,2)</f>
        <v>0</v>
      </c>
      <c r="K223" s="198" t="s">
        <v>144</v>
      </c>
      <c r="L223" s="41"/>
      <c r="M223" s="203" t="s">
        <v>19</v>
      </c>
      <c r="N223" s="204" t="s">
        <v>43</v>
      </c>
      <c r="O223" s="77"/>
      <c r="P223" s="205">
        <f>O223*H223</f>
        <v>0</v>
      </c>
      <c r="Q223" s="205">
        <v>0.20608</v>
      </c>
      <c r="R223" s="205">
        <f>Q223*H223</f>
        <v>1.97156736</v>
      </c>
      <c r="S223" s="205">
        <v>0</v>
      </c>
      <c r="T223" s="206">
        <f>S223*H223</f>
        <v>0</v>
      </c>
      <c r="AR223" s="15" t="s">
        <v>145</v>
      </c>
      <c r="AT223" s="15" t="s">
        <v>140</v>
      </c>
      <c r="AU223" s="15" t="s">
        <v>79</v>
      </c>
      <c r="AY223" s="15" t="s">
        <v>138</v>
      </c>
      <c r="BE223" s="207">
        <f>IF(N223="základní",J223,0)</f>
        <v>0</v>
      </c>
      <c r="BF223" s="207">
        <f>IF(N223="snížená",J223,0)</f>
        <v>0</v>
      </c>
      <c r="BG223" s="207">
        <f>IF(N223="zákl. přenesená",J223,0)</f>
        <v>0</v>
      </c>
      <c r="BH223" s="207">
        <f>IF(N223="sníž. přenesená",J223,0)</f>
        <v>0</v>
      </c>
      <c r="BI223" s="207">
        <f>IF(N223="nulová",J223,0)</f>
        <v>0</v>
      </c>
      <c r="BJ223" s="15" t="s">
        <v>77</v>
      </c>
      <c r="BK223" s="207">
        <f>ROUND(I223*H223,2)</f>
        <v>0</v>
      </c>
      <c r="BL223" s="15" t="s">
        <v>145</v>
      </c>
      <c r="BM223" s="15" t="s">
        <v>329</v>
      </c>
    </row>
    <row r="224" spans="2:47" s="1" customFormat="1" ht="12">
      <c r="B224" s="36"/>
      <c r="C224" s="37"/>
      <c r="D224" s="208" t="s">
        <v>147</v>
      </c>
      <c r="E224" s="37"/>
      <c r="F224" s="209" t="s">
        <v>330</v>
      </c>
      <c r="G224" s="37"/>
      <c r="H224" s="37"/>
      <c r="I224" s="122"/>
      <c r="J224" s="37"/>
      <c r="K224" s="37"/>
      <c r="L224" s="41"/>
      <c r="M224" s="210"/>
      <c r="N224" s="77"/>
      <c r="O224" s="77"/>
      <c r="P224" s="77"/>
      <c r="Q224" s="77"/>
      <c r="R224" s="77"/>
      <c r="S224" s="77"/>
      <c r="T224" s="78"/>
      <c r="AT224" s="15" t="s">
        <v>147</v>
      </c>
      <c r="AU224" s="15" t="s">
        <v>79</v>
      </c>
    </row>
    <row r="225" spans="2:51" s="11" customFormat="1" ht="12">
      <c r="B225" s="211"/>
      <c r="C225" s="212"/>
      <c r="D225" s="208" t="s">
        <v>149</v>
      </c>
      <c r="E225" s="213" t="s">
        <v>19</v>
      </c>
      <c r="F225" s="214" t="s">
        <v>331</v>
      </c>
      <c r="G225" s="212"/>
      <c r="H225" s="215">
        <v>9.567</v>
      </c>
      <c r="I225" s="216"/>
      <c r="J225" s="212"/>
      <c r="K225" s="212"/>
      <c r="L225" s="217"/>
      <c r="M225" s="218"/>
      <c r="N225" s="219"/>
      <c r="O225" s="219"/>
      <c r="P225" s="219"/>
      <c r="Q225" s="219"/>
      <c r="R225" s="219"/>
      <c r="S225" s="219"/>
      <c r="T225" s="220"/>
      <c r="AT225" s="221" t="s">
        <v>149</v>
      </c>
      <c r="AU225" s="221" t="s">
        <v>79</v>
      </c>
      <c r="AV225" s="11" t="s">
        <v>79</v>
      </c>
      <c r="AW225" s="11" t="s">
        <v>33</v>
      </c>
      <c r="AX225" s="11" t="s">
        <v>72</v>
      </c>
      <c r="AY225" s="221" t="s">
        <v>138</v>
      </c>
    </row>
    <row r="226" spans="2:65" s="1" customFormat="1" ht="16.5" customHeight="1">
      <c r="B226" s="36"/>
      <c r="C226" s="196" t="s">
        <v>332</v>
      </c>
      <c r="D226" s="196" t="s">
        <v>140</v>
      </c>
      <c r="E226" s="197" t="s">
        <v>333</v>
      </c>
      <c r="F226" s="198" t="s">
        <v>334</v>
      </c>
      <c r="G226" s="199" t="s">
        <v>167</v>
      </c>
      <c r="H226" s="200">
        <v>10.832</v>
      </c>
      <c r="I226" s="201"/>
      <c r="J226" s="202">
        <f>ROUND(I226*H226,2)</f>
        <v>0</v>
      </c>
      <c r="K226" s="198" t="s">
        <v>144</v>
      </c>
      <c r="L226" s="41"/>
      <c r="M226" s="203" t="s">
        <v>19</v>
      </c>
      <c r="N226" s="204" t="s">
        <v>43</v>
      </c>
      <c r="O226" s="77"/>
      <c r="P226" s="205">
        <f>O226*H226</f>
        <v>0</v>
      </c>
      <c r="Q226" s="205">
        <v>0.06843</v>
      </c>
      <c r="R226" s="205">
        <f>Q226*H226</f>
        <v>0.7412337600000001</v>
      </c>
      <c r="S226" s="205">
        <v>0</v>
      </c>
      <c r="T226" s="206">
        <f>S226*H226</f>
        <v>0</v>
      </c>
      <c r="AR226" s="15" t="s">
        <v>145</v>
      </c>
      <c r="AT226" s="15" t="s">
        <v>140</v>
      </c>
      <c r="AU226" s="15" t="s">
        <v>79</v>
      </c>
      <c r="AY226" s="15" t="s">
        <v>138</v>
      </c>
      <c r="BE226" s="207">
        <f>IF(N226="základní",J226,0)</f>
        <v>0</v>
      </c>
      <c r="BF226" s="207">
        <f>IF(N226="snížená",J226,0)</f>
        <v>0</v>
      </c>
      <c r="BG226" s="207">
        <f>IF(N226="zákl. přenesená",J226,0)</f>
        <v>0</v>
      </c>
      <c r="BH226" s="207">
        <f>IF(N226="sníž. přenesená",J226,0)</f>
        <v>0</v>
      </c>
      <c r="BI226" s="207">
        <f>IF(N226="nulová",J226,0)</f>
        <v>0</v>
      </c>
      <c r="BJ226" s="15" t="s">
        <v>77</v>
      </c>
      <c r="BK226" s="207">
        <f>ROUND(I226*H226,2)</f>
        <v>0</v>
      </c>
      <c r="BL226" s="15" t="s">
        <v>145</v>
      </c>
      <c r="BM226" s="15" t="s">
        <v>335</v>
      </c>
    </row>
    <row r="227" spans="2:47" s="1" customFormat="1" ht="12">
      <c r="B227" s="36"/>
      <c r="C227" s="37"/>
      <c r="D227" s="208" t="s">
        <v>147</v>
      </c>
      <c r="E227" s="37"/>
      <c r="F227" s="209" t="s">
        <v>336</v>
      </c>
      <c r="G227" s="37"/>
      <c r="H227" s="37"/>
      <c r="I227" s="122"/>
      <c r="J227" s="37"/>
      <c r="K227" s="37"/>
      <c r="L227" s="41"/>
      <c r="M227" s="210"/>
      <c r="N227" s="77"/>
      <c r="O227" s="77"/>
      <c r="P227" s="77"/>
      <c r="Q227" s="77"/>
      <c r="R227" s="77"/>
      <c r="S227" s="77"/>
      <c r="T227" s="78"/>
      <c r="AT227" s="15" t="s">
        <v>147</v>
      </c>
      <c r="AU227" s="15" t="s">
        <v>79</v>
      </c>
    </row>
    <row r="228" spans="2:51" s="11" customFormat="1" ht="12">
      <c r="B228" s="211"/>
      <c r="C228" s="212"/>
      <c r="D228" s="208" t="s">
        <v>149</v>
      </c>
      <c r="E228" s="213" t="s">
        <v>19</v>
      </c>
      <c r="F228" s="214" t="s">
        <v>337</v>
      </c>
      <c r="G228" s="212"/>
      <c r="H228" s="215">
        <v>10.832</v>
      </c>
      <c r="I228" s="216"/>
      <c r="J228" s="212"/>
      <c r="K228" s="212"/>
      <c r="L228" s="217"/>
      <c r="M228" s="218"/>
      <c r="N228" s="219"/>
      <c r="O228" s="219"/>
      <c r="P228" s="219"/>
      <c r="Q228" s="219"/>
      <c r="R228" s="219"/>
      <c r="S228" s="219"/>
      <c r="T228" s="220"/>
      <c r="AT228" s="221" t="s">
        <v>149</v>
      </c>
      <c r="AU228" s="221" t="s">
        <v>79</v>
      </c>
      <c r="AV228" s="11" t="s">
        <v>79</v>
      </c>
      <c r="AW228" s="11" t="s">
        <v>33</v>
      </c>
      <c r="AX228" s="11" t="s">
        <v>72</v>
      </c>
      <c r="AY228" s="221" t="s">
        <v>138</v>
      </c>
    </row>
    <row r="229" spans="2:65" s="1" customFormat="1" ht="16.5" customHeight="1">
      <c r="B229" s="36"/>
      <c r="C229" s="196" t="s">
        <v>338</v>
      </c>
      <c r="D229" s="196" t="s">
        <v>140</v>
      </c>
      <c r="E229" s="197" t="s">
        <v>339</v>
      </c>
      <c r="F229" s="198" t="s">
        <v>340</v>
      </c>
      <c r="G229" s="199" t="s">
        <v>341</v>
      </c>
      <c r="H229" s="200">
        <v>25.11</v>
      </c>
      <c r="I229" s="201"/>
      <c r="J229" s="202">
        <f>ROUND(I229*H229,2)</f>
        <v>0</v>
      </c>
      <c r="K229" s="198" t="s">
        <v>144</v>
      </c>
      <c r="L229" s="41"/>
      <c r="M229" s="203" t="s">
        <v>19</v>
      </c>
      <c r="N229" s="204" t="s">
        <v>43</v>
      </c>
      <c r="O229" s="77"/>
      <c r="P229" s="205">
        <f>O229*H229</f>
        <v>0</v>
      </c>
      <c r="Q229" s="205">
        <v>0.00012</v>
      </c>
      <c r="R229" s="205">
        <f>Q229*H229</f>
        <v>0.0030132</v>
      </c>
      <c r="S229" s="205">
        <v>0</v>
      </c>
      <c r="T229" s="206">
        <f>S229*H229</f>
        <v>0</v>
      </c>
      <c r="AR229" s="15" t="s">
        <v>145</v>
      </c>
      <c r="AT229" s="15" t="s">
        <v>140</v>
      </c>
      <c r="AU229" s="15" t="s">
        <v>79</v>
      </c>
      <c r="AY229" s="15" t="s">
        <v>138</v>
      </c>
      <c r="BE229" s="207">
        <f>IF(N229="základní",J229,0)</f>
        <v>0</v>
      </c>
      <c r="BF229" s="207">
        <f>IF(N229="snížená",J229,0)</f>
        <v>0</v>
      </c>
      <c r="BG229" s="207">
        <f>IF(N229="zákl. přenesená",J229,0)</f>
        <v>0</v>
      </c>
      <c r="BH229" s="207">
        <f>IF(N229="sníž. přenesená",J229,0)</f>
        <v>0</v>
      </c>
      <c r="BI229" s="207">
        <f>IF(N229="nulová",J229,0)</f>
        <v>0</v>
      </c>
      <c r="BJ229" s="15" t="s">
        <v>77</v>
      </c>
      <c r="BK229" s="207">
        <f>ROUND(I229*H229,2)</f>
        <v>0</v>
      </c>
      <c r="BL229" s="15" t="s">
        <v>145</v>
      </c>
      <c r="BM229" s="15" t="s">
        <v>342</v>
      </c>
    </row>
    <row r="230" spans="2:47" s="1" customFormat="1" ht="12">
      <c r="B230" s="36"/>
      <c r="C230" s="37"/>
      <c r="D230" s="208" t="s">
        <v>147</v>
      </c>
      <c r="E230" s="37"/>
      <c r="F230" s="209" t="s">
        <v>343</v>
      </c>
      <c r="G230" s="37"/>
      <c r="H230" s="37"/>
      <c r="I230" s="122"/>
      <c r="J230" s="37"/>
      <c r="K230" s="37"/>
      <c r="L230" s="41"/>
      <c r="M230" s="210"/>
      <c r="N230" s="77"/>
      <c r="O230" s="77"/>
      <c r="P230" s="77"/>
      <c r="Q230" s="77"/>
      <c r="R230" s="77"/>
      <c r="S230" s="77"/>
      <c r="T230" s="78"/>
      <c r="AT230" s="15" t="s">
        <v>147</v>
      </c>
      <c r="AU230" s="15" t="s">
        <v>79</v>
      </c>
    </row>
    <row r="231" spans="2:51" s="11" customFormat="1" ht="12">
      <c r="B231" s="211"/>
      <c r="C231" s="212"/>
      <c r="D231" s="208" t="s">
        <v>149</v>
      </c>
      <c r="E231" s="213" t="s">
        <v>19</v>
      </c>
      <c r="F231" s="214" t="s">
        <v>344</v>
      </c>
      <c r="G231" s="212"/>
      <c r="H231" s="215">
        <v>6.37</v>
      </c>
      <c r="I231" s="216"/>
      <c r="J231" s="212"/>
      <c r="K231" s="212"/>
      <c r="L231" s="217"/>
      <c r="M231" s="218"/>
      <c r="N231" s="219"/>
      <c r="O231" s="219"/>
      <c r="P231" s="219"/>
      <c r="Q231" s="219"/>
      <c r="R231" s="219"/>
      <c r="S231" s="219"/>
      <c r="T231" s="220"/>
      <c r="AT231" s="221" t="s">
        <v>149</v>
      </c>
      <c r="AU231" s="221" t="s">
        <v>79</v>
      </c>
      <c r="AV231" s="11" t="s">
        <v>79</v>
      </c>
      <c r="AW231" s="11" t="s">
        <v>33</v>
      </c>
      <c r="AX231" s="11" t="s">
        <v>72</v>
      </c>
      <c r="AY231" s="221" t="s">
        <v>138</v>
      </c>
    </row>
    <row r="232" spans="2:51" s="11" customFormat="1" ht="12">
      <c r="B232" s="211"/>
      <c r="C232" s="212"/>
      <c r="D232" s="208" t="s">
        <v>149</v>
      </c>
      <c r="E232" s="213" t="s">
        <v>19</v>
      </c>
      <c r="F232" s="214" t="s">
        <v>345</v>
      </c>
      <c r="G232" s="212"/>
      <c r="H232" s="215">
        <v>18.74</v>
      </c>
      <c r="I232" s="216"/>
      <c r="J232" s="212"/>
      <c r="K232" s="212"/>
      <c r="L232" s="217"/>
      <c r="M232" s="218"/>
      <c r="N232" s="219"/>
      <c r="O232" s="219"/>
      <c r="P232" s="219"/>
      <c r="Q232" s="219"/>
      <c r="R232" s="219"/>
      <c r="S232" s="219"/>
      <c r="T232" s="220"/>
      <c r="AT232" s="221" t="s">
        <v>149</v>
      </c>
      <c r="AU232" s="221" t="s">
        <v>79</v>
      </c>
      <c r="AV232" s="11" t="s">
        <v>79</v>
      </c>
      <c r="AW232" s="11" t="s">
        <v>33</v>
      </c>
      <c r="AX232" s="11" t="s">
        <v>72</v>
      </c>
      <c r="AY232" s="221" t="s">
        <v>138</v>
      </c>
    </row>
    <row r="233" spans="2:65" s="1" customFormat="1" ht="16.5" customHeight="1">
      <c r="B233" s="36"/>
      <c r="C233" s="196" t="s">
        <v>346</v>
      </c>
      <c r="D233" s="196" t="s">
        <v>140</v>
      </c>
      <c r="E233" s="197" t="s">
        <v>347</v>
      </c>
      <c r="F233" s="198" t="s">
        <v>348</v>
      </c>
      <c r="G233" s="199" t="s">
        <v>349</v>
      </c>
      <c r="H233" s="200">
        <v>1</v>
      </c>
      <c r="I233" s="201"/>
      <c r="J233" s="202">
        <f>ROUND(I233*H233,2)</f>
        <v>0</v>
      </c>
      <c r="K233" s="198" t="s">
        <v>19</v>
      </c>
      <c r="L233" s="41"/>
      <c r="M233" s="203" t="s">
        <v>19</v>
      </c>
      <c r="N233" s="204" t="s">
        <v>43</v>
      </c>
      <c r="O233" s="77"/>
      <c r="P233" s="205">
        <f>O233*H233</f>
        <v>0</v>
      </c>
      <c r="Q233" s="205">
        <v>0</v>
      </c>
      <c r="R233" s="205">
        <f>Q233*H233</f>
        <v>0</v>
      </c>
      <c r="S233" s="205">
        <v>0</v>
      </c>
      <c r="T233" s="206">
        <f>S233*H233</f>
        <v>0</v>
      </c>
      <c r="AR233" s="15" t="s">
        <v>145</v>
      </c>
      <c r="AT233" s="15" t="s">
        <v>140</v>
      </c>
      <c r="AU233" s="15" t="s">
        <v>79</v>
      </c>
      <c r="AY233" s="15" t="s">
        <v>138</v>
      </c>
      <c r="BE233" s="207">
        <f>IF(N233="základní",J233,0)</f>
        <v>0</v>
      </c>
      <c r="BF233" s="207">
        <f>IF(N233="snížená",J233,0)</f>
        <v>0</v>
      </c>
      <c r="BG233" s="207">
        <f>IF(N233="zákl. přenesená",J233,0)</f>
        <v>0</v>
      </c>
      <c r="BH233" s="207">
        <f>IF(N233="sníž. přenesená",J233,0)</f>
        <v>0</v>
      </c>
      <c r="BI233" s="207">
        <f>IF(N233="nulová",J233,0)</f>
        <v>0</v>
      </c>
      <c r="BJ233" s="15" t="s">
        <v>77</v>
      </c>
      <c r="BK233" s="207">
        <f>ROUND(I233*H233,2)</f>
        <v>0</v>
      </c>
      <c r="BL233" s="15" t="s">
        <v>145</v>
      </c>
      <c r="BM233" s="15" t="s">
        <v>350</v>
      </c>
    </row>
    <row r="234" spans="2:47" s="1" customFormat="1" ht="12">
      <c r="B234" s="36"/>
      <c r="C234" s="37"/>
      <c r="D234" s="208" t="s">
        <v>147</v>
      </c>
      <c r="E234" s="37"/>
      <c r="F234" s="209" t="s">
        <v>348</v>
      </c>
      <c r="G234" s="37"/>
      <c r="H234" s="37"/>
      <c r="I234" s="122"/>
      <c r="J234" s="37"/>
      <c r="K234" s="37"/>
      <c r="L234" s="41"/>
      <c r="M234" s="210"/>
      <c r="N234" s="77"/>
      <c r="O234" s="77"/>
      <c r="P234" s="77"/>
      <c r="Q234" s="77"/>
      <c r="R234" s="77"/>
      <c r="S234" s="77"/>
      <c r="T234" s="78"/>
      <c r="AT234" s="15" t="s">
        <v>147</v>
      </c>
      <c r="AU234" s="15" t="s">
        <v>79</v>
      </c>
    </row>
    <row r="235" spans="2:65" s="1" customFormat="1" ht="16.5" customHeight="1">
      <c r="B235" s="36"/>
      <c r="C235" s="196" t="s">
        <v>351</v>
      </c>
      <c r="D235" s="196" t="s">
        <v>140</v>
      </c>
      <c r="E235" s="197" t="s">
        <v>352</v>
      </c>
      <c r="F235" s="198" t="s">
        <v>353</v>
      </c>
      <c r="G235" s="199" t="s">
        <v>167</v>
      </c>
      <c r="H235" s="200">
        <v>5.415</v>
      </c>
      <c r="I235" s="201"/>
      <c r="J235" s="202">
        <f>ROUND(I235*H235,2)</f>
        <v>0</v>
      </c>
      <c r="K235" s="198" t="s">
        <v>19</v>
      </c>
      <c r="L235" s="41"/>
      <c r="M235" s="203" t="s">
        <v>19</v>
      </c>
      <c r="N235" s="204" t="s">
        <v>43</v>
      </c>
      <c r="O235" s="77"/>
      <c r="P235" s="205">
        <f>O235*H235</f>
        <v>0</v>
      </c>
      <c r="Q235" s="205">
        <v>0</v>
      </c>
      <c r="R235" s="205">
        <f>Q235*H235</f>
        <v>0</v>
      </c>
      <c r="S235" s="205">
        <v>0</v>
      </c>
      <c r="T235" s="206">
        <f>S235*H235</f>
        <v>0</v>
      </c>
      <c r="AR235" s="15" t="s">
        <v>145</v>
      </c>
      <c r="AT235" s="15" t="s">
        <v>140</v>
      </c>
      <c r="AU235" s="15" t="s">
        <v>79</v>
      </c>
      <c r="AY235" s="15" t="s">
        <v>138</v>
      </c>
      <c r="BE235" s="207">
        <f>IF(N235="základní",J235,0)</f>
        <v>0</v>
      </c>
      <c r="BF235" s="207">
        <f>IF(N235="snížená",J235,0)</f>
        <v>0</v>
      </c>
      <c r="BG235" s="207">
        <f>IF(N235="zákl. přenesená",J235,0)</f>
        <v>0</v>
      </c>
      <c r="BH235" s="207">
        <f>IF(N235="sníž. přenesená",J235,0)</f>
        <v>0</v>
      </c>
      <c r="BI235" s="207">
        <f>IF(N235="nulová",J235,0)</f>
        <v>0</v>
      </c>
      <c r="BJ235" s="15" t="s">
        <v>77</v>
      </c>
      <c r="BK235" s="207">
        <f>ROUND(I235*H235,2)</f>
        <v>0</v>
      </c>
      <c r="BL235" s="15" t="s">
        <v>145</v>
      </c>
      <c r="BM235" s="15" t="s">
        <v>354</v>
      </c>
    </row>
    <row r="236" spans="2:47" s="1" customFormat="1" ht="12">
      <c r="B236" s="36"/>
      <c r="C236" s="37"/>
      <c r="D236" s="208" t="s">
        <v>147</v>
      </c>
      <c r="E236" s="37"/>
      <c r="F236" s="209" t="s">
        <v>353</v>
      </c>
      <c r="G236" s="37"/>
      <c r="H236" s="37"/>
      <c r="I236" s="122"/>
      <c r="J236" s="37"/>
      <c r="K236" s="37"/>
      <c r="L236" s="41"/>
      <c r="M236" s="210"/>
      <c r="N236" s="77"/>
      <c r="O236" s="77"/>
      <c r="P236" s="77"/>
      <c r="Q236" s="77"/>
      <c r="R236" s="77"/>
      <c r="S236" s="77"/>
      <c r="T236" s="78"/>
      <c r="AT236" s="15" t="s">
        <v>147</v>
      </c>
      <c r="AU236" s="15" t="s">
        <v>79</v>
      </c>
    </row>
    <row r="237" spans="2:47" s="1" customFormat="1" ht="12">
      <c r="B237" s="36"/>
      <c r="C237" s="37"/>
      <c r="D237" s="208" t="s">
        <v>317</v>
      </c>
      <c r="E237" s="37"/>
      <c r="F237" s="243" t="s">
        <v>355</v>
      </c>
      <c r="G237" s="37"/>
      <c r="H237" s="37"/>
      <c r="I237" s="122"/>
      <c r="J237" s="37"/>
      <c r="K237" s="37"/>
      <c r="L237" s="41"/>
      <c r="M237" s="210"/>
      <c r="N237" s="77"/>
      <c r="O237" s="77"/>
      <c r="P237" s="77"/>
      <c r="Q237" s="77"/>
      <c r="R237" s="77"/>
      <c r="S237" s="77"/>
      <c r="T237" s="78"/>
      <c r="AT237" s="15" t="s">
        <v>317</v>
      </c>
      <c r="AU237" s="15" t="s">
        <v>79</v>
      </c>
    </row>
    <row r="238" spans="2:51" s="11" customFormat="1" ht="12">
      <c r="B238" s="211"/>
      <c r="C238" s="212"/>
      <c r="D238" s="208" t="s">
        <v>149</v>
      </c>
      <c r="E238" s="213" t="s">
        <v>19</v>
      </c>
      <c r="F238" s="214" t="s">
        <v>356</v>
      </c>
      <c r="G238" s="212"/>
      <c r="H238" s="215">
        <v>5.415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149</v>
      </c>
      <c r="AU238" s="221" t="s">
        <v>79</v>
      </c>
      <c r="AV238" s="11" t="s">
        <v>79</v>
      </c>
      <c r="AW238" s="11" t="s">
        <v>33</v>
      </c>
      <c r="AX238" s="11" t="s">
        <v>72</v>
      </c>
      <c r="AY238" s="221" t="s">
        <v>138</v>
      </c>
    </row>
    <row r="239" spans="2:65" s="1" customFormat="1" ht="16.5" customHeight="1">
      <c r="B239" s="36"/>
      <c r="C239" s="196" t="s">
        <v>357</v>
      </c>
      <c r="D239" s="196" t="s">
        <v>140</v>
      </c>
      <c r="E239" s="197" t="s">
        <v>358</v>
      </c>
      <c r="F239" s="198" t="s">
        <v>359</v>
      </c>
      <c r="G239" s="199" t="s">
        <v>360</v>
      </c>
      <c r="H239" s="200">
        <v>5</v>
      </c>
      <c r="I239" s="201"/>
      <c r="J239" s="202">
        <f>ROUND(I239*H239,2)</f>
        <v>0</v>
      </c>
      <c r="K239" s="198" t="s">
        <v>144</v>
      </c>
      <c r="L239" s="41"/>
      <c r="M239" s="203" t="s">
        <v>19</v>
      </c>
      <c r="N239" s="204" t="s">
        <v>43</v>
      </c>
      <c r="O239" s="77"/>
      <c r="P239" s="205">
        <f>O239*H239</f>
        <v>0</v>
      </c>
      <c r="Q239" s="205">
        <v>0.04555</v>
      </c>
      <c r="R239" s="205">
        <f>Q239*H239</f>
        <v>0.22775</v>
      </c>
      <c r="S239" s="205">
        <v>0</v>
      </c>
      <c r="T239" s="206">
        <f>S239*H239</f>
        <v>0</v>
      </c>
      <c r="AR239" s="15" t="s">
        <v>145</v>
      </c>
      <c r="AT239" s="15" t="s">
        <v>140</v>
      </c>
      <c r="AU239" s="15" t="s">
        <v>79</v>
      </c>
      <c r="AY239" s="15" t="s">
        <v>138</v>
      </c>
      <c r="BE239" s="207">
        <f>IF(N239="základní",J239,0)</f>
        <v>0</v>
      </c>
      <c r="BF239" s="207">
        <f>IF(N239="snížená",J239,0)</f>
        <v>0</v>
      </c>
      <c r="BG239" s="207">
        <f>IF(N239="zákl. přenesená",J239,0)</f>
        <v>0</v>
      </c>
      <c r="BH239" s="207">
        <f>IF(N239="sníž. přenesená",J239,0)</f>
        <v>0</v>
      </c>
      <c r="BI239" s="207">
        <f>IF(N239="nulová",J239,0)</f>
        <v>0</v>
      </c>
      <c r="BJ239" s="15" t="s">
        <v>77</v>
      </c>
      <c r="BK239" s="207">
        <f>ROUND(I239*H239,2)</f>
        <v>0</v>
      </c>
      <c r="BL239" s="15" t="s">
        <v>145</v>
      </c>
      <c r="BM239" s="15" t="s">
        <v>361</v>
      </c>
    </row>
    <row r="240" spans="2:47" s="1" customFormat="1" ht="12">
      <c r="B240" s="36"/>
      <c r="C240" s="37"/>
      <c r="D240" s="208" t="s">
        <v>147</v>
      </c>
      <c r="E240" s="37"/>
      <c r="F240" s="209" t="s">
        <v>362</v>
      </c>
      <c r="G240" s="37"/>
      <c r="H240" s="37"/>
      <c r="I240" s="122"/>
      <c r="J240" s="37"/>
      <c r="K240" s="37"/>
      <c r="L240" s="41"/>
      <c r="M240" s="210"/>
      <c r="N240" s="77"/>
      <c r="O240" s="77"/>
      <c r="P240" s="77"/>
      <c r="Q240" s="77"/>
      <c r="R240" s="77"/>
      <c r="S240" s="77"/>
      <c r="T240" s="78"/>
      <c r="AT240" s="15" t="s">
        <v>147</v>
      </c>
      <c r="AU240" s="15" t="s">
        <v>79</v>
      </c>
    </row>
    <row r="241" spans="2:65" s="1" customFormat="1" ht="16.5" customHeight="1">
      <c r="B241" s="36"/>
      <c r="C241" s="196" t="s">
        <v>363</v>
      </c>
      <c r="D241" s="196" t="s">
        <v>140</v>
      </c>
      <c r="E241" s="197" t="s">
        <v>364</v>
      </c>
      <c r="F241" s="198" t="s">
        <v>365</v>
      </c>
      <c r="G241" s="199" t="s">
        <v>167</v>
      </c>
      <c r="H241" s="200">
        <v>6.35</v>
      </c>
      <c r="I241" s="201"/>
      <c r="J241" s="202">
        <f>ROUND(I241*H241,2)</f>
        <v>0</v>
      </c>
      <c r="K241" s="198" t="s">
        <v>144</v>
      </c>
      <c r="L241" s="41"/>
      <c r="M241" s="203" t="s">
        <v>19</v>
      </c>
      <c r="N241" s="204" t="s">
        <v>43</v>
      </c>
      <c r="O241" s="77"/>
      <c r="P241" s="205">
        <f>O241*H241</f>
        <v>0</v>
      </c>
      <c r="Q241" s="205">
        <v>0.3216</v>
      </c>
      <c r="R241" s="205">
        <f>Q241*H241</f>
        <v>2.04216</v>
      </c>
      <c r="S241" s="205">
        <v>0</v>
      </c>
      <c r="T241" s="206">
        <f>S241*H241</f>
        <v>0</v>
      </c>
      <c r="AR241" s="15" t="s">
        <v>145</v>
      </c>
      <c r="AT241" s="15" t="s">
        <v>140</v>
      </c>
      <c r="AU241" s="15" t="s">
        <v>79</v>
      </c>
      <c r="AY241" s="15" t="s">
        <v>138</v>
      </c>
      <c r="BE241" s="207">
        <f>IF(N241="základní",J241,0)</f>
        <v>0</v>
      </c>
      <c r="BF241" s="207">
        <f>IF(N241="snížená",J241,0)</f>
        <v>0</v>
      </c>
      <c r="BG241" s="207">
        <f>IF(N241="zákl. přenesená",J241,0)</f>
        <v>0</v>
      </c>
      <c r="BH241" s="207">
        <f>IF(N241="sníž. přenesená",J241,0)</f>
        <v>0</v>
      </c>
      <c r="BI241" s="207">
        <f>IF(N241="nulová",J241,0)</f>
        <v>0</v>
      </c>
      <c r="BJ241" s="15" t="s">
        <v>77</v>
      </c>
      <c r="BK241" s="207">
        <f>ROUND(I241*H241,2)</f>
        <v>0</v>
      </c>
      <c r="BL241" s="15" t="s">
        <v>145</v>
      </c>
      <c r="BM241" s="15" t="s">
        <v>366</v>
      </c>
    </row>
    <row r="242" spans="2:47" s="1" customFormat="1" ht="12">
      <c r="B242" s="36"/>
      <c r="C242" s="37"/>
      <c r="D242" s="208" t="s">
        <v>147</v>
      </c>
      <c r="E242" s="37"/>
      <c r="F242" s="209" t="s">
        <v>367</v>
      </c>
      <c r="G242" s="37"/>
      <c r="H242" s="37"/>
      <c r="I242" s="122"/>
      <c r="J242" s="37"/>
      <c r="K242" s="37"/>
      <c r="L242" s="41"/>
      <c r="M242" s="210"/>
      <c r="N242" s="77"/>
      <c r="O242" s="77"/>
      <c r="P242" s="77"/>
      <c r="Q242" s="77"/>
      <c r="R242" s="77"/>
      <c r="S242" s="77"/>
      <c r="T242" s="78"/>
      <c r="AT242" s="15" t="s">
        <v>147</v>
      </c>
      <c r="AU242" s="15" t="s">
        <v>79</v>
      </c>
    </row>
    <row r="243" spans="2:51" s="11" customFormat="1" ht="12">
      <c r="B243" s="211"/>
      <c r="C243" s="212"/>
      <c r="D243" s="208" t="s">
        <v>149</v>
      </c>
      <c r="E243" s="213" t="s">
        <v>19</v>
      </c>
      <c r="F243" s="214" t="s">
        <v>368</v>
      </c>
      <c r="G243" s="212"/>
      <c r="H243" s="215">
        <v>4.296</v>
      </c>
      <c r="I243" s="216"/>
      <c r="J243" s="212"/>
      <c r="K243" s="212"/>
      <c r="L243" s="217"/>
      <c r="M243" s="218"/>
      <c r="N243" s="219"/>
      <c r="O243" s="219"/>
      <c r="P243" s="219"/>
      <c r="Q243" s="219"/>
      <c r="R243" s="219"/>
      <c r="S243" s="219"/>
      <c r="T243" s="220"/>
      <c r="AT243" s="221" t="s">
        <v>149</v>
      </c>
      <c r="AU243" s="221" t="s">
        <v>79</v>
      </c>
      <c r="AV243" s="11" t="s">
        <v>79</v>
      </c>
      <c r="AW243" s="11" t="s">
        <v>33</v>
      </c>
      <c r="AX243" s="11" t="s">
        <v>72</v>
      </c>
      <c r="AY243" s="221" t="s">
        <v>138</v>
      </c>
    </row>
    <row r="244" spans="2:51" s="11" customFormat="1" ht="12">
      <c r="B244" s="211"/>
      <c r="C244" s="212"/>
      <c r="D244" s="208" t="s">
        <v>149</v>
      </c>
      <c r="E244" s="213" t="s">
        <v>19</v>
      </c>
      <c r="F244" s="214" t="s">
        <v>369</v>
      </c>
      <c r="G244" s="212"/>
      <c r="H244" s="215">
        <v>2.054</v>
      </c>
      <c r="I244" s="216"/>
      <c r="J244" s="212"/>
      <c r="K244" s="212"/>
      <c r="L244" s="217"/>
      <c r="M244" s="218"/>
      <c r="N244" s="219"/>
      <c r="O244" s="219"/>
      <c r="P244" s="219"/>
      <c r="Q244" s="219"/>
      <c r="R244" s="219"/>
      <c r="S244" s="219"/>
      <c r="T244" s="220"/>
      <c r="AT244" s="221" t="s">
        <v>149</v>
      </c>
      <c r="AU244" s="221" t="s">
        <v>79</v>
      </c>
      <c r="AV244" s="11" t="s">
        <v>79</v>
      </c>
      <c r="AW244" s="11" t="s">
        <v>33</v>
      </c>
      <c r="AX244" s="11" t="s">
        <v>72</v>
      </c>
      <c r="AY244" s="221" t="s">
        <v>138</v>
      </c>
    </row>
    <row r="245" spans="2:63" s="10" customFormat="1" ht="22.8" customHeight="1">
      <c r="B245" s="180"/>
      <c r="C245" s="181"/>
      <c r="D245" s="182" t="s">
        <v>71</v>
      </c>
      <c r="E245" s="194" t="s">
        <v>145</v>
      </c>
      <c r="F245" s="194" t="s">
        <v>370</v>
      </c>
      <c r="G245" s="181"/>
      <c r="H245" s="181"/>
      <c r="I245" s="184"/>
      <c r="J245" s="195">
        <f>BK245</f>
        <v>0</v>
      </c>
      <c r="K245" s="181"/>
      <c r="L245" s="186"/>
      <c r="M245" s="187"/>
      <c r="N245" s="188"/>
      <c r="O245" s="188"/>
      <c r="P245" s="189">
        <f>SUM(P246:P286)</f>
        <v>0</v>
      </c>
      <c r="Q245" s="188"/>
      <c r="R245" s="189">
        <f>SUM(R246:R286)</f>
        <v>6.0717953200000006</v>
      </c>
      <c r="S245" s="188"/>
      <c r="T245" s="190">
        <f>SUM(T246:T286)</f>
        <v>0</v>
      </c>
      <c r="AR245" s="191" t="s">
        <v>77</v>
      </c>
      <c r="AT245" s="192" t="s">
        <v>71</v>
      </c>
      <c r="AU245" s="192" t="s">
        <v>77</v>
      </c>
      <c r="AY245" s="191" t="s">
        <v>138</v>
      </c>
      <c r="BK245" s="193">
        <f>SUM(BK246:BK286)</f>
        <v>0</v>
      </c>
    </row>
    <row r="246" spans="2:65" s="1" customFormat="1" ht="16.5" customHeight="1">
      <c r="B246" s="36"/>
      <c r="C246" s="196" t="s">
        <v>371</v>
      </c>
      <c r="D246" s="196" t="s">
        <v>140</v>
      </c>
      <c r="E246" s="197" t="s">
        <v>372</v>
      </c>
      <c r="F246" s="198" t="s">
        <v>373</v>
      </c>
      <c r="G246" s="199" t="s">
        <v>360</v>
      </c>
      <c r="H246" s="200">
        <v>5</v>
      </c>
      <c r="I246" s="201"/>
      <c r="J246" s="202">
        <f>ROUND(I246*H246,2)</f>
        <v>0</v>
      </c>
      <c r="K246" s="198" t="s">
        <v>144</v>
      </c>
      <c r="L246" s="41"/>
      <c r="M246" s="203" t="s">
        <v>19</v>
      </c>
      <c r="N246" s="204" t="s">
        <v>43</v>
      </c>
      <c r="O246" s="77"/>
      <c r="P246" s="205">
        <f>O246*H246</f>
        <v>0</v>
      </c>
      <c r="Q246" s="205">
        <v>0.00459</v>
      </c>
      <c r="R246" s="205">
        <f>Q246*H246</f>
        <v>0.02295</v>
      </c>
      <c r="S246" s="205">
        <v>0</v>
      </c>
      <c r="T246" s="206">
        <f>S246*H246</f>
        <v>0</v>
      </c>
      <c r="AR246" s="15" t="s">
        <v>145</v>
      </c>
      <c r="AT246" s="15" t="s">
        <v>140</v>
      </c>
      <c r="AU246" s="15" t="s">
        <v>79</v>
      </c>
      <c r="AY246" s="15" t="s">
        <v>138</v>
      </c>
      <c r="BE246" s="207">
        <f>IF(N246="základní",J246,0)</f>
        <v>0</v>
      </c>
      <c r="BF246" s="207">
        <f>IF(N246="snížená",J246,0)</f>
        <v>0</v>
      </c>
      <c r="BG246" s="207">
        <f>IF(N246="zákl. přenesená",J246,0)</f>
        <v>0</v>
      </c>
      <c r="BH246" s="207">
        <f>IF(N246="sníž. přenesená",J246,0)</f>
        <v>0</v>
      </c>
      <c r="BI246" s="207">
        <f>IF(N246="nulová",J246,0)</f>
        <v>0</v>
      </c>
      <c r="BJ246" s="15" t="s">
        <v>77</v>
      </c>
      <c r="BK246" s="207">
        <f>ROUND(I246*H246,2)</f>
        <v>0</v>
      </c>
      <c r="BL246" s="15" t="s">
        <v>145</v>
      </c>
      <c r="BM246" s="15" t="s">
        <v>374</v>
      </c>
    </row>
    <row r="247" spans="2:47" s="1" customFormat="1" ht="12">
      <c r="B247" s="36"/>
      <c r="C247" s="37"/>
      <c r="D247" s="208" t="s">
        <v>147</v>
      </c>
      <c r="E247" s="37"/>
      <c r="F247" s="209" t="s">
        <v>375</v>
      </c>
      <c r="G247" s="37"/>
      <c r="H247" s="37"/>
      <c r="I247" s="122"/>
      <c r="J247" s="37"/>
      <c r="K247" s="37"/>
      <c r="L247" s="41"/>
      <c r="M247" s="210"/>
      <c r="N247" s="77"/>
      <c r="O247" s="77"/>
      <c r="P247" s="77"/>
      <c r="Q247" s="77"/>
      <c r="R247" s="77"/>
      <c r="S247" s="77"/>
      <c r="T247" s="78"/>
      <c r="AT247" s="15" t="s">
        <v>147</v>
      </c>
      <c r="AU247" s="15" t="s">
        <v>79</v>
      </c>
    </row>
    <row r="248" spans="2:65" s="1" customFormat="1" ht="16.5" customHeight="1">
      <c r="B248" s="36"/>
      <c r="C248" s="233" t="s">
        <v>376</v>
      </c>
      <c r="D248" s="233" t="s">
        <v>213</v>
      </c>
      <c r="E248" s="234" t="s">
        <v>377</v>
      </c>
      <c r="F248" s="235" t="s">
        <v>378</v>
      </c>
      <c r="G248" s="236" t="s">
        <v>360</v>
      </c>
      <c r="H248" s="237">
        <v>5</v>
      </c>
      <c r="I248" s="238"/>
      <c r="J248" s="239">
        <f>ROUND(I248*H248,2)</f>
        <v>0</v>
      </c>
      <c r="K248" s="235" t="s">
        <v>144</v>
      </c>
      <c r="L248" s="240"/>
      <c r="M248" s="241" t="s">
        <v>19</v>
      </c>
      <c r="N248" s="242" t="s">
        <v>43</v>
      </c>
      <c r="O248" s="77"/>
      <c r="P248" s="205">
        <f>O248*H248</f>
        <v>0</v>
      </c>
      <c r="Q248" s="205">
        <v>0.117</v>
      </c>
      <c r="R248" s="205">
        <f>Q248*H248</f>
        <v>0.5850000000000001</v>
      </c>
      <c r="S248" s="205">
        <v>0</v>
      </c>
      <c r="T248" s="206">
        <f>S248*H248</f>
        <v>0</v>
      </c>
      <c r="AR248" s="15" t="s">
        <v>188</v>
      </c>
      <c r="AT248" s="15" t="s">
        <v>213</v>
      </c>
      <c r="AU248" s="15" t="s">
        <v>79</v>
      </c>
      <c r="AY248" s="15" t="s">
        <v>138</v>
      </c>
      <c r="BE248" s="207">
        <f>IF(N248="základní",J248,0)</f>
        <v>0</v>
      </c>
      <c r="BF248" s="207">
        <f>IF(N248="snížená",J248,0)</f>
        <v>0</v>
      </c>
      <c r="BG248" s="207">
        <f>IF(N248="zákl. přenesená",J248,0)</f>
        <v>0</v>
      </c>
      <c r="BH248" s="207">
        <f>IF(N248="sníž. přenesená",J248,0)</f>
        <v>0</v>
      </c>
      <c r="BI248" s="207">
        <f>IF(N248="nulová",J248,0)</f>
        <v>0</v>
      </c>
      <c r="BJ248" s="15" t="s">
        <v>77</v>
      </c>
      <c r="BK248" s="207">
        <f>ROUND(I248*H248,2)</f>
        <v>0</v>
      </c>
      <c r="BL248" s="15" t="s">
        <v>145</v>
      </c>
      <c r="BM248" s="15" t="s">
        <v>379</v>
      </c>
    </row>
    <row r="249" spans="2:47" s="1" customFormat="1" ht="12">
      <c r="B249" s="36"/>
      <c r="C249" s="37"/>
      <c r="D249" s="208" t="s">
        <v>147</v>
      </c>
      <c r="E249" s="37"/>
      <c r="F249" s="209" t="s">
        <v>378</v>
      </c>
      <c r="G249" s="37"/>
      <c r="H249" s="37"/>
      <c r="I249" s="122"/>
      <c r="J249" s="37"/>
      <c r="K249" s="37"/>
      <c r="L249" s="41"/>
      <c r="M249" s="210"/>
      <c r="N249" s="77"/>
      <c r="O249" s="77"/>
      <c r="P249" s="77"/>
      <c r="Q249" s="77"/>
      <c r="R249" s="77"/>
      <c r="S249" s="77"/>
      <c r="T249" s="78"/>
      <c r="AT249" s="15" t="s">
        <v>147</v>
      </c>
      <c r="AU249" s="15" t="s">
        <v>79</v>
      </c>
    </row>
    <row r="250" spans="2:65" s="1" customFormat="1" ht="16.5" customHeight="1">
      <c r="B250" s="36"/>
      <c r="C250" s="196" t="s">
        <v>380</v>
      </c>
      <c r="D250" s="196" t="s">
        <v>140</v>
      </c>
      <c r="E250" s="197" t="s">
        <v>381</v>
      </c>
      <c r="F250" s="198" t="s">
        <v>382</v>
      </c>
      <c r="G250" s="199" t="s">
        <v>153</v>
      </c>
      <c r="H250" s="200">
        <v>0.212</v>
      </c>
      <c r="I250" s="201"/>
      <c r="J250" s="202">
        <f>ROUND(I250*H250,2)</f>
        <v>0</v>
      </c>
      <c r="K250" s="198" t="s">
        <v>144</v>
      </c>
      <c r="L250" s="41"/>
      <c r="M250" s="203" t="s">
        <v>19</v>
      </c>
      <c r="N250" s="204" t="s">
        <v>43</v>
      </c>
      <c r="O250" s="77"/>
      <c r="P250" s="205">
        <f>O250*H250</f>
        <v>0</v>
      </c>
      <c r="Q250" s="205">
        <v>2.45343</v>
      </c>
      <c r="R250" s="205">
        <f>Q250*H250</f>
        <v>0.52012716</v>
      </c>
      <c r="S250" s="205">
        <v>0</v>
      </c>
      <c r="T250" s="206">
        <f>S250*H250</f>
        <v>0</v>
      </c>
      <c r="AR250" s="15" t="s">
        <v>145</v>
      </c>
      <c r="AT250" s="15" t="s">
        <v>140</v>
      </c>
      <c r="AU250" s="15" t="s">
        <v>79</v>
      </c>
      <c r="AY250" s="15" t="s">
        <v>138</v>
      </c>
      <c r="BE250" s="207">
        <f>IF(N250="základní",J250,0)</f>
        <v>0</v>
      </c>
      <c r="BF250" s="207">
        <f>IF(N250="snížená",J250,0)</f>
        <v>0</v>
      </c>
      <c r="BG250" s="207">
        <f>IF(N250="zákl. přenesená",J250,0)</f>
        <v>0</v>
      </c>
      <c r="BH250" s="207">
        <f>IF(N250="sníž. přenesená",J250,0)</f>
        <v>0</v>
      </c>
      <c r="BI250" s="207">
        <f>IF(N250="nulová",J250,0)</f>
        <v>0</v>
      </c>
      <c r="BJ250" s="15" t="s">
        <v>77</v>
      </c>
      <c r="BK250" s="207">
        <f>ROUND(I250*H250,2)</f>
        <v>0</v>
      </c>
      <c r="BL250" s="15" t="s">
        <v>145</v>
      </c>
      <c r="BM250" s="15" t="s">
        <v>383</v>
      </c>
    </row>
    <row r="251" spans="2:47" s="1" customFormat="1" ht="12">
      <c r="B251" s="36"/>
      <c r="C251" s="37"/>
      <c r="D251" s="208" t="s">
        <v>147</v>
      </c>
      <c r="E251" s="37"/>
      <c r="F251" s="209" t="s">
        <v>384</v>
      </c>
      <c r="G251" s="37"/>
      <c r="H251" s="37"/>
      <c r="I251" s="122"/>
      <c r="J251" s="37"/>
      <c r="K251" s="37"/>
      <c r="L251" s="41"/>
      <c r="M251" s="210"/>
      <c r="N251" s="77"/>
      <c r="O251" s="77"/>
      <c r="P251" s="77"/>
      <c r="Q251" s="77"/>
      <c r="R251" s="77"/>
      <c r="S251" s="77"/>
      <c r="T251" s="78"/>
      <c r="AT251" s="15" t="s">
        <v>147</v>
      </c>
      <c r="AU251" s="15" t="s">
        <v>79</v>
      </c>
    </row>
    <row r="252" spans="2:51" s="11" customFormat="1" ht="12">
      <c r="B252" s="211"/>
      <c r="C252" s="212"/>
      <c r="D252" s="208" t="s">
        <v>149</v>
      </c>
      <c r="E252" s="213" t="s">
        <v>19</v>
      </c>
      <c r="F252" s="214" t="s">
        <v>385</v>
      </c>
      <c r="G252" s="212"/>
      <c r="H252" s="215">
        <v>0.202</v>
      </c>
      <c r="I252" s="216"/>
      <c r="J252" s="212"/>
      <c r="K252" s="212"/>
      <c r="L252" s="217"/>
      <c r="M252" s="218"/>
      <c r="N252" s="219"/>
      <c r="O252" s="219"/>
      <c r="P252" s="219"/>
      <c r="Q252" s="219"/>
      <c r="R252" s="219"/>
      <c r="S252" s="219"/>
      <c r="T252" s="220"/>
      <c r="AT252" s="221" t="s">
        <v>149</v>
      </c>
      <c r="AU252" s="221" t="s">
        <v>79</v>
      </c>
      <c r="AV252" s="11" t="s">
        <v>79</v>
      </c>
      <c r="AW252" s="11" t="s">
        <v>33</v>
      </c>
      <c r="AX252" s="11" t="s">
        <v>72</v>
      </c>
      <c r="AY252" s="221" t="s">
        <v>138</v>
      </c>
    </row>
    <row r="253" spans="2:51" s="11" customFormat="1" ht="12">
      <c r="B253" s="211"/>
      <c r="C253" s="212"/>
      <c r="D253" s="208" t="s">
        <v>149</v>
      </c>
      <c r="E253" s="212"/>
      <c r="F253" s="214" t="s">
        <v>386</v>
      </c>
      <c r="G253" s="212"/>
      <c r="H253" s="215">
        <v>0.212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149</v>
      </c>
      <c r="AU253" s="221" t="s">
        <v>79</v>
      </c>
      <c r="AV253" s="11" t="s">
        <v>79</v>
      </c>
      <c r="AW253" s="11" t="s">
        <v>4</v>
      </c>
      <c r="AX253" s="11" t="s">
        <v>77</v>
      </c>
      <c r="AY253" s="221" t="s">
        <v>138</v>
      </c>
    </row>
    <row r="254" spans="2:65" s="1" customFormat="1" ht="16.5" customHeight="1">
      <c r="B254" s="36"/>
      <c r="C254" s="196" t="s">
        <v>387</v>
      </c>
      <c r="D254" s="196" t="s">
        <v>140</v>
      </c>
      <c r="E254" s="197" t="s">
        <v>388</v>
      </c>
      <c r="F254" s="198" t="s">
        <v>389</v>
      </c>
      <c r="G254" s="199" t="s">
        <v>167</v>
      </c>
      <c r="H254" s="200">
        <v>3.52</v>
      </c>
      <c r="I254" s="201"/>
      <c r="J254" s="202">
        <f>ROUND(I254*H254,2)</f>
        <v>0</v>
      </c>
      <c r="K254" s="198" t="s">
        <v>144</v>
      </c>
      <c r="L254" s="41"/>
      <c r="M254" s="203" t="s">
        <v>19</v>
      </c>
      <c r="N254" s="204" t="s">
        <v>43</v>
      </c>
      <c r="O254" s="77"/>
      <c r="P254" s="205">
        <f>O254*H254</f>
        <v>0</v>
      </c>
      <c r="Q254" s="205">
        <v>0.00533</v>
      </c>
      <c r="R254" s="205">
        <f>Q254*H254</f>
        <v>0.0187616</v>
      </c>
      <c r="S254" s="205">
        <v>0</v>
      </c>
      <c r="T254" s="206">
        <f>S254*H254</f>
        <v>0</v>
      </c>
      <c r="AR254" s="15" t="s">
        <v>145</v>
      </c>
      <c r="AT254" s="15" t="s">
        <v>140</v>
      </c>
      <c r="AU254" s="15" t="s">
        <v>79</v>
      </c>
      <c r="AY254" s="15" t="s">
        <v>138</v>
      </c>
      <c r="BE254" s="207">
        <f>IF(N254="základní",J254,0)</f>
        <v>0</v>
      </c>
      <c r="BF254" s="207">
        <f>IF(N254="snížená",J254,0)</f>
        <v>0</v>
      </c>
      <c r="BG254" s="207">
        <f>IF(N254="zákl. přenesená",J254,0)</f>
        <v>0</v>
      </c>
      <c r="BH254" s="207">
        <f>IF(N254="sníž. přenesená",J254,0)</f>
        <v>0</v>
      </c>
      <c r="BI254" s="207">
        <f>IF(N254="nulová",J254,0)</f>
        <v>0</v>
      </c>
      <c r="BJ254" s="15" t="s">
        <v>77</v>
      </c>
      <c r="BK254" s="207">
        <f>ROUND(I254*H254,2)</f>
        <v>0</v>
      </c>
      <c r="BL254" s="15" t="s">
        <v>145</v>
      </c>
      <c r="BM254" s="15" t="s">
        <v>390</v>
      </c>
    </row>
    <row r="255" spans="2:47" s="1" customFormat="1" ht="12">
      <c r="B255" s="36"/>
      <c r="C255" s="37"/>
      <c r="D255" s="208" t="s">
        <v>147</v>
      </c>
      <c r="E255" s="37"/>
      <c r="F255" s="209" t="s">
        <v>391</v>
      </c>
      <c r="G255" s="37"/>
      <c r="H255" s="37"/>
      <c r="I255" s="122"/>
      <c r="J255" s="37"/>
      <c r="K255" s="37"/>
      <c r="L255" s="41"/>
      <c r="M255" s="210"/>
      <c r="N255" s="77"/>
      <c r="O255" s="77"/>
      <c r="P255" s="77"/>
      <c r="Q255" s="77"/>
      <c r="R255" s="77"/>
      <c r="S255" s="77"/>
      <c r="T255" s="78"/>
      <c r="AT255" s="15" t="s">
        <v>147</v>
      </c>
      <c r="AU255" s="15" t="s">
        <v>79</v>
      </c>
    </row>
    <row r="256" spans="2:51" s="11" customFormat="1" ht="12">
      <c r="B256" s="211"/>
      <c r="C256" s="212"/>
      <c r="D256" s="208" t="s">
        <v>149</v>
      </c>
      <c r="E256" s="213" t="s">
        <v>19</v>
      </c>
      <c r="F256" s="214" t="s">
        <v>392</v>
      </c>
      <c r="G256" s="212"/>
      <c r="H256" s="215">
        <v>3.52</v>
      </c>
      <c r="I256" s="216"/>
      <c r="J256" s="212"/>
      <c r="K256" s="212"/>
      <c r="L256" s="217"/>
      <c r="M256" s="218"/>
      <c r="N256" s="219"/>
      <c r="O256" s="219"/>
      <c r="P256" s="219"/>
      <c r="Q256" s="219"/>
      <c r="R256" s="219"/>
      <c r="S256" s="219"/>
      <c r="T256" s="220"/>
      <c r="AT256" s="221" t="s">
        <v>149</v>
      </c>
      <c r="AU256" s="221" t="s">
        <v>79</v>
      </c>
      <c r="AV256" s="11" t="s">
        <v>79</v>
      </c>
      <c r="AW256" s="11" t="s">
        <v>33</v>
      </c>
      <c r="AX256" s="11" t="s">
        <v>72</v>
      </c>
      <c r="AY256" s="221" t="s">
        <v>138</v>
      </c>
    </row>
    <row r="257" spans="2:65" s="1" customFormat="1" ht="16.5" customHeight="1">
      <c r="B257" s="36"/>
      <c r="C257" s="196" t="s">
        <v>393</v>
      </c>
      <c r="D257" s="196" t="s">
        <v>140</v>
      </c>
      <c r="E257" s="197" t="s">
        <v>394</v>
      </c>
      <c r="F257" s="198" t="s">
        <v>395</v>
      </c>
      <c r="G257" s="199" t="s">
        <v>167</v>
      </c>
      <c r="H257" s="200">
        <v>3.52</v>
      </c>
      <c r="I257" s="201"/>
      <c r="J257" s="202">
        <f>ROUND(I257*H257,2)</f>
        <v>0</v>
      </c>
      <c r="K257" s="198" t="s">
        <v>144</v>
      </c>
      <c r="L257" s="41"/>
      <c r="M257" s="203" t="s">
        <v>19</v>
      </c>
      <c r="N257" s="204" t="s">
        <v>43</v>
      </c>
      <c r="O257" s="77"/>
      <c r="P257" s="205">
        <f>O257*H257</f>
        <v>0</v>
      </c>
      <c r="Q257" s="205">
        <v>0</v>
      </c>
      <c r="R257" s="205">
        <f>Q257*H257</f>
        <v>0</v>
      </c>
      <c r="S257" s="205">
        <v>0</v>
      </c>
      <c r="T257" s="206">
        <f>S257*H257</f>
        <v>0</v>
      </c>
      <c r="AR257" s="15" t="s">
        <v>145</v>
      </c>
      <c r="AT257" s="15" t="s">
        <v>140</v>
      </c>
      <c r="AU257" s="15" t="s">
        <v>79</v>
      </c>
      <c r="AY257" s="15" t="s">
        <v>138</v>
      </c>
      <c r="BE257" s="207">
        <f>IF(N257="základní",J257,0)</f>
        <v>0</v>
      </c>
      <c r="BF257" s="207">
        <f>IF(N257="snížená",J257,0)</f>
        <v>0</v>
      </c>
      <c r="BG257" s="207">
        <f>IF(N257="zákl. přenesená",J257,0)</f>
        <v>0</v>
      </c>
      <c r="BH257" s="207">
        <f>IF(N257="sníž. přenesená",J257,0)</f>
        <v>0</v>
      </c>
      <c r="BI257" s="207">
        <f>IF(N257="nulová",J257,0)</f>
        <v>0</v>
      </c>
      <c r="BJ257" s="15" t="s">
        <v>77</v>
      </c>
      <c r="BK257" s="207">
        <f>ROUND(I257*H257,2)</f>
        <v>0</v>
      </c>
      <c r="BL257" s="15" t="s">
        <v>145</v>
      </c>
      <c r="BM257" s="15" t="s">
        <v>396</v>
      </c>
    </row>
    <row r="258" spans="2:47" s="1" customFormat="1" ht="12">
      <c r="B258" s="36"/>
      <c r="C258" s="37"/>
      <c r="D258" s="208" t="s">
        <v>147</v>
      </c>
      <c r="E258" s="37"/>
      <c r="F258" s="209" t="s">
        <v>397</v>
      </c>
      <c r="G258" s="37"/>
      <c r="H258" s="37"/>
      <c r="I258" s="122"/>
      <c r="J258" s="37"/>
      <c r="K258" s="37"/>
      <c r="L258" s="41"/>
      <c r="M258" s="210"/>
      <c r="N258" s="77"/>
      <c r="O258" s="77"/>
      <c r="P258" s="77"/>
      <c r="Q258" s="77"/>
      <c r="R258" s="77"/>
      <c r="S258" s="77"/>
      <c r="T258" s="78"/>
      <c r="AT258" s="15" t="s">
        <v>147</v>
      </c>
      <c r="AU258" s="15" t="s">
        <v>79</v>
      </c>
    </row>
    <row r="259" spans="2:51" s="11" customFormat="1" ht="12">
      <c r="B259" s="211"/>
      <c r="C259" s="212"/>
      <c r="D259" s="208" t="s">
        <v>149</v>
      </c>
      <c r="E259" s="213" t="s">
        <v>19</v>
      </c>
      <c r="F259" s="214" t="s">
        <v>392</v>
      </c>
      <c r="G259" s="212"/>
      <c r="H259" s="215">
        <v>3.52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149</v>
      </c>
      <c r="AU259" s="221" t="s">
        <v>79</v>
      </c>
      <c r="AV259" s="11" t="s">
        <v>79</v>
      </c>
      <c r="AW259" s="11" t="s">
        <v>33</v>
      </c>
      <c r="AX259" s="11" t="s">
        <v>72</v>
      </c>
      <c r="AY259" s="221" t="s">
        <v>138</v>
      </c>
    </row>
    <row r="260" spans="2:65" s="1" customFormat="1" ht="16.5" customHeight="1">
      <c r="B260" s="36"/>
      <c r="C260" s="196" t="s">
        <v>398</v>
      </c>
      <c r="D260" s="196" t="s">
        <v>140</v>
      </c>
      <c r="E260" s="197" t="s">
        <v>399</v>
      </c>
      <c r="F260" s="198" t="s">
        <v>400</v>
      </c>
      <c r="G260" s="199" t="s">
        <v>167</v>
      </c>
      <c r="H260" s="200">
        <v>2.683</v>
      </c>
      <c r="I260" s="201"/>
      <c r="J260" s="202">
        <f>ROUND(I260*H260,2)</f>
        <v>0</v>
      </c>
      <c r="K260" s="198" t="s">
        <v>144</v>
      </c>
      <c r="L260" s="41"/>
      <c r="M260" s="203" t="s">
        <v>19</v>
      </c>
      <c r="N260" s="204" t="s">
        <v>43</v>
      </c>
      <c r="O260" s="77"/>
      <c r="P260" s="205">
        <f>O260*H260</f>
        <v>0</v>
      </c>
      <c r="Q260" s="205">
        <v>0.00084</v>
      </c>
      <c r="R260" s="205">
        <f>Q260*H260</f>
        <v>0.00225372</v>
      </c>
      <c r="S260" s="205">
        <v>0</v>
      </c>
      <c r="T260" s="206">
        <f>S260*H260</f>
        <v>0</v>
      </c>
      <c r="AR260" s="15" t="s">
        <v>145</v>
      </c>
      <c r="AT260" s="15" t="s">
        <v>140</v>
      </c>
      <c r="AU260" s="15" t="s">
        <v>79</v>
      </c>
      <c r="AY260" s="15" t="s">
        <v>138</v>
      </c>
      <c r="BE260" s="207">
        <f>IF(N260="základní",J260,0)</f>
        <v>0</v>
      </c>
      <c r="BF260" s="207">
        <f>IF(N260="snížená",J260,0)</f>
        <v>0</v>
      </c>
      <c r="BG260" s="207">
        <f>IF(N260="zákl. přenesená",J260,0)</f>
        <v>0</v>
      </c>
      <c r="BH260" s="207">
        <f>IF(N260="sníž. přenesená",J260,0)</f>
        <v>0</v>
      </c>
      <c r="BI260" s="207">
        <f>IF(N260="nulová",J260,0)</f>
        <v>0</v>
      </c>
      <c r="BJ260" s="15" t="s">
        <v>77</v>
      </c>
      <c r="BK260" s="207">
        <f>ROUND(I260*H260,2)</f>
        <v>0</v>
      </c>
      <c r="BL260" s="15" t="s">
        <v>145</v>
      </c>
      <c r="BM260" s="15" t="s">
        <v>401</v>
      </c>
    </row>
    <row r="261" spans="2:47" s="1" customFormat="1" ht="12">
      <c r="B261" s="36"/>
      <c r="C261" s="37"/>
      <c r="D261" s="208" t="s">
        <v>147</v>
      </c>
      <c r="E261" s="37"/>
      <c r="F261" s="209" t="s">
        <v>402</v>
      </c>
      <c r="G261" s="37"/>
      <c r="H261" s="37"/>
      <c r="I261" s="122"/>
      <c r="J261" s="37"/>
      <c r="K261" s="37"/>
      <c r="L261" s="41"/>
      <c r="M261" s="210"/>
      <c r="N261" s="77"/>
      <c r="O261" s="77"/>
      <c r="P261" s="77"/>
      <c r="Q261" s="77"/>
      <c r="R261" s="77"/>
      <c r="S261" s="77"/>
      <c r="T261" s="78"/>
      <c r="AT261" s="15" t="s">
        <v>147</v>
      </c>
      <c r="AU261" s="15" t="s">
        <v>79</v>
      </c>
    </row>
    <row r="262" spans="2:51" s="11" customFormat="1" ht="12">
      <c r="B262" s="211"/>
      <c r="C262" s="212"/>
      <c r="D262" s="208" t="s">
        <v>149</v>
      </c>
      <c r="E262" s="213" t="s">
        <v>19</v>
      </c>
      <c r="F262" s="214" t="s">
        <v>403</v>
      </c>
      <c r="G262" s="212"/>
      <c r="H262" s="215">
        <v>2.683</v>
      </c>
      <c r="I262" s="216"/>
      <c r="J262" s="212"/>
      <c r="K262" s="212"/>
      <c r="L262" s="217"/>
      <c r="M262" s="218"/>
      <c r="N262" s="219"/>
      <c r="O262" s="219"/>
      <c r="P262" s="219"/>
      <c r="Q262" s="219"/>
      <c r="R262" s="219"/>
      <c r="S262" s="219"/>
      <c r="T262" s="220"/>
      <c r="AT262" s="221" t="s">
        <v>149</v>
      </c>
      <c r="AU262" s="221" t="s">
        <v>79</v>
      </c>
      <c r="AV262" s="11" t="s">
        <v>79</v>
      </c>
      <c r="AW262" s="11" t="s">
        <v>33</v>
      </c>
      <c r="AX262" s="11" t="s">
        <v>72</v>
      </c>
      <c r="AY262" s="221" t="s">
        <v>138</v>
      </c>
    </row>
    <row r="263" spans="2:65" s="1" customFormat="1" ht="16.5" customHeight="1">
      <c r="B263" s="36"/>
      <c r="C263" s="196" t="s">
        <v>404</v>
      </c>
      <c r="D263" s="196" t="s">
        <v>140</v>
      </c>
      <c r="E263" s="197" t="s">
        <v>405</v>
      </c>
      <c r="F263" s="198" t="s">
        <v>406</v>
      </c>
      <c r="G263" s="199" t="s">
        <v>167</v>
      </c>
      <c r="H263" s="200">
        <v>2.683</v>
      </c>
      <c r="I263" s="201"/>
      <c r="J263" s="202">
        <f>ROUND(I263*H263,2)</f>
        <v>0</v>
      </c>
      <c r="K263" s="198" t="s">
        <v>144</v>
      </c>
      <c r="L263" s="41"/>
      <c r="M263" s="203" t="s">
        <v>19</v>
      </c>
      <c r="N263" s="204" t="s">
        <v>43</v>
      </c>
      <c r="O263" s="77"/>
      <c r="P263" s="205">
        <f>O263*H263</f>
        <v>0</v>
      </c>
      <c r="Q263" s="205">
        <v>0</v>
      </c>
      <c r="R263" s="205">
        <f>Q263*H263</f>
        <v>0</v>
      </c>
      <c r="S263" s="205">
        <v>0</v>
      </c>
      <c r="T263" s="206">
        <f>S263*H263</f>
        <v>0</v>
      </c>
      <c r="AR263" s="15" t="s">
        <v>145</v>
      </c>
      <c r="AT263" s="15" t="s">
        <v>140</v>
      </c>
      <c r="AU263" s="15" t="s">
        <v>79</v>
      </c>
      <c r="AY263" s="15" t="s">
        <v>138</v>
      </c>
      <c r="BE263" s="207">
        <f>IF(N263="základní",J263,0)</f>
        <v>0</v>
      </c>
      <c r="BF263" s="207">
        <f>IF(N263="snížená",J263,0)</f>
        <v>0</v>
      </c>
      <c r="BG263" s="207">
        <f>IF(N263="zákl. přenesená",J263,0)</f>
        <v>0</v>
      </c>
      <c r="BH263" s="207">
        <f>IF(N263="sníž. přenesená",J263,0)</f>
        <v>0</v>
      </c>
      <c r="BI263" s="207">
        <f>IF(N263="nulová",J263,0)</f>
        <v>0</v>
      </c>
      <c r="BJ263" s="15" t="s">
        <v>77</v>
      </c>
      <c r="BK263" s="207">
        <f>ROUND(I263*H263,2)</f>
        <v>0</v>
      </c>
      <c r="BL263" s="15" t="s">
        <v>145</v>
      </c>
      <c r="BM263" s="15" t="s">
        <v>407</v>
      </c>
    </row>
    <row r="264" spans="2:47" s="1" customFormat="1" ht="12">
      <c r="B264" s="36"/>
      <c r="C264" s="37"/>
      <c r="D264" s="208" t="s">
        <v>147</v>
      </c>
      <c r="E264" s="37"/>
      <c r="F264" s="209" t="s">
        <v>408</v>
      </c>
      <c r="G264" s="37"/>
      <c r="H264" s="37"/>
      <c r="I264" s="122"/>
      <c r="J264" s="37"/>
      <c r="K264" s="37"/>
      <c r="L264" s="41"/>
      <c r="M264" s="210"/>
      <c r="N264" s="77"/>
      <c r="O264" s="77"/>
      <c r="P264" s="77"/>
      <c r="Q264" s="77"/>
      <c r="R264" s="77"/>
      <c r="S264" s="77"/>
      <c r="T264" s="78"/>
      <c r="AT264" s="15" t="s">
        <v>147</v>
      </c>
      <c r="AU264" s="15" t="s">
        <v>79</v>
      </c>
    </row>
    <row r="265" spans="2:51" s="11" customFormat="1" ht="12">
      <c r="B265" s="211"/>
      <c r="C265" s="212"/>
      <c r="D265" s="208" t="s">
        <v>149</v>
      </c>
      <c r="E265" s="213" t="s">
        <v>19</v>
      </c>
      <c r="F265" s="214" t="s">
        <v>403</v>
      </c>
      <c r="G265" s="212"/>
      <c r="H265" s="215">
        <v>2.683</v>
      </c>
      <c r="I265" s="216"/>
      <c r="J265" s="212"/>
      <c r="K265" s="212"/>
      <c r="L265" s="217"/>
      <c r="M265" s="218"/>
      <c r="N265" s="219"/>
      <c r="O265" s="219"/>
      <c r="P265" s="219"/>
      <c r="Q265" s="219"/>
      <c r="R265" s="219"/>
      <c r="S265" s="219"/>
      <c r="T265" s="220"/>
      <c r="AT265" s="221" t="s">
        <v>149</v>
      </c>
      <c r="AU265" s="221" t="s">
        <v>79</v>
      </c>
      <c r="AV265" s="11" t="s">
        <v>79</v>
      </c>
      <c r="AW265" s="11" t="s">
        <v>33</v>
      </c>
      <c r="AX265" s="11" t="s">
        <v>72</v>
      </c>
      <c r="AY265" s="221" t="s">
        <v>138</v>
      </c>
    </row>
    <row r="266" spans="2:65" s="1" customFormat="1" ht="16.5" customHeight="1">
      <c r="B266" s="36"/>
      <c r="C266" s="196" t="s">
        <v>409</v>
      </c>
      <c r="D266" s="196" t="s">
        <v>140</v>
      </c>
      <c r="E266" s="197" t="s">
        <v>410</v>
      </c>
      <c r="F266" s="198" t="s">
        <v>411</v>
      </c>
      <c r="G266" s="199" t="s">
        <v>264</v>
      </c>
      <c r="H266" s="200">
        <v>0.044</v>
      </c>
      <c r="I266" s="201"/>
      <c r="J266" s="202">
        <f>ROUND(I266*H266,2)</f>
        <v>0</v>
      </c>
      <c r="K266" s="198" t="s">
        <v>144</v>
      </c>
      <c r="L266" s="41"/>
      <c r="M266" s="203" t="s">
        <v>19</v>
      </c>
      <c r="N266" s="204" t="s">
        <v>43</v>
      </c>
      <c r="O266" s="77"/>
      <c r="P266" s="205">
        <f>O266*H266</f>
        <v>0</v>
      </c>
      <c r="Q266" s="205">
        <v>1.06277</v>
      </c>
      <c r="R266" s="205">
        <f>Q266*H266</f>
        <v>0.04676188</v>
      </c>
      <c r="S266" s="205">
        <v>0</v>
      </c>
      <c r="T266" s="206">
        <f>S266*H266</f>
        <v>0</v>
      </c>
      <c r="AR266" s="15" t="s">
        <v>145</v>
      </c>
      <c r="AT266" s="15" t="s">
        <v>140</v>
      </c>
      <c r="AU266" s="15" t="s">
        <v>79</v>
      </c>
      <c r="AY266" s="15" t="s">
        <v>138</v>
      </c>
      <c r="BE266" s="207">
        <f>IF(N266="základní",J266,0)</f>
        <v>0</v>
      </c>
      <c r="BF266" s="207">
        <f>IF(N266="snížená",J266,0)</f>
        <v>0</v>
      </c>
      <c r="BG266" s="207">
        <f>IF(N266="zákl. přenesená",J266,0)</f>
        <v>0</v>
      </c>
      <c r="BH266" s="207">
        <f>IF(N266="sníž. přenesená",J266,0)</f>
        <v>0</v>
      </c>
      <c r="BI266" s="207">
        <f>IF(N266="nulová",J266,0)</f>
        <v>0</v>
      </c>
      <c r="BJ266" s="15" t="s">
        <v>77</v>
      </c>
      <c r="BK266" s="207">
        <f>ROUND(I266*H266,2)</f>
        <v>0</v>
      </c>
      <c r="BL266" s="15" t="s">
        <v>145</v>
      </c>
      <c r="BM266" s="15" t="s">
        <v>412</v>
      </c>
    </row>
    <row r="267" spans="2:47" s="1" customFormat="1" ht="12">
      <c r="B267" s="36"/>
      <c r="C267" s="37"/>
      <c r="D267" s="208" t="s">
        <v>147</v>
      </c>
      <c r="E267" s="37"/>
      <c r="F267" s="209" t="s">
        <v>413</v>
      </c>
      <c r="G267" s="37"/>
      <c r="H267" s="37"/>
      <c r="I267" s="122"/>
      <c r="J267" s="37"/>
      <c r="K267" s="37"/>
      <c r="L267" s="41"/>
      <c r="M267" s="210"/>
      <c r="N267" s="77"/>
      <c r="O267" s="77"/>
      <c r="P267" s="77"/>
      <c r="Q267" s="77"/>
      <c r="R267" s="77"/>
      <c r="S267" s="77"/>
      <c r="T267" s="78"/>
      <c r="AT267" s="15" t="s">
        <v>147</v>
      </c>
      <c r="AU267" s="15" t="s">
        <v>79</v>
      </c>
    </row>
    <row r="268" spans="2:51" s="11" customFormat="1" ht="12">
      <c r="B268" s="211"/>
      <c r="C268" s="212"/>
      <c r="D268" s="208" t="s">
        <v>149</v>
      </c>
      <c r="E268" s="213" t="s">
        <v>19</v>
      </c>
      <c r="F268" s="214" t="s">
        <v>414</v>
      </c>
      <c r="G268" s="212"/>
      <c r="H268" s="215">
        <v>0.035</v>
      </c>
      <c r="I268" s="216"/>
      <c r="J268" s="212"/>
      <c r="K268" s="212"/>
      <c r="L268" s="217"/>
      <c r="M268" s="218"/>
      <c r="N268" s="219"/>
      <c r="O268" s="219"/>
      <c r="P268" s="219"/>
      <c r="Q268" s="219"/>
      <c r="R268" s="219"/>
      <c r="S268" s="219"/>
      <c r="T268" s="220"/>
      <c r="AT268" s="221" t="s">
        <v>149</v>
      </c>
      <c r="AU268" s="221" t="s">
        <v>79</v>
      </c>
      <c r="AV268" s="11" t="s">
        <v>79</v>
      </c>
      <c r="AW268" s="11" t="s">
        <v>33</v>
      </c>
      <c r="AX268" s="11" t="s">
        <v>72</v>
      </c>
      <c r="AY268" s="221" t="s">
        <v>138</v>
      </c>
    </row>
    <row r="269" spans="2:51" s="11" customFormat="1" ht="12">
      <c r="B269" s="211"/>
      <c r="C269" s="212"/>
      <c r="D269" s="208" t="s">
        <v>149</v>
      </c>
      <c r="E269" s="212"/>
      <c r="F269" s="214" t="s">
        <v>415</v>
      </c>
      <c r="G269" s="212"/>
      <c r="H269" s="215">
        <v>0.044</v>
      </c>
      <c r="I269" s="216"/>
      <c r="J269" s="212"/>
      <c r="K269" s="212"/>
      <c r="L269" s="217"/>
      <c r="M269" s="218"/>
      <c r="N269" s="219"/>
      <c r="O269" s="219"/>
      <c r="P269" s="219"/>
      <c r="Q269" s="219"/>
      <c r="R269" s="219"/>
      <c r="S269" s="219"/>
      <c r="T269" s="220"/>
      <c r="AT269" s="221" t="s">
        <v>149</v>
      </c>
      <c r="AU269" s="221" t="s">
        <v>79</v>
      </c>
      <c r="AV269" s="11" t="s">
        <v>79</v>
      </c>
      <c r="AW269" s="11" t="s">
        <v>4</v>
      </c>
      <c r="AX269" s="11" t="s">
        <v>77</v>
      </c>
      <c r="AY269" s="221" t="s">
        <v>138</v>
      </c>
    </row>
    <row r="270" spans="2:65" s="1" customFormat="1" ht="16.5" customHeight="1">
      <c r="B270" s="36"/>
      <c r="C270" s="196" t="s">
        <v>416</v>
      </c>
      <c r="D270" s="196" t="s">
        <v>140</v>
      </c>
      <c r="E270" s="197" t="s">
        <v>417</v>
      </c>
      <c r="F270" s="198" t="s">
        <v>418</v>
      </c>
      <c r="G270" s="199" t="s">
        <v>360</v>
      </c>
      <c r="H270" s="200">
        <v>2</v>
      </c>
      <c r="I270" s="201"/>
      <c r="J270" s="202">
        <f>ROUND(I270*H270,2)</f>
        <v>0</v>
      </c>
      <c r="K270" s="198" t="s">
        <v>19</v>
      </c>
      <c r="L270" s="41"/>
      <c r="M270" s="203" t="s">
        <v>19</v>
      </c>
      <c r="N270" s="204" t="s">
        <v>43</v>
      </c>
      <c r="O270" s="77"/>
      <c r="P270" s="205">
        <f>O270*H270</f>
        <v>0</v>
      </c>
      <c r="Q270" s="205">
        <v>0</v>
      </c>
      <c r="R270" s="205">
        <f>Q270*H270</f>
        <v>0</v>
      </c>
      <c r="S270" s="205">
        <v>0</v>
      </c>
      <c r="T270" s="206">
        <f>S270*H270</f>
        <v>0</v>
      </c>
      <c r="AR270" s="15" t="s">
        <v>145</v>
      </c>
      <c r="AT270" s="15" t="s">
        <v>140</v>
      </c>
      <c r="AU270" s="15" t="s">
        <v>79</v>
      </c>
      <c r="AY270" s="15" t="s">
        <v>138</v>
      </c>
      <c r="BE270" s="207">
        <f>IF(N270="základní",J270,0)</f>
        <v>0</v>
      </c>
      <c r="BF270" s="207">
        <f>IF(N270="snížená",J270,0)</f>
        <v>0</v>
      </c>
      <c r="BG270" s="207">
        <f>IF(N270="zákl. přenesená",J270,0)</f>
        <v>0</v>
      </c>
      <c r="BH270" s="207">
        <f>IF(N270="sníž. přenesená",J270,0)</f>
        <v>0</v>
      </c>
      <c r="BI270" s="207">
        <f>IF(N270="nulová",J270,0)</f>
        <v>0</v>
      </c>
      <c r="BJ270" s="15" t="s">
        <v>77</v>
      </c>
      <c r="BK270" s="207">
        <f>ROUND(I270*H270,2)</f>
        <v>0</v>
      </c>
      <c r="BL270" s="15" t="s">
        <v>145</v>
      </c>
      <c r="BM270" s="15" t="s">
        <v>419</v>
      </c>
    </row>
    <row r="271" spans="2:47" s="1" customFormat="1" ht="12">
      <c r="B271" s="36"/>
      <c r="C271" s="37"/>
      <c r="D271" s="208" t="s">
        <v>147</v>
      </c>
      <c r="E271" s="37"/>
      <c r="F271" s="209" t="s">
        <v>420</v>
      </c>
      <c r="G271" s="37"/>
      <c r="H271" s="37"/>
      <c r="I271" s="122"/>
      <c r="J271" s="37"/>
      <c r="K271" s="37"/>
      <c r="L271" s="41"/>
      <c r="M271" s="210"/>
      <c r="N271" s="77"/>
      <c r="O271" s="77"/>
      <c r="P271" s="77"/>
      <c r="Q271" s="77"/>
      <c r="R271" s="77"/>
      <c r="S271" s="77"/>
      <c r="T271" s="78"/>
      <c r="AT271" s="15" t="s">
        <v>147</v>
      </c>
      <c r="AU271" s="15" t="s">
        <v>79</v>
      </c>
    </row>
    <row r="272" spans="2:65" s="1" customFormat="1" ht="16.5" customHeight="1">
      <c r="B272" s="36"/>
      <c r="C272" s="196" t="s">
        <v>421</v>
      </c>
      <c r="D272" s="196" t="s">
        <v>140</v>
      </c>
      <c r="E272" s="197" t="s">
        <v>422</v>
      </c>
      <c r="F272" s="198" t="s">
        <v>423</v>
      </c>
      <c r="G272" s="199" t="s">
        <v>153</v>
      </c>
      <c r="H272" s="200">
        <v>1.795</v>
      </c>
      <c r="I272" s="201"/>
      <c r="J272" s="202">
        <f>ROUND(I272*H272,2)</f>
        <v>0</v>
      </c>
      <c r="K272" s="198" t="s">
        <v>144</v>
      </c>
      <c r="L272" s="41"/>
      <c r="M272" s="203" t="s">
        <v>19</v>
      </c>
      <c r="N272" s="204" t="s">
        <v>43</v>
      </c>
      <c r="O272" s="77"/>
      <c r="P272" s="205">
        <f>O272*H272</f>
        <v>0</v>
      </c>
      <c r="Q272" s="205">
        <v>2.4534</v>
      </c>
      <c r="R272" s="205">
        <f>Q272*H272</f>
        <v>4.403853</v>
      </c>
      <c r="S272" s="205">
        <v>0</v>
      </c>
      <c r="T272" s="206">
        <f>S272*H272</f>
        <v>0</v>
      </c>
      <c r="AR272" s="15" t="s">
        <v>145</v>
      </c>
      <c r="AT272" s="15" t="s">
        <v>140</v>
      </c>
      <c r="AU272" s="15" t="s">
        <v>79</v>
      </c>
      <c r="AY272" s="15" t="s">
        <v>138</v>
      </c>
      <c r="BE272" s="207">
        <f>IF(N272="základní",J272,0)</f>
        <v>0</v>
      </c>
      <c r="BF272" s="207">
        <f>IF(N272="snížená",J272,0)</f>
        <v>0</v>
      </c>
      <c r="BG272" s="207">
        <f>IF(N272="zákl. přenesená",J272,0)</f>
        <v>0</v>
      </c>
      <c r="BH272" s="207">
        <f>IF(N272="sníž. přenesená",J272,0)</f>
        <v>0</v>
      </c>
      <c r="BI272" s="207">
        <f>IF(N272="nulová",J272,0)</f>
        <v>0</v>
      </c>
      <c r="BJ272" s="15" t="s">
        <v>77</v>
      </c>
      <c r="BK272" s="207">
        <f>ROUND(I272*H272,2)</f>
        <v>0</v>
      </c>
      <c r="BL272" s="15" t="s">
        <v>145</v>
      </c>
      <c r="BM272" s="15" t="s">
        <v>424</v>
      </c>
    </row>
    <row r="273" spans="2:47" s="1" customFormat="1" ht="12">
      <c r="B273" s="36"/>
      <c r="C273" s="37"/>
      <c r="D273" s="208" t="s">
        <v>147</v>
      </c>
      <c r="E273" s="37"/>
      <c r="F273" s="209" t="s">
        <v>425</v>
      </c>
      <c r="G273" s="37"/>
      <c r="H273" s="37"/>
      <c r="I273" s="122"/>
      <c r="J273" s="37"/>
      <c r="K273" s="37"/>
      <c r="L273" s="41"/>
      <c r="M273" s="210"/>
      <c r="N273" s="77"/>
      <c r="O273" s="77"/>
      <c r="P273" s="77"/>
      <c r="Q273" s="77"/>
      <c r="R273" s="77"/>
      <c r="S273" s="77"/>
      <c r="T273" s="78"/>
      <c r="AT273" s="15" t="s">
        <v>147</v>
      </c>
      <c r="AU273" s="15" t="s">
        <v>79</v>
      </c>
    </row>
    <row r="274" spans="2:51" s="11" customFormat="1" ht="12">
      <c r="B274" s="211"/>
      <c r="C274" s="212"/>
      <c r="D274" s="208" t="s">
        <v>149</v>
      </c>
      <c r="E274" s="213" t="s">
        <v>19</v>
      </c>
      <c r="F274" s="214" t="s">
        <v>426</v>
      </c>
      <c r="G274" s="212"/>
      <c r="H274" s="215">
        <v>1.632</v>
      </c>
      <c r="I274" s="216"/>
      <c r="J274" s="212"/>
      <c r="K274" s="212"/>
      <c r="L274" s="217"/>
      <c r="M274" s="218"/>
      <c r="N274" s="219"/>
      <c r="O274" s="219"/>
      <c r="P274" s="219"/>
      <c r="Q274" s="219"/>
      <c r="R274" s="219"/>
      <c r="S274" s="219"/>
      <c r="T274" s="220"/>
      <c r="AT274" s="221" t="s">
        <v>149</v>
      </c>
      <c r="AU274" s="221" t="s">
        <v>79</v>
      </c>
      <c r="AV274" s="11" t="s">
        <v>79</v>
      </c>
      <c r="AW274" s="11" t="s">
        <v>33</v>
      </c>
      <c r="AX274" s="11" t="s">
        <v>72</v>
      </c>
      <c r="AY274" s="221" t="s">
        <v>138</v>
      </c>
    </row>
    <row r="275" spans="2:51" s="11" customFormat="1" ht="12">
      <c r="B275" s="211"/>
      <c r="C275" s="212"/>
      <c r="D275" s="208" t="s">
        <v>149</v>
      </c>
      <c r="E275" s="212"/>
      <c r="F275" s="214" t="s">
        <v>427</v>
      </c>
      <c r="G275" s="212"/>
      <c r="H275" s="215">
        <v>1.795</v>
      </c>
      <c r="I275" s="216"/>
      <c r="J275" s="212"/>
      <c r="K275" s="212"/>
      <c r="L275" s="217"/>
      <c r="M275" s="218"/>
      <c r="N275" s="219"/>
      <c r="O275" s="219"/>
      <c r="P275" s="219"/>
      <c r="Q275" s="219"/>
      <c r="R275" s="219"/>
      <c r="S275" s="219"/>
      <c r="T275" s="220"/>
      <c r="AT275" s="221" t="s">
        <v>149</v>
      </c>
      <c r="AU275" s="221" t="s">
        <v>79</v>
      </c>
      <c r="AV275" s="11" t="s">
        <v>79</v>
      </c>
      <c r="AW275" s="11" t="s">
        <v>4</v>
      </c>
      <c r="AX275" s="11" t="s">
        <v>77</v>
      </c>
      <c r="AY275" s="221" t="s">
        <v>138</v>
      </c>
    </row>
    <row r="276" spans="2:65" s="1" customFormat="1" ht="16.5" customHeight="1">
      <c r="B276" s="36"/>
      <c r="C276" s="196" t="s">
        <v>428</v>
      </c>
      <c r="D276" s="196" t="s">
        <v>140</v>
      </c>
      <c r="E276" s="197" t="s">
        <v>429</v>
      </c>
      <c r="F276" s="198" t="s">
        <v>430</v>
      </c>
      <c r="G276" s="199" t="s">
        <v>167</v>
      </c>
      <c r="H276" s="200">
        <v>5.58</v>
      </c>
      <c r="I276" s="201"/>
      <c r="J276" s="202">
        <f>ROUND(I276*H276,2)</f>
        <v>0</v>
      </c>
      <c r="K276" s="198" t="s">
        <v>144</v>
      </c>
      <c r="L276" s="41"/>
      <c r="M276" s="203" t="s">
        <v>19</v>
      </c>
      <c r="N276" s="204" t="s">
        <v>43</v>
      </c>
      <c r="O276" s="77"/>
      <c r="P276" s="205">
        <f>O276*H276</f>
        <v>0</v>
      </c>
      <c r="Q276" s="205">
        <v>0.00519</v>
      </c>
      <c r="R276" s="205">
        <f>Q276*H276</f>
        <v>0.028960200000000002</v>
      </c>
      <c r="S276" s="205">
        <v>0</v>
      </c>
      <c r="T276" s="206">
        <f>S276*H276</f>
        <v>0</v>
      </c>
      <c r="AR276" s="15" t="s">
        <v>145</v>
      </c>
      <c r="AT276" s="15" t="s">
        <v>140</v>
      </c>
      <c r="AU276" s="15" t="s">
        <v>79</v>
      </c>
      <c r="AY276" s="15" t="s">
        <v>138</v>
      </c>
      <c r="BE276" s="207">
        <f>IF(N276="základní",J276,0)</f>
        <v>0</v>
      </c>
      <c r="BF276" s="207">
        <f>IF(N276="snížená",J276,0)</f>
        <v>0</v>
      </c>
      <c r="BG276" s="207">
        <f>IF(N276="zákl. přenesená",J276,0)</f>
        <v>0</v>
      </c>
      <c r="BH276" s="207">
        <f>IF(N276="sníž. přenesená",J276,0)</f>
        <v>0</v>
      </c>
      <c r="BI276" s="207">
        <f>IF(N276="nulová",J276,0)</f>
        <v>0</v>
      </c>
      <c r="BJ276" s="15" t="s">
        <v>77</v>
      </c>
      <c r="BK276" s="207">
        <f>ROUND(I276*H276,2)</f>
        <v>0</v>
      </c>
      <c r="BL276" s="15" t="s">
        <v>145</v>
      </c>
      <c r="BM276" s="15" t="s">
        <v>431</v>
      </c>
    </row>
    <row r="277" spans="2:47" s="1" customFormat="1" ht="12">
      <c r="B277" s="36"/>
      <c r="C277" s="37"/>
      <c r="D277" s="208" t="s">
        <v>147</v>
      </c>
      <c r="E277" s="37"/>
      <c r="F277" s="209" t="s">
        <v>432</v>
      </c>
      <c r="G277" s="37"/>
      <c r="H277" s="37"/>
      <c r="I277" s="122"/>
      <c r="J277" s="37"/>
      <c r="K277" s="37"/>
      <c r="L277" s="41"/>
      <c r="M277" s="210"/>
      <c r="N277" s="77"/>
      <c r="O277" s="77"/>
      <c r="P277" s="77"/>
      <c r="Q277" s="77"/>
      <c r="R277" s="77"/>
      <c r="S277" s="77"/>
      <c r="T277" s="78"/>
      <c r="AT277" s="15" t="s">
        <v>147</v>
      </c>
      <c r="AU277" s="15" t="s">
        <v>79</v>
      </c>
    </row>
    <row r="278" spans="2:51" s="11" customFormat="1" ht="12">
      <c r="B278" s="211"/>
      <c r="C278" s="212"/>
      <c r="D278" s="208" t="s">
        <v>149</v>
      </c>
      <c r="E278" s="213" t="s">
        <v>19</v>
      </c>
      <c r="F278" s="214" t="s">
        <v>433</v>
      </c>
      <c r="G278" s="212"/>
      <c r="H278" s="215">
        <v>5.58</v>
      </c>
      <c r="I278" s="216"/>
      <c r="J278" s="212"/>
      <c r="K278" s="212"/>
      <c r="L278" s="217"/>
      <c r="M278" s="218"/>
      <c r="N278" s="219"/>
      <c r="O278" s="219"/>
      <c r="P278" s="219"/>
      <c r="Q278" s="219"/>
      <c r="R278" s="219"/>
      <c r="S278" s="219"/>
      <c r="T278" s="220"/>
      <c r="AT278" s="221" t="s">
        <v>149</v>
      </c>
      <c r="AU278" s="221" t="s">
        <v>79</v>
      </c>
      <c r="AV278" s="11" t="s">
        <v>79</v>
      </c>
      <c r="AW278" s="11" t="s">
        <v>33</v>
      </c>
      <c r="AX278" s="11" t="s">
        <v>72</v>
      </c>
      <c r="AY278" s="221" t="s">
        <v>138</v>
      </c>
    </row>
    <row r="279" spans="2:65" s="1" customFormat="1" ht="16.5" customHeight="1">
      <c r="B279" s="36"/>
      <c r="C279" s="196" t="s">
        <v>434</v>
      </c>
      <c r="D279" s="196" t="s">
        <v>140</v>
      </c>
      <c r="E279" s="197" t="s">
        <v>435</v>
      </c>
      <c r="F279" s="198" t="s">
        <v>436</v>
      </c>
      <c r="G279" s="199" t="s">
        <v>167</v>
      </c>
      <c r="H279" s="200">
        <v>5.58</v>
      </c>
      <c r="I279" s="201"/>
      <c r="J279" s="202">
        <f>ROUND(I279*H279,2)</f>
        <v>0</v>
      </c>
      <c r="K279" s="198" t="s">
        <v>144</v>
      </c>
      <c r="L279" s="41"/>
      <c r="M279" s="203" t="s">
        <v>19</v>
      </c>
      <c r="N279" s="204" t="s">
        <v>43</v>
      </c>
      <c r="O279" s="77"/>
      <c r="P279" s="205">
        <f>O279*H279</f>
        <v>0</v>
      </c>
      <c r="Q279" s="205">
        <v>0</v>
      </c>
      <c r="R279" s="205">
        <f>Q279*H279</f>
        <v>0</v>
      </c>
      <c r="S279" s="205">
        <v>0</v>
      </c>
      <c r="T279" s="206">
        <f>S279*H279</f>
        <v>0</v>
      </c>
      <c r="AR279" s="15" t="s">
        <v>145</v>
      </c>
      <c r="AT279" s="15" t="s">
        <v>140</v>
      </c>
      <c r="AU279" s="15" t="s">
        <v>79</v>
      </c>
      <c r="AY279" s="15" t="s">
        <v>138</v>
      </c>
      <c r="BE279" s="207">
        <f>IF(N279="základní",J279,0)</f>
        <v>0</v>
      </c>
      <c r="BF279" s="207">
        <f>IF(N279="snížená",J279,0)</f>
        <v>0</v>
      </c>
      <c r="BG279" s="207">
        <f>IF(N279="zákl. přenesená",J279,0)</f>
        <v>0</v>
      </c>
      <c r="BH279" s="207">
        <f>IF(N279="sníž. přenesená",J279,0)</f>
        <v>0</v>
      </c>
      <c r="BI279" s="207">
        <f>IF(N279="nulová",J279,0)</f>
        <v>0</v>
      </c>
      <c r="BJ279" s="15" t="s">
        <v>77</v>
      </c>
      <c r="BK279" s="207">
        <f>ROUND(I279*H279,2)</f>
        <v>0</v>
      </c>
      <c r="BL279" s="15" t="s">
        <v>145</v>
      </c>
      <c r="BM279" s="15" t="s">
        <v>437</v>
      </c>
    </row>
    <row r="280" spans="2:47" s="1" customFormat="1" ht="12">
      <c r="B280" s="36"/>
      <c r="C280" s="37"/>
      <c r="D280" s="208" t="s">
        <v>147</v>
      </c>
      <c r="E280" s="37"/>
      <c r="F280" s="209" t="s">
        <v>438</v>
      </c>
      <c r="G280" s="37"/>
      <c r="H280" s="37"/>
      <c r="I280" s="122"/>
      <c r="J280" s="37"/>
      <c r="K280" s="37"/>
      <c r="L280" s="41"/>
      <c r="M280" s="210"/>
      <c r="N280" s="77"/>
      <c r="O280" s="77"/>
      <c r="P280" s="77"/>
      <c r="Q280" s="77"/>
      <c r="R280" s="77"/>
      <c r="S280" s="77"/>
      <c r="T280" s="78"/>
      <c r="AT280" s="15" t="s">
        <v>147</v>
      </c>
      <c r="AU280" s="15" t="s">
        <v>79</v>
      </c>
    </row>
    <row r="281" spans="2:51" s="11" customFormat="1" ht="12">
      <c r="B281" s="211"/>
      <c r="C281" s="212"/>
      <c r="D281" s="208" t="s">
        <v>149</v>
      </c>
      <c r="E281" s="213" t="s">
        <v>19</v>
      </c>
      <c r="F281" s="214" t="s">
        <v>433</v>
      </c>
      <c r="G281" s="212"/>
      <c r="H281" s="215">
        <v>5.58</v>
      </c>
      <c r="I281" s="216"/>
      <c r="J281" s="212"/>
      <c r="K281" s="212"/>
      <c r="L281" s="217"/>
      <c r="M281" s="218"/>
      <c r="N281" s="219"/>
      <c r="O281" s="219"/>
      <c r="P281" s="219"/>
      <c r="Q281" s="219"/>
      <c r="R281" s="219"/>
      <c r="S281" s="219"/>
      <c r="T281" s="220"/>
      <c r="AT281" s="221" t="s">
        <v>149</v>
      </c>
      <c r="AU281" s="221" t="s">
        <v>79</v>
      </c>
      <c r="AV281" s="11" t="s">
        <v>79</v>
      </c>
      <c r="AW281" s="11" t="s">
        <v>33</v>
      </c>
      <c r="AX281" s="11" t="s">
        <v>72</v>
      </c>
      <c r="AY281" s="221" t="s">
        <v>138</v>
      </c>
    </row>
    <row r="282" spans="2:65" s="1" customFormat="1" ht="16.5" customHeight="1">
      <c r="B282" s="36"/>
      <c r="C282" s="196" t="s">
        <v>439</v>
      </c>
      <c r="D282" s="196" t="s">
        <v>140</v>
      </c>
      <c r="E282" s="197" t="s">
        <v>440</v>
      </c>
      <c r="F282" s="198" t="s">
        <v>441</v>
      </c>
      <c r="G282" s="199" t="s">
        <v>264</v>
      </c>
      <c r="H282" s="200">
        <v>0.421</v>
      </c>
      <c r="I282" s="201"/>
      <c r="J282" s="202">
        <f>ROUND(I282*H282,2)</f>
        <v>0</v>
      </c>
      <c r="K282" s="198" t="s">
        <v>144</v>
      </c>
      <c r="L282" s="41"/>
      <c r="M282" s="203" t="s">
        <v>19</v>
      </c>
      <c r="N282" s="204" t="s">
        <v>43</v>
      </c>
      <c r="O282" s="77"/>
      <c r="P282" s="205">
        <f>O282*H282</f>
        <v>0</v>
      </c>
      <c r="Q282" s="205">
        <v>1.05256</v>
      </c>
      <c r="R282" s="205">
        <f>Q282*H282</f>
        <v>0.44312776</v>
      </c>
      <c r="S282" s="205">
        <v>0</v>
      </c>
      <c r="T282" s="206">
        <f>S282*H282</f>
        <v>0</v>
      </c>
      <c r="AR282" s="15" t="s">
        <v>145</v>
      </c>
      <c r="AT282" s="15" t="s">
        <v>140</v>
      </c>
      <c r="AU282" s="15" t="s">
        <v>79</v>
      </c>
      <c r="AY282" s="15" t="s">
        <v>138</v>
      </c>
      <c r="BE282" s="207">
        <f>IF(N282="základní",J282,0)</f>
        <v>0</v>
      </c>
      <c r="BF282" s="207">
        <f>IF(N282="snížená",J282,0)</f>
        <v>0</v>
      </c>
      <c r="BG282" s="207">
        <f>IF(N282="zákl. přenesená",J282,0)</f>
        <v>0</v>
      </c>
      <c r="BH282" s="207">
        <f>IF(N282="sníž. přenesená",J282,0)</f>
        <v>0</v>
      </c>
      <c r="BI282" s="207">
        <f>IF(N282="nulová",J282,0)</f>
        <v>0</v>
      </c>
      <c r="BJ282" s="15" t="s">
        <v>77</v>
      </c>
      <c r="BK282" s="207">
        <f>ROUND(I282*H282,2)</f>
        <v>0</v>
      </c>
      <c r="BL282" s="15" t="s">
        <v>145</v>
      </c>
      <c r="BM282" s="15" t="s">
        <v>442</v>
      </c>
    </row>
    <row r="283" spans="2:47" s="1" customFormat="1" ht="12">
      <c r="B283" s="36"/>
      <c r="C283" s="37"/>
      <c r="D283" s="208" t="s">
        <v>147</v>
      </c>
      <c r="E283" s="37"/>
      <c r="F283" s="209" t="s">
        <v>443</v>
      </c>
      <c r="G283" s="37"/>
      <c r="H283" s="37"/>
      <c r="I283" s="122"/>
      <c r="J283" s="37"/>
      <c r="K283" s="37"/>
      <c r="L283" s="41"/>
      <c r="M283" s="210"/>
      <c r="N283" s="77"/>
      <c r="O283" s="77"/>
      <c r="P283" s="77"/>
      <c r="Q283" s="77"/>
      <c r="R283" s="77"/>
      <c r="S283" s="77"/>
      <c r="T283" s="78"/>
      <c r="AT283" s="15" t="s">
        <v>147</v>
      </c>
      <c r="AU283" s="15" t="s">
        <v>79</v>
      </c>
    </row>
    <row r="284" spans="2:51" s="11" customFormat="1" ht="12">
      <c r="B284" s="211"/>
      <c r="C284" s="212"/>
      <c r="D284" s="208" t="s">
        <v>149</v>
      </c>
      <c r="E284" s="213" t="s">
        <v>19</v>
      </c>
      <c r="F284" s="214" t="s">
        <v>444</v>
      </c>
      <c r="G284" s="212"/>
      <c r="H284" s="215">
        <v>0.31</v>
      </c>
      <c r="I284" s="216"/>
      <c r="J284" s="212"/>
      <c r="K284" s="212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149</v>
      </c>
      <c r="AU284" s="221" t="s">
        <v>79</v>
      </c>
      <c r="AV284" s="11" t="s">
        <v>79</v>
      </c>
      <c r="AW284" s="11" t="s">
        <v>33</v>
      </c>
      <c r="AX284" s="11" t="s">
        <v>72</v>
      </c>
      <c r="AY284" s="221" t="s">
        <v>138</v>
      </c>
    </row>
    <row r="285" spans="2:51" s="11" customFormat="1" ht="12">
      <c r="B285" s="211"/>
      <c r="C285" s="212"/>
      <c r="D285" s="208" t="s">
        <v>149</v>
      </c>
      <c r="E285" s="213" t="s">
        <v>19</v>
      </c>
      <c r="F285" s="214" t="s">
        <v>445</v>
      </c>
      <c r="G285" s="212"/>
      <c r="H285" s="215">
        <v>0.056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149</v>
      </c>
      <c r="AU285" s="221" t="s">
        <v>79</v>
      </c>
      <c r="AV285" s="11" t="s">
        <v>79</v>
      </c>
      <c r="AW285" s="11" t="s">
        <v>33</v>
      </c>
      <c r="AX285" s="11" t="s">
        <v>72</v>
      </c>
      <c r="AY285" s="221" t="s">
        <v>138</v>
      </c>
    </row>
    <row r="286" spans="2:51" s="11" customFormat="1" ht="12">
      <c r="B286" s="211"/>
      <c r="C286" s="212"/>
      <c r="D286" s="208" t="s">
        <v>149</v>
      </c>
      <c r="E286" s="212"/>
      <c r="F286" s="214" t="s">
        <v>446</v>
      </c>
      <c r="G286" s="212"/>
      <c r="H286" s="215">
        <v>0.421</v>
      </c>
      <c r="I286" s="216"/>
      <c r="J286" s="212"/>
      <c r="K286" s="212"/>
      <c r="L286" s="217"/>
      <c r="M286" s="218"/>
      <c r="N286" s="219"/>
      <c r="O286" s="219"/>
      <c r="P286" s="219"/>
      <c r="Q286" s="219"/>
      <c r="R286" s="219"/>
      <c r="S286" s="219"/>
      <c r="T286" s="220"/>
      <c r="AT286" s="221" t="s">
        <v>149</v>
      </c>
      <c r="AU286" s="221" t="s">
        <v>79</v>
      </c>
      <c r="AV286" s="11" t="s">
        <v>79</v>
      </c>
      <c r="AW286" s="11" t="s">
        <v>4</v>
      </c>
      <c r="AX286" s="11" t="s">
        <v>77</v>
      </c>
      <c r="AY286" s="221" t="s">
        <v>138</v>
      </c>
    </row>
    <row r="287" spans="2:63" s="10" customFormat="1" ht="22.8" customHeight="1">
      <c r="B287" s="180"/>
      <c r="C287" s="181"/>
      <c r="D287" s="182" t="s">
        <v>71</v>
      </c>
      <c r="E287" s="194" t="s">
        <v>177</v>
      </c>
      <c r="F287" s="194" t="s">
        <v>447</v>
      </c>
      <c r="G287" s="181"/>
      <c r="H287" s="181"/>
      <c r="I287" s="184"/>
      <c r="J287" s="195">
        <f>BK287</f>
        <v>0</v>
      </c>
      <c r="K287" s="181"/>
      <c r="L287" s="186"/>
      <c r="M287" s="187"/>
      <c r="N287" s="188"/>
      <c r="O287" s="188"/>
      <c r="P287" s="189">
        <f>SUM(P288:P430)</f>
        <v>0</v>
      </c>
      <c r="Q287" s="188"/>
      <c r="R287" s="189">
        <f>SUM(R288:R430)</f>
        <v>18.48704862</v>
      </c>
      <c r="S287" s="188"/>
      <c r="T287" s="190">
        <f>SUM(T288:T430)</f>
        <v>0</v>
      </c>
      <c r="AR287" s="191" t="s">
        <v>77</v>
      </c>
      <c r="AT287" s="192" t="s">
        <v>71</v>
      </c>
      <c r="AU287" s="192" t="s">
        <v>77</v>
      </c>
      <c r="AY287" s="191" t="s">
        <v>138</v>
      </c>
      <c r="BK287" s="193">
        <f>SUM(BK288:BK430)</f>
        <v>0</v>
      </c>
    </row>
    <row r="288" spans="2:65" s="1" customFormat="1" ht="16.5" customHeight="1">
      <c r="B288" s="36"/>
      <c r="C288" s="196" t="s">
        <v>448</v>
      </c>
      <c r="D288" s="196" t="s">
        <v>140</v>
      </c>
      <c r="E288" s="197" t="s">
        <v>449</v>
      </c>
      <c r="F288" s="198" t="s">
        <v>450</v>
      </c>
      <c r="G288" s="199" t="s">
        <v>167</v>
      </c>
      <c r="H288" s="200">
        <v>55</v>
      </c>
      <c r="I288" s="201"/>
      <c r="J288" s="202">
        <f>ROUND(I288*H288,2)</f>
        <v>0</v>
      </c>
      <c r="K288" s="198" t="s">
        <v>144</v>
      </c>
      <c r="L288" s="41"/>
      <c r="M288" s="203" t="s">
        <v>19</v>
      </c>
      <c r="N288" s="204" t="s">
        <v>43</v>
      </c>
      <c r="O288" s="77"/>
      <c r="P288" s="205">
        <f>O288*H288</f>
        <v>0</v>
      </c>
      <c r="Q288" s="205">
        <v>0.00735</v>
      </c>
      <c r="R288" s="205">
        <f>Q288*H288</f>
        <v>0.40425</v>
      </c>
      <c r="S288" s="205">
        <v>0</v>
      </c>
      <c r="T288" s="206">
        <f>S288*H288</f>
        <v>0</v>
      </c>
      <c r="AR288" s="15" t="s">
        <v>145</v>
      </c>
      <c r="AT288" s="15" t="s">
        <v>140</v>
      </c>
      <c r="AU288" s="15" t="s">
        <v>79</v>
      </c>
      <c r="AY288" s="15" t="s">
        <v>138</v>
      </c>
      <c r="BE288" s="207">
        <f>IF(N288="základní",J288,0)</f>
        <v>0</v>
      </c>
      <c r="BF288" s="207">
        <f>IF(N288="snížená",J288,0)</f>
        <v>0</v>
      </c>
      <c r="BG288" s="207">
        <f>IF(N288="zákl. přenesená",J288,0)</f>
        <v>0</v>
      </c>
      <c r="BH288" s="207">
        <f>IF(N288="sníž. přenesená",J288,0)</f>
        <v>0</v>
      </c>
      <c r="BI288" s="207">
        <f>IF(N288="nulová",J288,0)</f>
        <v>0</v>
      </c>
      <c r="BJ288" s="15" t="s">
        <v>77</v>
      </c>
      <c r="BK288" s="207">
        <f>ROUND(I288*H288,2)</f>
        <v>0</v>
      </c>
      <c r="BL288" s="15" t="s">
        <v>145</v>
      </c>
      <c r="BM288" s="15" t="s">
        <v>451</v>
      </c>
    </row>
    <row r="289" spans="2:47" s="1" customFormat="1" ht="12">
      <c r="B289" s="36"/>
      <c r="C289" s="37"/>
      <c r="D289" s="208" t="s">
        <v>147</v>
      </c>
      <c r="E289" s="37"/>
      <c r="F289" s="209" t="s">
        <v>452</v>
      </c>
      <c r="G289" s="37"/>
      <c r="H289" s="37"/>
      <c r="I289" s="122"/>
      <c r="J289" s="37"/>
      <c r="K289" s="37"/>
      <c r="L289" s="41"/>
      <c r="M289" s="210"/>
      <c r="N289" s="77"/>
      <c r="O289" s="77"/>
      <c r="P289" s="77"/>
      <c r="Q289" s="77"/>
      <c r="R289" s="77"/>
      <c r="S289" s="77"/>
      <c r="T289" s="78"/>
      <c r="AT289" s="15" t="s">
        <v>147</v>
      </c>
      <c r="AU289" s="15" t="s">
        <v>79</v>
      </c>
    </row>
    <row r="290" spans="2:51" s="11" customFormat="1" ht="12">
      <c r="B290" s="211"/>
      <c r="C290" s="212"/>
      <c r="D290" s="208" t="s">
        <v>149</v>
      </c>
      <c r="E290" s="213" t="s">
        <v>19</v>
      </c>
      <c r="F290" s="214" t="s">
        <v>453</v>
      </c>
      <c r="G290" s="212"/>
      <c r="H290" s="215">
        <v>15</v>
      </c>
      <c r="I290" s="216"/>
      <c r="J290" s="212"/>
      <c r="K290" s="212"/>
      <c r="L290" s="217"/>
      <c r="M290" s="218"/>
      <c r="N290" s="219"/>
      <c r="O290" s="219"/>
      <c r="P290" s="219"/>
      <c r="Q290" s="219"/>
      <c r="R290" s="219"/>
      <c r="S290" s="219"/>
      <c r="T290" s="220"/>
      <c r="AT290" s="221" t="s">
        <v>149</v>
      </c>
      <c r="AU290" s="221" t="s">
        <v>79</v>
      </c>
      <c r="AV290" s="11" t="s">
        <v>79</v>
      </c>
      <c r="AW290" s="11" t="s">
        <v>33</v>
      </c>
      <c r="AX290" s="11" t="s">
        <v>72</v>
      </c>
      <c r="AY290" s="221" t="s">
        <v>138</v>
      </c>
    </row>
    <row r="291" spans="2:51" s="11" customFormat="1" ht="12">
      <c r="B291" s="211"/>
      <c r="C291" s="212"/>
      <c r="D291" s="208" t="s">
        <v>149</v>
      </c>
      <c r="E291" s="213" t="s">
        <v>19</v>
      </c>
      <c r="F291" s="214" t="s">
        <v>454</v>
      </c>
      <c r="G291" s="212"/>
      <c r="H291" s="215">
        <v>35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149</v>
      </c>
      <c r="AU291" s="221" t="s">
        <v>79</v>
      </c>
      <c r="AV291" s="11" t="s">
        <v>79</v>
      </c>
      <c r="AW291" s="11" t="s">
        <v>33</v>
      </c>
      <c r="AX291" s="11" t="s">
        <v>72</v>
      </c>
      <c r="AY291" s="221" t="s">
        <v>138</v>
      </c>
    </row>
    <row r="292" spans="2:51" s="11" customFormat="1" ht="12">
      <c r="B292" s="211"/>
      <c r="C292" s="212"/>
      <c r="D292" s="208" t="s">
        <v>149</v>
      </c>
      <c r="E292" s="213" t="s">
        <v>19</v>
      </c>
      <c r="F292" s="214" t="s">
        <v>455</v>
      </c>
      <c r="G292" s="212"/>
      <c r="H292" s="215">
        <v>5</v>
      </c>
      <c r="I292" s="216"/>
      <c r="J292" s="212"/>
      <c r="K292" s="212"/>
      <c r="L292" s="217"/>
      <c r="M292" s="218"/>
      <c r="N292" s="219"/>
      <c r="O292" s="219"/>
      <c r="P292" s="219"/>
      <c r="Q292" s="219"/>
      <c r="R292" s="219"/>
      <c r="S292" s="219"/>
      <c r="T292" s="220"/>
      <c r="AT292" s="221" t="s">
        <v>149</v>
      </c>
      <c r="AU292" s="221" t="s">
        <v>79</v>
      </c>
      <c r="AV292" s="11" t="s">
        <v>79</v>
      </c>
      <c r="AW292" s="11" t="s">
        <v>33</v>
      </c>
      <c r="AX292" s="11" t="s">
        <v>72</v>
      </c>
      <c r="AY292" s="221" t="s">
        <v>138</v>
      </c>
    </row>
    <row r="293" spans="2:65" s="1" customFormat="1" ht="16.5" customHeight="1">
      <c r="B293" s="36"/>
      <c r="C293" s="196" t="s">
        <v>456</v>
      </c>
      <c r="D293" s="196" t="s">
        <v>140</v>
      </c>
      <c r="E293" s="197" t="s">
        <v>457</v>
      </c>
      <c r="F293" s="198" t="s">
        <v>458</v>
      </c>
      <c r="G293" s="199" t="s">
        <v>167</v>
      </c>
      <c r="H293" s="200">
        <v>55</v>
      </c>
      <c r="I293" s="201"/>
      <c r="J293" s="202">
        <f>ROUND(I293*H293,2)</f>
        <v>0</v>
      </c>
      <c r="K293" s="198" t="s">
        <v>144</v>
      </c>
      <c r="L293" s="41"/>
      <c r="M293" s="203" t="s">
        <v>19</v>
      </c>
      <c r="N293" s="204" t="s">
        <v>43</v>
      </c>
      <c r="O293" s="77"/>
      <c r="P293" s="205">
        <f>O293*H293</f>
        <v>0</v>
      </c>
      <c r="Q293" s="205">
        <v>0.003</v>
      </c>
      <c r="R293" s="205">
        <f>Q293*H293</f>
        <v>0.165</v>
      </c>
      <c r="S293" s="205">
        <v>0</v>
      </c>
      <c r="T293" s="206">
        <f>S293*H293</f>
        <v>0</v>
      </c>
      <c r="AR293" s="15" t="s">
        <v>145</v>
      </c>
      <c r="AT293" s="15" t="s">
        <v>140</v>
      </c>
      <c r="AU293" s="15" t="s">
        <v>79</v>
      </c>
      <c r="AY293" s="15" t="s">
        <v>138</v>
      </c>
      <c r="BE293" s="207">
        <f>IF(N293="základní",J293,0)</f>
        <v>0</v>
      </c>
      <c r="BF293" s="207">
        <f>IF(N293="snížená",J293,0)</f>
        <v>0</v>
      </c>
      <c r="BG293" s="207">
        <f>IF(N293="zákl. přenesená",J293,0)</f>
        <v>0</v>
      </c>
      <c r="BH293" s="207">
        <f>IF(N293="sníž. přenesená",J293,0)</f>
        <v>0</v>
      </c>
      <c r="BI293" s="207">
        <f>IF(N293="nulová",J293,0)</f>
        <v>0</v>
      </c>
      <c r="BJ293" s="15" t="s">
        <v>77</v>
      </c>
      <c r="BK293" s="207">
        <f>ROUND(I293*H293,2)</f>
        <v>0</v>
      </c>
      <c r="BL293" s="15" t="s">
        <v>145</v>
      </c>
      <c r="BM293" s="15" t="s">
        <v>459</v>
      </c>
    </row>
    <row r="294" spans="2:47" s="1" customFormat="1" ht="12">
      <c r="B294" s="36"/>
      <c r="C294" s="37"/>
      <c r="D294" s="208" t="s">
        <v>147</v>
      </c>
      <c r="E294" s="37"/>
      <c r="F294" s="209" t="s">
        <v>460</v>
      </c>
      <c r="G294" s="37"/>
      <c r="H294" s="37"/>
      <c r="I294" s="122"/>
      <c r="J294" s="37"/>
      <c r="K294" s="37"/>
      <c r="L294" s="41"/>
      <c r="M294" s="210"/>
      <c r="N294" s="77"/>
      <c r="O294" s="77"/>
      <c r="P294" s="77"/>
      <c r="Q294" s="77"/>
      <c r="R294" s="77"/>
      <c r="S294" s="77"/>
      <c r="T294" s="78"/>
      <c r="AT294" s="15" t="s">
        <v>147</v>
      </c>
      <c r="AU294" s="15" t="s">
        <v>79</v>
      </c>
    </row>
    <row r="295" spans="2:51" s="11" customFormat="1" ht="12">
      <c r="B295" s="211"/>
      <c r="C295" s="212"/>
      <c r="D295" s="208" t="s">
        <v>149</v>
      </c>
      <c r="E295" s="213" t="s">
        <v>19</v>
      </c>
      <c r="F295" s="214" t="s">
        <v>453</v>
      </c>
      <c r="G295" s="212"/>
      <c r="H295" s="215">
        <v>15</v>
      </c>
      <c r="I295" s="216"/>
      <c r="J295" s="212"/>
      <c r="K295" s="212"/>
      <c r="L295" s="217"/>
      <c r="M295" s="218"/>
      <c r="N295" s="219"/>
      <c r="O295" s="219"/>
      <c r="P295" s="219"/>
      <c r="Q295" s="219"/>
      <c r="R295" s="219"/>
      <c r="S295" s="219"/>
      <c r="T295" s="220"/>
      <c r="AT295" s="221" t="s">
        <v>149</v>
      </c>
      <c r="AU295" s="221" t="s">
        <v>79</v>
      </c>
      <c r="AV295" s="11" t="s">
        <v>79</v>
      </c>
      <c r="AW295" s="11" t="s">
        <v>33</v>
      </c>
      <c r="AX295" s="11" t="s">
        <v>72</v>
      </c>
      <c r="AY295" s="221" t="s">
        <v>138</v>
      </c>
    </row>
    <row r="296" spans="2:51" s="11" customFormat="1" ht="12">
      <c r="B296" s="211"/>
      <c r="C296" s="212"/>
      <c r="D296" s="208" t="s">
        <v>149</v>
      </c>
      <c r="E296" s="213" t="s">
        <v>19</v>
      </c>
      <c r="F296" s="214" t="s">
        <v>454</v>
      </c>
      <c r="G296" s="212"/>
      <c r="H296" s="215">
        <v>35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149</v>
      </c>
      <c r="AU296" s="221" t="s">
        <v>79</v>
      </c>
      <c r="AV296" s="11" t="s">
        <v>79</v>
      </c>
      <c r="AW296" s="11" t="s">
        <v>33</v>
      </c>
      <c r="AX296" s="11" t="s">
        <v>72</v>
      </c>
      <c r="AY296" s="221" t="s">
        <v>138</v>
      </c>
    </row>
    <row r="297" spans="2:51" s="11" customFormat="1" ht="12">
      <c r="B297" s="211"/>
      <c r="C297" s="212"/>
      <c r="D297" s="208" t="s">
        <v>149</v>
      </c>
      <c r="E297" s="213" t="s">
        <v>19</v>
      </c>
      <c r="F297" s="214" t="s">
        <v>455</v>
      </c>
      <c r="G297" s="212"/>
      <c r="H297" s="215">
        <v>5</v>
      </c>
      <c r="I297" s="216"/>
      <c r="J297" s="212"/>
      <c r="K297" s="212"/>
      <c r="L297" s="217"/>
      <c r="M297" s="218"/>
      <c r="N297" s="219"/>
      <c r="O297" s="219"/>
      <c r="P297" s="219"/>
      <c r="Q297" s="219"/>
      <c r="R297" s="219"/>
      <c r="S297" s="219"/>
      <c r="T297" s="220"/>
      <c r="AT297" s="221" t="s">
        <v>149</v>
      </c>
      <c r="AU297" s="221" t="s">
        <v>79</v>
      </c>
      <c r="AV297" s="11" t="s">
        <v>79</v>
      </c>
      <c r="AW297" s="11" t="s">
        <v>33</v>
      </c>
      <c r="AX297" s="11" t="s">
        <v>72</v>
      </c>
      <c r="AY297" s="221" t="s">
        <v>138</v>
      </c>
    </row>
    <row r="298" spans="2:65" s="1" customFormat="1" ht="16.5" customHeight="1">
      <c r="B298" s="36"/>
      <c r="C298" s="196" t="s">
        <v>461</v>
      </c>
      <c r="D298" s="196" t="s">
        <v>140</v>
      </c>
      <c r="E298" s="197" t="s">
        <v>462</v>
      </c>
      <c r="F298" s="198" t="s">
        <v>463</v>
      </c>
      <c r="G298" s="199" t="s">
        <v>167</v>
      </c>
      <c r="H298" s="200">
        <v>55</v>
      </c>
      <c r="I298" s="201"/>
      <c r="J298" s="202">
        <f>ROUND(I298*H298,2)</f>
        <v>0</v>
      </c>
      <c r="K298" s="198" t="s">
        <v>144</v>
      </c>
      <c r="L298" s="41"/>
      <c r="M298" s="203" t="s">
        <v>19</v>
      </c>
      <c r="N298" s="204" t="s">
        <v>43</v>
      </c>
      <c r="O298" s="77"/>
      <c r="P298" s="205">
        <f>O298*H298</f>
        <v>0</v>
      </c>
      <c r="Q298" s="205">
        <v>0.0154</v>
      </c>
      <c r="R298" s="205">
        <f>Q298*H298</f>
        <v>0.847</v>
      </c>
      <c r="S298" s="205">
        <v>0</v>
      </c>
      <c r="T298" s="206">
        <f>S298*H298</f>
        <v>0</v>
      </c>
      <c r="AR298" s="15" t="s">
        <v>145</v>
      </c>
      <c r="AT298" s="15" t="s">
        <v>140</v>
      </c>
      <c r="AU298" s="15" t="s">
        <v>79</v>
      </c>
      <c r="AY298" s="15" t="s">
        <v>138</v>
      </c>
      <c r="BE298" s="207">
        <f>IF(N298="základní",J298,0)</f>
        <v>0</v>
      </c>
      <c r="BF298" s="207">
        <f>IF(N298="snížená",J298,0)</f>
        <v>0</v>
      </c>
      <c r="BG298" s="207">
        <f>IF(N298="zákl. přenesená",J298,0)</f>
        <v>0</v>
      </c>
      <c r="BH298" s="207">
        <f>IF(N298="sníž. přenesená",J298,0)</f>
        <v>0</v>
      </c>
      <c r="BI298" s="207">
        <f>IF(N298="nulová",J298,0)</f>
        <v>0</v>
      </c>
      <c r="BJ298" s="15" t="s">
        <v>77</v>
      </c>
      <c r="BK298" s="207">
        <f>ROUND(I298*H298,2)</f>
        <v>0</v>
      </c>
      <c r="BL298" s="15" t="s">
        <v>145</v>
      </c>
      <c r="BM298" s="15" t="s">
        <v>464</v>
      </c>
    </row>
    <row r="299" spans="2:47" s="1" customFormat="1" ht="12">
      <c r="B299" s="36"/>
      <c r="C299" s="37"/>
      <c r="D299" s="208" t="s">
        <v>147</v>
      </c>
      <c r="E299" s="37"/>
      <c r="F299" s="209" t="s">
        <v>465</v>
      </c>
      <c r="G299" s="37"/>
      <c r="H299" s="37"/>
      <c r="I299" s="122"/>
      <c r="J299" s="37"/>
      <c r="K299" s="37"/>
      <c r="L299" s="41"/>
      <c r="M299" s="210"/>
      <c r="N299" s="77"/>
      <c r="O299" s="77"/>
      <c r="P299" s="77"/>
      <c r="Q299" s="77"/>
      <c r="R299" s="77"/>
      <c r="S299" s="77"/>
      <c r="T299" s="78"/>
      <c r="AT299" s="15" t="s">
        <v>147</v>
      </c>
      <c r="AU299" s="15" t="s">
        <v>79</v>
      </c>
    </row>
    <row r="300" spans="2:51" s="11" customFormat="1" ht="12">
      <c r="B300" s="211"/>
      <c r="C300" s="212"/>
      <c r="D300" s="208" t="s">
        <v>149</v>
      </c>
      <c r="E300" s="213" t="s">
        <v>19</v>
      </c>
      <c r="F300" s="214" t="s">
        <v>453</v>
      </c>
      <c r="G300" s="212"/>
      <c r="H300" s="215">
        <v>15</v>
      </c>
      <c r="I300" s="216"/>
      <c r="J300" s="212"/>
      <c r="K300" s="212"/>
      <c r="L300" s="217"/>
      <c r="M300" s="218"/>
      <c r="N300" s="219"/>
      <c r="O300" s="219"/>
      <c r="P300" s="219"/>
      <c r="Q300" s="219"/>
      <c r="R300" s="219"/>
      <c r="S300" s="219"/>
      <c r="T300" s="220"/>
      <c r="AT300" s="221" t="s">
        <v>149</v>
      </c>
      <c r="AU300" s="221" t="s">
        <v>79</v>
      </c>
      <c r="AV300" s="11" t="s">
        <v>79</v>
      </c>
      <c r="AW300" s="11" t="s">
        <v>33</v>
      </c>
      <c r="AX300" s="11" t="s">
        <v>72</v>
      </c>
      <c r="AY300" s="221" t="s">
        <v>138</v>
      </c>
    </row>
    <row r="301" spans="2:51" s="11" customFormat="1" ht="12">
      <c r="B301" s="211"/>
      <c r="C301" s="212"/>
      <c r="D301" s="208" t="s">
        <v>149</v>
      </c>
      <c r="E301" s="213" t="s">
        <v>19</v>
      </c>
      <c r="F301" s="214" t="s">
        <v>454</v>
      </c>
      <c r="G301" s="212"/>
      <c r="H301" s="215">
        <v>35</v>
      </c>
      <c r="I301" s="216"/>
      <c r="J301" s="212"/>
      <c r="K301" s="212"/>
      <c r="L301" s="217"/>
      <c r="M301" s="218"/>
      <c r="N301" s="219"/>
      <c r="O301" s="219"/>
      <c r="P301" s="219"/>
      <c r="Q301" s="219"/>
      <c r="R301" s="219"/>
      <c r="S301" s="219"/>
      <c r="T301" s="220"/>
      <c r="AT301" s="221" t="s">
        <v>149</v>
      </c>
      <c r="AU301" s="221" t="s">
        <v>79</v>
      </c>
      <c r="AV301" s="11" t="s">
        <v>79</v>
      </c>
      <c r="AW301" s="11" t="s">
        <v>33</v>
      </c>
      <c r="AX301" s="11" t="s">
        <v>72</v>
      </c>
      <c r="AY301" s="221" t="s">
        <v>138</v>
      </c>
    </row>
    <row r="302" spans="2:51" s="11" customFormat="1" ht="12">
      <c r="B302" s="211"/>
      <c r="C302" s="212"/>
      <c r="D302" s="208" t="s">
        <v>149</v>
      </c>
      <c r="E302" s="213" t="s">
        <v>19</v>
      </c>
      <c r="F302" s="214" t="s">
        <v>455</v>
      </c>
      <c r="G302" s="212"/>
      <c r="H302" s="215">
        <v>5</v>
      </c>
      <c r="I302" s="216"/>
      <c r="J302" s="212"/>
      <c r="K302" s="212"/>
      <c r="L302" s="217"/>
      <c r="M302" s="218"/>
      <c r="N302" s="219"/>
      <c r="O302" s="219"/>
      <c r="P302" s="219"/>
      <c r="Q302" s="219"/>
      <c r="R302" s="219"/>
      <c r="S302" s="219"/>
      <c r="T302" s="220"/>
      <c r="AT302" s="221" t="s">
        <v>149</v>
      </c>
      <c r="AU302" s="221" t="s">
        <v>79</v>
      </c>
      <c r="AV302" s="11" t="s">
        <v>79</v>
      </c>
      <c r="AW302" s="11" t="s">
        <v>33</v>
      </c>
      <c r="AX302" s="11" t="s">
        <v>72</v>
      </c>
      <c r="AY302" s="221" t="s">
        <v>138</v>
      </c>
    </row>
    <row r="303" spans="2:65" s="1" customFormat="1" ht="16.5" customHeight="1">
      <c r="B303" s="36"/>
      <c r="C303" s="196" t="s">
        <v>466</v>
      </c>
      <c r="D303" s="196" t="s">
        <v>140</v>
      </c>
      <c r="E303" s="197" t="s">
        <v>467</v>
      </c>
      <c r="F303" s="198" t="s">
        <v>468</v>
      </c>
      <c r="G303" s="199" t="s">
        <v>167</v>
      </c>
      <c r="H303" s="200">
        <v>55</v>
      </c>
      <c r="I303" s="201"/>
      <c r="J303" s="202">
        <f>ROUND(I303*H303,2)</f>
        <v>0</v>
      </c>
      <c r="K303" s="198" t="s">
        <v>144</v>
      </c>
      <c r="L303" s="41"/>
      <c r="M303" s="203" t="s">
        <v>19</v>
      </c>
      <c r="N303" s="204" t="s">
        <v>43</v>
      </c>
      <c r="O303" s="77"/>
      <c r="P303" s="205">
        <f>O303*H303</f>
        <v>0</v>
      </c>
      <c r="Q303" s="205">
        <v>0.0079</v>
      </c>
      <c r="R303" s="205">
        <f>Q303*H303</f>
        <v>0.43450000000000005</v>
      </c>
      <c r="S303" s="205">
        <v>0</v>
      </c>
      <c r="T303" s="206">
        <f>S303*H303</f>
        <v>0</v>
      </c>
      <c r="AR303" s="15" t="s">
        <v>145</v>
      </c>
      <c r="AT303" s="15" t="s">
        <v>140</v>
      </c>
      <c r="AU303" s="15" t="s">
        <v>79</v>
      </c>
      <c r="AY303" s="15" t="s">
        <v>138</v>
      </c>
      <c r="BE303" s="207">
        <f>IF(N303="základní",J303,0)</f>
        <v>0</v>
      </c>
      <c r="BF303" s="207">
        <f>IF(N303="snížená",J303,0)</f>
        <v>0</v>
      </c>
      <c r="BG303" s="207">
        <f>IF(N303="zákl. přenesená",J303,0)</f>
        <v>0</v>
      </c>
      <c r="BH303" s="207">
        <f>IF(N303="sníž. přenesená",J303,0)</f>
        <v>0</v>
      </c>
      <c r="BI303" s="207">
        <f>IF(N303="nulová",J303,0)</f>
        <v>0</v>
      </c>
      <c r="BJ303" s="15" t="s">
        <v>77</v>
      </c>
      <c r="BK303" s="207">
        <f>ROUND(I303*H303,2)</f>
        <v>0</v>
      </c>
      <c r="BL303" s="15" t="s">
        <v>145</v>
      </c>
      <c r="BM303" s="15" t="s">
        <v>469</v>
      </c>
    </row>
    <row r="304" spans="2:47" s="1" customFormat="1" ht="12">
      <c r="B304" s="36"/>
      <c r="C304" s="37"/>
      <c r="D304" s="208" t="s">
        <v>147</v>
      </c>
      <c r="E304" s="37"/>
      <c r="F304" s="209" t="s">
        <v>470</v>
      </c>
      <c r="G304" s="37"/>
      <c r="H304" s="37"/>
      <c r="I304" s="122"/>
      <c r="J304" s="37"/>
      <c r="K304" s="37"/>
      <c r="L304" s="41"/>
      <c r="M304" s="210"/>
      <c r="N304" s="77"/>
      <c r="O304" s="77"/>
      <c r="P304" s="77"/>
      <c r="Q304" s="77"/>
      <c r="R304" s="77"/>
      <c r="S304" s="77"/>
      <c r="T304" s="78"/>
      <c r="AT304" s="15" t="s">
        <v>147</v>
      </c>
      <c r="AU304" s="15" t="s">
        <v>79</v>
      </c>
    </row>
    <row r="305" spans="2:51" s="11" customFormat="1" ht="12">
      <c r="B305" s="211"/>
      <c r="C305" s="212"/>
      <c r="D305" s="208" t="s">
        <v>149</v>
      </c>
      <c r="E305" s="213" t="s">
        <v>19</v>
      </c>
      <c r="F305" s="214" t="s">
        <v>453</v>
      </c>
      <c r="G305" s="212"/>
      <c r="H305" s="215">
        <v>15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149</v>
      </c>
      <c r="AU305" s="221" t="s">
        <v>79</v>
      </c>
      <c r="AV305" s="11" t="s">
        <v>79</v>
      </c>
      <c r="AW305" s="11" t="s">
        <v>33</v>
      </c>
      <c r="AX305" s="11" t="s">
        <v>72</v>
      </c>
      <c r="AY305" s="221" t="s">
        <v>138</v>
      </c>
    </row>
    <row r="306" spans="2:51" s="11" customFormat="1" ht="12">
      <c r="B306" s="211"/>
      <c r="C306" s="212"/>
      <c r="D306" s="208" t="s">
        <v>149</v>
      </c>
      <c r="E306" s="213" t="s">
        <v>19</v>
      </c>
      <c r="F306" s="214" t="s">
        <v>454</v>
      </c>
      <c r="G306" s="212"/>
      <c r="H306" s="215">
        <v>35</v>
      </c>
      <c r="I306" s="216"/>
      <c r="J306" s="212"/>
      <c r="K306" s="212"/>
      <c r="L306" s="217"/>
      <c r="M306" s="218"/>
      <c r="N306" s="219"/>
      <c r="O306" s="219"/>
      <c r="P306" s="219"/>
      <c r="Q306" s="219"/>
      <c r="R306" s="219"/>
      <c r="S306" s="219"/>
      <c r="T306" s="220"/>
      <c r="AT306" s="221" t="s">
        <v>149</v>
      </c>
      <c r="AU306" s="221" t="s">
        <v>79</v>
      </c>
      <c r="AV306" s="11" t="s">
        <v>79</v>
      </c>
      <c r="AW306" s="11" t="s">
        <v>33</v>
      </c>
      <c r="AX306" s="11" t="s">
        <v>72</v>
      </c>
      <c r="AY306" s="221" t="s">
        <v>138</v>
      </c>
    </row>
    <row r="307" spans="2:51" s="11" customFormat="1" ht="12">
      <c r="B307" s="211"/>
      <c r="C307" s="212"/>
      <c r="D307" s="208" t="s">
        <v>149</v>
      </c>
      <c r="E307" s="213" t="s">
        <v>19</v>
      </c>
      <c r="F307" s="214" t="s">
        <v>455</v>
      </c>
      <c r="G307" s="212"/>
      <c r="H307" s="215">
        <v>5</v>
      </c>
      <c r="I307" s="216"/>
      <c r="J307" s="212"/>
      <c r="K307" s="212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149</v>
      </c>
      <c r="AU307" s="221" t="s">
        <v>79</v>
      </c>
      <c r="AV307" s="11" t="s">
        <v>79</v>
      </c>
      <c r="AW307" s="11" t="s">
        <v>33</v>
      </c>
      <c r="AX307" s="11" t="s">
        <v>72</v>
      </c>
      <c r="AY307" s="221" t="s">
        <v>138</v>
      </c>
    </row>
    <row r="308" spans="2:65" s="1" customFormat="1" ht="16.5" customHeight="1">
      <c r="B308" s="36"/>
      <c r="C308" s="196" t="s">
        <v>471</v>
      </c>
      <c r="D308" s="196" t="s">
        <v>140</v>
      </c>
      <c r="E308" s="197" t="s">
        <v>472</v>
      </c>
      <c r="F308" s="198" t="s">
        <v>473</v>
      </c>
      <c r="G308" s="199" t="s">
        <v>167</v>
      </c>
      <c r="H308" s="200">
        <v>168.218</v>
      </c>
      <c r="I308" s="201"/>
      <c r="J308" s="202">
        <f>ROUND(I308*H308,2)</f>
        <v>0</v>
      </c>
      <c r="K308" s="198" t="s">
        <v>144</v>
      </c>
      <c r="L308" s="41"/>
      <c r="M308" s="203" t="s">
        <v>19</v>
      </c>
      <c r="N308" s="204" t="s">
        <v>43</v>
      </c>
      <c r="O308" s="77"/>
      <c r="P308" s="205">
        <f>O308*H308</f>
        <v>0</v>
      </c>
      <c r="Q308" s="205">
        <v>0.00735</v>
      </c>
      <c r="R308" s="205">
        <f>Q308*H308</f>
        <v>1.2364023</v>
      </c>
      <c r="S308" s="205">
        <v>0</v>
      </c>
      <c r="T308" s="206">
        <f>S308*H308</f>
        <v>0</v>
      </c>
      <c r="AR308" s="15" t="s">
        <v>145</v>
      </c>
      <c r="AT308" s="15" t="s">
        <v>140</v>
      </c>
      <c r="AU308" s="15" t="s">
        <v>79</v>
      </c>
      <c r="AY308" s="15" t="s">
        <v>138</v>
      </c>
      <c r="BE308" s="207">
        <f>IF(N308="základní",J308,0)</f>
        <v>0</v>
      </c>
      <c r="BF308" s="207">
        <f>IF(N308="snížená",J308,0)</f>
        <v>0</v>
      </c>
      <c r="BG308" s="207">
        <f>IF(N308="zákl. přenesená",J308,0)</f>
        <v>0</v>
      </c>
      <c r="BH308" s="207">
        <f>IF(N308="sníž. přenesená",J308,0)</f>
        <v>0</v>
      </c>
      <c r="BI308" s="207">
        <f>IF(N308="nulová",J308,0)</f>
        <v>0</v>
      </c>
      <c r="BJ308" s="15" t="s">
        <v>77</v>
      </c>
      <c r="BK308" s="207">
        <f>ROUND(I308*H308,2)</f>
        <v>0</v>
      </c>
      <c r="BL308" s="15" t="s">
        <v>145</v>
      </c>
      <c r="BM308" s="15" t="s">
        <v>474</v>
      </c>
    </row>
    <row r="309" spans="2:47" s="1" customFormat="1" ht="12">
      <c r="B309" s="36"/>
      <c r="C309" s="37"/>
      <c r="D309" s="208" t="s">
        <v>147</v>
      </c>
      <c r="E309" s="37"/>
      <c r="F309" s="209" t="s">
        <v>475</v>
      </c>
      <c r="G309" s="37"/>
      <c r="H309" s="37"/>
      <c r="I309" s="122"/>
      <c r="J309" s="37"/>
      <c r="K309" s="37"/>
      <c r="L309" s="41"/>
      <c r="M309" s="210"/>
      <c r="N309" s="77"/>
      <c r="O309" s="77"/>
      <c r="P309" s="77"/>
      <c r="Q309" s="77"/>
      <c r="R309" s="77"/>
      <c r="S309" s="77"/>
      <c r="T309" s="78"/>
      <c r="AT309" s="15" t="s">
        <v>147</v>
      </c>
      <c r="AU309" s="15" t="s">
        <v>79</v>
      </c>
    </row>
    <row r="310" spans="2:51" s="11" customFormat="1" ht="12">
      <c r="B310" s="211"/>
      <c r="C310" s="212"/>
      <c r="D310" s="208" t="s">
        <v>149</v>
      </c>
      <c r="E310" s="213" t="s">
        <v>19</v>
      </c>
      <c r="F310" s="214" t="s">
        <v>476</v>
      </c>
      <c r="G310" s="212"/>
      <c r="H310" s="215">
        <v>23.592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149</v>
      </c>
      <c r="AU310" s="221" t="s">
        <v>79</v>
      </c>
      <c r="AV310" s="11" t="s">
        <v>79</v>
      </c>
      <c r="AW310" s="11" t="s">
        <v>33</v>
      </c>
      <c r="AX310" s="11" t="s">
        <v>72</v>
      </c>
      <c r="AY310" s="221" t="s">
        <v>138</v>
      </c>
    </row>
    <row r="311" spans="2:51" s="11" customFormat="1" ht="12">
      <c r="B311" s="211"/>
      <c r="C311" s="212"/>
      <c r="D311" s="208" t="s">
        <v>149</v>
      </c>
      <c r="E311" s="213" t="s">
        <v>19</v>
      </c>
      <c r="F311" s="214" t="s">
        <v>477</v>
      </c>
      <c r="G311" s="212"/>
      <c r="H311" s="215">
        <v>59.565</v>
      </c>
      <c r="I311" s="216"/>
      <c r="J311" s="212"/>
      <c r="K311" s="212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149</v>
      </c>
      <c r="AU311" s="221" t="s">
        <v>79</v>
      </c>
      <c r="AV311" s="11" t="s">
        <v>79</v>
      </c>
      <c r="AW311" s="11" t="s">
        <v>33</v>
      </c>
      <c r="AX311" s="11" t="s">
        <v>72</v>
      </c>
      <c r="AY311" s="221" t="s">
        <v>138</v>
      </c>
    </row>
    <row r="312" spans="2:51" s="11" customFormat="1" ht="12">
      <c r="B312" s="211"/>
      <c r="C312" s="212"/>
      <c r="D312" s="208" t="s">
        <v>149</v>
      </c>
      <c r="E312" s="213" t="s">
        <v>19</v>
      </c>
      <c r="F312" s="214" t="s">
        <v>478</v>
      </c>
      <c r="G312" s="212"/>
      <c r="H312" s="215">
        <v>21.852</v>
      </c>
      <c r="I312" s="216"/>
      <c r="J312" s="212"/>
      <c r="K312" s="212"/>
      <c r="L312" s="217"/>
      <c r="M312" s="218"/>
      <c r="N312" s="219"/>
      <c r="O312" s="219"/>
      <c r="P312" s="219"/>
      <c r="Q312" s="219"/>
      <c r="R312" s="219"/>
      <c r="S312" s="219"/>
      <c r="T312" s="220"/>
      <c r="AT312" s="221" t="s">
        <v>149</v>
      </c>
      <c r="AU312" s="221" t="s">
        <v>79</v>
      </c>
      <c r="AV312" s="11" t="s">
        <v>79</v>
      </c>
      <c r="AW312" s="11" t="s">
        <v>33</v>
      </c>
      <c r="AX312" s="11" t="s">
        <v>72</v>
      </c>
      <c r="AY312" s="221" t="s">
        <v>138</v>
      </c>
    </row>
    <row r="313" spans="2:51" s="11" customFormat="1" ht="12">
      <c r="B313" s="211"/>
      <c r="C313" s="212"/>
      <c r="D313" s="208" t="s">
        <v>149</v>
      </c>
      <c r="E313" s="213" t="s">
        <v>19</v>
      </c>
      <c r="F313" s="214" t="s">
        <v>479</v>
      </c>
      <c r="G313" s="212"/>
      <c r="H313" s="215">
        <v>18.359</v>
      </c>
      <c r="I313" s="216"/>
      <c r="J313" s="212"/>
      <c r="K313" s="212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149</v>
      </c>
      <c r="AU313" s="221" t="s">
        <v>79</v>
      </c>
      <c r="AV313" s="11" t="s">
        <v>79</v>
      </c>
      <c r="AW313" s="11" t="s">
        <v>33</v>
      </c>
      <c r="AX313" s="11" t="s">
        <v>72</v>
      </c>
      <c r="AY313" s="221" t="s">
        <v>138</v>
      </c>
    </row>
    <row r="314" spans="2:51" s="11" customFormat="1" ht="12">
      <c r="B314" s="211"/>
      <c r="C314" s="212"/>
      <c r="D314" s="208" t="s">
        <v>149</v>
      </c>
      <c r="E314" s="213" t="s">
        <v>19</v>
      </c>
      <c r="F314" s="214" t="s">
        <v>480</v>
      </c>
      <c r="G314" s="212"/>
      <c r="H314" s="215">
        <v>24.85</v>
      </c>
      <c r="I314" s="216"/>
      <c r="J314" s="212"/>
      <c r="K314" s="212"/>
      <c r="L314" s="217"/>
      <c r="M314" s="218"/>
      <c r="N314" s="219"/>
      <c r="O314" s="219"/>
      <c r="P314" s="219"/>
      <c r="Q314" s="219"/>
      <c r="R314" s="219"/>
      <c r="S314" s="219"/>
      <c r="T314" s="220"/>
      <c r="AT314" s="221" t="s">
        <v>149</v>
      </c>
      <c r="AU314" s="221" t="s">
        <v>79</v>
      </c>
      <c r="AV314" s="11" t="s">
        <v>79</v>
      </c>
      <c r="AW314" s="11" t="s">
        <v>33</v>
      </c>
      <c r="AX314" s="11" t="s">
        <v>72</v>
      </c>
      <c r="AY314" s="221" t="s">
        <v>138</v>
      </c>
    </row>
    <row r="315" spans="2:51" s="11" customFormat="1" ht="12">
      <c r="B315" s="211"/>
      <c r="C315" s="212"/>
      <c r="D315" s="208" t="s">
        <v>149</v>
      </c>
      <c r="E315" s="213" t="s">
        <v>19</v>
      </c>
      <c r="F315" s="214" t="s">
        <v>481</v>
      </c>
      <c r="G315" s="212"/>
      <c r="H315" s="215">
        <v>20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149</v>
      </c>
      <c r="AU315" s="221" t="s">
        <v>79</v>
      </c>
      <c r="AV315" s="11" t="s">
        <v>79</v>
      </c>
      <c r="AW315" s="11" t="s">
        <v>33</v>
      </c>
      <c r="AX315" s="11" t="s">
        <v>72</v>
      </c>
      <c r="AY315" s="221" t="s">
        <v>138</v>
      </c>
    </row>
    <row r="316" spans="2:65" s="1" customFormat="1" ht="16.5" customHeight="1">
      <c r="B316" s="36"/>
      <c r="C316" s="196" t="s">
        <v>482</v>
      </c>
      <c r="D316" s="196" t="s">
        <v>140</v>
      </c>
      <c r="E316" s="197" t="s">
        <v>483</v>
      </c>
      <c r="F316" s="198" t="s">
        <v>484</v>
      </c>
      <c r="G316" s="199" t="s">
        <v>167</v>
      </c>
      <c r="H316" s="200">
        <v>131.018</v>
      </c>
      <c r="I316" s="201"/>
      <c r="J316" s="202">
        <f>ROUND(I316*H316,2)</f>
        <v>0</v>
      </c>
      <c r="K316" s="198" t="s">
        <v>144</v>
      </c>
      <c r="L316" s="41"/>
      <c r="M316" s="203" t="s">
        <v>19</v>
      </c>
      <c r="N316" s="204" t="s">
        <v>43</v>
      </c>
      <c r="O316" s="77"/>
      <c r="P316" s="205">
        <f>O316*H316</f>
        <v>0</v>
      </c>
      <c r="Q316" s="205">
        <v>0.003</v>
      </c>
      <c r="R316" s="205">
        <f>Q316*H316</f>
        <v>0.393054</v>
      </c>
      <c r="S316" s="205">
        <v>0</v>
      </c>
      <c r="T316" s="206">
        <f>S316*H316</f>
        <v>0</v>
      </c>
      <c r="AR316" s="15" t="s">
        <v>145</v>
      </c>
      <c r="AT316" s="15" t="s">
        <v>140</v>
      </c>
      <c r="AU316" s="15" t="s">
        <v>79</v>
      </c>
      <c r="AY316" s="15" t="s">
        <v>138</v>
      </c>
      <c r="BE316" s="207">
        <f>IF(N316="základní",J316,0)</f>
        <v>0</v>
      </c>
      <c r="BF316" s="207">
        <f>IF(N316="snížená",J316,0)</f>
        <v>0</v>
      </c>
      <c r="BG316" s="207">
        <f>IF(N316="zákl. přenesená",J316,0)</f>
        <v>0</v>
      </c>
      <c r="BH316" s="207">
        <f>IF(N316="sníž. přenesená",J316,0)</f>
        <v>0</v>
      </c>
      <c r="BI316" s="207">
        <f>IF(N316="nulová",J316,0)</f>
        <v>0</v>
      </c>
      <c r="BJ316" s="15" t="s">
        <v>77</v>
      </c>
      <c r="BK316" s="207">
        <f>ROUND(I316*H316,2)</f>
        <v>0</v>
      </c>
      <c r="BL316" s="15" t="s">
        <v>145</v>
      </c>
      <c r="BM316" s="15" t="s">
        <v>485</v>
      </c>
    </row>
    <row r="317" spans="2:47" s="1" customFormat="1" ht="12">
      <c r="B317" s="36"/>
      <c r="C317" s="37"/>
      <c r="D317" s="208" t="s">
        <v>147</v>
      </c>
      <c r="E317" s="37"/>
      <c r="F317" s="209" t="s">
        <v>486</v>
      </c>
      <c r="G317" s="37"/>
      <c r="H317" s="37"/>
      <c r="I317" s="122"/>
      <c r="J317" s="37"/>
      <c r="K317" s="37"/>
      <c r="L317" s="41"/>
      <c r="M317" s="210"/>
      <c r="N317" s="77"/>
      <c r="O317" s="77"/>
      <c r="P317" s="77"/>
      <c r="Q317" s="77"/>
      <c r="R317" s="77"/>
      <c r="S317" s="77"/>
      <c r="T317" s="78"/>
      <c r="AT317" s="15" t="s">
        <v>147</v>
      </c>
      <c r="AU317" s="15" t="s">
        <v>79</v>
      </c>
    </row>
    <row r="318" spans="2:51" s="11" customFormat="1" ht="12">
      <c r="B318" s="211"/>
      <c r="C318" s="212"/>
      <c r="D318" s="208" t="s">
        <v>149</v>
      </c>
      <c r="E318" s="213" t="s">
        <v>19</v>
      </c>
      <c r="F318" s="214" t="s">
        <v>487</v>
      </c>
      <c r="G318" s="212"/>
      <c r="H318" s="215">
        <v>168.218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149</v>
      </c>
      <c r="AU318" s="221" t="s">
        <v>79</v>
      </c>
      <c r="AV318" s="11" t="s">
        <v>79</v>
      </c>
      <c r="AW318" s="11" t="s">
        <v>33</v>
      </c>
      <c r="AX318" s="11" t="s">
        <v>72</v>
      </c>
      <c r="AY318" s="221" t="s">
        <v>138</v>
      </c>
    </row>
    <row r="319" spans="2:51" s="11" customFormat="1" ht="12">
      <c r="B319" s="211"/>
      <c r="C319" s="212"/>
      <c r="D319" s="208" t="s">
        <v>149</v>
      </c>
      <c r="E319" s="213" t="s">
        <v>19</v>
      </c>
      <c r="F319" s="214" t="s">
        <v>488</v>
      </c>
      <c r="G319" s="212"/>
      <c r="H319" s="215">
        <v>-37.2</v>
      </c>
      <c r="I319" s="216"/>
      <c r="J319" s="212"/>
      <c r="K319" s="212"/>
      <c r="L319" s="217"/>
      <c r="M319" s="218"/>
      <c r="N319" s="219"/>
      <c r="O319" s="219"/>
      <c r="P319" s="219"/>
      <c r="Q319" s="219"/>
      <c r="R319" s="219"/>
      <c r="S319" s="219"/>
      <c r="T319" s="220"/>
      <c r="AT319" s="221" t="s">
        <v>149</v>
      </c>
      <c r="AU319" s="221" t="s">
        <v>79</v>
      </c>
      <c r="AV319" s="11" t="s">
        <v>79</v>
      </c>
      <c r="AW319" s="11" t="s">
        <v>33</v>
      </c>
      <c r="AX319" s="11" t="s">
        <v>72</v>
      </c>
      <c r="AY319" s="221" t="s">
        <v>138</v>
      </c>
    </row>
    <row r="320" spans="2:65" s="1" customFormat="1" ht="16.5" customHeight="1">
      <c r="B320" s="36"/>
      <c r="C320" s="196" t="s">
        <v>489</v>
      </c>
      <c r="D320" s="196" t="s">
        <v>140</v>
      </c>
      <c r="E320" s="197" t="s">
        <v>490</v>
      </c>
      <c r="F320" s="198" t="s">
        <v>491</v>
      </c>
      <c r="G320" s="199" t="s">
        <v>167</v>
      </c>
      <c r="H320" s="200">
        <v>168.218</v>
      </c>
      <c r="I320" s="201"/>
      <c r="J320" s="202">
        <f>ROUND(I320*H320,2)</f>
        <v>0</v>
      </c>
      <c r="K320" s="198" t="s">
        <v>144</v>
      </c>
      <c r="L320" s="41"/>
      <c r="M320" s="203" t="s">
        <v>19</v>
      </c>
      <c r="N320" s="204" t="s">
        <v>43</v>
      </c>
      <c r="O320" s="77"/>
      <c r="P320" s="205">
        <f>O320*H320</f>
        <v>0</v>
      </c>
      <c r="Q320" s="205">
        <v>0.0154</v>
      </c>
      <c r="R320" s="205">
        <f>Q320*H320</f>
        <v>2.5905572</v>
      </c>
      <c r="S320" s="205">
        <v>0</v>
      </c>
      <c r="T320" s="206">
        <f>S320*H320</f>
        <v>0</v>
      </c>
      <c r="AR320" s="15" t="s">
        <v>145</v>
      </c>
      <c r="AT320" s="15" t="s">
        <v>140</v>
      </c>
      <c r="AU320" s="15" t="s">
        <v>79</v>
      </c>
      <c r="AY320" s="15" t="s">
        <v>138</v>
      </c>
      <c r="BE320" s="207">
        <f>IF(N320="základní",J320,0)</f>
        <v>0</v>
      </c>
      <c r="BF320" s="207">
        <f>IF(N320="snížená",J320,0)</f>
        <v>0</v>
      </c>
      <c r="BG320" s="207">
        <f>IF(N320="zákl. přenesená",J320,0)</f>
        <v>0</v>
      </c>
      <c r="BH320" s="207">
        <f>IF(N320="sníž. přenesená",J320,0)</f>
        <v>0</v>
      </c>
      <c r="BI320" s="207">
        <f>IF(N320="nulová",J320,0)</f>
        <v>0</v>
      </c>
      <c r="BJ320" s="15" t="s">
        <v>77</v>
      </c>
      <c r="BK320" s="207">
        <f>ROUND(I320*H320,2)</f>
        <v>0</v>
      </c>
      <c r="BL320" s="15" t="s">
        <v>145</v>
      </c>
      <c r="BM320" s="15" t="s">
        <v>492</v>
      </c>
    </row>
    <row r="321" spans="2:47" s="1" customFormat="1" ht="12">
      <c r="B321" s="36"/>
      <c r="C321" s="37"/>
      <c r="D321" s="208" t="s">
        <v>147</v>
      </c>
      <c r="E321" s="37"/>
      <c r="F321" s="209" t="s">
        <v>493</v>
      </c>
      <c r="G321" s="37"/>
      <c r="H321" s="37"/>
      <c r="I321" s="122"/>
      <c r="J321" s="37"/>
      <c r="K321" s="37"/>
      <c r="L321" s="41"/>
      <c r="M321" s="210"/>
      <c r="N321" s="77"/>
      <c r="O321" s="77"/>
      <c r="P321" s="77"/>
      <c r="Q321" s="77"/>
      <c r="R321" s="77"/>
      <c r="S321" s="77"/>
      <c r="T321" s="78"/>
      <c r="AT321" s="15" t="s">
        <v>147</v>
      </c>
      <c r="AU321" s="15" t="s">
        <v>79</v>
      </c>
    </row>
    <row r="322" spans="2:51" s="11" customFormat="1" ht="12">
      <c r="B322" s="211"/>
      <c r="C322" s="212"/>
      <c r="D322" s="208" t="s">
        <v>149</v>
      </c>
      <c r="E322" s="213" t="s">
        <v>19</v>
      </c>
      <c r="F322" s="214" t="s">
        <v>476</v>
      </c>
      <c r="G322" s="212"/>
      <c r="H322" s="215">
        <v>23.592</v>
      </c>
      <c r="I322" s="216"/>
      <c r="J322" s="212"/>
      <c r="K322" s="212"/>
      <c r="L322" s="217"/>
      <c r="M322" s="218"/>
      <c r="N322" s="219"/>
      <c r="O322" s="219"/>
      <c r="P322" s="219"/>
      <c r="Q322" s="219"/>
      <c r="R322" s="219"/>
      <c r="S322" s="219"/>
      <c r="T322" s="220"/>
      <c r="AT322" s="221" t="s">
        <v>149</v>
      </c>
      <c r="AU322" s="221" t="s">
        <v>79</v>
      </c>
      <c r="AV322" s="11" t="s">
        <v>79</v>
      </c>
      <c r="AW322" s="11" t="s">
        <v>33</v>
      </c>
      <c r="AX322" s="11" t="s">
        <v>72</v>
      </c>
      <c r="AY322" s="221" t="s">
        <v>138</v>
      </c>
    </row>
    <row r="323" spans="2:51" s="11" customFormat="1" ht="12">
      <c r="B323" s="211"/>
      <c r="C323" s="212"/>
      <c r="D323" s="208" t="s">
        <v>149</v>
      </c>
      <c r="E323" s="213" t="s">
        <v>19</v>
      </c>
      <c r="F323" s="214" t="s">
        <v>477</v>
      </c>
      <c r="G323" s="212"/>
      <c r="H323" s="215">
        <v>59.565</v>
      </c>
      <c r="I323" s="216"/>
      <c r="J323" s="212"/>
      <c r="K323" s="212"/>
      <c r="L323" s="217"/>
      <c r="M323" s="218"/>
      <c r="N323" s="219"/>
      <c r="O323" s="219"/>
      <c r="P323" s="219"/>
      <c r="Q323" s="219"/>
      <c r="R323" s="219"/>
      <c r="S323" s="219"/>
      <c r="T323" s="220"/>
      <c r="AT323" s="221" t="s">
        <v>149</v>
      </c>
      <c r="AU323" s="221" t="s">
        <v>79</v>
      </c>
      <c r="AV323" s="11" t="s">
        <v>79</v>
      </c>
      <c r="AW323" s="11" t="s">
        <v>33</v>
      </c>
      <c r="AX323" s="11" t="s">
        <v>72</v>
      </c>
      <c r="AY323" s="221" t="s">
        <v>138</v>
      </c>
    </row>
    <row r="324" spans="2:51" s="11" customFormat="1" ht="12">
      <c r="B324" s="211"/>
      <c r="C324" s="212"/>
      <c r="D324" s="208" t="s">
        <v>149</v>
      </c>
      <c r="E324" s="213" t="s">
        <v>19</v>
      </c>
      <c r="F324" s="214" t="s">
        <v>478</v>
      </c>
      <c r="G324" s="212"/>
      <c r="H324" s="215">
        <v>21.852</v>
      </c>
      <c r="I324" s="216"/>
      <c r="J324" s="212"/>
      <c r="K324" s="212"/>
      <c r="L324" s="217"/>
      <c r="M324" s="218"/>
      <c r="N324" s="219"/>
      <c r="O324" s="219"/>
      <c r="P324" s="219"/>
      <c r="Q324" s="219"/>
      <c r="R324" s="219"/>
      <c r="S324" s="219"/>
      <c r="T324" s="220"/>
      <c r="AT324" s="221" t="s">
        <v>149</v>
      </c>
      <c r="AU324" s="221" t="s">
        <v>79</v>
      </c>
      <c r="AV324" s="11" t="s">
        <v>79</v>
      </c>
      <c r="AW324" s="11" t="s">
        <v>33</v>
      </c>
      <c r="AX324" s="11" t="s">
        <v>72</v>
      </c>
      <c r="AY324" s="221" t="s">
        <v>138</v>
      </c>
    </row>
    <row r="325" spans="2:51" s="11" customFormat="1" ht="12">
      <c r="B325" s="211"/>
      <c r="C325" s="212"/>
      <c r="D325" s="208" t="s">
        <v>149</v>
      </c>
      <c r="E325" s="213" t="s">
        <v>19</v>
      </c>
      <c r="F325" s="214" t="s">
        <v>479</v>
      </c>
      <c r="G325" s="212"/>
      <c r="H325" s="215">
        <v>18.359</v>
      </c>
      <c r="I325" s="216"/>
      <c r="J325" s="212"/>
      <c r="K325" s="212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149</v>
      </c>
      <c r="AU325" s="221" t="s">
        <v>79</v>
      </c>
      <c r="AV325" s="11" t="s">
        <v>79</v>
      </c>
      <c r="AW325" s="11" t="s">
        <v>33</v>
      </c>
      <c r="AX325" s="11" t="s">
        <v>72</v>
      </c>
      <c r="AY325" s="221" t="s">
        <v>138</v>
      </c>
    </row>
    <row r="326" spans="2:51" s="11" customFormat="1" ht="12">
      <c r="B326" s="211"/>
      <c r="C326" s="212"/>
      <c r="D326" s="208" t="s">
        <v>149</v>
      </c>
      <c r="E326" s="213" t="s">
        <v>19</v>
      </c>
      <c r="F326" s="214" t="s">
        <v>480</v>
      </c>
      <c r="G326" s="212"/>
      <c r="H326" s="215">
        <v>24.85</v>
      </c>
      <c r="I326" s="216"/>
      <c r="J326" s="212"/>
      <c r="K326" s="212"/>
      <c r="L326" s="217"/>
      <c r="M326" s="218"/>
      <c r="N326" s="219"/>
      <c r="O326" s="219"/>
      <c r="P326" s="219"/>
      <c r="Q326" s="219"/>
      <c r="R326" s="219"/>
      <c r="S326" s="219"/>
      <c r="T326" s="220"/>
      <c r="AT326" s="221" t="s">
        <v>149</v>
      </c>
      <c r="AU326" s="221" t="s">
        <v>79</v>
      </c>
      <c r="AV326" s="11" t="s">
        <v>79</v>
      </c>
      <c r="AW326" s="11" t="s">
        <v>33</v>
      </c>
      <c r="AX326" s="11" t="s">
        <v>72</v>
      </c>
      <c r="AY326" s="221" t="s">
        <v>138</v>
      </c>
    </row>
    <row r="327" spans="2:51" s="11" customFormat="1" ht="12">
      <c r="B327" s="211"/>
      <c r="C327" s="212"/>
      <c r="D327" s="208" t="s">
        <v>149</v>
      </c>
      <c r="E327" s="213" t="s">
        <v>19</v>
      </c>
      <c r="F327" s="214" t="s">
        <v>481</v>
      </c>
      <c r="G327" s="212"/>
      <c r="H327" s="215">
        <v>20</v>
      </c>
      <c r="I327" s="216"/>
      <c r="J327" s="212"/>
      <c r="K327" s="212"/>
      <c r="L327" s="217"/>
      <c r="M327" s="218"/>
      <c r="N327" s="219"/>
      <c r="O327" s="219"/>
      <c r="P327" s="219"/>
      <c r="Q327" s="219"/>
      <c r="R327" s="219"/>
      <c r="S327" s="219"/>
      <c r="T327" s="220"/>
      <c r="AT327" s="221" t="s">
        <v>149</v>
      </c>
      <c r="AU327" s="221" t="s">
        <v>79</v>
      </c>
      <c r="AV327" s="11" t="s">
        <v>79</v>
      </c>
      <c r="AW327" s="11" t="s">
        <v>33</v>
      </c>
      <c r="AX327" s="11" t="s">
        <v>72</v>
      </c>
      <c r="AY327" s="221" t="s">
        <v>138</v>
      </c>
    </row>
    <row r="328" spans="2:65" s="1" customFormat="1" ht="16.5" customHeight="1">
      <c r="B328" s="36"/>
      <c r="C328" s="196" t="s">
        <v>494</v>
      </c>
      <c r="D328" s="196" t="s">
        <v>140</v>
      </c>
      <c r="E328" s="197" t="s">
        <v>495</v>
      </c>
      <c r="F328" s="198" t="s">
        <v>496</v>
      </c>
      <c r="G328" s="199" t="s">
        <v>167</v>
      </c>
      <c r="H328" s="200">
        <v>168.218</v>
      </c>
      <c r="I328" s="201"/>
      <c r="J328" s="202">
        <f>ROUND(I328*H328,2)</f>
        <v>0</v>
      </c>
      <c r="K328" s="198" t="s">
        <v>144</v>
      </c>
      <c r="L328" s="41"/>
      <c r="M328" s="203" t="s">
        <v>19</v>
      </c>
      <c r="N328" s="204" t="s">
        <v>43</v>
      </c>
      <c r="O328" s="77"/>
      <c r="P328" s="205">
        <f>O328*H328</f>
        <v>0</v>
      </c>
      <c r="Q328" s="205">
        <v>0.0079</v>
      </c>
      <c r="R328" s="205">
        <f>Q328*H328</f>
        <v>1.3289222</v>
      </c>
      <c r="S328" s="205">
        <v>0</v>
      </c>
      <c r="T328" s="206">
        <f>S328*H328</f>
        <v>0</v>
      </c>
      <c r="AR328" s="15" t="s">
        <v>145</v>
      </c>
      <c r="AT328" s="15" t="s">
        <v>140</v>
      </c>
      <c r="AU328" s="15" t="s">
        <v>79</v>
      </c>
      <c r="AY328" s="15" t="s">
        <v>138</v>
      </c>
      <c r="BE328" s="207">
        <f>IF(N328="základní",J328,0)</f>
        <v>0</v>
      </c>
      <c r="BF328" s="207">
        <f>IF(N328="snížená",J328,0)</f>
        <v>0</v>
      </c>
      <c r="BG328" s="207">
        <f>IF(N328="zákl. přenesená",J328,0)</f>
        <v>0</v>
      </c>
      <c r="BH328" s="207">
        <f>IF(N328="sníž. přenesená",J328,0)</f>
        <v>0</v>
      </c>
      <c r="BI328" s="207">
        <f>IF(N328="nulová",J328,0)</f>
        <v>0</v>
      </c>
      <c r="BJ328" s="15" t="s">
        <v>77</v>
      </c>
      <c r="BK328" s="207">
        <f>ROUND(I328*H328,2)</f>
        <v>0</v>
      </c>
      <c r="BL328" s="15" t="s">
        <v>145</v>
      </c>
      <c r="BM328" s="15" t="s">
        <v>497</v>
      </c>
    </row>
    <row r="329" spans="2:47" s="1" customFormat="1" ht="12">
      <c r="B329" s="36"/>
      <c r="C329" s="37"/>
      <c r="D329" s="208" t="s">
        <v>147</v>
      </c>
      <c r="E329" s="37"/>
      <c r="F329" s="209" t="s">
        <v>498</v>
      </c>
      <c r="G329" s="37"/>
      <c r="H329" s="37"/>
      <c r="I329" s="122"/>
      <c r="J329" s="37"/>
      <c r="K329" s="37"/>
      <c r="L329" s="41"/>
      <c r="M329" s="210"/>
      <c r="N329" s="77"/>
      <c r="O329" s="77"/>
      <c r="P329" s="77"/>
      <c r="Q329" s="77"/>
      <c r="R329" s="77"/>
      <c r="S329" s="77"/>
      <c r="T329" s="78"/>
      <c r="AT329" s="15" t="s">
        <v>147</v>
      </c>
      <c r="AU329" s="15" t="s">
        <v>79</v>
      </c>
    </row>
    <row r="330" spans="2:51" s="11" customFormat="1" ht="12">
      <c r="B330" s="211"/>
      <c r="C330" s="212"/>
      <c r="D330" s="208" t="s">
        <v>149</v>
      </c>
      <c r="E330" s="213" t="s">
        <v>19</v>
      </c>
      <c r="F330" s="214" t="s">
        <v>476</v>
      </c>
      <c r="G330" s="212"/>
      <c r="H330" s="215">
        <v>23.592</v>
      </c>
      <c r="I330" s="216"/>
      <c r="J330" s="212"/>
      <c r="K330" s="212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149</v>
      </c>
      <c r="AU330" s="221" t="s">
        <v>79</v>
      </c>
      <c r="AV330" s="11" t="s">
        <v>79</v>
      </c>
      <c r="AW330" s="11" t="s">
        <v>33</v>
      </c>
      <c r="AX330" s="11" t="s">
        <v>72</v>
      </c>
      <c r="AY330" s="221" t="s">
        <v>138</v>
      </c>
    </row>
    <row r="331" spans="2:51" s="11" customFormat="1" ht="12">
      <c r="B331" s="211"/>
      <c r="C331" s="212"/>
      <c r="D331" s="208" t="s">
        <v>149</v>
      </c>
      <c r="E331" s="213" t="s">
        <v>19</v>
      </c>
      <c r="F331" s="214" t="s">
        <v>477</v>
      </c>
      <c r="G331" s="212"/>
      <c r="H331" s="215">
        <v>59.565</v>
      </c>
      <c r="I331" s="216"/>
      <c r="J331" s="212"/>
      <c r="K331" s="212"/>
      <c r="L331" s="217"/>
      <c r="M331" s="218"/>
      <c r="N331" s="219"/>
      <c r="O331" s="219"/>
      <c r="P331" s="219"/>
      <c r="Q331" s="219"/>
      <c r="R331" s="219"/>
      <c r="S331" s="219"/>
      <c r="T331" s="220"/>
      <c r="AT331" s="221" t="s">
        <v>149</v>
      </c>
      <c r="AU331" s="221" t="s">
        <v>79</v>
      </c>
      <c r="AV331" s="11" t="s">
        <v>79</v>
      </c>
      <c r="AW331" s="11" t="s">
        <v>33</v>
      </c>
      <c r="AX331" s="11" t="s">
        <v>72</v>
      </c>
      <c r="AY331" s="221" t="s">
        <v>138</v>
      </c>
    </row>
    <row r="332" spans="2:51" s="11" customFormat="1" ht="12">
      <c r="B332" s="211"/>
      <c r="C332" s="212"/>
      <c r="D332" s="208" t="s">
        <v>149</v>
      </c>
      <c r="E332" s="213" t="s">
        <v>19</v>
      </c>
      <c r="F332" s="214" t="s">
        <v>478</v>
      </c>
      <c r="G332" s="212"/>
      <c r="H332" s="215">
        <v>21.852</v>
      </c>
      <c r="I332" s="216"/>
      <c r="J332" s="212"/>
      <c r="K332" s="212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149</v>
      </c>
      <c r="AU332" s="221" t="s">
        <v>79</v>
      </c>
      <c r="AV332" s="11" t="s">
        <v>79</v>
      </c>
      <c r="AW332" s="11" t="s">
        <v>33</v>
      </c>
      <c r="AX332" s="11" t="s">
        <v>72</v>
      </c>
      <c r="AY332" s="221" t="s">
        <v>138</v>
      </c>
    </row>
    <row r="333" spans="2:51" s="11" customFormat="1" ht="12">
      <c r="B333" s="211"/>
      <c r="C333" s="212"/>
      <c r="D333" s="208" t="s">
        <v>149</v>
      </c>
      <c r="E333" s="213" t="s">
        <v>19</v>
      </c>
      <c r="F333" s="214" t="s">
        <v>479</v>
      </c>
      <c r="G333" s="212"/>
      <c r="H333" s="215">
        <v>18.359</v>
      </c>
      <c r="I333" s="216"/>
      <c r="J333" s="212"/>
      <c r="K333" s="212"/>
      <c r="L333" s="217"/>
      <c r="M333" s="218"/>
      <c r="N333" s="219"/>
      <c r="O333" s="219"/>
      <c r="P333" s="219"/>
      <c r="Q333" s="219"/>
      <c r="R333" s="219"/>
      <c r="S333" s="219"/>
      <c r="T333" s="220"/>
      <c r="AT333" s="221" t="s">
        <v>149</v>
      </c>
      <c r="AU333" s="221" t="s">
        <v>79</v>
      </c>
      <c r="AV333" s="11" t="s">
        <v>79</v>
      </c>
      <c r="AW333" s="11" t="s">
        <v>33</v>
      </c>
      <c r="AX333" s="11" t="s">
        <v>72</v>
      </c>
      <c r="AY333" s="221" t="s">
        <v>138</v>
      </c>
    </row>
    <row r="334" spans="2:51" s="11" customFormat="1" ht="12">
      <c r="B334" s="211"/>
      <c r="C334" s="212"/>
      <c r="D334" s="208" t="s">
        <v>149</v>
      </c>
      <c r="E334" s="213" t="s">
        <v>19</v>
      </c>
      <c r="F334" s="214" t="s">
        <v>480</v>
      </c>
      <c r="G334" s="212"/>
      <c r="H334" s="215">
        <v>24.85</v>
      </c>
      <c r="I334" s="216"/>
      <c r="J334" s="212"/>
      <c r="K334" s="212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149</v>
      </c>
      <c r="AU334" s="221" t="s">
        <v>79</v>
      </c>
      <c r="AV334" s="11" t="s">
        <v>79</v>
      </c>
      <c r="AW334" s="11" t="s">
        <v>33</v>
      </c>
      <c r="AX334" s="11" t="s">
        <v>72</v>
      </c>
      <c r="AY334" s="221" t="s">
        <v>138</v>
      </c>
    </row>
    <row r="335" spans="2:51" s="11" customFormat="1" ht="12">
      <c r="B335" s="211"/>
      <c r="C335" s="212"/>
      <c r="D335" s="208" t="s">
        <v>149</v>
      </c>
      <c r="E335" s="213" t="s">
        <v>19</v>
      </c>
      <c r="F335" s="214" t="s">
        <v>481</v>
      </c>
      <c r="G335" s="212"/>
      <c r="H335" s="215">
        <v>20</v>
      </c>
      <c r="I335" s="216"/>
      <c r="J335" s="212"/>
      <c r="K335" s="212"/>
      <c r="L335" s="217"/>
      <c r="M335" s="218"/>
      <c r="N335" s="219"/>
      <c r="O335" s="219"/>
      <c r="P335" s="219"/>
      <c r="Q335" s="219"/>
      <c r="R335" s="219"/>
      <c r="S335" s="219"/>
      <c r="T335" s="220"/>
      <c r="AT335" s="221" t="s">
        <v>149</v>
      </c>
      <c r="AU335" s="221" t="s">
        <v>79</v>
      </c>
      <c r="AV335" s="11" t="s">
        <v>79</v>
      </c>
      <c r="AW335" s="11" t="s">
        <v>33</v>
      </c>
      <c r="AX335" s="11" t="s">
        <v>72</v>
      </c>
      <c r="AY335" s="221" t="s">
        <v>138</v>
      </c>
    </row>
    <row r="336" spans="2:65" s="1" customFormat="1" ht="16.5" customHeight="1">
      <c r="B336" s="36"/>
      <c r="C336" s="196" t="s">
        <v>499</v>
      </c>
      <c r="D336" s="196" t="s">
        <v>140</v>
      </c>
      <c r="E336" s="197" t="s">
        <v>500</v>
      </c>
      <c r="F336" s="198" t="s">
        <v>501</v>
      </c>
      <c r="G336" s="199" t="s">
        <v>167</v>
      </c>
      <c r="H336" s="200">
        <v>143.683</v>
      </c>
      <c r="I336" s="201"/>
      <c r="J336" s="202">
        <f>ROUND(I336*H336,2)</f>
        <v>0</v>
      </c>
      <c r="K336" s="198" t="s">
        <v>144</v>
      </c>
      <c r="L336" s="41"/>
      <c r="M336" s="203" t="s">
        <v>19</v>
      </c>
      <c r="N336" s="204" t="s">
        <v>43</v>
      </c>
      <c r="O336" s="77"/>
      <c r="P336" s="205">
        <f>O336*H336</f>
        <v>0</v>
      </c>
      <c r="Q336" s="205">
        <v>0.00735</v>
      </c>
      <c r="R336" s="205">
        <f>Q336*H336</f>
        <v>1.05607005</v>
      </c>
      <c r="S336" s="205">
        <v>0</v>
      </c>
      <c r="T336" s="206">
        <f>S336*H336</f>
        <v>0</v>
      </c>
      <c r="AR336" s="15" t="s">
        <v>145</v>
      </c>
      <c r="AT336" s="15" t="s">
        <v>140</v>
      </c>
      <c r="AU336" s="15" t="s">
        <v>79</v>
      </c>
      <c r="AY336" s="15" t="s">
        <v>138</v>
      </c>
      <c r="BE336" s="207">
        <f>IF(N336="základní",J336,0)</f>
        <v>0</v>
      </c>
      <c r="BF336" s="207">
        <f>IF(N336="snížená",J336,0)</f>
        <v>0</v>
      </c>
      <c r="BG336" s="207">
        <f>IF(N336="zákl. přenesená",J336,0)</f>
        <v>0</v>
      </c>
      <c r="BH336" s="207">
        <f>IF(N336="sníž. přenesená",J336,0)</f>
        <v>0</v>
      </c>
      <c r="BI336" s="207">
        <f>IF(N336="nulová",J336,0)</f>
        <v>0</v>
      </c>
      <c r="BJ336" s="15" t="s">
        <v>77</v>
      </c>
      <c r="BK336" s="207">
        <f>ROUND(I336*H336,2)</f>
        <v>0</v>
      </c>
      <c r="BL336" s="15" t="s">
        <v>145</v>
      </c>
      <c r="BM336" s="15" t="s">
        <v>502</v>
      </c>
    </row>
    <row r="337" spans="2:47" s="1" customFormat="1" ht="12">
      <c r="B337" s="36"/>
      <c r="C337" s="37"/>
      <c r="D337" s="208" t="s">
        <v>147</v>
      </c>
      <c r="E337" s="37"/>
      <c r="F337" s="209" t="s">
        <v>503</v>
      </c>
      <c r="G337" s="37"/>
      <c r="H337" s="37"/>
      <c r="I337" s="122"/>
      <c r="J337" s="37"/>
      <c r="K337" s="37"/>
      <c r="L337" s="41"/>
      <c r="M337" s="210"/>
      <c r="N337" s="77"/>
      <c r="O337" s="77"/>
      <c r="P337" s="77"/>
      <c r="Q337" s="77"/>
      <c r="R337" s="77"/>
      <c r="S337" s="77"/>
      <c r="T337" s="78"/>
      <c r="AT337" s="15" t="s">
        <v>147</v>
      </c>
      <c r="AU337" s="15" t="s">
        <v>79</v>
      </c>
    </row>
    <row r="338" spans="2:51" s="11" customFormat="1" ht="12">
      <c r="B338" s="211"/>
      <c r="C338" s="212"/>
      <c r="D338" s="208" t="s">
        <v>149</v>
      </c>
      <c r="E338" s="213" t="s">
        <v>19</v>
      </c>
      <c r="F338" s="214" t="s">
        <v>504</v>
      </c>
      <c r="G338" s="212"/>
      <c r="H338" s="215">
        <v>64.188</v>
      </c>
      <c r="I338" s="216"/>
      <c r="J338" s="212"/>
      <c r="K338" s="212"/>
      <c r="L338" s="217"/>
      <c r="M338" s="218"/>
      <c r="N338" s="219"/>
      <c r="O338" s="219"/>
      <c r="P338" s="219"/>
      <c r="Q338" s="219"/>
      <c r="R338" s="219"/>
      <c r="S338" s="219"/>
      <c r="T338" s="220"/>
      <c r="AT338" s="221" t="s">
        <v>149</v>
      </c>
      <c r="AU338" s="221" t="s">
        <v>79</v>
      </c>
      <c r="AV338" s="11" t="s">
        <v>79</v>
      </c>
      <c r="AW338" s="11" t="s">
        <v>33</v>
      </c>
      <c r="AX338" s="11" t="s">
        <v>72</v>
      </c>
      <c r="AY338" s="221" t="s">
        <v>138</v>
      </c>
    </row>
    <row r="339" spans="2:51" s="11" customFormat="1" ht="12">
      <c r="B339" s="211"/>
      <c r="C339" s="212"/>
      <c r="D339" s="208" t="s">
        <v>149</v>
      </c>
      <c r="E339" s="213" t="s">
        <v>19</v>
      </c>
      <c r="F339" s="214" t="s">
        <v>505</v>
      </c>
      <c r="G339" s="212"/>
      <c r="H339" s="215">
        <v>11.496</v>
      </c>
      <c r="I339" s="216"/>
      <c r="J339" s="212"/>
      <c r="K339" s="212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149</v>
      </c>
      <c r="AU339" s="221" t="s">
        <v>79</v>
      </c>
      <c r="AV339" s="11" t="s">
        <v>79</v>
      </c>
      <c r="AW339" s="11" t="s">
        <v>33</v>
      </c>
      <c r="AX339" s="11" t="s">
        <v>72</v>
      </c>
      <c r="AY339" s="221" t="s">
        <v>138</v>
      </c>
    </row>
    <row r="340" spans="2:51" s="11" customFormat="1" ht="12">
      <c r="B340" s="211"/>
      <c r="C340" s="212"/>
      <c r="D340" s="208" t="s">
        <v>149</v>
      </c>
      <c r="E340" s="213" t="s">
        <v>19</v>
      </c>
      <c r="F340" s="214" t="s">
        <v>506</v>
      </c>
      <c r="G340" s="212"/>
      <c r="H340" s="215">
        <v>19.521</v>
      </c>
      <c r="I340" s="216"/>
      <c r="J340" s="212"/>
      <c r="K340" s="212"/>
      <c r="L340" s="217"/>
      <c r="M340" s="218"/>
      <c r="N340" s="219"/>
      <c r="O340" s="219"/>
      <c r="P340" s="219"/>
      <c r="Q340" s="219"/>
      <c r="R340" s="219"/>
      <c r="S340" s="219"/>
      <c r="T340" s="220"/>
      <c r="AT340" s="221" t="s">
        <v>149</v>
      </c>
      <c r="AU340" s="221" t="s">
        <v>79</v>
      </c>
      <c r="AV340" s="11" t="s">
        <v>79</v>
      </c>
      <c r="AW340" s="11" t="s">
        <v>33</v>
      </c>
      <c r="AX340" s="11" t="s">
        <v>72</v>
      </c>
      <c r="AY340" s="221" t="s">
        <v>138</v>
      </c>
    </row>
    <row r="341" spans="2:51" s="11" customFormat="1" ht="12">
      <c r="B341" s="211"/>
      <c r="C341" s="212"/>
      <c r="D341" s="208" t="s">
        <v>149</v>
      </c>
      <c r="E341" s="213" t="s">
        <v>19</v>
      </c>
      <c r="F341" s="214" t="s">
        <v>507</v>
      </c>
      <c r="G341" s="212"/>
      <c r="H341" s="215">
        <v>32.142</v>
      </c>
      <c r="I341" s="216"/>
      <c r="J341" s="212"/>
      <c r="K341" s="212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149</v>
      </c>
      <c r="AU341" s="221" t="s">
        <v>79</v>
      </c>
      <c r="AV341" s="11" t="s">
        <v>79</v>
      </c>
      <c r="AW341" s="11" t="s">
        <v>33</v>
      </c>
      <c r="AX341" s="11" t="s">
        <v>72</v>
      </c>
      <c r="AY341" s="221" t="s">
        <v>138</v>
      </c>
    </row>
    <row r="342" spans="2:51" s="11" customFormat="1" ht="12">
      <c r="B342" s="211"/>
      <c r="C342" s="212"/>
      <c r="D342" s="208" t="s">
        <v>149</v>
      </c>
      <c r="E342" s="213" t="s">
        <v>19</v>
      </c>
      <c r="F342" s="214" t="s">
        <v>508</v>
      </c>
      <c r="G342" s="212"/>
      <c r="H342" s="215">
        <v>6.336</v>
      </c>
      <c r="I342" s="216"/>
      <c r="J342" s="212"/>
      <c r="K342" s="212"/>
      <c r="L342" s="217"/>
      <c r="M342" s="218"/>
      <c r="N342" s="219"/>
      <c r="O342" s="219"/>
      <c r="P342" s="219"/>
      <c r="Q342" s="219"/>
      <c r="R342" s="219"/>
      <c r="S342" s="219"/>
      <c r="T342" s="220"/>
      <c r="AT342" s="221" t="s">
        <v>149</v>
      </c>
      <c r="AU342" s="221" t="s">
        <v>79</v>
      </c>
      <c r="AV342" s="11" t="s">
        <v>79</v>
      </c>
      <c r="AW342" s="11" t="s">
        <v>33</v>
      </c>
      <c r="AX342" s="11" t="s">
        <v>72</v>
      </c>
      <c r="AY342" s="221" t="s">
        <v>138</v>
      </c>
    </row>
    <row r="343" spans="2:51" s="11" customFormat="1" ht="12">
      <c r="B343" s="211"/>
      <c r="C343" s="212"/>
      <c r="D343" s="208" t="s">
        <v>149</v>
      </c>
      <c r="E343" s="213" t="s">
        <v>19</v>
      </c>
      <c r="F343" s="214" t="s">
        <v>509</v>
      </c>
      <c r="G343" s="212"/>
      <c r="H343" s="215">
        <v>10</v>
      </c>
      <c r="I343" s="216"/>
      <c r="J343" s="212"/>
      <c r="K343" s="212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149</v>
      </c>
      <c r="AU343" s="221" t="s">
        <v>79</v>
      </c>
      <c r="AV343" s="11" t="s">
        <v>79</v>
      </c>
      <c r="AW343" s="11" t="s">
        <v>33</v>
      </c>
      <c r="AX343" s="11" t="s">
        <v>72</v>
      </c>
      <c r="AY343" s="221" t="s">
        <v>138</v>
      </c>
    </row>
    <row r="344" spans="2:65" s="1" customFormat="1" ht="16.5" customHeight="1">
      <c r="B344" s="36"/>
      <c r="C344" s="196" t="s">
        <v>510</v>
      </c>
      <c r="D344" s="196" t="s">
        <v>140</v>
      </c>
      <c r="E344" s="197" t="s">
        <v>511</v>
      </c>
      <c r="F344" s="198" t="s">
        <v>512</v>
      </c>
      <c r="G344" s="199" t="s">
        <v>167</v>
      </c>
      <c r="H344" s="200">
        <v>143.683</v>
      </c>
      <c r="I344" s="201"/>
      <c r="J344" s="202">
        <f>ROUND(I344*H344,2)</f>
        <v>0</v>
      </c>
      <c r="K344" s="198" t="s">
        <v>144</v>
      </c>
      <c r="L344" s="41"/>
      <c r="M344" s="203" t="s">
        <v>19</v>
      </c>
      <c r="N344" s="204" t="s">
        <v>43</v>
      </c>
      <c r="O344" s="77"/>
      <c r="P344" s="205">
        <f>O344*H344</f>
        <v>0</v>
      </c>
      <c r="Q344" s="205">
        <v>0.0136</v>
      </c>
      <c r="R344" s="205">
        <f>Q344*H344</f>
        <v>1.9540887999999998</v>
      </c>
      <c r="S344" s="205">
        <v>0</v>
      </c>
      <c r="T344" s="206">
        <f>S344*H344</f>
        <v>0</v>
      </c>
      <c r="AR344" s="15" t="s">
        <v>145</v>
      </c>
      <c r="AT344" s="15" t="s">
        <v>140</v>
      </c>
      <c r="AU344" s="15" t="s">
        <v>79</v>
      </c>
      <c r="AY344" s="15" t="s">
        <v>138</v>
      </c>
      <c r="BE344" s="207">
        <f>IF(N344="základní",J344,0)</f>
        <v>0</v>
      </c>
      <c r="BF344" s="207">
        <f>IF(N344="snížená",J344,0)</f>
        <v>0</v>
      </c>
      <c r="BG344" s="207">
        <f>IF(N344="zákl. přenesená",J344,0)</f>
        <v>0</v>
      </c>
      <c r="BH344" s="207">
        <f>IF(N344="sníž. přenesená",J344,0)</f>
        <v>0</v>
      </c>
      <c r="BI344" s="207">
        <f>IF(N344="nulová",J344,0)</f>
        <v>0</v>
      </c>
      <c r="BJ344" s="15" t="s">
        <v>77</v>
      </c>
      <c r="BK344" s="207">
        <f>ROUND(I344*H344,2)</f>
        <v>0</v>
      </c>
      <c r="BL344" s="15" t="s">
        <v>145</v>
      </c>
      <c r="BM344" s="15" t="s">
        <v>513</v>
      </c>
    </row>
    <row r="345" spans="2:47" s="1" customFormat="1" ht="12">
      <c r="B345" s="36"/>
      <c r="C345" s="37"/>
      <c r="D345" s="208" t="s">
        <v>147</v>
      </c>
      <c r="E345" s="37"/>
      <c r="F345" s="209" t="s">
        <v>514</v>
      </c>
      <c r="G345" s="37"/>
      <c r="H345" s="37"/>
      <c r="I345" s="122"/>
      <c r="J345" s="37"/>
      <c r="K345" s="37"/>
      <c r="L345" s="41"/>
      <c r="M345" s="210"/>
      <c r="N345" s="77"/>
      <c r="O345" s="77"/>
      <c r="P345" s="77"/>
      <c r="Q345" s="77"/>
      <c r="R345" s="77"/>
      <c r="S345" s="77"/>
      <c r="T345" s="78"/>
      <c r="AT345" s="15" t="s">
        <v>147</v>
      </c>
      <c r="AU345" s="15" t="s">
        <v>79</v>
      </c>
    </row>
    <row r="346" spans="2:51" s="11" customFormat="1" ht="12">
      <c r="B346" s="211"/>
      <c r="C346" s="212"/>
      <c r="D346" s="208" t="s">
        <v>149</v>
      </c>
      <c r="E346" s="213" t="s">
        <v>19</v>
      </c>
      <c r="F346" s="214" t="s">
        <v>504</v>
      </c>
      <c r="G346" s="212"/>
      <c r="H346" s="215">
        <v>64.188</v>
      </c>
      <c r="I346" s="216"/>
      <c r="J346" s="212"/>
      <c r="K346" s="212"/>
      <c r="L346" s="217"/>
      <c r="M346" s="218"/>
      <c r="N346" s="219"/>
      <c r="O346" s="219"/>
      <c r="P346" s="219"/>
      <c r="Q346" s="219"/>
      <c r="R346" s="219"/>
      <c r="S346" s="219"/>
      <c r="T346" s="220"/>
      <c r="AT346" s="221" t="s">
        <v>149</v>
      </c>
      <c r="AU346" s="221" t="s">
        <v>79</v>
      </c>
      <c r="AV346" s="11" t="s">
        <v>79</v>
      </c>
      <c r="AW346" s="11" t="s">
        <v>33</v>
      </c>
      <c r="AX346" s="11" t="s">
        <v>72</v>
      </c>
      <c r="AY346" s="221" t="s">
        <v>138</v>
      </c>
    </row>
    <row r="347" spans="2:51" s="11" customFormat="1" ht="12">
      <c r="B347" s="211"/>
      <c r="C347" s="212"/>
      <c r="D347" s="208" t="s">
        <v>149</v>
      </c>
      <c r="E347" s="213" t="s">
        <v>19</v>
      </c>
      <c r="F347" s="214" t="s">
        <v>505</v>
      </c>
      <c r="G347" s="212"/>
      <c r="H347" s="215">
        <v>11.496</v>
      </c>
      <c r="I347" s="216"/>
      <c r="J347" s="212"/>
      <c r="K347" s="212"/>
      <c r="L347" s="217"/>
      <c r="M347" s="218"/>
      <c r="N347" s="219"/>
      <c r="O347" s="219"/>
      <c r="P347" s="219"/>
      <c r="Q347" s="219"/>
      <c r="R347" s="219"/>
      <c r="S347" s="219"/>
      <c r="T347" s="220"/>
      <c r="AT347" s="221" t="s">
        <v>149</v>
      </c>
      <c r="AU347" s="221" t="s">
        <v>79</v>
      </c>
      <c r="AV347" s="11" t="s">
        <v>79</v>
      </c>
      <c r="AW347" s="11" t="s">
        <v>33</v>
      </c>
      <c r="AX347" s="11" t="s">
        <v>72</v>
      </c>
      <c r="AY347" s="221" t="s">
        <v>138</v>
      </c>
    </row>
    <row r="348" spans="2:51" s="11" customFormat="1" ht="12">
      <c r="B348" s="211"/>
      <c r="C348" s="212"/>
      <c r="D348" s="208" t="s">
        <v>149</v>
      </c>
      <c r="E348" s="213" t="s">
        <v>19</v>
      </c>
      <c r="F348" s="214" t="s">
        <v>506</v>
      </c>
      <c r="G348" s="212"/>
      <c r="H348" s="215">
        <v>19.521</v>
      </c>
      <c r="I348" s="216"/>
      <c r="J348" s="212"/>
      <c r="K348" s="212"/>
      <c r="L348" s="217"/>
      <c r="M348" s="218"/>
      <c r="N348" s="219"/>
      <c r="O348" s="219"/>
      <c r="P348" s="219"/>
      <c r="Q348" s="219"/>
      <c r="R348" s="219"/>
      <c r="S348" s="219"/>
      <c r="T348" s="220"/>
      <c r="AT348" s="221" t="s">
        <v>149</v>
      </c>
      <c r="AU348" s="221" t="s">
        <v>79</v>
      </c>
      <c r="AV348" s="11" t="s">
        <v>79</v>
      </c>
      <c r="AW348" s="11" t="s">
        <v>33</v>
      </c>
      <c r="AX348" s="11" t="s">
        <v>72</v>
      </c>
      <c r="AY348" s="221" t="s">
        <v>138</v>
      </c>
    </row>
    <row r="349" spans="2:51" s="11" customFormat="1" ht="12">
      <c r="B349" s="211"/>
      <c r="C349" s="212"/>
      <c r="D349" s="208" t="s">
        <v>149</v>
      </c>
      <c r="E349" s="213" t="s">
        <v>19</v>
      </c>
      <c r="F349" s="214" t="s">
        <v>507</v>
      </c>
      <c r="G349" s="212"/>
      <c r="H349" s="215">
        <v>32.142</v>
      </c>
      <c r="I349" s="216"/>
      <c r="J349" s="212"/>
      <c r="K349" s="212"/>
      <c r="L349" s="217"/>
      <c r="M349" s="218"/>
      <c r="N349" s="219"/>
      <c r="O349" s="219"/>
      <c r="P349" s="219"/>
      <c r="Q349" s="219"/>
      <c r="R349" s="219"/>
      <c r="S349" s="219"/>
      <c r="T349" s="220"/>
      <c r="AT349" s="221" t="s">
        <v>149</v>
      </c>
      <c r="AU349" s="221" t="s">
        <v>79</v>
      </c>
      <c r="AV349" s="11" t="s">
        <v>79</v>
      </c>
      <c r="AW349" s="11" t="s">
        <v>33</v>
      </c>
      <c r="AX349" s="11" t="s">
        <v>72</v>
      </c>
      <c r="AY349" s="221" t="s">
        <v>138</v>
      </c>
    </row>
    <row r="350" spans="2:51" s="11" customFormat="1" ht="12">
      <c r="B350" s="211"/>
      <c r="C350" s="212"/>
      <c r="D350" s="208" t="s">
        <v>149</v>
      </c>
      <c r="E350" s="213" t="s">
        <v>19</v>
      </c>
      <c r="F350" s="214" t="s">
        <v>508</v>
      </c>
      <c r="G350" s="212"/>
      <c r="H350" s="215">
        <v>6.336</v>
      </c>
      <c r="I350" s="216"/>
      <c r="J350" s="212"/>
      <c r="K350" s="212"/>
      <c r="L350" s="217"/>
      <c r="M350" s="218"/>
      <c r="N350" s="219"/>
      <c r="O350" s="219"/>
      <c r="P350" s="219"/>
      <c r="Q350" s="219"/>
      <c r="R350" s="219"/>
      <c r="S350" s="219"/>
      <c r="T350" s="220"/>
      <c r="AT350" s="221" t="s">
        <v>149</v>
      </c>
      <c r="AU350" s="221" t="s">
        <v>79</v>
      </c>
      <c r="AV350" s="11" t="s">
        <v>79</v>
      </c>
      <c r="AW350" s="11" t="s">
        <v>33</v>
      </c>
      <c r="AX350" s="11" t="s">
        <v>72</v>
      </c>
      <c r="AY350" s="221" t="s">
        <v>138</v>
      </c>
    </row>
    <row r="351" spans="2:51" s="11" customFormat="1" ht="12">
      <c r="B351" s="211"/>
      <c r="C351" s="212"/>
      <c r="D351" s="208" t="s">
        <v>149</v>
      </c>
      <c r="E351" s="213" t="s">
        <v>19</v>
      </c>
      <c r="F351" s="214" t="s">
        <v>509</v>
      </c>
      <c r="G351" s="212"/>
      <c r="H351" s="215">
        <v>10</v>
      </c>
      <c r="I351" s="216"/>
      <c r="J351" s="212"/>
      <c r="K351" s="212"/>
      <c r="L351" s="217"/>
      <c r="M351" s="218"/>
      <c r="N351" s="219"/>
      <c r="O351" s="219"/>
      <c r="P351" s="219"/>
      <c r="Q351" s="219"/>
      <c r="R351" s="219"/>
      <c r="S351" s="219"/>
      <c r="T351" s="220"/>
      <c r="AT351" s="221" t="s">
        <v>149</v>
      </c>
      <c r="AU351" s="221" t="s">
        <v>79</v>
      </c>
      <c r="AV351" s="11" t="s">
        <v>79</v>
      </c>
      <c r="AW351" s="11" t="s">
        <v>33</v>
      </c>
      <c r="AX351" s="11" t="s">
        <v>72</v>
      </c>
      <c r="AY351" s="221" t="s">
        <v>138</v>
      </c>
    </row>
    <row r="352" spans="2:65" s="1" customFormat="1" ht="16.5" customHeight="1">
      <c r="B352" s="36"/>
      <c r="C352" s="196" t="s">
        <v>515</v>
      </c>
      <c r="D352" s="196" t="s">
        <v>140</v>
      </c>
      <c r="E352" s="197" t="s">
        <v>516</v>
      </c>
      <c r="F352" s="198" t="s">
        <v>517</v>
      </c>
      <c r="G352" s="199" t="s">
        <v>167</v>
      </c>
      <c r="H352" s="200">
        <v>143.683</v>
      </c>
      <c r="I352" s="201"/>
      <c r="J352" s="202">
        <f>ROUND(I352*H352,2)</f>
        <v>0</v>
      </c>
      <c r="K352" s="198" t="s">
        <v>144</v>
      </c>
      <c r="L352" s="41"/>
      <c r="M352" s="203" t="s">
        <v>19</v>
      </c>
      <c r="N352" s="204" t="s">
        <v>43</v>
      </c>
      <c r="O352" s="77"/>
      <c r="P352" s="205">
        <f>O352*H352</f>
        <v>0</v>
      </c>
      <c r="Q352" s="205">
        <v>0.0079</v>
      </c>
      <c r="R352" s="205">
        <f>Q352*H352</f>
        <v>1.1350957000000002</v>
      </c>
      <c r="S352" s="205">
        <v>0</v>
      </c>
      <c r="T352" s="206">
        <f>S352*H352</f>
        <v>0</v>
      </c>
      <c r="AR352" s="15" t="s">
        <v>145</v>
      </c>
      <c r="AT352" s="15" t="s">
        <v>140</v>
      </c>
      <c r="AU352" s="15" t="s">
        <v>79</v>
      </c>
      <c r="AY352" s="15" t="s">
        <v>138</v>
      </c>
      <c r="BE352" s="207">
        <f>IF(N352="základní",J352,0)</f>
        <v>0</v>
      </c>
      <c r="BF352" s="207">
        <f>IF(N352="snížená",J352,0)</f>
        <v>0</v>
      </c>
      <c r="BG352" s="207">
        <f>IF(N352="zákl. přenesená",J352,0)</f>
        <v>0</v>
      </c>
      <c r="BH352" s="207">
        <f>IF(N352="sníž. přenesená",J352,0)</f>
        <v>0</v>
      </c>
      <c r="BI352" s="207">
        <f>IF(N352="nulová",J352,0)</f>
        <v>0</v>
      </c>
      <c r="BJ352" s="15" t="s">
        <v>77</v>
      </c>
      <c r="BK352" s="207">
        <f>ROUND(I352*H352,2)</f>
        <v>0</v>
      </c>
      <c r="BL352" s="15" t="s">
        <v>145</v>
      </c>
      <c r="BM352" s="15" t="s">
        <v>518</v>
      </c>
    </row>
    <row r="353" spans="2:47" s="1" customFormat="1" ht="12">
      <c r="B353" s="36"/>
      <c r="C353" s="37"/>
      <c r="D353" s="208" t="s">
        <v>147</v>
      </c>
      <c r="E353" s="37"/>
      <c r="F353" s="209" t="s">
        <v>519</v>
      </c>
      <c r="G353" s="37"/>
      <c r="H353" s="37"/>
      <c r="I353" s="122"/>
      <c r="J353" s="37"/>
      <c r="K353" s="37"/>
      <c r="L353" s="41"/>
      <c r="M353" s="210"/>
      <c r="N353" s="77"/>
      <c r="O353" s="77"/>
      <c r="P353" s="77"/>
      <c r="Q353" s="77"/>
      <c r="R353" s="77"/>
      <c r="S353" s="77"/>
      <c r="T353" s="78"/>
      <c r="AT353" s="15" t="s">
        <v>147</v>
      </c>
      <c r="AU353" s="15" t="s">
        <v>79</v>
      </c>
    </row>
    <row r="354" spans="2:51" s="11" customFormat="1" ht="12">
      <c r="B354" s="211"/>
      <c r="C354" s="212"/>
      <c r="D354" s="208" t="s">
        <v>149</v>
      </c>
      <c r="E354" s="213" t="s">
        <v>19</v>
      </c>
      <c r="F354" s="214" t="s">
        <v>504</v>
      </c>
      <c r="G354" s="212"/>
      <c r="H354" s="215">
        <v>64.188</v>
      </c>
      <c r="I354" s="216"/>
      <c r="J354" s="212"/>
      <c r="K354" s="212"/>
      <c r="L354" s="217"/>
      <c r="M354" s="218"/>
      <c r="N354" s="219"/>
      <c r="O354" s="219"/>
      <c r="P354" s="219"/>
      <c r="Q354" s="219"/>
      <c r="R354" s="219"/>
      <c r="S354" s="219"/>
      <c r="T354" s="220"/>
      <c r="AT354" s="221" t="s">
        <v>149</v>
      </c>
      <c r="AU354" s="221" t="s">
        <v>79</v>
      </c>
      <c r="AV354" s="11" t="s">
        <v>79</v>
      </c>
      <c r="AW354" s="11" t="s">
        <v>33</v>
      </c>
      <c r="AX354" s="11" t="s">
        <v>72</v>
      </c>
      <c r="AY354" s="221" t="s">
        <v>138</v>
      </c>
    </row>
    <row r="355" spans="2:51" s="11" customFormat="1" ht="12">
      <c r="B355" s="211"/>
      <c r="C355" s="212"/>
      <c r="D355" s="208" t="s">
        <v>149</v>
      </c>
      <c r="E355" s="213" t="s">
        <v>19</v>
      </c>
      <c r="F355" s="214" t="s">
        <v>505</v>
      </c>
      <c r="G355" s="212"/>
      <c r="H355" s="215">
        <v>11.496</v>
      </c>
      <c r="I355" s="216"/>
      <c r="J355" s="212"/>
      <c r="K355" s="212"/>
      <c r="L355" s="217"/>
      <c r="M355" s="218"/>
      <c r="N355" s="219"/>
      <c r="O355" s="219"/>
      <c r="P355" s="219"/>
      <c r="Q355" s="219"/>
      <c r="R355" s="219"/>
      <c r="S355" s="219"/>
      <c r="T355" s="220"/>
      <c r="AT355" s="221" t="s">
        <v>149</v>
      </c>
      <c r="AU355" s="221" t="s">
        <v>79</v>
      </c>
      <c r="AV355" s="11" t="s">
        <v>79</v>
      </c>
      <c r="AW355" s="11" t="s">
        <v>33</v>
      </c>
      <c r="AX355" s="11" t="s">
        <v>72</v>
      </c>
      <c r="AY355" s="221" t="s">
        <v>138</v>
      </c>
    </row>
    <row r="356" spans="2:51" s="11" customFormat="1" ht="12">
      <c r="B356" s="211"/>
      <c r="C356" s="212"/>
      <c r="D356" s="208" t="s">
        <v>149</v>
      </c>
      <c r="E356" s="213" t="s">
        <v>19</v>
      </c>
      <c r="F356" s="214" t="s">
        <v>506</v>
      </c>
      <c r="G356" s="212"/>
      <c r="H356" s="215">
        <v>19.521</v>
      </c>
      <c r="I356" s="216"/>
      <c r="J356" s="212"/>
      <c r="K356" s="212"/>
      <c r="L356" s="217"/>
      <c r="M356" s="218"/>
      <c r="N356" s="219"/>
      <c r="O356" s="219"/>
      <c r="P356" s="219"/>
      <c r="Q356" s="219"/>
      <c r="R356" s="219"/>
      <c r="S356" s="219"/>
      <c r="T356" s="220"/>
      <c r="AT356" s="221" t="s">
        <v>149</v>
      </c>
      <c r="AU356" s="221" t="s">
        <v>79</v>
      </c>
      <c r="AV356" s="11" t="s">
        <v>79</v>
      </c>
      <c r="AW356" s="11" t="s">
        <v>33</v>
      </c>
      <c r="AX356" s="11" t="s">
        <v>72</v>
      </c>
      <c r="AY356" s="221" t="s">
        <v>138</v>
      </c>
    </row>
    <row r="357" spans="2:51" s="11" customFormat="1" ht="12">
      <c r="B357" s="211"/>
      <c r="C357" s="212"/>
      <c r="D357" s="208" t="s">
        <v>149</v>
      </c>
      <c r="E357" s="213" t="s">
        <v>19</v>
      </c>
      <c r="F357" s="214" t="s">
        <v>507</v>
      </c>
      <c r="G357" s="212"/>
      <c r="H357" s="215">
        <v>32.142</v>
      </c>
      <c r="I357" s="216"/>
      <c r="J357" s="212"/>
      <c r="K357" s="212"/>
      <c r="L357" s="217"/>
      <c r="M357" s="218"/>
      <c r="N357" s="219"/>
      <c r="O357" s="219"/>
      <c r="P357" s="219"/>
      <c r="Q357" s="219"/>
      <c r="R357" s="219"/>
      <c r="S357" s="219"/>
      <c r="T357" s="220"/>
      <c r="AT357" s="221" t="s">
        <v>149</v>
      </c>
      <c r="AU357" s="221" t="s">
        <v>79</v>
      </c>
      <c r="AV357" s="11" t="s">
        <v>79</v>
      </c>
      <c r="AW357" s="11" t="s">
        <v>33</v>
      </c>
      <c r="AX357" s="11" t="s">
        <v>72</v>
      </c>
      <c r="AY357" s="221" t="s">
        <v>138</v>
      </c>
    </row>
    <row r="358" spans="2:51" s="11" customFormat="1" ht="12">
      <c r="B358" s="211"/>
      <c r="C358" s="212"/>
      <c r="D358" s="208" t="s">
        <v>149</v>
      </c>
      <c r="E358" s="213" t="s">
        <v>19</v>
      </c>
      <c r="F358" s="214" t="s">
        <v>508</v>
      </c>
      <c r="G358" s="212"/>
      <c r="H358" s="215">
        <v>6.336</v>
      </c>
      <c r="I358" s="216"/>
      <c r="J358" s="212"/>
      <c r="K358" s="212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149</v>
      </c>
      <c r="AU358" s="221" t="s">
        <v>79</v>
      </c>
      <c r="AV358" s="11" t="s">
        <v>79</v>
      </c>
      <c r="AW358" s="11" t="s">
        <v>33</v>
      </c>
      <c r="AX358" s="11" t="s">
        <v>72</v>
      </c>
      <c r="AY358" s="221" t="s">
        <v>138</v>
      </c>
    </row>
    <row r="359" spans="2:51" s="11" customFormat="1" ht="12">
      <c r="B359" s="211"/>
      <c r="C359" s="212"/>
      <c r="D359" s="208" t="s">
        <v>149</v>
      </c>
      <c r="E359" s="213" t="s">
        <v>19</v>
      </c>
      <c r="F359" s="214" t="s">
        <v>509</v>
      </c>
      <c r="G359" s="212"/>
      <c r="H359" s="215">
        <v>10</v>
      </c>
      <c r="I359" s="216"/>
      <c r="J359" s="212"/>
      <c r="K359" s="212"/>
      <c r="L359" s="217"/>
      <c r="M359" s="218"/>
      <c r="N359" s="219"/>
      <c r="O359" s="219"/>
      <c r="P359" s="219"/>
      <c r="Q359" s="219"/>
      <c r="R359" s="219"/>
      <c r="S359" s="219"/>
      <c r="T359" s="220"/>
      <c r="AT359" s="221" t="s">
        <v>149</v>
      </c>
      <c r="AU359" s="221" t="s">
        <v>79</v>
      </c>
      <c r="AV359" s="11" t="s">
        <v>79</v>
      </c>
      <c r="AW359" s="11" t="s">
        <v>33</v>
      </c>
      <c r="AX359" s="11" t="s">
        <v>72</v>
      </c>
      <c r="AY359" s="221" t="s">
        <v>138</v>
      </c>
    </row>
    <row r="360" spans="2:65" s="1" customFormat="1" ht="16.5" customHeight="1">
      <c r="B360" s="36"/>
      <c r="C360" s="196" t="s">
        <v>520</v>
      </c>
      <c r="D360" s="196" t="s">
        <v>140</v>
      </c>
      <c r="E360" s="197" t="s">
        <v>521</v>
      </c>
      <c r="F360" s="198" t="s">
        <v>522</v>
      </c>
      <c r="G360" s="199" t="s">
        <v>167</v>
      </c>
      <c r="H360" s="200">
        <v>82.5</v>
      </c>
      <c r="I360" s="201"/>
      <c r="J360" s="202">
        <f>ROUND(I360*H360,2)</f>
        <v>0</v>
      </c>
      <c r="K360" s="198" t="s">
        <v>144</v>
      </c>
      <c r="L360" s="41"/>
      <c r="M360" s="203" t="s">
        <v>19</v>
      </c>
      <c r="N360" s="204" t="s">
        <v>43</v>
      </c>
      <c r="O360" s="77"/>
      <c r="P360" s="205">
        <f>O360*H360</f>
        <v>0</v>
      </c>
      <c r="Q360" s="205">
        <v>0</v>
      </c>
      <c r="R360" s="205">
        <f>Q360*H360</f>
        <v>0</v>
      </c>
      <c r="S360" s="205">
        <v>0</v>
      </c>
      <c r="T360" s="206">
        <f>S360*H360</f>
        <v>0</v>
      </c>
      <c r="AR360" s="15" t="s">
        <v>145</v>
      </c>
      <c r="AT360" s="15" t="s">
        <v>140</v>
      </c>
      <c r="AU360" s="15" t="s">
        <v>79</v>
      </c>
      <c r="AY360" s="15" t="s">
        <v>138</v>
      </c>
      <c r="BE360" s="207">
        <f>IF(N360="základní",J360,0)</f>
        <v>0</v>
      </c>
      <c r="BF360" s="207">
        <f>IF(N360="snížená",J360,0)</f>
        <v>0</v>
      </c>
      <c r="BG360" s="207">
        <f>IF(N360="zákl. přenesená",J360,0)</f>
        <v>0</v>
      </c>
      <c r="BH360" s="207">
        <f>IF(N360="sníž. přenesená",J360,0)</f>
        <v>0</v>
      </c>
      <c r="BI360" s="207">
        <f>IF(N360="nulová",J360,0)</f>
        <v>0</v>
      </c>
      <c r="BJ360" s="15" t="s">
        <v>77</v>
      </c>
      <c r="BK360" s="207">
        <f>ROUND(I360*H360,2)</f>
        <v>0</v>
      </c>
      <c r="BL360" s="15" t="s">
        <v>145</v>
      </c>
      <c r="BM360" s="15" t="s">
        <v>523</v>
      </c>
    </row>
    <row r="361" spans="2:47" s="1" customFormat="1" ht="12">
      <c r="B361" s="36"/>
      <c r="C361" s="37"/>
      <c r="D361" s="208" t="s">
        <v>147</v>
      </c>
      <c r="E361" s="37"/>
      <c r="F361" s="209" t="s">
        <v>524</v>
      </c>
      <c r="G361" s="37"/>
      <c r="H361" s="37"/>
      <c r="I361" s="122"/>
      <c r="J361" s="37"/>
      <c r="K361" s="37"/>
      <c r="L361" s="41"/>
      <c r="M361" s="210"/>
      <c r="N361" s="77"/>
      <c r="O361" s="77"/>
      <c r="P361" s="77"/>
      <c r="Q361" s="77"/>
      <c r="R361" s="77"/>
      <c r="S361" s="77"/>
      <c r="T361" s="78"/>
      <c r="AT361" s="15" t="s">
        <v>147</v>
      </c>
      <c r="AU361" s="15" t="s">
        <v>79</v>
      </c>
    </row>
    <row r="362" spans="2:51" s="11" customFormat="1" ht="12">
      <c r="B362" s="211"/>
      <c r="C362" s="212"/>
      <c r="D362" s="208" t="s">
        <v>149</v>
      </c>
      <c r="E362" s="213" t="s">
        <v>19</v>
      </c>
      <c r="F362" s="214" t="s">
        <v>482</v>
      </c>
      <c r="G362" s="212"/>
      <c r="H362" s="215">
        <v>55</v>
      </c>
      <c r="I362" s="216"/>
      <c r="J362" s="212"/>
      <c r="K362" s="212"/>
      <c r="L362" s="217"/>
      <c r="M362" s="218"/>
      <c r="N362" s="219"/>
      <c r="O362" s="219"/>
      <c r="P362" s="219"/>
      <c r="Q362" s="219"/>
      <c r="R362" s="219"/>
      <c r="S362" s="219"/>
      <c r="T362" s="220"/>
      <c r="AT362" s="221" t="s">
        <v>149</v>
      </c>
      <c r="AU362" s="221" t="s">
        <v>79</v>
      </c>
      <c r="AV362" s="11" t="s">
        <v>79</v>
      </c>
      <c r="AW362" s="11" t="s">
        <v>33</v>
      </c>
      <c r="AX362" s="11" t="s">
        <v>72</v>
      </c>
      <c r="AY362" s="221" t="s">
        <v>138</v>
      </c>
    </row>
    <row r="363" spans="2:51" s="11" customFormat="1" ht="12">
      <c r="B363" s="211"/>
      <c r="C363" s="212"/>
      <c r="D363" s="208" t="s">
        <v>149</v>
      </c>
      <c r="E363" s="212"/>
      <c r="F363" s="214" t="s">
        <v>525</v>
      </c>
      <c r="G363" s="212"/>
      <c r="H363" s="215">
        <v>82.5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149</v>
      </c>
      <c r="AU363" s="221" t="s">
        <v>79</v>
      </c>
      <c r="AV363" s="11" t="s">
        <v>79</v>
      </c>
      <c r="AW363" s="11" t="s">
        <v>4</v>
      </c>
      <c r="AX363" s="11" t="s">
        <v>77</v>
      </c>
      <c r="AY363" s="221" t="s">
        <v>138</v>
      </c>
    </row>
    <row r="364" spans="2:65" s="1" customFormat="1" ht="16.5" customHeight="1">
      <c r="B364" s="36"/>
      <c r="C364" s="196" t="s">
        <v>526</v>
      </c>
      <c r="D364" s="196" t="s">
        <v>140</v>
      </c>
      <c r="E364" s="197" t="s">
        <v>527</v>
      </c>
      <c r="F364" s="198" t="s">
        <v>528</v>
      </c>
      <c r="G364" s="199" t="s">
        <v>167</v>
      </c>
      <c r="H364" s="200">
        <v>64.188</v>
      </c>
      <c r="I364" s="201"/>
      <c r="J364" s="202">
        <f>ROUND(I364*H364,2)</f>
        <v>0</v>
      </c>
      <c r="K364" s="198" t="s">
        <v>144</v>
      </c>
      <c r="L364" s="41"/>
      <c r="M364" s="203" t="s">
        <v>19</v>
      </c>
      <c r="N364" s="204" t="s">
        <v>43</v>
      </c>
      <c r="O364" s="77"/>
      <c r="P364" s="205">
        <f>O364*H364</f>
        <v>0</v>
      </c>
      <c r="Q364" s="205">
        <v>0</v>
      </c>
      <c r="R364" s="205">
        <f>Q364*H364</f>
        <v>0</v>
      </c>
      <c r="S364" s="205">
        <v>0</v>
      </c>
      <c r="T364" s="206">
        <f>S364*H364</f>
        <v>0</v>
      </c>
      <c r="AR364" s="15" t="s">
        <v>145</v>
      </c>
      <c r="AT364" s="15" t="s">
        <v>140</v>
      </c>
      <c r="AU364" s="15" t="s">
        <v>79</v>
      </c>
      <c r="AY364" s="15" t="s">
        <v>138</v>
      </c>
      <c r="BE364" s="207">
        <f>IF(N364="základní",J364,0)</f>
        <v>0</v>
      </c>
      <c r="BF364" s="207">
        <f>IF(N364="snížená",J364,0)</f>
        <v>0</v>
      </c>
      <c r="BG364" s="207">
        <f>IF(N364="zákl. přenesená",J364,0)</f>
        <v>0</v>
      </c>
      <c r="BH364" s="207">
        <f>IF(N364="sníž. přenesená",J364,0)</f>
        <v>0</v>
      </c>
      <c r="BI364" s="207">
        <f>IF(N364="nulová",J364,0)</f>
        <v>0</v>
      </c>
      <c r="BJ364" s="15" t="s">
        <v>77</v>
      </c>
      <c r="BK364" s="207">
        <f>ROUND(I364*H364,2)</f>
        <v>0</v>
      </c>
      <c r="BL364" s="15" t="s">
        <v>145</v>
      </c>
      <c r="BM364" s="15" t="s">
        <v>529</v>
      </c>
    </row>
    <row r="365" spans="2:47" s="1" customFormat="1" ht="12">
      <c r="B365" s="36"/>
      <c r="C365" s="37"/>
      <c r="D365" s="208" t="s">
        <v>147</v>
      </c>
      <c r="E365" s="37"/>
      <c r="F365" s="209" t="s">
        <v>530</v>
      </c>
      <c r="G365" s="37"/>
      <c r="H365" s="37"/>
      <c r="I365" s="122"/>
      <c r="J365" s="37"/>
      <c r="K365" s="37"/>
      <c r="L365" s="41"/>
      <c r="M365" s="210"/>
      <c r="N365" s="77"/>
      <c r="O365" s="77"/>
      <c r="P365" s="77"/>
      <c r="Q365" s="77"/>
      <c r="R365" s="77"/>
      <c r="S365" s="77"/>
      <c r="T365" s="78"/>
      <c r="AT365" s="15" t="s">
        <v>147</v>
      </c>
      <c r="AU365" s="15" t="s">
        <v>79</v>
      </c>
    </row>
    <row r="366" spans="2:51" s="11" customFormat="1" ht="12">
      <c r="B366" s="211"/>
      <c r="C366" s="212"/>
      <c r="D366" s="208" t="s">
        <v>149</v>
      </c>
      <c r="E366" s="213" t="s">
        <v>19</v>
      </c>
      <c r="F366" s="214" t="s">
        <v>504</v>
      </c>
      <c r="G366" s="212"/>
      <c r="H366" s="215">
        <v>64.188</v>
      </c>
      <c r="I366" s="216"/>
      <c r="J366" s="212"/>
      <c r="K366" s="212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149</v>
      </c>
      <c r="AU366" s="221" t="s">
        <v>79</v>
      </c>
      <c r="AV366" s="11" t="s">
        <v>79</v>
      </c>
      <c r="AW366" s="11" t="s">
        <v>33</v>
      </c>
      <c r="AX366" s="11" t="s">
        <v>72</v>
      </c>
      <c r="AY366" s="221" t="s">
        <v>138</v>
      </c>
    </row>
    <row r="367" spans="2:65" s="1" customFormat="1" ht="16.5" customHeight="1">
      <c r="B367" s="36"/>
      <c r="C367" s="196" t="s">
        <v>531</v>
      </c>
      <c r="D367" s="196" t="s">
        <v>140</v>
      </c>
      <c r="E367" s="197" t="s">
        <v>532</v>
      </c>
      <c r="F367" s="198" t="s">
        <v>533</v>
      </c>
      <c r="G367" s="199" t="s">
        <v>167</v>
      </c>
      <c r="H367" s="200">
        <v>64.09</v>
      </c>
      <c r="I367" s="201"/>
      <c r="J367" s="202">
        <f>ROUND(I367*H367,2)</f>
        <v>0</v>
      </c>
      <c r="K367" s="198" t="s">
        <v>534</v>
      </c>
      <c r="L367" s="41"/>
      <c r="M367" s="203" t="s">
        <v>19</v>
      </c>
      <c r="N367" s="204" t="s">
        <v>43</v>
      </c>
      <c r="O367" s="77"/>
      <c r="P367" s="205">
        <f>O367*H367</f>
        <v>0</v>
      </c>
      <c r="Q367" s="205">
        <v>0.00438</v>
      </c>
      <c r="R367" s="205">
        <f>Q367*H367</f>
        <v>0.2807142</v>
      </c>
      <c r="S367" s="205">
        <v>0</v>
      </c>
      <c r="T367" s="206">
        <f>S367*H367</f>
        <v>0</v>
      </c>
      <c r="AR367" s="15" t="s">
        <v>145</v>
      </c>
      <c r="AT367" s="15" t="s">
        <v>140</v>
      </c>
      <c r="AU367" s="15" t="s">
        <v>79</v>
      </c>
      <c r="AY367" s="15" t="s">
        <v>138</v>
      </c>
      <c r="BE367" s="207">
        <f>IF(N367="základní",J367,0)</f>
        <v>0</v>
      </c>
      <c r="BF367" s="207">
        <f>IF(N367="snížená",J367,0)</f>
        <v>0</v>
      </c>
      <c r="BG367" s="207">
        <f>IF(N367="zákl. přenesená",J367,0)</f>
        <v>0</v>
      </c>
      <c r="BH367" s="207">
        <f>IF(N367="sníž. přenesená",J367,0)</f>
        <v>0</v>
      </c>
      <c r="BI367" s="207">
        <f>IF(N367="nulová",J367,0)</f>
        <v>0</v>
      </c>
      <c r="BJ367" s="15" t="s">
        <v>77</v>
      </c>
      <c r="BK367" s="207">
        <f>ROUND(I367*H367,2)</f>
        <v>0</v>
      </c>
      <c r="BL367" s="15" t="s">
        <v>145</v>
      </c>
      <c r="BM367" s="15" t="s">
        <v>535</v>
      </c>
    </row>
    <row r="368" spans="2:47" s="1" customFormat="1" ht="12">
      <c r="B368" s="36"/>
      <c r="C368" s="37"/>
      <c r="D368" s="208" t="s">
        <v>147</v>
      </c>
      <c r="E368" s="37"/>
      <c r="F368" s="209" t="s">
        <v>536</v>
      </c>
      <c r="G368" s="37"/>
      <c r="H368" s="37"/>
      <c r="I368" s="122"/>
      <c r="J368" s="37"/>
      <c r="K368" s="37"/>
      <c r="L368" s="41"/>
      <c r="M368" s="210"/>
      <c r="N368" s="77"/>
      <c r="O368" s="77"/>
      <c r="P368" s="77"/>
      <c r="Q368" s="77"/>
      <c r="R368" s="77"/>
      <c r="S368" s="77"/>
      <c r="T368" s="78"/>
      <c r="AT368" s="15" t="s">
        <v>147</v>
      </c>
      <c r="AU368" s="15" t="s">
        <v>79</v>
      </c>
    </row>
    <row r="369" spans="2:51" s="11" customFormat="1" ht="12">
      <c r="B369" s="211"/>
      <c r="C369" s="212"/>
      <c r="D369" s="208" t="s">
        <v>149</v>
      </c>
      <c r="E369" s="213" t="s">
        <v>19</v>
      </c>
      <c r="F369" s="214" t="s">
        <v>537</v>
      </c>
      <c r="G369" s="212"/>
      <c r="H369" s="215">
        <v>64.09</v>
      </c>
      <c r="I369" s="216"/>
      <c r="J369" s="212"/>
      <c r="K369" s="212"/>
      <c r="L369" s="217"/>
      <c r="M369" s="218"/>
      <c r="N369" s="219"/>
      <c r="O369" s="219"/>
      <c r="P369" s="219"/>
      <c r="Q369" s="219"/>
      <c r="R369" s="219"/>
      <c r="S369" s="219"/>
      <c r="T369" s="220"/>
      <c r="AT369" s="221" t="s">
        <v>149</v>
      </c>
      <c r="AU369" s="221" t="s">
        <v>79</v>
      </c>
      <c r="AV369" s="11" t="s">
        <v>79</v>
      </c>
      <c r="AW369" s="11" t="s">
        <v>33</v>
      </c>
      <c r="AX369" s="11" t="s">
        <v>77</v>
      </c>
      <c r="AY369" s="221" t="s">
        <v>138</v>
      </c>
    </row>
    <row r="370" spans="2:65" s="1" customFormat="1" ht="16.5" customHeight="1">
      <c r="B370" s="36"/>
      <c r="C370" s="196" t="s">
        <v>538</v>
      </c>
      <c r="D370" s="196" t="s">
        <v>140</v>
      </c>
      <c r="E370" s="197" t="s">
        <v>539</v>
      </c>
      <c r="F370" s="198" t="s">
        <v>540</v>
      </c>
      <c r="G370" s="199" t="s">
        <v>167</v>
      </c>
      <c r="H370" s="200">
        <v>64.09</v>
      </c>
      <c r="I370" s="201"/>
      <c r="J370" s="202">
        <f>ROUND(I370*H370,2)</f>
        <v>0</v>
      </c>
      <c r="K370" s="198" t="s">
        <v>534</v>
      </c>
      <c r="L370" s="41"/>
      <c r="M370" s="203" t="s">
        <v>19</v>
      </c>
      <c r="N370" s="204" t="s">
        <v>43</v>
      </c>
      <c r="O370" s="77"/>
      <c r="P370" s="205">
        <f>O370*H370</f>
        <v>0</v>
      </c>
      <c r="Q370" s="205">
        <v>0.00026</v>
      </c>
      <c r="R370" s="205">
        <f>Q370*H370</f>
        <v>0.0166634</v>
      </c>
      <c r="S370" s="205">
        <v>0</v>
      </c>
      <c r="T370" s="206">
        <f>S370*H370</f>
        <v>0</v>
      </c>
      <c r="AR370" s="15" t="s">
        <v>145</v>
      </c>
      <c r="AT370" s="15" t="s">
        <v>140</v>
      </c>
      <c r="AU370" s="15" t="s">
        <v>79</v>
      </c>
      <c r="AY370" s="15" t="s">
        <v>138</v>
      </c>
      <c r="BE370" s="207">
        <f>IF(N370="základní",J370,0)</f>
        <v>0</v>
      </c>
      <c r="BF370" s="207">
        <f>IF(N370="snížená",J370,0)</f>
        <v>0</v>
      </c>
      <c r="BG370" s="207">
        <f>IF(N370="zákl. přenesená",J370,0)</f>
        <v>0</v>
      </c>
      <c r="BH370" s="207">
        <f>IF(N370="sníž. přenesená",J370,0)</f>
        <v>0</v>
      </c>
      <c r="BI370" s="207">
        <f>IF(N370="nulová",J370,0)</f>
        <v>0</v>
      </c>
      <c r="BJ370" s="15" t="s">
        <v>77</v>
      </c>
      <c r="BK370" s="207">
        <f>ROUND(I370*H370,2)</f>
        <v>0</v>
      </c>
      <c r="BL370" s="15" t="s">
        <v>145</v>
      </c>
      <c r="BM370" s="15" t="s">
        <v>541</v>
      </c>
    </row>
    <row r="371" spans="2:47" s="1" customFormat="1" ht="12">
      <c r="B371" s="36"/>
      <c r="C371" s="37"/>
      <c r="D371" s="208" t="s">
        <v>147</v>
      </c>
      <c r="E371" s="37"/>
      <c r="F371" s="209" t="s">
        <v>542</v>
      </c>
      <c r="G371" s="37"/>
      <c r="H371" s="37"/>
      <c r="I371" s="122"/>
      <c r="J371" s="37"/>
      <c r="K371" s="37"/>
      <c r="L371" s="41"/>
      <c r="M371" s="210"/>
      <c r="N371" s="77"/>
      <c r="O371" s="77"/>
      <c r="P371" s="77"/>
      <c r="Q371" s="77"/>
      <c r="R371" s="77"/>
      <c r="S371" s="77"/>
      <c r="T371" s="78"/>
      <c r="AT371" s="15" t="s">
        <v>147</v>
      </c>
      <c r="AU371" s="15" t="s">
        <v>79</v>
      </c>
    </row>
    <row r="372" spans="2:51" s="11" customFormat="1" ht="12">
      <c r="B372" s="211"/>
      <c r="C372" s="212"/>
      <c r="D372" s="208" t="s">
        <v>149</v>
      </c>
      <c r="E372" s="213" t="s">
        <v>19</v>
      </c>
      <c r="F372" s="214" t="s">
        <v>537</v>
      </c>
      <c r="G372" s="212"/>
      <c r="H372" s="215">
        <v>64.09</v>
      </c>
      <c r="I372" s="216"/>
      <c r="J372" s="212"/>
      <c r="K372" s="212"/>
      <c r="L372" s="217"/>
      <c r="M372" s="218"/>
      <c r="N372" s="219"/>
      <c r="O372" s="219"/>
      <c r="P372" s="219"/>
      <c r="Q372" s="219"/>
      <c r="R372" s="219"/>
      <c r="S372" s="219"/>
      <c r="T372" s="220"/>
      <c r="AT372" s="221" t="s">
        <v>149</v>
      </c>
      <c r="AU372" s="221" t="s">
        <v>79</v>
      </c>
      <c r="AV372" s="11" t="s">
        <v>79</v>
      </c>
      <c r="AW372" s="11" t="s">
        <v>33</v>
      </c>
      <c r="AX372" s="11" t="s">
        <v>77</v>
      </c>
      <c r="AY372" s="221" t="s">
        <v>138</v>
      </c>
    </row>
    <row r="373" spans="2:65" s="1" customFormat="1" ht="16.5" customHeight="1">
      <c r="B373" s="36"/>
      <c r="C373" s="196" t="s">
        <v>543</v>
      </c>
      <c r="D373" s="196" t="s">
        <v>140</v>
      </c>
      <c r="E373" s="197" t="s">
        <v>544</v>
      </c>
      <c r="F373" s="198" t="s">
        <v>545</v>
      </c>
      <c r="G373" s="199" t="s">
        <v>167</v>
      </c>
      <c r="H373" s="200">
        <v>64.09</v>
      </c>
      <c r="I373" s="201"/>
      <c r="J373" s="202">
        <f>ROUND(I373*H373,2)</f>
        <v>0</v>
      </c>
      <c r="K373" s="198" t="s">
        <v>534</v>
      </c>
      <c r="L373" s="41"/>
      <c r="M373" s="203" t="s">
        <v>19</v>
      </c>
      <c r="N373" s="204" t="s">
        <v>43</v>
      </c>
      <c r="O373" s="77"/>
      <c r="P373" s="205">
        <f>O373*H373</f>
        <v>0</v>
      </c>
      <c r="Q373" s="205">
        <v>0.00348</v>
      </c>
      <c r="R373" s="205">
        <f>Q373*H373</f>
        <v>0.22303320000000001</v>
      </c>
      <c r="S373" s="205">
        <v>0</v>
      </c>
      <c r="T373" s="206">
        <f>S373*H373</f>
        <v>0</v>
      </c>
      <c r="AR373" s="15" t="s">
        <v>145</v>
      </c>
      <c r="AT373" s="15" t="s">
        <v>140</v>
      </c>
      <c r="AU373" s="15" t="s">
        <v>79</v>
      </c>
      <c r="AY373" s="15" t="s">
        <v>138</v>
      </c>
      <c r="BE373" s="207">
        <f>IF(N373="základní",J373,0)</f>
        <v>0</v>
      </c>
      <c r="BF373" s="207">
        <f>IF(N373="snížená",J373,0)</f>
        <v>0</v>
      </c>
      <c r="BG373" s="207">
        <f>IF(N373="zákl. přenesená",J373,0)</f>
        <v>0</v>
      </c>
      <c r="BH373" s="207">
        <f>IF(N373="sníž. přenesená",J373,0)</f>
        <v>0</v>
      </c>
      <c r="BI373" s="207">
        <f>IF(N373="nulová",J373,0)</f>
        <v>0</v>
      </c>
      <c r="BJ373" s="15" t="s">
        <v>77</v>
      </c>
      <c r="BK373" s="207">
        <f>ROUND(I373*H373,2)</f>
        <v>0</v>
      </c>
      <c r="BL373" s="15" t="s">
        <v>145</v>
      </c>
      <c r="BM373" s="15" t="s">
        <v>546</v>
      </c>
    </row>
    <row r="374" spans="2:47" s="1" customFormat="1" ht="12">
      <c r="B374" s="36"/>
      <c r="C374" s="37"/>
      <c r="D374" s="208" t="s">
        <v>147</v>
      </c>
      <c r="E374" s="37"/>
      <c r="F374" s="209" t="s">
        <v>547</v>
      </c>
      <c r="G374" s="37"/>
      <c r="H374" s="37"/>
      <c r="I374" s="122"/>
      <c r="J374" s="37"/>
      <c r="K374" s="37"/>
      <c r="L374" s="41"/>
      <c r="M374" s="210"/>
      <c r="N374" s="77"/>
      <c r="O374" s="77"/>
      <c r="P374" s="77"/>
      <c r="Q374" s="77"/>
      <c r="R374" s="77"/>
      <c r="S374" s="77"/>
      <c r="T374" s="78"/>
      <c r="AT374" s="15" t="s">
        <v>147</v>
      </c>
      <c r="AU374" s="15" t="s">
        <v>79</v>
      </c>
    </row>
    <row r="375" spans="2:51" s="11" customFormat="1" ht="12">
      <c r="B375" s="211"/>
      <c r="C375" s="212"/>
      <c r="D375" s="208" t="s">
        <v>149</v>
      </c>
      <c r="E375" s="213" t="s">
        <v>19</v>
      </c>
      <c r="F375" s="214" t="s">
        <v>537</v>
      </c>
      <c r="G375" s="212"/>
      <c r="H375" s="215">
        <v>64.09</v>
      </c>
      <c r="I375" s="216"/>
      <c r="J375" s="212"/>
      <c r="K375" s="212"/>
      <c r="L375" s="217"/>
      <c r="M375" s="218"/>
      <c r="N375" s="219"/>
      <c r="O375" s="219"/>
      <c r="P375" s="219"/>
      <c r="Q375" s="219"/>
      <c r="R375" s="219"/>
      <c r="S375" s="219"/>
      <c r="T375" s="220"/>
      <c r="AT375" s="221" t="s">
        <v>149</v>
      </c>
      <c r="AU375" s="221" t="s">
        <v>79</v>
      </c>
      <c r="AV375" s="11" t="s">
        <v>79</v>
      </c>
      <c r="AW375" s="11" t="s">
        <v>33</v>
      </c>
      <c r="AX375" s="11" t="s">
        <v>77</v>
      </c>
      <c r="AY375" s="221" t="s">
        <v>138</v>
      </c>
    </row>
    <row r="376" spans="2:65" s="1" customFormat="1" ht="16.5" customHeight="1">
      <c r="B376" s="36"/>
      <c r="C376" s="196" t="s">
        <v>548</v>
      </c>
      <c r="D376" s="196" t="s">
        <v>140</v>
      </c>
      <c r="E376" s="197" t="s">
        <v>549</v>
      </c>
      <c r="F376" s="198" t="s">
        <v>550</v>
      </c>
      <c r="G376" s="199" t="s">
        <v>167</v>
      </c>
      <c r="H376" s="200">
        <v>64.09</v>
      </c>
      <c r="I376" s="201"/>
      <c r="J376" s="202">
        <f>ROUND(I376*H376,2)</f>
        <v>0</v>
      </c>
      <c r="K376" s="198" t="s">
        <v>144</v>
      </c>
      <c r="L376" s="41"/>
      <c r="M376" s="203" t="s">
        <v>19</v>
      </c>
      <c r="N376" s="204" t="s">
        <v>43</v>
      </c>
      <c r="O376" s="77"/>
      <c r="P376" s="205">
        <f>O376*H376</f>
        <v>0</v>
      </c>
      <c r="Q376" s="205">
        <v>0.00931</v>
      </c>
      <c r="R376" s="205">
        <f>Q376*H376</f>
        <v>0.5966779000000001</v>
      </c>
      <c r="S376" s="205">
        <v>0</v>
      </c>
      <c r="T376" s="206">
        <f>S376*H376</f>
        <v>0</v>
      </c>
      <c r="AR376" s="15" t="s">
        <v>145</v>
      </c>
      <c r="AT376" s="15" t="s">
        <v>140</v>
      </c>
      <c r="AU376" s="15" t="s">
        <v>79</v>
      </c>
      <c r="AY376" s="15" t="s">
        <v>138</v>
      </c>
      <c r="BE376" s="207">
        <f>IF(N376="základní",J376,0)</f>
        <v>0</v>
      </c>
      <c r="BF376" s="207">
        <f>IF(N376="snížená",J376,0)</f>
        <v>0</v>
      </c>
      <c r="BG376" s="207">
        <f>IF(N376="zákl. přenesená",J376,0)</f>
        <v>0</v>
      </c>
      <c r="BH376" s="207">
        <f>IF(N376="sníž. přenesená",J376,0)</f>
        <v>0</v>
      </c>
      <c r="BI376" s="207">
        <f>IF(N376="nulová",J376,0)</f>
        <v>0</v>
      </c>
      <c r="BJ376" s="15" t="s">
        <v>77</v>
      </c>
      <c r="BK376" s="207">
        <f>ROUND(I376*H376,2)</f>
        <v>0</v>
      </c>
      <c r="BL376" s="15" t="s">
        <v>145</v>
      </c>
      <c r="BM376" s="15" t="s">
        <v>551</v>
      </c>
    </row>
    <row r="377" spans="2:47" s="1" customFormat="1" ht="12">
      <c r="B377" s="36"/>
      <c r="C377" s="37"/>
      <c r="D377" s="208" t="s">
        <v>147</v>
      </c>
      <c r="E377" s="37"/>
      <c r="F377" s="209" t="s">
        <v>552</v>
      </c>
      <c r="G377" s="37"/>
      <c r="H377" s="37"/>
      <c r="I377" s="122"/>
      <c r="J377" s="37"/>
      <c r="K377" s="37"/>
      <c r="L377" s="41"/>
      <c r="M377" s="210"/>
      <c r="N377" s="77"/>
      <c r="O377" s="77"/>
      <c r="P377" s="77"/>
      <c r="Q377" s="77"/>
      <c r="R377" s="77"/>
      <c r="S377" s="77"/>
      <c r="T377" s="78"/>
      <c r="AT377" s="15" t="s">
        <v>147</v>
      </c>
      <c r="AU377" s="15" t="s">
        <v>79</v>
      </c>
    </row>
    <row r="378" spans="2:65" s="1" customFormat="1" ht="16.5" customHeight="1">
      <c r="B378" s="36"/>
      <c r="C378" s="233" t="s">
        <v>553</v>
      </c>
      <c r="D378" s="233" t="s">
        <v>213</v>
      </c>
      <c r="E378" s="234" t="s">
        <v>554</v>
      </c>
      <c r="F378" s="235" t="s">
        <v>555</v>
      </c>
      <c r="G378" s="236" t="s">
        <v>167</v>
      </c>
      <c r="H378" s="237">
        <v>32.487</v>
      </c>
      <c r="I378" s="238"/>
      <c r="J378" s="239">
        <f>ROUND(I378*H378,2)</f>
        <v>0</v>
      </c>
      <c r="K378" s="235" t="s">
        <v>144</v>
      </c>
      <c r="L378" s="240"/>
      <c r="M378" s="241" t="s">
        <v>19</v>
      </c>
      <c r="N378" s="242" t="s">
        <v>43</v>
      </c>
      <c r="O378" s="77"/>
      <c r="P378" s="205">
        <f>O378*H378</f>
        <v>0</v>
      </c>
      <c r="Q378" s="205">
        <v>0.012</v>
      </c>
      <c r="R378" s="205">
        <f>Q378*H378</f>
        <v>0.389844</v>
      </c>
      <c r="S378" s="205">
        <v>0</v>
      </c>
      <c r="T378" s="206">
        <f>S378*H378</f>
        <v>0</v>
      </c>
      <c r="AR378" s="15" t="s">
        <v>188</v>
      </c>
      <c r="AT378" s="15" t="s">
        <v>213</v>
      </c>
      <c r="AU378" s="15" t="s">
        <v>79</v>
      </c>
      <c r="AY378" s="15" t="s">
        <v>138</v>
      </c>
      <c r="BE378" s="207">
        <f>IF(N378="základní",J378,0)</f>
        <v>0</v>
      </c>
      <c r="BF378" s="207">
        <f>IF(N378="snížená",J378,0)</f>
        <v>0</v>
      </c>
      <c r="BG378" s="207">
        <f>IF(N378="zákl. přenesená",J378,0)</f>
        <v>0</v>
      </c>
      <c r="BH378" s="207">
        <f>IF(N378="sníž. přenesená",J378,0)</f>
        <v>0</v>
      </c>
      <c r="BI378" s="207">
        <f>IF(N378="nulová",J378,0)</f>
        <v>0</v>
      </c>
      <c r="BJ378" s="15" t="s">
        <v>77</v>
      </c>
      <c r="BK378" s="207">
        <f>ROUND(I378*H378,2)</f>
        <v>0</v>
      </c>
      <c r="BL378" s="15" t="s">
        <v>145</v>
      </c>
      <c r="BM378" s="15" t="s">
        <v>556</v>
      </c>
    </row>
    <row r="379" spans="2:47" s="1" customFormat="1" ht="12">
      <c r="B379" s="36"/>
      <c r="C379" s="37"/>
      <c r="D379" s="208" t="s">
        <v>147</v>
      </c>
      <c r="E379" s="37"/>
      <c r="F379" s="209" t="s">
        <v>555</v>
      </c>
      <c r="G379" s="37"/>
      <c r="H379" s="37"/>
      <c r="I379" s="122"/>
      <c r="J379" s="37"/>
      <c r="K379" s="37"/>
      <c r="L379" s="41"/>
      <c r="M379" s="210"/>
      <c r="N379" s="77"/>
      <c r="O379" s="77"/>
      <c r="P379" s="77"/>
      <c r="Q379" s="77"/>
      <c r="R379" s="77"/>
      <c r="S379" s="77"/>
      <c r="T379" s="78"/>
      <c r="AT379" s="15" t="s">
        <v>147</v>
      </c>
      <c r="AU379" s="15" t="s">
        <v>79</v>
      </c>
    </row>
    <row r="380" spans="2:51" s="11" customFormat="1" ht="12">
      <c r="B380" s="211"/>
      <c r="C380" s="212"/>
      <c r="D380" s="208" t="s">
        <v>149</v>
      </c>
      <c r="E380" s="213" t="s">
        <v>19</v>
      </c>
      <c r="F380" s="214" t="s">
        <v>557</v>
      </c>
      <c r="G380" s="212"/>
      <c r="H380" s="215">
        <v>31.85</v>
      </c>
      <c r="I380" s="216"/>
      <c r="J380" s="212"/>
      <c r="K380" s="212"/>
      <c r="L380" s="217"/>
      <c r="M380" s="218"/>
      <c r="N380" s="219"/>
      <c r="O380" s="219"/>
      <c r="P380" s="219"/>
      <c r="Q380" s="219"/>
      <c r="R380" s="219"/>
      <c r="S380" s="219"/>
      <c r="T380" s="220"/>
      <c r="AT380" s="221" t="s">
        <v>149</v>
      </c>
      <c r="AU380" s="221" t="s">
        <v>79</v>
      </c>
      <c r="AV380" s="11" t="s">
        <v>79</v>
      </c>
      <c r="AW380" s="11" t="s">
        <v>33</v>
      </c>
      <c r="AX380" s="11" t="s">
        <v>72</v>
      </c>
      <c r="AY380" s="221" t="s">
        <v>138</v>
      </c>
    </row>
    <row r="381" spans="2:51" s="11" customFormat="1" ht="12">
      <c r="B381" s="211"/>
      <c r="C381" s="212"/>
      <c r="D381" s="208" t="s">
        <v>149</v>
      </c>
      <c r="E381" s="212"/>
      <c r="F381" s="214" t="s">
        <v>558</v>
      </c>
      <c r="G381" s="212"/>
      <c r="H381" s="215">
        <v>32.487</v>
      </c>
      <c r="I381" s="216"/>
      <c r="J381" s="212"/>
      <c r="K381" s="212"/>
      <c r="L381" s="217"/>
      <c r="M381" s="218"/>
      <c r="N381" s="219"/>
      <c r="O381" s="219"/>
      <c r="P381" s="219"/>
      <c r="Q381" s="219"/>
      <c r="R381" s="219"/>
      <c r="S381" s="219"/>
      <c r="T381" s="220"/>
      <c r="AT381" s="221" t="s">
        <v>149</v>
      </c>
      <c r="AU381" s="221" t="s">
        <v>79</v>
      </c>
      <c r="AV381" s="11" t="s">
        <v>79</v>
      </c>
      <c r="AW381" s="11" t="s">
        <v>4</v>
      </c>
      <c r="AX381" s="11" t="s">
        <v>77</v>
      </c>
      <c r="AY381" s="221" t="s">
        <v>138</v>
      </c>
    </row>
    <row r="382" spans="2:65" s="1" customFormat="1" ht="16.5" customHeight="1">
      <c r="B382" s="36"/>
      <c r="C382" s="233" t="s">
        <v>559</v>
      </c>
      <c r="D382" s="233" t="s">
        <v>213</v>
      </c>
      <c r="E382" s="234" t="s">
        <v>560</v>
      </c>
      <c r="F382" s="235" t="s">
        <v>561</v>
      </c>
      <c r="G382" s="236" t="s">
        <v>167</v>
      </c>
      <c r="H382" s="237">
        <v>32.885</v>
      </c>
      <c r="I382" s="238"/>
      <c r="J382" s="239">
        <f>ROUND(I382*H382,2)</f>
        <v>0</v>
      </c>
      <c r="K382" s="235" t="s">
        <v>144</v>
      </c>
      <c r="L382" s="240"/>
      <c r="M382" s="241" t="s">
        <v>19</v>
      </c>
      <c r="N382" s="242" t="s">
        <v>43</v>
      </c>
      <c r="O382" s="77"/>
      <c r="P382" s="205">
        <f>O382*H382</f>
        <v>0</v>
      </c>
      <c r="Q382" s="205">
        <v>0.018</v>
      </c>
      <c r="R382" s="205">
        <f>Q382*H382</f>
        <v>0.59193</v>
      </c>
      <c r="S382" s="205">
        <v>0</v>
      </c>
      <c r="T382" s="206">
        <f>S382*H382</f>
        <v>0</v>
      </c>
      <c r="AR382" s="15" t="s">
        <v>188</v>
      </c>
      <c r="AT382" s="15" t="s">
        <v>213</v>
      </c>
      <c r="AU382" s="15" t="s">
        <v>79</v>
      </c>
      <c r="AY382" s="15" t="s">
        <v>138</v>
      </c>
      <c r="BE382" s="207">
        <f>IF(N382="základní",J382,0)</f>
        <v>0</v>
      </c>
      <c r="BF382" s="207">
        <f>IF(N382="snížená",J382,0)</f>
        <v>0</v>
      </c>
      <c r="BG382" s="207">
        <f>IF(N382="zákl. přenesená",J382,0)</f>
        <v>0</v>
      </c>
      <c r="BH382" s="207">
        <f>IF(N382="sníž. přenesená",J382,0)</f>
        <v>0</v>
      </c>
      <c r="BI382" s="207">
        <f>IF(N382="nulová",J382,0)</f>
        <v>0</v>
      </c>
      <c r="BJ382" s="15" t="s">
        <v>77</v>
      </c>
      <c r="BK382" s="207">
        <f>ROUND(I382*H382,2)</f>
        <v>0</v>
      </c>
      <c r="BL382" s="15" t="s">
        <v>145</v>
      </c>
      <c r="BM382" s="15" t="s">
        <v>562</v>
      </c>
    </row>
    <row r="383" spans="2:47" s="1" customFormat="1" ht="12">
      <c r="B383" s="36"/>
      <c r="C383" s="37"/>
      <c r="D383" s="208" t="s">
        <v>147</v>
      </c>
      <c r="E383" s="37"/>
      <c r="F383" s="209" t="s">
        <v>561</v>
      </c>
      <c r="G383" s="37"/>
      <c r="H383" s="37"/>
      <c r="I383" s="122"/>
      <c r="J383" s="37"/>
      <c r="K383" s="37"/>
      <c r="L383" s="41"/>
      <c r="M383" s="210"/>
      <c r="N383" s="77"/>
      <c r="O383" s="77"/>
      <c r="P383" s="77"/>
      <c r="Q383" s="77"/>
      <c r="R383" s="77"/>
      <c r="S383" s="77"/>
      <c r="T383" s="78"/>
      <c r="AT383" s="15" t="s">
        <v>147</v>
      </c>
      <c r="AU383" s="15" t="s">
        <v>79</v>
      </c>
    </row>
    <row r="384" spans="2:51" s="11" customFormat="1" ht="12">
      <c r="B384" s="211"/>
      <c r="C384" s="212"/>
      <c r="D384" s="208" t="s">
        <v>149</v>
      </c>
      <c r="E384" s="213" t="s">
        <v>19</v>
      </c>
      <c r="F384" s="214" t="s">
        <v>563</v>
      </c>
      <c r="G384" s="212"/>
      <c r="H384" s="215">
        <v>32.24</v>
      </c>
      <c r="I384" s="216"/>
      <c r="J384" s="212"/>
      <c r="K384" s="212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149</v>
      </c>
      <c r="AU384" s="221" t="s">
        <v>79</v>
      </c>
      <c r="AV384" s="11" t="s">
        <v>79</v>
      </c>
      <c r="AW384" s="11" t="s">
        <v>33</v>
      </c>
      <c r="AX384" s="11" t="s">
        <v>72</v>
      </c>
      <c r="AY384" s="221" t="s">
        <v>138</v>
      </c>
    </row>
    <row r="385" spans="2:51" s="11" customFormat="1" ht="12">
      <c r="B385" s="211"/>
      <c r="C385" s="212"/>
      <c r="D385" s="208" t="s">
        <v>149</v>
      </c>
      <c r="E385" s="212"/>
      <c r="F385" s="214" t="s">
        <v>564</v>
      </c>
      <c r="G385" s="212"/>
      <c r="H385" s="215">
        <v>32.885</v>
      </c>
      <c r="I385" s="216"/>
      <c r="J385" s="212"/>
      <c r="K385" s="212"/>
      <c r="L385" s="217"/>
      <c r="M385" s="218"/>
      <c r="N385" s="219"/>
      <c r="O385" s="219"/>
      <c r="P385" s="219"/>
      <c r="Q385" s="219"/>
      <c r="R385" s="219"/>
      <c r="S385" s="219"/>
      <c r="T385" s="220"/>
      <c r="AT385" s="221" t="s">
        <v>149</v>
      </c>
      <c r="AU385" s="221" t="s">
        <v>79</v>
      </c>
      <c r="AV385" s="11" t="s">
        <v>79</v>
      </c>
      <c r="AW385" s="11" t="s">
        <v>4</v>
      </c>
      <c r="AX385" s="11" t="s">
        <v>77</v>
      </c>
      <c r="AY385" s="221" t="s">
        <v>138</v>
      </c>
    </row>
    <row r="386" spans="2:65" s="1" customFormat="1" ht="16.5" customHeight="1">
      <c r="B386" s="36"/>
      <c r="C386" s="196" t="s">
        <v>565</v>
      </c>
      <c r="D386" s="196" t="s">
        <v>140</v>
      </c>
      <c r="E386" s="197" t="s">
        <v>566</v>
      </c>
      <c r="F386" s="198" t="s">
        <v>567</v>
      </c>
      <c r="G386" s="199" t="s">
        <v>341</v>
      </c>
      <c r="H386" s="200">
        <v>88.5</v>
      </c>
      <c r="I386" s="201"/>
      <c r="J386" s="202">
        <f>ROUND(I386*H386,2)</f>
        <v>0</v>
      </c>
      <c r="K386" s="198" t="s">
        <v>144</v>
      </c>
      <c r="L386" s="41"/>
      <c r="M386" s="203" t="s">
        <v>19</v>
      </c>
      <c r="N386" s="204" t="s">
        <v>43</v>
      </c>
      <c r="O386" s="77"/>
      <c r="P386" s="205">
        <f>O386*H386</f>
        <v>0</v>
      </c>
      <c r="Q386" s="205">
        <v>0.00025</v>
      </c>
      <c r="R386" s="205">
        <f>Q386*H386</f>
        <v>0.022125</v>
      </c>
      <c r="S386" s="205">
        <v>0</v>
      </c>
      <c r="T386" s="206">
        <f>S386*H386</f>
        <v>0</v>
      </c>
      <c r="AR386" s="15" t="s">
        <v>145</v>
      </c>
      <c r="AT386" s="15" t="s">
        <v>140</v>
      </c>
      <c r="AU386" s="15" t="s">
        <v>79</v>
      </c>
      <c r="AY386" s="15" t="s">
        <v>138</v>
      </c>
      <c r="BE386" s="207">
        <f>IF(N386="základní",J386,0)</f>
        <v>0</v>
      </c>
      <c r="BF386" s="207">
        <f>IF(N386="snížená",J386,0)</f>
        <v>0</v>
      </c>
      <c r="BG386" s="207">
        <f>IF(N386="zákl. přenesená",J386,0)</f>
        <v>0</v>
      </c>
      <c r="BH386" s="207">
        <f>IF(N386="sníž. přenesená",J386,0)</f>
        <v>0</v>
      </c>
      <c r="BI386" s="207">
        <f>IF(N386="nulová",J386,0)</f>
        <v>0</v>
      </c>
      <c r="BJ386" s="15" t="s">
        <v>77</v>
      </c>
      <c r="BK386" s="207">
        <f>ROUND(I386*H386,2)</f>
        <v>0</v>
      </c>
      <c r="BL386" s="15" t="s">
        <v>145</v>
      </c>
      <c r="BM386" s="15" t="s">
        <v>568</v>
      </c>
    </row>
    <row r="387" spans="2:47" s="1" customFormat="1" ht="12">
      <c r="B387" s="36"/>
      <c r="C387" s="37"/>
      <c r="D387" s="208" t="s">
        <v>147</v>
      </c>
      <c r="E387" s="37"/>
      <c r="F387" s="209" t="s">
        <v>569</v>
      </c>
      <c r="G387" s="37"/>
      <c r="H387" s="37"/>
      <c r="I387" s="122"/>
      <c r="J387" s="37"/>
      <c r="K387" s="37"/>
      <c r="L387" s="41"/>
      <c r="M387" s="210"/>
      <c r="N387" s="77"/>
      <c r="O387" s="77"/>
      <c r="P387" s="77"/>
      <c r="Q387" s="77"/>
      <c r="R387" s="77"/>
      <c r="S387" s="77"/>
      <c r="T387" s="78"/>
      <c r="AT387" s="15" t="s">
        <v>147</v>
      </c>
      <c r="AU387" s="15" t="s">
        <v>79</v>
      </c>
    </row>
    <row r="388" spans="2:65" s="1" customFormat="1" ht="16.5" customHeight="1">
      <c r="B388" s="36"/>
      <c r="C388" s="233" t="s">
        <v>570</v>
      </c>
      <c r="D388" s="233" t="s">
        <v>213</v>
      </c>
      <c r="E388" s="234" t="s">
        <v>571</v>
      </c>
      <c r="F388" s="235" t="s">
        <v>572</v>
      </c>
      <c r="G388" s="236" t="s">
        <v>341</v>
      </c>
      <c r="H388" s="237">
        <v>36.12</v>
      </c>
      <c r="I388" s="238"/>
      <c r="J388" s="239">
        <f>ROUND(I388*H388,2)</f>
        <v>0</v>
      </c>
      <c r="K388" s="235" t="s">
        <v>144</v>
      </c>
      <c r="L388" s="240"/>
      <c r="M388" s="241" t="s">
        <v>19</v>
      </c>
      <c r="N388" s="242" t="s">
        <v>43</v>
      </c>
      <c r="O388" s="77"/>
      <c r="P388" s="205">
        <f>O388*H388</f>
        <v>0</v>
      </c>
      <c r="Q388" s="205">
        <v>4E-05</v>
      </c>
      <c r="R388" s="205">
        <f>Q388*H388</f>
        <v>0.0014448</v>
      </c>
      <c r="S388" s="205">
        <v>0</v>
      </c>
      <c r="T388" s="206">
        <f>S388*H388</f>
        <v>0</v>
      </c>
      <c r="AR388" s="15" t="s">
        <v>188</v>
      </c>
      <c r="AT388" s="15" t="s">
        <v>213</v>
      </c>
      <c r="AU388" s="15" t="s">
        <v>79</v>
      </c>
      <c r="AY388" s="15" t="s">
        <v>138</v>
      </c>
      <c r="BE388" s="207">
        <f>IF(N388="základní",J388,0)</f>
        <v>0</v>
      </c>
      <c r="BF388" s="207">
        <f>IF(N388="snížená",J388,0)</f>
        <v>0</v>
      </c>
      <c r="BG388" s="207">
        <f>IF(N388="zákl. přenesená",J388,0)</f>
        <v>0</v>
      </c>
      <c r="BH388" s="207">
        <f>IF(N388="sníž. přenesená",J388,0)</f>
        <v>0</v>
      </c>
      <c r="BI388" s="207">
        <f>IF(N388="nulová",J388,0)</f>
        <v>0</v>
      </c>
      <c r="BJ388" s="15" t="s">
        <v>77</v>
      </c>
      <c r="BK388" s="207">
        <f>ROUND(I388*H388,2)</f>
        <v>0</v>
      </c>
      <c r="BL388" s="15" t="s">
        <v>145</v>
      </c>
      <c r="BM388" s="15" t="s">
        <v>573</v>
      </c>
    </row>
    <row r="389" spans="2:47" s="1" customFormat="1" ht="12">
      <c r="B389" s="36"/>
      <c r="C389" s="37"/>
      <c r="D389" s="208" t="s">
        <v>147</v>
      </c>
      <c r="E389" s="37"/>
      <c r="F389" s="209" t="s">
        <v>572</v>
      </c>
      <c r="G389" s="37"/>
      <c r="H389" s="37"/>
      <c r="I389" s="122"/>
      <c r="J389" s="37"/>
      <c r="K389" s="37"/>
      <c r="L389" s="41"/>
      <c r="M389" s="210"/>
      <c r="N389" s="77"/>
      <c r="O389" s="77"/>
      <c r="P389" s="77"/>
      <c r="Q389" s="77"/>
      <c r="R389" s="77"/>
      <c r="S389" s="77"/>
      <c r="T389" s="78"/>
      <c r="AT389" s="15" t="s">
        <v>147</v>
      </c>
      <c r="AU389" s="15" t="s">
        <v>79</v>
      </c>
    </row>
    <row r="390" spans="2:51" s="11" customFormat="1" ht="12">
      <c r="B390" s="211"/>
      <c r="C390" s="212"/>
      <c r="D390" s="208" t="s">
        <v>149</v>
      </c>
      <c r="E390" s="213" t="s">
        <v>19</v>
      </c>
      <c r="F390" s="214" t="s">
        <v>574</v>
      </c>
      <c r="G390" s="212"/>
      <c r="H390" s="215">
        <v>34.4</v>
      </c>
      <c r="I390" s="216"/>
      <c r="J390" s="212"/>
      <c r="K390" s="212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149</v>
      </c>
      <c r="AU390" s="221" t="s">
        <v>79</v>
      </c>
      <c r="AV390" s="11" t="s">
        <v>79</v>
      </c>
      <c r="AW390" s="11" t="s">
        <v>33</v>
      </c>
      <c r="AX390" s="11" t="s">
        <v>72</v>
      </c>
      <c r="AY390" s="221" t="s">
        <v>138</v>
      </c>
    </row>
    <row r="391" spans="2:51" s="11" customFormat="1" ht="12">
      <c r="B391" s="211"/>
      <c r="C391" s="212"/>
      <c r="D391" s="208" t="s">
        <v>149</v>
      </c>
      <c r="E391" s="212"/>
      <c r="F391" s="214" t="s">
        <v>575</v>
      </c>
      <c r="G391" s="212"/>
      <c r="H391" s="215">
        <v>36.12</v>
      </c>
      <c r="I391" s="216"/>
      <c r="J391" s="212"/>
      <c r="K391" s="212"/>
      <c r="L391" s="217"/>
      <c r="M391" s="218"/>
      <c r="N391" s="219"/>
      <c r="O391" s="219"/>
      <c r="P391" s="219"/>
      <c r="Q391" s="219"/>
      <c r="R391" s="219"/>
      <c r="S391" s="219"/>
      <c r="T391" s="220"/>
      <c r="AT391" s="221" t="s">
        <v>149</v>
      </c>
      <c r="AU391" s="221" t="s">
        <v>79</v>
      </c>
      <c r="AV391" s="11" t="s">
        <v>79</v>
      </c>
      <c r="AW391" s="11" t="s">
        <v>4</v>
      </c>
      <c r="AX391" s="11" t="s">
        <v>77</v>
      </c>
      <c r="AY391" s="221" t="s">
        <v>138</v>
      </c>
    </row>
    <row r="392" spans="2:65" s="1" customFormat="1" ht="16.5" customHeight="1">
      <c r="B392" s="36"/>
      <c r="C392" s="233" t="s">
        <v>576</v>
      </c>
      <c r="D392" s="233" t="s">
        <v>213</v>
      </c>
      <c r="E392" s="234" t="s">
        <v>577</v>
      </c>
      <c r="F392" s="235" t="s">
        <v>578</v>
      </c>
      <c r="G392" s="236" t="s">
        <v>341</v>
      </c>
      <c r="H392" s="237">
        <v>47.145</v>
      </c>
      <c r="I392" s="238"/>
      <c r="J392" s="239">
        <f>ROUND(I392*H392,2)</f>
        <v>0</v>
      </c>
      <c r="K392" s="235" t="s">
        <v>144</v>
      </c>
      <c r="L392" s="240"/>
      <c r="M392" s="241" t="s">
        <v>19</v>
      </c>
      <c r="N392" s="242" t="s">
        <v>43</v>
      </c>
      <c r="O392" s="77"/>
      <c r="P392" s="205">
        <f>O392*H392</f>
        <v>0</v>
      </c>
      <c r="Q392" s="205">
        <v>3E-05</v>
      </c>
      <c r="R392" s="205">
        <f>Q392*H392</f>
        <v>0.0014143500000000002</v>
      </c>
      <c r="S392" s="205">
        <v>0</v>
      </c>
      <c r="T392" s="206">
        <f>S392*H392</f>
        <v>0</v>
      </c>
      <c r="AR392" s="15" t="s">
        <v>188</v>
      </c>
      <c r="AT392" s="15" t="s">
        <v>213</v>
      </c>
      <c r="AU392" s="15" t="s">
        <v>79</v>
      </c>
      <c r="AY392" s="15" t="s">
        <v>138</v>
      </c>
      <c r="BE392" s="207">
        <f>IF(N392="základní",J392,0)</f>
        <v>0</v>
      </c>
      <c r="BF392" s="207">
        <f>IF(N392="snížená",J392,0)</f>
        <v>0</v>
      </c>
      <c r="BG392" s="207">
        <f>IF(N392="zákl. přenesená",J392,0)</f>
        <v>0</v>
      </c>
      <c r="BH392" s="207">
        <f>IF(N392="sníž. přenesená",J392,0)</f>
        <v>0</v>
      </c>
      <c r="BI392" s="207">
        <f>IF(N392="nulová",J392,0)</f>
        <v>0</v>
      </c>
      <c r="BJ392" s="15" t="s">
        <v>77</v>
      </c>
      <c r="BK392" s="207">
        <f>ROUND(I392*H392,2)</f>
        <v>0</v>
      </c>
      <c r="BL392" s="15" t="s">
        <v>145</v>
      </c>
      <c r="BM392" s="15" t="s">
        <v>579</v>
      </c>
    </row>
    <row r="393" spans="2:47" s="1" customFormat="1" ht="12">
      <c r="B393" s="36"/>
      <c r="C393" s="37"/>
      <c r="D393" s="208" t="s">
        <v>147</v>
      </c>
      <c r="E393" s="37"/>
      <c r="F393" s="209" t="s">
        <v>578</v>
      </c>
      <c r="G393" s="37"/>
      <c r="H393" s="37"/>
      <c r="I393" s="122"/>
      <c r="J393" s="37"/>
      <c r="K393" s="37"/>
      <c r="L393" s="41"/>
      <c r="M393" s="210"/>
      <c r="N393" s="77"/>
      <c r="O393" s="77"/>
      <c r="P393" s="77"/>
      <c r="Q393" s="77"/>
      <c r="R393" s="77"/>
      <c r="S393" s="77"/>
      <c r="T393" s="78"/>
      <c r="AT393" s="15" t="s">
        <v>147</v>
      </c>
      <c r="AU393" s="15" t="s">
        <v>79</v>
      </c>
    </row>
    <row r="394" spans="2:51" s="11" customFormat="1" ht="12">
      <c r="B394" s="211"/>
      <c r="C394" s="212"/>
      <c r="D394" s="208" t="s">
        <v>149</v>
      </c>
      <c r="E394" s="213" t="s">
        <v>19</v>
      </c>
      <c r="F394" s="214" t="s">
        <v>580</v>
      </c>
      <c r="G394" s="212"/>
      <c r="H394" s="215">
        <v>10.5</v>
      </c>
      <c r="I394" s="216"/>
      <c r="J394" s="212"/>
      <c r="K394" s="212"/>
      <c r="L394" s="217"/>
      <c r="M394" s="218"/>
      <c r="N394" s="219"/>
      <c r="O394" s="219"/>
      <c r="P394" s="219"/>
      <c r="Q394" s="219"/>
      <c r="R394" s="219"/>
      <c r="S394" s="219"/>
      <c r="T394" s="220"/>
      <c r="AT394" s="221" t="s">
        <v>149</v>
      </c>
      <c r="AU394" s="221" t="s">
        <v>79</v>
      </c>
      <c r="AV394" s="11" t="s">
        <v>79</v>
      </c>
      <c r="AW394" s="11" t="s">
        <v>33</v>
      </c>
      <c r="AX394" s="11" t="s">
        <v>72</v>
      </c>
      <c r="AY394" s="221" t="s">
        <v>138</v>
      </c>
    </row>
    <row r="395" spans="2:51" s="11" customFormat="1" ht="12">
      <c r="B395" s="211"/>
      <c r="C395" s="212"/>
      <c r="D395" s="208" t="s">
        <v>149</v>
      </c>
      <c r="E395" s="213" t="s">
        <v>19</v>
      </c>
      <c r="F395" s="214" t="s">
        <v>581</v>
      </c>
      <c r="G395" s="212"/>
      <c r="H395" s="215">
        <v>34.4</v>
      </c>
      <c r="I395" s="216"/>
      <c r="J395" s="212"/>
      <c r="K395" s="212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149</v>
      </c>
      <c r="AU395" s="221" t="s">
        <v>79</v>
      </c>
      <c r="AV395" s="11" t="s">
        <v>79</v>
      </c>
      <c r="AW395" s="11" t="s">
        <v>33</v>
      </c>
      <c r="AX395" s="11" t="s">
        <v>72</v>
      </c>
      <c r="AY395" s="221" t="s">
        <v>138</v>
      </c>
    </row>
    <row r="396" spans="2:51" s="11" customFormat="1" ht="12">
      <c r="B396" s="211"/>
      <c r="C396" s="212"/>
      <c r="D396" s="208" t="s">
        <v>149</v>
      </c>
      <c r="E396" s="212"/>
      <c r="F396" s="214" t="s">
        <v>582</v>
      </c>
      <c r="G396" s="212"/>
      <c r="H396" s="215">
        <v>47.145</v>
      </c>
      <c r="I396" s="216"/>
      <c r="J396" s="212"/>
      <c r="K396" s="212"/>
      <c r="L396" s="217"/>
      <c r="M396" s="218"/>
      <c r="N396" s="219"/>
      <c r="O396" s="219"/>
      <c r="P396" s="219"/>
      <c r="Q396" s="219"/>
      <c r="R396" s="219"/>
      <c r="S396" s="219"/>
      <c r="T396" s="220"/>
      <c r="AT396" s="221" t="s">
        <v>149</v>
      </c>
      <c r="AU396" s="221" t="s">
        <v>79</v>
      </c>
      <c r="AV396" s="11" t="s">
        <v>79</v>
      </c>
      <c r="AW396" s="11" t="s">
        <v>4</v>
      </c>
      <c r="AX396" s="11" t="s">
        <v>77</v>
      </c>
      <c r="AY396" s="221" t="s">
        <v>138</v>
      </c>
    </row>
    <row r="397" spans="2:65" s="1" customFormat="1" ht="16.5" customHeight="1">
      <c r="B397" s="36"/>
      <c r="C397" s="233" t="s">
        <v>583</v>
      </c>
      <c r="D397" s="233" t="s">
        <v>213</v>
      </c>
      <c r="E397" s="234" t="s">
        <v>584</v>
      </c>
      <c r="F397" s="235" t="s">
        <v>585</v>
      </c>
      <c r="G397" s="236" t="s">
        <v>341</v>
      </c>
      <c r="H397" s="237">
        <v>9.66</v>
      </c>
      <c r="I397" s="238"/>
      <c r="J397" s="239">
        <f>ROUND(I397*H397,2)</f>
        <v>0</v>
      </c>
      <c r="K397" s="235" t="s">
        <v>144</v>
      </c>
      <c r="L397" s="240"/>
      <c r="M397" s="241" t="s">
        <v>19</v>
      </c>
      <c r="N397" s="242" t="s">
        <v>43</v>
      </c>
      <c r="O397" s="77"/>
      <c r="P397" s="205">
        <f>O397*H397</f>
        <v>0</v>
      </c>
      <c r="Q397" s="205">
        <v>0.0002</v>
      </c>
      <c r="R397" s="205">
        <f>Q397*H397</f>
        <v>0.0019320000000000001</v>
      </c>
      <c r="S397" s="205">
        <v>0</v>
      </c>
      <c r="T397" s="206">
        <f>S397*H397</f>
        <v>0</v>
      </c>
      <c r="AR397" s="15" t="s">
        <v>188</v>
      </c>
      <c r="AT397" s="15" t="s">
        <v>213</v>
      </c>
      <c r="AU397" s="15" t="s">
        <v>79</v>
      </c>
      <c r="AY397" s="15" t="s">
        <v>138</v>
      </c>
      <c r="BE397" s="207">
        <f>IF(N397="základní",J397,0)</f>
        <v>0</v>
      </c>
      <c r="BF397" s="207">
        <f>IF(N397="snížená",J397,0)</f>
        <v>0</v>
      </c>
      <c r="BG397" s="207">
        <f>IF(N397="zákl. přenesená",J397,0)</f>
        <v>0</v>
      </c>
      <c r="BH397" s="207">
        <f>IF(N397="sníž. přenesená",J397,0)</f>
        <v>0</v>
      </c>
      <c r="BI397" s="207">
        <f>IF(N397="nulová",J397,0)</f>
        <v>0</v>
      </c>
      <c r="BJ397" s="15" t="s">
        <v>77</v>
      </c>
      <c r="BK397" s="207">
        <f>ROUND(I397*H397,2)</f>
        <v>0</v>
      </c>
      <c r="BL397" s="15" t="s">
        <v>145</v>
      </c>
      <c r="BM397" s="15" t="s">
        <v>586</v>
      </c>
    </row>
    <row r="398" spans="2:47" s="1" customFormat="1" ht="12">
      <c r="B398" s="36"/>
      <c r="C398" s="37"/>
      <c r="D398" s="208" t="s">
        <v>147</v>
      </c>
      <c r="E398" s="37"/>
      <c r="F398" s="209" t="s">
        <v>585</v>
      </c>
      <c r="G398" s="37"/>
      <c r="H398" s="37"/>
      <c r="I398" s="122"/>
      <c r="J398" s="37"/>
      <c r="K398" s="37"/>
      <c r="L398" s="41"/>
      <c r="M398" s="210"/>
      <c r="N398" s="77"/>
      <c r="O398" s="77"/>
      <c r="P398" s="77"/>
      <c r="Q398" s="77"/>
      <c r="R398" s="77"/>
      <c r="S398" s="77"/>
      <c r="T398" s="78"/>
      <c r="AT398" s="15" t="s">
        <v>147</v>
      </c>
      <c r="AU398" s="15" t="s">
        <v>79</v>
      </c>
    </row>
    <row r="399" spans="2:51" s="11" customFormat="1" ht="12">
      <c r="B399" s="211"/>
      <c r="C399" s="212"/>
      <c r="D399" s="208" t="s">
        <v>149</v>
      </c>
      <c r="E399" s="213" t="s">
        <v>19</v>
      </c>
      <c r="F399" s="214" t="s">
        <v>587</v>
      </c>
      <c r="G399" s="212"/>
      <c r="H399" s="215">
        <v>9.2</v>
      </c>
      <c r="I399" s="216"/>
      <c r="J399" s="212"/>
      <c r="K399" s="212"/>
      <c r="L399" s="217"/>
      <c r="M399" s="218"/>
      <c r="N399" s="219"/>
      <c r="O399" s="219"/>
      <c r="P399" s="219"/>
      <c r="Q399" s="219"/>
      <c r="R399" s="219"/>
      <c r="S399" s="219"/>
      <c r="T399" s="220"/>
      <c r="AT399" s="221" t="s">
        <v>149</v>
      </c>
      <c r="AU399" s="221" t="s">
        <v>79</v>
      </c>
      <c r="AV399" s="11" t="s">
        <v>79</v>
      </c>
      <c r="AW399" s="11" t="s">
        <v>33</v>
      </c>
      <c r="AX399" s="11" t="s">
        <v>72</v>
      </c>
      <c r="AY399" s="221" t="s">
        <v>138</v>
      </c>
    </row>
    <row r="400" spans="2:51" s="11" customFormat="1" ht="12">
      <c r="B400" s="211"/>
      <c r="C400" s="212"/>
      <c r="D400" s="208" t="s">
        <v>149</v>
      </c>
      <c r="E400" s="212"/>
      <c r="F400" s="214" t="s">
        <v>588</v>
      </c>
      <c r="G400" s="212"/>
      <c r="H400" s="215">
        <v>9.66</v>
      </c>
      <c r="I400" s="216"/>
      <c r="J400" s="212"/>
      <c r="K400" s="212"/>
      <c r="L400" s="217"/>
      <c r="M400" s="218"/>
      <c r="N400" s="219"/>
      <c r="O400" s="219"/>
      <c r="P400" s="219"/>
      <c r="Q400" s="219"/>
      <c r="R400" s="219"/>
      <c r="S400" s="219"/>
      <c r="T400" s="220"/>
      <c r="AT400" s="221" t="s">
        <v>149</v>
      </c>
      <c r="AU400" s="221" t="s">
        <v>79</v>
      </c>
      <c r="AV400" s="11" t="s">
        <v>79</v>
      </c>
      <c r="AW400" s="11" t="s">
        <v>4</v>
      </c>
      <c r="AX400" s="11" t="s">
        <v>77</v>
      </c>
      <c r="AY400" s="221" t="s">
        <v>138</v>
      </c>
    </row>
    <row r="401" spans="2:65" s="1" customFormat="1" ht="16.5" customHeight="1">
      <c r="B401" s="36"/>
      <c r="C401" s="196" t="s">
        <v>589</v>
      </c>
      <c r="D401" s="196" t="s">
        <v>140</v>
      </c>
      <c r="E401" s="197" t="s">
        <v>590</v>
      </c>
      <c r="F401" s="198" t="s">
        <v>591</v>
      </c>
      <c r="G401" s="199" t="s">
        <v>167</v>
      </c>
      <c r="H401" s="200">
        <v>16.548</v>
      </c>
      <c r="I401" s="201"/>
      <c r="J401" s="202">
        <f>ROUND(I401*H401,2)</f>
        <v>0</v>
      </c>
      <c r="K401" s="198" t="s">
        <v>534</v>
      </c>
      <c r="L401" s="41"/>
      <c r="M401" s="203" t="s">
        <v>19</v>
      </c>
      <c r="N401" s="204" t="s">
        <v>43</v>
      </c>
      <c r="O401" s="77"/>
      <c r="P401" s="205">
        <f>O401*H401</f>
        <v>0</v>
      </c>
      <c r="Q401" s="205">
        <v>0</v>
      </c>
      <c r="R401" s="205">
        <f>Q401*H401</f>
        <v>0</v>
      </c>
      <c r="S401" s="205">
        <v>0</v>
      </c>
      <c r="T401" s="206">
        <f>S401*H401</f>
        <v>0</v>
      </c>
      <c r="AR401" s="15" t="s">
        <v>145</v>
      </c>
      <c r="AT401" s="15" t="s">
        <v>140</v>
      </c>
      <c r="AU401" s="15" t="s">
        <v>79</v>
      </c>
      <c r="AY401" s="15" t="s">
        <v>138</v>
      </c>
      <c r="BE401" s="207">
        <f>IF(N401="základní",J401,0)</f>
        <v>0</v>
      </c>
      <c r="BF401" s="207">
        <f>IF(N401="snížená",J401,0)</f>
        <v>0</v>
      </c>
      <c r="BG401" s="207">
        <f>IF(N401="zákl. přenesená",J401,0)</f>
        <v>0</v>
      </c>
      <c r="BH401" s="207">
        <f>IF(N401="sníž. přenesená",J401,0)</f>
        <v>0</v>
      </c>
      <c r="BI401" s="207">
        <f>IF(N401="nulová",J401,0)</f>
        <v>0</v>
      </c>
      <c r="BJ401" s="15" t="s">
        <v>77</v>
      </c>
      <c r="BK401" s="207">
        <f>ROUND(I401*H401,2)</f>
        <v>0</v>
      </c>
      <c r="BL401" s="15" t="s">
        <v>145</v>
      </c>
      <c r="BM401" s="15" t="s">
        <v>592</v>
      </c>
    </row>
    <row r="402" spans="2:47" s="1" customFormat="1" ht="12">
      <c r="B402" s="36"/>
      <c r="C402" s="37"/>
      <c r="D402" s="208" t="s">
        <v>147</v>
      </c>
      <c r="E402" s="37"/>
      <c r="F402" s="209" t="s">
        <v>593</v>
      </c>
      <c r="G402" s="37"/>
      <c r="H402" s="37"/>
      <c r="I402" s="122"/>
      <c r="J402" s="37"/>
      <c r="K402" s="37"/>
      <c r="L402" s="41"/>
      <c r="M402" s="210"/>
      <c r="N402" s="77"/>
      <c r="O402" s="77"/>
      <c r="P402" s="77"/>
      <c r="Q402" s="77"/>
      <c r="R402" s="77"/>
      <c r="S402" s="77"/>
      <c r="T402" s="78"/>
      <c r="AT402" s="15" t="s">
        <v>147</v>
      </c>
      <c r="AU402" s="15" t="s">
        <v>79</v>
      </c>
    </row>
    <row r="403" spans="2:51" s="11" customFormat="1" ht="12">
      <c r="B403" s="211"/>
      <c r="C403" s="212"/>
      <c r="D403" s="208" t="s">
        <v>149</v>
      </c>
      <c r="E403" s="213" t="s">
        <v>19</v>
      </c>
      <c r="F403" s="214" t="s">
        <v>594</v>
      </c>
      <c r="G403" s="212"/>
      <c r="H403" s="215">
        <v>9.2</v>
      </c>
      <c r="I403" s="216"/>
      <c r="J403" s="212"/>
      <c r="K403" s="212"/>
      <c r="L403" s="217"/>
      <c r="M403" s="218"/>
      <c r="N403" s="219"/>
      <c r="O403" s="219"/>
      <c r="P403" s="219"/>
      <c r="Q403" s="219"/>
      <c r="R403" s="219"/>
      <c r="S403" s="219"/>
      <c r="T403" s="220"/>
      <c r="AT403" s="221" t="s">
        <v>149</v>
      </c>
      <c r="AU403" s="221" t="s">
        <v>79</v>
      </c>
      <c r="AV403" s="11" t="s">
        <v>79</v>
      </c>
      <c r="AW403" s="11" t="s">
        <v>33</v>
      </c>
      <c r="AX403" s="11" t="s">
        <v>72</v>
      </c>
      <c r="AY403" s="221" t="s">
        <v>138</v>
      </c>
    </row>
    <row r="404" spans="2:51" s="11" customFormat="1" ht="12">
      <c r="B404" s="211"/>
      <c r="C404" s="212"/>
      <c r="D404" s="208" t="s">
        <v>149</v>
      </c>
      <c r="E404" s="213" t="s">
        <v>19</v>
      </c>
      <c r="F404" s="214" t="s">
        <v>595</v>
      </c>
      <c r="G404" s="212"/>
      <c r="H404" s="215">
        <v>16.548</v>
      </c>
      <c r="I404" s="216"/>
      <c r="J404" s="212"/>
      <c r="K404" s="212"/>
      <c r="L404" s="217"/>
      <c r="M404" s="218"/>
      <c r="N404" s="219"/>
      <c r="O404" s="219"/>
      <c r="P404" s="219"/>
      <c r="Q404" s="219"/>
      <c r="R404" s="219"/>
      <c r="S404" s="219"/>
      <c r="T404" s="220"/>
      <c r="AT404" s="221" t="s">
        <v>149</v>
      </c>
      <c r="AU404" s="221" t="s">
        <v>79</v>
      </c>
      <c r="AV404" s="11" t="s">
        <v>79</v>
      </c>
      <c r="AW404" s="11" t="s">
        <v>33</v>
      </c>
      <c r="AX404" s="11" t="s">
        <v>77</v>
      </c>
      <c r="AY404" s="221" t="s">
        <v>138</v>
      </c>
    </row>
    <row r="405" spans="2:65" s="1" customFormat="1" ht="16.5" customHeight="1">
      <c r="B405" s="36"/>
      <c r="C405" s="196" t="s">
        <v>596</v>
      </c>
      <c r="D405" s="196" t="s">
        <v>140</v>
      </c>
      <c r="E405" s="197" t="s">
        <v>597</v>
      </c>
      <c r="F405" s="198" t="s">
        <v>598</v>
      </c>
      <c r="G405" s="199" t="s">
        <v>341</v>
      </c>
      <c r="H405" s="200">
        <v>182.2</v>
      </c>
      <c r="I405" s="201"/>
      <c r="J405" s="202">
        <f>ROUND(I405*H405,2)</f>
        <v>0</v>
      </c>
      <c r="K405" s="198" t="s">
        <v>144</v>
      </c>
      <c r="L405" s="41"/>
      <c r="M405" s="203" t="s">
        <v>19</v>
      </c>
      <c r="N405" s="204" t="s">
        <v>43</v>
      </c>
      <c r="O405" s="77"/>
      <c r="P405" s="205">
        <f>O405*H405</f>
        <v>0</v>
      </c>
      <c r="Q405" s="205">
        <v>0</v>
      </c>
      <c r="R405" s="205">
        <f>Q405*H405</f>
        <v>0</v>
      </c>
      <c r="S405" s="205">
        <v>0</v>
      </c>
      <c r="T405" s="206">
        <f>S405*H405</f>
        <v>0</v>
      </c>
      <c r="AR405" s="15" t="s">
        <v>145</v>
      </c>
      <c r="AT405" s="15" t="s">
        <v>140</v>
      </c>
      <c r="AU405" s="15" t="s">
        <v>79</v>
      </c>
      <c r="AY405" s="15" t="s">
        <v>138</v>
      </c>
      <c r="BE405" s="207">
        <f>IF(N405="základní",J405,0)</f>
        <v>0</v>
      </c>
      <c r="BF405" s="207">
        <f>IF(N405="snížená",J405,0)</f>
        <v>0</v>
      </c>
      <c r="BG405" s="207">
        <f>IF(N405="zákl. přenesená",J405,0)</f>
        <v>0</v>
      </c>
      <c r="BH405" s="207">
        <f>IF(N405="sníž. přenesená",J405,0)</f>
        <v>0</v>
      </c>
      <c r="BI405" s="207">
        <f>IF(N405="nulová",J405,0)</f>
        <v>0</v>
      </c>
      <c r="BJ405" s="15" t="s">
        <v>77</v>
      </c>
      <c r="BK405" s="207">
        <f>ROUND(I405*H405,2)</f>
        <v>0</v>
      </c>
      <c r="BL405" s="15" t="s">
        <v>145</v>
      </c>
      <c r="BM405" s="15" t="s">
        <v>599</v>
      </c>
    </row>
    <row r="406" spans="2:47" s="1" customFormat="1" ht="12">
      <c r="B406" s="36"/>
      <c r="C406" s="37"/>
      <c r="D406" s="208" t="s">
        <v>147</v>
      </c>
      <c r="E406" s="37"/>
      <c r="F406" s="209" t="s">
        <v>600</v>
      </c>
      <c r="G406" s="37"/>
      <c r="H406" s="37"/>
      <c r="I406" s="122"/>
      <c r="J406" s="37"/>
      <c r="K406" s="37"/>
      <c r="L406" s="41"/>
      <c r="M406" s="210"/>
      <c r="N406" s="77"/>
      <c r="O406" s="77"/>
      <c r="P406" s="77"/>
      <c r="Q406" s="77"/>
      <c r="R406" s="77"/>
      <c r="S406" s="77"/>
      <c r="T406" s="78"/>
      <c r="AT406" s="15" t="s">
        <v>147</v>
      </c>
      <c r="AU406" s="15" t="s">
        <v>79</v>
      </c>
    </row>
    <row r="407" spans="2:51" s="11" customFormat="1" ht="12">
      <c r="B407" s="211"/>
      <c r="C407" s="212"/>
      <c r="D407" s="208" t="s">
        <v>149</v>
      </c>
      <c r="E407" s="213" t="s">
        <v>19</v>
      </c>
      <c r="F407" s="214" t="s">
        <v>581</v>
      </c>
      <c r="G407" s="212"/>
      <c r="H407" s="215">
        <v>34.4</v>
      </c>
      <c r="I407" s="216"/>
      <c r="J407" s="212"/>
      <c r="K407" s="212"/>
      <c r="L407" s="217"/>
      <c r="M407" s="218"/>
      <c r="N407" s="219"/>
      <c r="O407" s="219"/>
      <c r="P407" s="219"/>
      <c r="Q407" s="219"/>
      <c r="R407" s="219"/>
      <c r="S407" s="219"/>
      <c r="T407" s="220"/>
      <c r="AT407" s="221" t="s">
        <v>149</v>
      </c>
      <c r="AU407" s="221" t="s">
        <v>79</v>
      </c>
      <c r="AV407" s="11" t="s">
        <v>79</v>
      </c>
      <c r="AW407" s="11" t="s">
        <v>33</v>
      </c>
      <c r="AX407" s="11" t="s">
        <v>72</v>
      </c>
      <c r="AY407" s="221" t="s">
        <v>138</v>
      </c>
    </row>
    <row r="408" spans="2:51" s="11" customFormat="1" ht="12">
      <c r="B408" s="211"/>
      <c r="C408" s="212"/>
      <c r="D408" s="208" t="s">
        <v>149</v>
      </c>
      <c r="E408" s="213" t="s">
        <v>19</v>
      </c>
      <c r="F408" s="214" t="s">
        <v>601</v>
      </c>
      <c r="G408" s="212"/>
      <c r="H408" s="215">
        <v>47.8</v>
      </c>
      <c r="I408" s="216"/>
      <c r="J408" s="212"/>
      <c r="K408" s="212"/>
      <c r="L408" s="217"/>
      <c r="M408" s="218"/>
      <c r="N408" s="219"/>
      <c r="O408" s="219"/>
      <c r="P408" s="219"/>
      <c r="Q408" s="219"/>
      <c r="R408" s="219"/>
      <c r="S408" s="219"/>
      <c r="T408" s="220"/>
      <c r="AT408" s="221" t="s">
        <v>149</v>
      </c>
      <c r="AU408" s="221" t="s">
        <v>79</v>
      </c>
      <c r="AV408" s="11" t="s">
        <v>79</v>
      </c>
      <c r="AW408" s="11" t="s">
        <v>33</v>
      </c>
      <c r="AX408" s="11" t="s">
        <v>72</v>
      </c>
      <c r="AY408" s="221" t="s">
        <v>138</v>
      </c>
    </row>
    <row r="409" spans="2:51" s="11" customFormat="1" ht="12">
      <c r="B409" s="211"/>
      <c r="C409" s="212"/>
      <c r="D409" s="208" t="s">
        <v>149</v>
      </c>
      <c r="E409" s="213" t="s">
        <v>19</v>
      </c>
      <c r="F409" s="214" t="s">
        <v>602</v>
      </c>
      <c r="G409" s="212"/>
      <c r="H409" s="215">
        <v>100</v>
      </c>
      <c r="I409" s="216"/>
      <c r="J409" s="212"/>
      <c r="K409" s="212"/>
      <c r="L409" s="217"/>
      <c r="M409" s="218"/>
      <c r="N409" s="219"/>
      <c r="O409" s="219"/>
      <c r="P409" s="219"/>
      <c r="Q409" s="219"/>
      <c r="R409" s="219"/>
      <c r="S409" s="219"/>
      <c r="T409" s="220"/>
      <c r="AT409" s="221" t="s">
        <v>149</v>
      </c>
      <c r="AU409" s="221" t="s">
        <v>79</v>
      </c>
      <c r="AV409" s="11" t="s">
        <v>79</v>
      </c>
      <c r="AW409" s="11" t="s">
        <v>33</v>
      </c>
      <c r="AX409" s="11" t="s">
        <v>72</v>
      </c>
      <c r="AY409" s="221" t="s">
        <v>138</v>
      </c>
    </row>
    <row r="410" spans="2:65" s="1" customFormat="1" ht="16.5" customHeight="1">
      <c r="B410" s="36"/>
      <c r="C410" s="196" t="s">
        <v>603</v>
      </c>
      <c r="D410" s="196" t="s">
        <v>140</v>
      </c>
      <c r="E410" s="197" t="s">
        <v>604</v>
      </c>
      <c r="F410" s="198" t="s">
        <v>605</v>
      </c>
      <c r="G410" s="199" t="s">
        <v>153</v>
      </c>
      <c r="H410" s="200">
        <v>1.823</v>
      </c>
      <c r="I410" s="201"/>
      <c r="J410" s="202">
        <f>ROUND(I410*H410,2)</f>
        <v>0</v>
      </c>
      <c r="K410" s="198" t="s">
        <v>144</v>
      </c>
      <c r="L410" s="41"/>
      <c r="M410" s="203" t="s">
        <v>19</v>
      </c>
      <c r="N410" s="204" t="s">
        <v>43</v>
      </c>
      <c r="O410" s="77"/>
      <c r="P410" s="205">
        <f>O410*H410</f>
        <v>0</v>
      </c>
      <c r="Q410" s="205">
        <v>2.25634</v>
      </c>
      <c r="R410" s="205">
        <f>Q410*H410</f>
        <v>4.113307819999999</v>
      </c>
      <c r="S410" s="205">
        <v>0</v>
      </c>
      <c r="T410" s="206">
        <f>S410*H410</f>
        <v>0</v>
      </c>
      <c r="AR410" s="15" t="s">
        <v>145</v>
      </c>
      <c r="AT410" s="15" t="s">
        <v>140</v>
      </c>
      <c r="AU410" s="15" t="s">
        <v>79</v>
      </c>
      <c r="AY410" s="15" t="s">
        <v>138</v>
      </c>
      <c r="BE410" s="207">
        <f>IF(N410="základní",J410,0)</f>
        <v>0</v>
      </c>
      <c r="BF410" s="207">
        <f>IF(N410="snížená",J410,0)</f>
        <v>0</v>
      </c>
      <c r="BG410" s="207">
        <f>IF(N410="zákl. přenesená",J410,0)</f>
        <v>0</v>
      </c>
      <c r="BH410" s="207">
        <f>IF(N410="sníž. přenesená",J410,0)</f>
        <v>0</v>
      </c>
      <c r="BI410" s="207">
        <f>IF(N410="nulová",J410,0)</f>
        <v>0</v>
      </c>
      <c r="BJ410" s="15" t="s">
        <v>77</v>
      </c>
      <c r="BK410" s="207">
        <f>ROUND(I410*H410,2)</f>
        <v>0</v>
      </c>
      <c r="BL410" s="15" t="s">
        <v>145</v>
      </c>
      <c r="BM410" s="15" t="s">
        <v>606</v>
      </c>
    </row>
    <row r="411" spans="2:47" s="1" customFormat="1" ht="12">
      <c r="B411" s="36"/>
      <c r="C411" s="37"/>
      <c r="D411" s="208" t="s">
        <v>147</v>
      </c>
      <c r="E411" s="37"/>
      <c r="F411" s="209" t="s">
        <v>607</v>
      </c>
      <c r="G411" s="37"/>
      <c r="H411" s="37"/>
      <c r="I411" s="122"/>
      <c r="J411" s="37"/>
      <c r="K411" s="37"/>
      <c r="L411" s="41"/>
      <c r="M411" s="210"/>
      <c r="N411" s="77"/>
      <c r="O411" s="77"/>
      <c r="P411" s="77"/>
      <c r="Q411" s="77"/>
      <c r="R411" s="77"/>
      <c r="S411" s="77"/>
      <c r="T411" s="78"/>
      <c r="AT411" s="15" t="s">
        <v>147</v>
      </c>
      <c r="AU411" s="15" t="s">
        <v>79</v>
      </c>
    </row>
    <row r="412" spans="2:51" s="11" customFormat="1" ht="12">
      <c r="B412" s="211"/>
      <c r="C412" s="212"/>
      <c r="D412" s="208" t="s">
        <v>149</v>
      </c>
      <c r="E412" s="213" t="s">
        <v>19</v>
      </c>
      <c r="F412" s="214" t="s">
        <v>608</v>
      </c>
      <c r="G412" s="212"/>
      <c r="H412" s="215">
        <v>0.098</v>
      </c>
      <c r="I412" s="216"/>
      <c r="J412" s="212"/>
      <c r="K412" s="212"/>
      <c r="L412" s="217"/>
      <c r="M412" s="218"/>
      <c r="N412" s="219"/>
      <c r="O412" s="219"/>
      <c r="P412" s="219"/>
      <c r="Q412" s="219"/>
      <c r="R412" s="219"/>
      <c r="S412" s="219"/>
      <c r="T412" s="220"/>
      <c r="AT412" s="221" t="s">
        <v>149</v>
      </c>
      <c r="AU412" s="221" t="s">
        <v>79</v>
      </c>
      <c r="AV412" s="11" t="s">
        <v>79</v>
      </c>
      <c r="AW412" s="11" t="s">
        <v>33</v>
      </c>
      <c r="AX412" s="11" t="s">
        <v>72</v>
      </c>
      <c r="AY412" s="221" t="s">
        <v>138</v>
      </c>
    </row>
    <row r="413" spans="2:51" s="11" customFormat="1" ht="12">
      <c r="B413" s="211"/>
      <c r="C413" s="212"/>
      <c r="D413" s="208" t="s">
        <v>149</v>
      </c>
      <c r="E413" s="213" t="s">
        <v>19</v>
      </c>
      <c r="F413" s="214" t="s">
        <v>609</v>
      </c>
      <c r="G413" s="212"/>
      <c r="H413" s="215">
        <v>0.225</v>
      </c>
      <c r="I413" s="216"/>
      <c r="J413" s="212"/>
      <c r="K413" s="212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149</v>
      </c>
      <c r="AU413" s="221" t="s">
        <v>79</v>
      </c>
      <c r="AV413" s="11" t="s">
        <v>79</v>
      </c>
      <c r="AW413" s="11" t="s">
        <v>33</v>
      </c>
      <c r="AX413" s="11" t="s">
        <v>72</v>
      </c>
      <c r="AY413" s="221" t="s">
        <v>138</v>
      </c>
    </row>
    <row r="414" spans="2:51" s="11" customFormat="1" ht="12">
      <c r="B414" s="211"/>
      <c r="C414" s="212"/>
      <c r="D414" s="208" t="s">
        <v>149</v>
      </c>
      <c r="E414" s="213" t="s">
        <v>19</v>
      </c>
      <c r="F414" s="214" t="s">
        <v>610</v>
      </c>
      <c r="G414" s="212"/>
      <c r="H414" s="215">
        <v>1.5</v>
      </c>
      <c r="I414" s="216"/>
      <c r="J414" s="212"/>
      <c r="K414" s="212"/>
      <c r="L414" s="217"/>
      <c r="M414" s="218"/>
      <c r="N414" s="219"/>
      <c r="O414" s="219"/>
      <c r="P414" s="219"/>
      <c r="Q414" s="219"/>
      <c r="R414" s="219"/>
      <c r="S414" s="219"/>
      <c r="T414" s="220"/>
      <c r="AT414" s="221" t="s">
        <v>149</v>
      </c>
      <c r="AU414" s="221" t="s">
        <v>79</v>
      </c>
      <c r="AV414" s="11" t="s">
        <v>79</v>
      </c>
      <c r="AW414" s="11" t="s">
        <v>33</v>
      </c>
      <c r="AX414" s="11" t="s">
        <v>72</v>
      </c>
      <c r="AY414" s="221" t="s">
        <v>138</v>
      </c>
    </row>
    <row r="415" spans="2:65" s="1" customFormat="1" ht="16.5" customHeight="1">
      <c r="B415" s="36"/>
      <c r="C415" s="196" t="s">
        <v>611</v>
      </c>
      <c r="D415" s="196" t="s">
        <v>140</v>
      </c>
      <c r="E415" s="197" t="s">
        <v>612</v>
      </c>
      <c r="F415" s="198" t="s">
        <v>613</v>
      </c>
      <c r="G415" s="199" t="s">
        <v>153</v>
      </c>
      <c r="H415" s="200">
        <v>0.788</v>
      </c>
      <c r="I415" s="201"/>
      <c r="J415" s="202">
        <f>ROUND(I415*H415,2)</f>
        <v>0</v>
      </c>
      <c r="K415" s="198" t="s">
        <v>144</v>
      </c>
      <c r="L415" s="41"/>
      <c r="M415" s="203" t="s">
        <v>19</v>
      </c>
      <c r="N415" s="204" t="s">
        <v>43</v>
      </c>
      <c r="O415" s="77"/>
      <c r="P415" s="205">
        <f>O415*H415</f>
        <v>0</v>
      </c>
      <c r="Q415" s="205">
        <v>0.505</v>
      </c>
      <c r="R415" s="205">
        <f>Q415*H415</f>
        <v>0.39794</v>
      </c>
      <c r="S415" s="205">
        <v>0</v>
      </c>
      <c r="T415" s="206">
        <f>S415*H415</f>
        <v>0</v>
      </c>
      <c r="AR415" s="15" t="s">
        <v>145</v>
      </c>
      <c r="AT415" s="15" t="s">
        <v>140</v>
      </c>
      <c r="AU415" s="15" t="s">
        <v>79</v>
      </c>
      <c r="AY415" s="15" t="s">
        <v>138</v>
      </c>
      <c r="BE415" s="207">
        <f>IF(N415="základní",J415,0)</f>
        <v>0</v>
      </c>
      <c r="BF415" s="207">
        <f>IF(N415="snížená",J415,0)</f>
        <v>0</v>
      </c>
      <c r="BG415" s="207">
        <f>IF(N415="zákl. přenesená",J415,0)</f>
        <v>0</v>
      </c>
      <c r="BH415" s="207">
        <f>IF(N415="sníž. přenesená",J415,0)</f>
        <v>0</v>
      </c>
      <c r="BI415" s="207">
        <f>IF(N415="nulová",J415,0)</f>
        <v>0</v>
      </c>
      <c r="BJ415" s="15" t="s">
        <v>77</v>
      </c>
      <c r="BK415" s="207">
        <f>ROUND(I415*H415,2)</f>
        <v>0</v>
      </c>
      <c r="BL415" s="15" t="s">
        <v>145</v>
      </c>
      <c r="BM415" s="15" t="s">
        <v>614</v>
      </c>
    </row>
    <row r="416" spans="2:47" s="1" customFormat="1" ht="12">
      <c r="B416" s="36"/>
      <c r="C416" s="37"/>
      <c r="D416" s="208" t="s">
        <v>147</v>
      </c>
      <c r="E416" s="37"/>
      <c r="F416" s="209" t="s">
        <v>615</v>
      </c>
      <c r="G416" s="37"/>
      <c r="H416" s="37"/>
      <c r="I416" s="122"/>
      <c r="J416" s="37"/>
      <c r="K416" s="37"/>
      <c r="L416" s="41"/>
      <c r="M416" s="210"/>
      <c r="N416" s="77"/>
      <c r="O416" s="77"/>
      <c r="P416" s="77"/>
      <c r="Q416" s="77"/>
      <c r="R416" s="77"/>
      <c r="S416" s="77"/>
      <c r="T416" s="78"/>
      <c r="AT416" s="15" t="s">
        <v>147</v>
      </c>
      <c r="AU416" s="15" t="s">
        <v>79</v>
      </c>
    </row>
    <row r="417" spans="2:51" s="11" customFormat="1" ht="12">
      <c r="B417" s="211"/>
      <c r="C417" s="212"/>
      <c r="D417" s="208" t="s">
        <v>149</v>
      </c>
      <c r="E417" s="213" t="s">
        <v>19</v>
      </c>
      <c r="F417" s="214" t="s">
        <v>616</v>
      </c>
      <c r="G417" s="212"/>
      <c r="H417" s="215">
        <v>0.75</v>
      </c>
      <c r="I417" s="216"/>
      <c r="J417" s="212"/>
      <c r="K417" s="212"/>
      <c r="L417" s="217"/>
      <c r="M417" s="218"/>
      <c r="N417" s="219"/>
      <c r="O417" s="219"/>
      <c r="P417" s="219"/>
      <c r="Q417" s="219"/>
      <c r="R417" s="219"/>
      <c r="S417" s="219"/>
      <c r="T417" s="220"/>
      <c r="AT417" s="221" t="s">
        <v>149</v>
      </c>
      <c r="AU417" s="221" t="s">
        <v>79</v>
      </c>
      <c r="AV417" s="11" t="s">
        <v>79</v>
      </c>
      <c r="AW417" s="11" t="s">
        <v>33</v>
      </c>
      <c r="AX417" s="11" t="s">
        <v>72</v>
      </c>
      <c r="AY417" s="221" t="s">
        <v>138</v>
      </c>
    </row>
    <row r="418" spans="2:51" s="11" customFormat="1" ht="12">
      <c r="B418" s="211"/>
      <c r="C418" s="212"/>
      <c r="D418" s="208" t="s">
        <v>149</v>
      </c>
      <c r="E418" s="212"/>
      <c r="F418" s="214" t="s">
        <v>617</v>
      </c>
      <c r="G418" s="212"/>
      <c r="H418" s="215">
        <v>0.788</v>
      </c>
      <c r="I418" s="216"/>
      <c r="J418" s="212"/>
      <c r="K418" s="212"/>
      <c r="L418" s="217"/>
      <c r="M418" s="218"/>
      <c r="N418" s="219"/>
      <c r="O418" s="219"/>
      <c r="P418" s="219"/>
      <c r="Q418" s="219"/>
      <c r="R418" s="219"/>
      <c r="S418" s="219"/>
      <c r="T418" s="220"/>
      <c r="AT418" s="221" t="s">
        <v>149</v>
      </c>
      <c r="AU418" s="221" t="s">
        <v>79</v>
      </c>
      <c r="AV418" s="11" t="s">
        <v>79</v>
      </c>
      <c r="AW418" s="11" t="s">
        <v>4</v>
      </c>
      <c r="AX418" s="11" t="s">
        <v>77</v>
      </c>
      <c r="AY418" s="221" t="s">
        <v>138</v>
      </c>
    </row>
    <row r="419" spans="2:65" s="1" customFormat="1" ht="16.5" customHeight="1">
      <c r="B419" s="36"/>
      <c r="C419" s="196" t="s">
        <v>618</v>
      </c>
      <c r="D419" s="196" t="s">
        <v>140</v>
      </c>
      <c r="E419" s="197" t="s">
        <v>619</v>
      </c>
      <c r="F419" s="198" t="s">
        <v>620</v>
      </c>
      <c r="G419" s="199" t="s">
        <v>153</v>
      </c>
      <c r="H419" s="200">
        <v>2.573</v>
      </c>
      <c r="I419" s="201"/>
      <c r="J419" s="202">
        <f>ROUND(I419*H419,2)</f>
        <v>0</v>
      </c>
      <c r="K419" s="198" t="s">
        <v>144</v>
      </c>
      <c r="L419" s="41"/>
      <c r="M419" s="203" t="s">
        <v>19</v>
      </c>
      <c r="N419" s="204" t="s">
        <v>43</v>
      </c>
      <c r="O419" s="77"/>
      <c r="P419" s="205">
        <f>O419*H419</f>
        <v>0</v>
      </c>
      <c r="Q419" s="205">
        <v>0</v>
      </c>
      <c r="R419" s="205">
        <f>Q419*H419</f>
        <v>0</v>
      </c>
      <c r="S419" s="205">
        <v>0</v>
      </c>
      <c r="T419" s="206">
        <f>S419*H419</f>
        <v>0</v>
      </c>
      <c r="AR419" s="15" t="s">
        <v>145</v>
      </c>
      <c r="AT419" s="15" t="s">
        <v>140</v>
      </c>
      <c r="AU419" s="15" t="s">
        <v>79</v>
      </c>
      <c r="AY419" s="15" t="s">
        <v>138</v>
      </c>
      <c r="BE419" s="207">
        <f>IF(N419="základní",J419,0)</f>
        <v>0</v>
      </c>
      <c r="BF419" s="207">
        <f>IF(N419="snížená",J419,0)</f>
        <v>0</v>
      </c>
      <c r="BG419" s="207">
        <f>IF(N419="zákl. přenesená",J419,0)</f>
        <v>0</v>
      </c>
      <c r="BH419" s="207">
        <f>IF(N419="sníž. přenesená",J419,0)</f>
        <v>0</v>
      </c>
      <c r="BI419" s="207">
        <f>IF(N419="nulová",J419,0)</f>
        <v>0</v>
      </c>
      <c r="BJ419" s="15" t="s">
        <v>77</v>
      </c>
      <c r="BK419" s="207">
        <f>ROUND(I419*H419,2)</f>
        <v>0</v>
      </c>
      <c r="BL419" s="15" t="s">
        <v>145</v>
      </c>
      <c r="BM419" s="15" t="s">
        <v>621</v>
      </c>
    </row>
    <row r="420" spans="2:47" s="1" customFormat="1" ht="12">
      <c r="B420" s="36"/>
      <c r="C420" s="37"/>
      <c r="D420" s="208" t="s">
        <v>147</v>
      </c>
      <c r="E420" s="37"/>
      <c r="F420" s="209" t="s">
        <v>622</v>
      </c>
      <c r="G420" s="37"/>
      <c r="H420" s="37"/>
      <c r="I420" s="122"/>
      <c r="J420" s="37"/>
      <c r="K420" s="37"/>
      <c r="L420" s="41"/>
      <c r="M420" s="210"/>
      <c r="N420" s="77"/>
      <c r="O420" s="77"/>
      <c r="P420" s="77"/>
      <c r="Q420" s="77"/>
      <c r="R420" s="77"/>
      <c r="S420" s="77"/>
      <c r="T420" s="78"/>
      <c r="AT420" s="15" t="s">
        <v>147</v>
      </c>
      <c r="AU420" s="15" t="s">
        <v>79</v>
      </c>
    </row>
    <row r="421" spans="2:65" s="1" customFormat="1" ht="16.5" customHeight="1">
      <c r="B421" s="36"/>
      <c r="C421" s="196" t="s">
        <v>623</v>
      </c>
      <c r="D421" s="196" t="s">
        <v>140</v>
      </c>
      <c r="E421" s="197" t="s">
        <v>624</v>
      </c>
      <c r="F421" s="198" t="s">
        <v>625</v>
      </c>
      <c r="G421" s="199" t="s">
        <v>264</v>
      </c>
      <c r="H421" s="200">
        <v>0.21</v>
      </c>
      <c r="I421" s="201"/>
      <c r="J421" s="202">
        <f>ROUND(I421*H421,2)</f>
        <v>0</v>
      </c>
      <c r="K421" s="198" t="s">
        <v>144</v>
      </c>
      <c r="L421" s="41"/>
      <c r="M421" s="203" t="s">
        <v>19</v>
      </c>
      <c r="N421" s="204" t="s">
        <v>43</v>
      </c>
      <c r="O421" s="77"/>
      <c r="P421" s="205">
        <f>O421*H421</f>
        <v>0</v>
      </c>
      <c r="Q421" s="205">
        <v>1.06277</v>
      </c>
      <c r="R421" s="205">
        <f>Q421*H421</f>
        <v>0.22318169999999998</v>
      </c>
      <c r="S421" s="205">
        <v>0</v>
      </c>
      <c r="T421" s="206">
        <f>S421*H421</f>
        <v>0</v>
      </c>
      <c r="AR421" s="15" t="s">
        <v>145</v>
      </c>
      <c r="AT421" s="15" t="s">
        <v>140</v>
      </c>
      <c r="AU421" s="15" t="s">
        <v>79</v>
      </c>
      <c r="AY421" s="15" t="s">
        <v>138</v>
      </c>
      <c r="BE421" s="207">
        <f>IF(N421="základní",J421,0)</f>
        <v>0</v>
      </c>
      <c r="BF421" s="207">
        <f>IF(N421="snížená",J421,0)</f>
        <v>0</v>
      </c>
      <c r="BG421" s="207">
        <f>IF(N421="zákl. přenesená",J421,0)</f>
        <v>0</v>
      </c>
      <c r="BH421" s="207">
        <f>IF(N421="sníž. přenesená",J421,0)</f>
        <v>0</v>
      </c>
      <c r="BI421" s="207">
        <f>IF(N421="nulová",J421,0)</f>
        <v>0</v>
      </c>
      <c r="BJ421" s="15" t="s">
        <v>77</v>
      </c>
      <c r="BK421" s="207">
        <f>ROUND(I421*H421,2)</f>
        <v>0</v>
      </c>
      <c r="BL421" s="15" t="s">
        <v>145</v>
      </c>
      <c r="BM421" s="15" t="s">
        <v>626</v>
      </c>
    </row>
    <row r="422" spans="2:47" s="1" customFormat="1" ht="12">
      <c r="B422" s="36"/>
      <c r="C422" s="37"/>
      <c r="D422" s="208" t="s">
        <v>147</v>
      </c>
      <c r="E422" s="37"/>
      <c r="F422" s="209" t="s">
        <v>627</v>
      </c>
      <c r="G422" s="37"/>
      <c r="H422" s="37"/>
      <c r="I422" s="122"/>
      <c r="J422" s="37"/>
      <c r="K422" s="37"/>
      <c r="L422" s="41"/>
      <c r="M422" s="210"/>
      <c r="N422" s="77"/>
      <c r="O422" s="77"/>
      <c r="P422" s="77"/>
      <c r="Q422" s="77"/>
      <c r="R422" s="77"/>
      <c r="S422" s="77"/>
      <c r="T422" s="78"/>
      <c r="AT422" s="15" t="s">
        <v>147</v>
      </c>
      <c r="AU422" s="15" t="s">
        <v>79</v>
      </c>
    </row>
    <row r="423" spans="2:51" s="11" customFormat="1" ht="12">
      <c r="B423" s="211"/>
      <c r="C423" s="212"/>
      <c r="D423" s="208" t="s">
        <v>149</v>
      </c>
      <c r="E423" s="213" t="s">
        <v>19</v>
      </c>
      <c r="F423" s="214" t="s">
        <v>628</v>
      </c>
      <c r="G423" s="212"/>
      <c r="H423" s="215">
        <v>0.006</v>
      </c>
      <c r="I423" s="216"/>
      <c r="J423" s="212"/>
      <c r="K423" s="212"/>
      <c r="L423" s="217"/>
      <c r="M423" s="218"/>
      <c r="N423" s="219"/>
      <c r="O423" s="219"/>
      <c r="P423" s="219"/>
      <c r="Q423" s="219"/>
      <c r="R423" s="219"/>
      <c r="S423" s="219"/>
      <c r="T423" s="220"/>
      <c r="AT423" s="221" t="s">
        <v>149</v>
      </c>
      <c r="AU423" s="221" t="s">
        <v>79</v>
      </c>
      <c r="AV423" s="11" t="s">
        <v>79</v>
      </c>
      <c r="AW423" s="11" t="s">
        <v>33</v>
      </c>
      <c r="AX423" s="11" t="s">
        <v>72</v>
      </c>
      <c r="AY423" s="221" t="s">
        <v>138</v>
      </c>
    </row>
    <row r="424" spans="2:51" s="11" customFormat="1" ht="12">
      <c r="B424" s="211"/>
      <c r="C424" s="212"/>
      <c r="D424" s="208" t="s">
        <v>149</v>
      </c>
      <c r="E424" s="213" t="s">
        <v>19</v>
      </c>
      <c r="F424" s="214" t="s">
        <v>629</v>
      </c>
      <c r="G424" s="212"/>
      <c r="H424" s="215">
        <v>0.013</v>
      </c>
      <c r="I424" s="216"/>
      <c r="J424" s="212"/>
      <c r="K424" s="212"/>
      <c r="L424" s="217"/>
      <c r="M424" s="218"/>
      <c r="N424" s="219"/>
      <c r="O424" s="219"/>
      <c r="P424" s="219"/>
      <c r="Q424" s="219"/>
      <c r="R424" s="219"/>
      <c r="S424" s="219"/>
      <c r="T424" s="220"/>
      <c r="AT424" s="221" t="s">
        <v>149</v>
      </c>
      <c r="AU424" s="221" t="s">
        <v>79</v>
      </c>
      <c r="AV424" s="11" t="s">
        <v>79</v>
      </c>
      <c r="AW424" s="11" t="s">
        <v>33</v>
      </c>
      <c r="AX424" s="11" t="s">
        <v>72</v>
      </c>
      <c r="AY424" s="221" t="s">
        <v>138</v>
      </c>
    </row>
    <row r="425" spans="2:51" s="11" customFormat="1" ht="12">
      <c r="B425" s="211"/>
      <c r="C425" s="212"/>
      <c r="D425" s="208" t="s">
        <v>149</v>
      </c>
      <c r="E425" s="213" t="s">
        <v>19</v>
      </c>
      <c r="F425" s="214" t="s">
        <v>630</v>
      </c>
      <c r="G425" s="212"/>
      <c r="H425" s="215">
        <v>0.089</v>
      </c>
      <c r="I425" s="216"/>
      <c r="J425" s="212"/>
      <c r="K425" s="212"/>
      <c r="L425" s="217"/>
      <c r="M425" s="218"/>
      <c r="N425" s="219"/>
      <c r="O425" s="219"/>
      <c r="P425" s="219"/>
      <c r="Q425" s="219"/>
      <c r="R425" s="219"/>
      <c r="S425" s="219"/>
      <c r="T425" s="220"/>
      <c r="AT425" s="221" t="s">
        <v>149</v>
      </c>
      <c r="AU425" s="221" t="s">
        <v>79</v>
      </c>
      <c r="AV425" s="11" t="s">
        <v>79</v>
      </c>
      <c r="AW425" s="11" t="s">
        <v>33</v>
      </c>
      <c r="AX425" s="11" t="s">
        <v>72</v>
      </c>
      <c r="AY425" s="221" t="s">
        <v>138</v>
      </c>
    </row>
    <row r="426" spans="2:51" s="11" customFormat="1" ht="12">
      <c r="B426" s="211"/>
      <c r="C426" s="212"/>
      <c r="D426" s="208" t="s">
        <v>149</v>
      </c>
      <c r="E426" s="213" t="s">
        <v>19</v>
      </c>
      <c r="F426" s="214" t="s">
        <v>631</v>
      </c>
      <c r="G426" s="212"/>
      <c r="H426" s="215">
        <v>0.067</v>
      </c>
      <c r="I426" s="216"/>
      <c r="J426" s="212"/>
      <c r="K426" s="212"/>
      <c r="L426" s="217"/>
      <c r="M426" s="218"/>
      <c r="N426" s="219"/>
      <c r="O426" s="219"/>
      <c r="P426" s="219"/>
      <c r="Q426" s="219"/>
      <c r="R426" s="219"/>
      <c r="S426" s="219"/>
      <c r="T426" s="220"/>
      <c r="AT426" s="221" t="s">
        <v>149</v>
      </c>
      <c r="AU426" s="221" t="s">
        <v>79</v>
      </c>
      <c r="AV426" s="11" t="s">
        <v>79</v>
      </c>
      <c r="AW426" s="11" t="s">
        <v>33</v>
      </c>
      <c r="AX426" s="11" t="s">
        <v>72</v>
      </c>
      <c r="AY426" s="221" t="s">
        <v>138</v>
      </c>
    </row>
    <row r="427" spans="2:51" s="11" customFormat="1" ht="12">
      <c r="B427" s="211"/>
      <c r="C427" s="212"/>
      <c r="D427" s="208" t="s">
        <v>149</v>
      </c>
      <c r="E427" s="212"/>
      <c r="F427" s="214" t="s">
        <v>632</v>
      </c>
      <c r="G427" s="212"/>
      <c r="H427" s="215">
        <v>0.21</v>
      </c>
      <c r="I427" s="216"/>
      <c r="J427" s="212"/>
      <c r="K427" s="212"/>
      <c r="L427" s="217"/>
      <c r="M427" s="218"/>
      <c r="N427" s="219"/>
      <c r="O427" s="219"/>
      <c r="P427" s="219"/>
      <c r="Q427" s="219"/>
      <c r="R427" s="219"/>
      <c r="S427" s="219"/>
      <c r="T427" s="220"/>
      <c r="AT427" s="221" t="s">
        <v>149</v>
      </c>
      <c r="AU427" s="221" t="s">
        <v>79</v>
      </c>
      <c r="AV427" s="11" t="s">
        <v>79</v>
      </c>
      <c r="AW427" s="11" t="s">
        <v>4</v>
      </c>
      <c r="AX427" s="11" t="s">
        <v>77</v>
      </c>
      <c r="AY427" s="221" t="s">
        <v>138</v>
      </c>
    </row>
    <row r="428" spans="2:65" s="1" customFormat="1" ht="16.5" customHeight="1">
      <c r="B428" s="36"/>
      <c r="C428" s="196" t="s">
        <v>633</v>
      </c>
      <c r="D428" s="196" t="s">
        <v>140</v>
      </c>
      <c r="E428" s="197" t="s">
        <v>634</v>
      </c>
      <c r="F428" s="198" t="s">
        <v>635</v>
      </c>
      <c r="G428" s="199" t="s">
        <v>167</v>
      </c>
      <c r="H428" s="200">
        <v>1.3</v>
      </c>
      <c r="I428" s="201"/>
      <c r="J428" s="202">
        <f>ROUND(I428*H428,2)</f>
        <v>0</v>
      </c>
      <c r="K428" s="198" t="s">
        <v>144</v>
      </c>
      <c r="L428" s="41"/>
      <c r="M428" s="203" t="s">
        <v>19</v>
      </c>
      <c r="N428" s="204" t="s">
        <v>43</v>
      </c>
      <c r="O428" s="77"/>
      <c r="P428" s="205">
        <f>O428*H428</f>
        <v>0</v>
      </c>
      <c r="Q428" s="205">
        <v>0.063</v>
      </c>
      <c r="R428" s="205">
        <f>Q428*H428</f>
        <v>0.0819</v>
      </c>
      <c r="S428" s="205">
        <v>0</v>
      </c>
      <c r="T428" s="206">
        <f>S428*H428</f>
        <v>0</v>
      </c>
      <c r="AR428" s="15" t="s">
        <v>145</v>
      </c>
      <c r="AT428" s="15" t="s">
        <v>140</v>
      </c>
      <c r="AU428" s="15" t="s">
        <v>79</v>
      </c>
      <c r="AY428" s="15" t="s">
        <v>138</v>
      </c>
      <c r="BE428" s="207">
        <f>IF(N428="základní",J428,0)</f>
        <v>0</v>
      </c>
      <c r="BF428" s="207">
        <f>IF(N428="snížená",J428,0)</f>
        <v>0</v>
      </c>
      <c r="BG428" s="207">
        <f>IF(N428="zákl. přenesená",J428,0)</f>
        <v>0</v>
      </c>
      <c r="BH428" s="207">
        <f>IF(N428="sníž. přenesená",J428,0)</f>
        <v>0</v>
      </c>
      <c r="BI428" s="207">
        <f>IF(N428="nulová",J428,0)</f>
        <v>0</v>
      </c>
      <c r="BJ428" s="15" t="s">
        <v>77</v>
      </c>
      <c r="BK428" s="207">
        <f>ROUND(I428*H428,2)</f>
        <v>0</v>
      </c>
      <c r="BL428" s="15" t="s">
        <v>145</v>
      </c>
      <c r="BM428" s="15" t="s">
        <v>636</v>
      </c>
    </row>
    <row r="429" spans="2:47" s="1" customFormat="1" ht="12">
      <c r="B429" s="36"/>
      <c r="C429" s="37"/>
      <c r="D429" s="208" t="s">
        <v>147</v>
      </c>
      <c r="E429" s="37"/>
      <c r="F429" s="209" t="s">
        <v>637</v>
      </c>
      <c r="G429" s="37"/>
      <c r="H429" s="37"/>
      <c r="I429" s="122"/>
      <c r="J429" s="37"/>
      <c r="K429" s="37"/>
      <c r="L429" s="41"/>
      <c r="M429" s="210"/>
      <c r="N429" s="77"/>
      <c r="O429" s="77"/>
      <c r="P429" s="77"/>
      <c r="Q429" s="77"/>
      <c r="R429" s="77"/>
      <c r="S429" s="77"/>
      <c r="T429" s="78"/>
      <c r="AT429" s="15" t="s">
        <v>147</v>
      </c>
      <c r="AU429" s="15" t="s">
        <v>79</v>
      </c>
    </row>
    <row r="430" spans="2:51" s="11" customFormat="1" ht="12">
      <c r="B430" s="211"/>
      <c r="C430" s="212"/>
      <c r="D430" s="208" t="s">
        <v>149</v>
      </c>
      <c r="E430" s="213" t="s">
        <v>19</v>
      </c>
      <c r="F430" s="214" t="s">
        <v>638</v>
      </c>
      <c r="G430" s="212"/>
      <c r="H430" s="215">
        <v>1.3</v>
      </c>
      <c r="I430" s="216"/>
      <c r="J430" s="212"/>
      <c r="K430" s="212"/>
      <c r="L430" s="217"/>
      <c r="M430" s="218"/>
      <c r="N430" s="219"/>
      <c r="O430" s="219"/>
      <c r="P430" s="219"/>
      <c r="Q430" s="219"/>
      <c r="R430" s="219"/>
      <c r="S430" s="219"/>
      <c r="T430" s="220"/>
      <c r="AT430" s="221" t="s">
        <v>149</v>
      </c>
      <c r="AU430" s="221" t="s">
        <v>79</v>
      </c>
      <c r="AV430" s="11" t="s">
        <v>79</v>
      </c>
      <c r="AW430" s="11" t="s">
        <v>33</v>
      </c>
      <c r="AX430" s="11" t="s">
        <v>72</v>
      </c>
      <c r="AY430" s="221" t="s">
        <v>138</v>
      </c>
    </row>
    <row r="431" spans="2:63" s="10" customFormat="1" ht="22.8" customHeight="1">
      <c r="B431" s="180"/>
      <c r="C431" s="181"/>
      <c r="D431" s="182" t="s">
        <v>71</v>
      </c>
      <c r="E431" s="194" t="s">
        <v>193</v>
      </c>
      <c r="F431" s="194" t="s">
        <v>639</v>
      </c>
      <c r="G431" s="181"/>
      <c r="H431" s="181"/>
      <c r="I431" s="184"/>
      <c r="J431" s="195">
        <f>BK431</f>
        <v>0</v>
      </c>
      <c r="K431" s="181"/>
      <c r="L431" s="186"/>
      <c r="M431" s="187"/>
      <c r="N431" s="188"/>
      <c r="O431" s="188"/>
      <c r="P431" s="189">
        <f>P432+SUM(P433:P524)</f>
        <v>0</v>
      </c>
      <c r="Q431" s="188"/>
      <c r="R431" s="189">
        <f>R432+SUM(R433:R524)</f>
        <v>0.57226689</v>
      </c>
      <c r="S431" s="188"/>
      <c r="T431" s="190">
        <f>T432+SUM(T433:T524)</f>
        <v>40.042834000000006</v>
      </c>
      <c r="AR431" s="191" t="s">
        <v>77</v>
      </c>
      <c r="AT431" s="192" t="s">
        <v>71</v>
      </c>
      <c r="AU431" s="192" t="s">
        <v>77</v>
      </c>
      <c r="AY431" s="191" t="s">
        <v>138</v>
      </c>
      <c r="BK431" s="193">
        <f>BK432+SUM(BK433:BK524)</f>
        <v>0</v>
      </c>
    </row>
    <row r="432" spans="2:65" s="1" customFormat="1" ht="16.5" customHeight="1">
      <c r="B432" s="36"/>
      <c r="C432" s="196" t="s">
        <v>640</v>
      </c>
      <c r="D432" s="196" t="s">
        <v>140</v>
      </c>
      <c r="E432" s="197" t="s">
        <v>641</v>
      </c>
      <c r="F432" s="198" t="s">
        <v>642</v>
      </c>
      <c r="G432" s="199" t="s">
        <v>153</v>
      </c>
      <c r="H432" s="200">
        <v>0.669</v>
      </c>
      <c r="I432" s="201"/>
      <c r="J432" s="202">
        <f>ROUND(I432*H432,2)</f>
        <v>0</v>
      </c>
      <c r="K432" s="198" t="s">
        <v>144</v>
      </c>
      <c r="L432" s="41"/>
      <c r="M432" s="203" t="s">
        <v>19</v>
      </c>
      <c r="N432" s="204" t="s">
        <v>43</v>
      </c>
      <c r="O432" s="77"/>
      <c r="P432" s="205">
        <f>O432*H432</f>
        <v>0</v>
      </c>
      <c r="Q432" s="205">
        <v>0</v>
      </c>
      <c r="R432" s="205">
        <f>Q432*H432</f>
        <v>0</v>
      </c>
      <c r="S432" s="205">
        <v>2.4</v>
      </c>
      <c r="T432" s="206">
        <f>S432*H432</f>
        <v>1.6056000000000001</v>
      </c>
      <c r="AR432" s="15" t="s">
        <v>145</v>
      </c>
      <c r="AT432" s="15" t="s">
        <v>140</v>
      </c>
      <c r="AU432" s="15" t="s">
        <v>79</v>
      </c>
      <c r="AY432" s="15" t="s">
        <v>138</v>
      </c>
      <c r="BE432" s="207">
        <f>IF(N432="základní",J432,0)</f>
        <v>0</v>
      </c>
      <c r="BF432" s="207">
        <f>IF(N432="snížená",J432,0)</f>
        <v>0</v>
      </c>
      <c r="BG432" s="207">
        <f>IF(N432="zákl. přenesená",J432,0)</f>
        <v>0</v>
      </c>
      <c r="BH432" s="207">
        <f>IF(N432="sníž. přenesená",J432,0)</f>
        <v>0</v>
      </c>
      <c r="BI432" s="207">
        <f>IF(N432="nulová",J432,0)</f>
        <v>0</v>
      </c>
      <c r="BJ432" s="15" t="s">
        <v>77</v>
      </c>
      <c r="BK432" s="207">
        <f>ROUND(I432*H432,2)</f>
        <v>0</v>
      </c>
      <c r="BL432" s="15" t="s">
        <v>145</v>
      </c>
      <c r="BM432" s="15" t="s">
        <v>643</v>
      </c>
    </row>
    <row r="433" spans="2:47" s="1" customFormat="1" ht="12">
      <c r="B433" s="36"/>
      <c r="C433" s="37"/>
      <c r="D433" s="208" t="s">
        <v>147</v>
      </c>
      <c r="E433" s="37"/>
      <c r="F433" s="209" t="s">
        <v>644</v>
      </c>
      <c r="G433" s="37"/>
      <c r="H433" s="37"/>
      <c r="I433" s="122"/>
      <c r="J433" s="37"/>
      <c r="K433" s="37"/>
      <c r="L433" s="41"/>
      <c r="M433" s="210"/>
      <c r="N433" s="77"/>
      <c r="O433" s="77"/>
      <c r="P433" s="77"/>
      <c r="Q433" s="77"/>
      <c r="R433" s="77"/>
      <c r="S433" s="77"/>
      <c r="T433" s="78"/>
      <c r="AT433" s="15" t="s">
        <v>147</v>
      </c>
      <c r="AU433" s="15" t="s">
        <v>79</v>
      </c>
    </row>
    <row r="434" spans="2:51" s="11" customFormat="1" ht="12">
      <c r="B434" s="211"/>
      <c r="C434" s="212"/>
      <c r="D434" s="208" t="s">
        <v>149</v>
      </c>
      <c r="E434" s="213" t="s">
        <v>19</v>
      </c>
      <c r="F434" s="214" t="s">
        <v>645</v>
      </c>
      <c r="G434" s="212"/>
      <c r="H434" s="215">
        <v>0.13</v>
      </c>
      <c r="I434" s="216"/>
      <c r="J434" s="212"/>
      <c r="K434" s="212"/>
      <c r="L434" s="217"/>
      <c r="M434" s="218"/>
      <c r="N434" s="219"/>
      <c r="O434" s="219"/>
      <c r="P434" s="219"/>
      <c r="Q434" s="219"/>
      <c r="R434" s="219"/>
      <c r="S434" s="219"/>
      <c r="T434" s="220"/>
      <c r="AT434" s="221" t="s">
        <v>149</v>
      </c>
      <c r="AU434" s="221" t="s">
        <v>79</v>
      </c>
      <c r="AV434" s="11" t="s">
        <v>79</v>
      </c>
      <c r="AW434" s="11" t="s">
        <v>33</v>
      </c>
      <c r="AX434" s="11" t="s">
        <v>72</v>
      </c>
      <c r="AY434" s="221" t="s">
        <v>138</v>
      </c>
    </row>
    <row r="435" spans="2:51" s="11" customFormat="1" ht="12">
      <c r="B435" s="211"/>
      <c r="C435" s="212"/>
      <c r="D435" s="208" t="s">
        <v>149</v>
      </c>
      <c r="E435" s="213" t="s">
        <v>19</v>
      </c>
      <c r="F435" s="214" t="s">
        <v>646</v>
      </c>
      <c r="G435" s="212"/>
      <c r="H435" s="215">
        <v>0.539</v>
      </c>
      <c r="I435" s="216"/>
      <c r="J435" s="212"/>
      <c r="K435" s="212"/>
      <c r="L435" s="217"/>
      <c r="M435" s="218"/>
      <c r="N435" s="219"/>
      <c r="O435" s="219"/>
      <c r="P435" s="219"/>
      <c r="Q435" s="219"/>
      <c r="R435" s="219"/>
      <c r="S435" s="219"/>
      <c r="T435" s="220"/>
      <c r="AT435" s="221" t="s">
        <v>149</v>
      </c>
      <c r="AU435" s="221" t="s">
        <v>79</v>
      </c>
      <c r="AV435" s="11" t="s">
        <v>79</v>
      </c>
      <c r="AW435" s="11" t="s">
        <v>33</v>
      </c>
      <c r="AX435" s="11" t="s">
        <v>72</v>
      </c>
      <c r="AY435" s="221" t="s">
        <v>138</v>
      </c>
    </row>
    <row r="436" spans="2:65" s="1" customFormat="1" ht="16.5" customHeight="1">
      <c r="B436" s="36"/>
      <c r="C436" s="196" t="s">
        <v>647</v>
      </c>
      <c r="D436" s="196" t="s">
        <v>140</v>
      </c>
      <c r="E436" s="197" t="s">
        <v>648</v>
      </c>
      <c r="F436" s="198" t="s">
        <v>649</v>
      </c>
      <c r="G436" s="199" t="s">
        <v>167</v>
      </c>
      <c r="H436" s="200">
        <v>57.491</v>
      </c>
      <c r="I436" s="201"/>
      <c r="J436" s="202">
        <f>ROUND(I436*H436,2)</f>
        <v>0</v>
      </c>
      <c r="K436" s="198" t="s">
        <v>144</v>
      </c>
      <c r="L436" s="41"/>
      <c r="M436" s="203" t="s">
        <v>19</v>
      </c>
      <c r="N436" s="204" t="s">
        <v>43</v>
      </c>
      <c r="O436" s="77"/>
      <c r="P436" s="205">
        <f>O436*H436</f>
        <v>0</v>
      </c>
      <c r="Q436" s="205">
        <v>0</v>
      </c>
      <c r="R436" s="205">
        <f>Q436*H436</f>
        <v>0</v>
      </c>
      <c r="S436" s="205">
        <v>0.261</v>
      </c>
      <c r="T436" s="206">
        <f>S436*H436</f>
        <v>15.005151</v>
      </c>
      <c r="AR436" s="15" t="s">
        <v>145</v>
      </c>
      <c r="AT436" s="15" t="s">
        <v>140</v>
      </c>
      <c r="AU436" s="15" t="s">
        <v>79</v>
      </c>
      <c r="AY436" s="15" t="s">
        <v>138</v>
      </c>
      <c r="BE436" s="207">
        <f>IF(N436="základní",J436,0)</f>
        <v>0</v>
      </c>
      <c r="BF436" s="207">
        <f>IF(N436="snížená",J436,0)</f>
        <v>0</v>
      </c>
      <c r="BG436" s="207">
        <f>IF(N436="zákl. přenesená",J436,0)</f>
        <v>0</v>
      </c>
      <c r="BH436" s="207">
        <f>IF(N436="sníž. přenesená",J436,0)</f>
        <v>0</v>
      </c>
      <c r="BI436" s="207">
        <f>IF(N436="nulová",J436,0)</f>
        <v>0</v>
      </c>
      <c r="BJ436" s="15" t="s">
        <v>77</v>
      </c>
      <c r="BK436" s="207">
        <f>ROUND(I436*H436,2)</f>
        <v>0</v>
      </c>
      <c r="BL436" s="15" t="s">
        <v>145</v>
      </c>
      <c r="BM436" s="15" t="s">
        <v>650</v>
      </c>
    </row>
    <row r="437" spans="2:47" s="1" customFormat="1" ht="12">
      <c r="B437" s="36"/>
      <c r="C437" s="37"/>
      <c r="D437" s="208" t="s">
        <v>147</v>
      </c>
      <c r="E437" s="37"/>
      <c r="F437" s="209" t="s">
        <v>651</v>
      </c>
      <c r="G437" s="37"/>
      <c r="H437" s="37"/>
      <c r="I437" s="122"/>
      <c r="J437" s="37"/>
      <c r="K437" s="37"/>
      <c r="L437" s="41"/>
      <c r="M437" s="210"/>
      <c r="N437" s="77"/>
      <c r="O437" s="77"/>
      <c r="P437" s="77"/>
      <c r="Q437" s="77"/>
      <c r="R437" s="77"/>
      <c r="S437" s="77"/>
      <c r="T437" s="78"/>
      <c r="AT437" s="15" t="s">
        <v>147</v>
      </c>
      <c r="AU437" s="15" t="s">
        <v>79</v>
      </c>
    </row>
    <row r="438" spans="2:51" s="11" customFormat="1" ht="12">
      <c r="B438" s="211"/>
      <c r="C438" s="212"/>
      <c r="D438" s="208" t="s">
        <v>149</v>
      </c>
      <c r="E438" s="213" t="s">
        <v>19</v>
      </c>
      <c r="F438" s="214" t="s">
        <v>652</v>
      </c>
      <c r="G438" s="212"/>
      <c r="H438" s="215">
        <v>9.361</v>
      </c>
      <c r="I438" s="216"/>
      <c r="J438" s="212"/>
      <c r="K438" s="212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149</v>
      </c>
      <c r="AU438" s="221" t="s">
        <v>79</v>
      </c>
      <c r="AV438" s="11" t="s">
        <v>79</v>
      </c>
      <c r="AW438" s="11" t="s">
        <v>33</v>
      </c>
      <c r="AX438" s="11" t="s">
        <v>72</v>
      </c>
      <c r="AY438" s="221" t="s">
        <v>138</v>
      </c>
    </row>
    <row r="439" spans="2:51" s="11" customFormat="1" ht="12">
      <c r="B439" s="211"/>
      <c r="C439" s="212"/>
      <c r="D439" s="208" t="s">
        <v>149</v>
      </c>
      <c r="E439" s="213" t="s">
        <v>19</v>
      </c>
      <c r="F439" s="214" t="s">
        <v>653</v>
      </c>
      <c r="G439" s="212"/>
      <c r="H439" s="215">
        <v>5.458</v>
      </c>
      <c r="I439" s="216"/>
      <c r="J439" s="212"/>
      <c r="K439" s="212"/>
      <c r="L439" s="217"/>
      <c r="M439" s="218"/>
      <c r="N439" s="219"/>
      <c r="O439" s="219"/>
      <c r="P439" s="219"/>
      <c r="Q439" s="219"/>
      <c r="R439" s="219"/>
      <c r="S439" s="219"/>
      <c r="T439" s="220"/>
      <c r="AT439" s="221" t="s">
        <v>149</v>
      </c>
      <c r="AU439" s="221" t="s">
        <v>79</v>
      </c>
      <c r="AV439" s="11" t="s">
        <v>79</v>
      </c>
      <c r="AW439" s="11" t="s">
        <v>33</v>
      </c>
      <c r="AX439" s="11" t="s">
        <v>72</v>
      </c>
      <c r="AY439" s="221" t="s">
        <v>138</v>
      </c>
    </row>
    <row r="440" spans="2:51" s="11" customFormat="1" ht="12">
      <c r="B440" s="211"/>
      <c r="C440" s="212"/>
      <c r="D440" s="208" t="s">
        <v>149</v>
      </c>
      <c r="E440" s="213" t="s">
        <v>19</v>
      </c>
      <c r="F440" s="214" t="s">
        <v>654</v>
      </c>
      <c r="G440" s="212"/>
      <c r="H440" s="215">
        <v>39.393</v>
      </c>
      <c r="I440" s="216"/>
      <c r="J440" s="212"/>
      <c r="K440" s="212"/>
      <c r="L440" s="217"/>
      <c r="M440" s="218"/>
      <c r="N440" s="219"/>
      <c r="O440" s="219"/>
      <c r="P440" s="219"/>
      <c r="Q440" s="219"/>
      <c r="R440" s="219"/>
      <c r="S440" s="219"/>
      <c r="T440" s="220"/>
      <c r="AT440" s="221" t="s">
        <v>149</v>
      </c>
      <c r="AU440" s="221" t="s">
        <v>79</v>
      </c>
      <c r="AV440" s="11" t="s">
        <v>79</v>
      </c>
      <c r="AW440" s="11" t="s">
        <v>33</v>
      </c>
      <c r="AX440" s="11" t="s">
        <v>72</v>
      </c>
      <c r="AY440" s="221" t="s">
        <v>138</v>
      </c>
    </row>
    <row r="441" spans="2:51" s="11" customFormat="1" ht="12">
      <c r="B441" s="211"/>
      <c r="C441" s="212"/>
      <c r="D441" s="208" t="s">
        <v>149</v>
      </c>
      <c r="E441" s="213" t="s">
        <v>19</v>
      </c>
      <c r="F441" s="214" t="s">
        <v>655</v>
      </c>
      <c r="G441" s="212"/>
      <c r="H441" s="215">
        <v>3.279</v>
      </c>
      <c r="I441" s="216"/>
      <c r="J441" s="212"/>
      <c r="K441" s="212"/>
      <c r="L441" s="217"/>
      <c r="M441" s="218"/>
      <c r="N441" s="219"/>
      <c r="O441" s="219"/>
      <c r="P441" s="219"/>
      <c r="Q441" s="219"/>
      <c r="R441" s="219"/>
      <c r="S441" s="219"/>
      <c r="T441" s="220"/>
      <c r="AT441" s="221" t="s">
        <v>149</v>
      </c>
      <c r="AU441" s="221" t="s">
        <v>79</v>
      </c>
      <c r="AV441" s="11" t="s">
        <v>79</v>
      </c>
      <c r="AW441" s="11" t="s">
        <v>33</v>
      </c>
      <c r="AX441" s="11" t="s">
        <v>72</v>
      </c>
      <c r="AY441" s="221" t="s">
        <v>138</v>
      </c>
    </row>
    <row r="442" spans="2:65" s="1" customFormat="1" ht="16.5" customHeight="1">
      <c r="B442" s="36"/>
      <c r="C442" s="196" t="s">
        <v>656</v>
      </c>
      <c r="D442" s="196" t="s">
        <v>140</v>
      </c>
      <c r="E442" s="197" t="s">
        <v>657</v>
      </c>
      <c r="F442" s="198" t="s">
        <v>658</v>
      </c>
      <c r="G442" s="199" t="s">
        <v>153</v>
      </c>
      <c r="H442" s="200">
        <v>3.665</v>
      </c>
      <c r="I442" s="201"/>
      <c r="J442" s="202">
        <f>ROUND(I442*H442,2)</f>
        <v>0</v>
      </c>
      <c r="K442" s="198" t="s">
        <v>144</v>
      </c>
      <c r="L442" s="41"/>
      <c r="M442" s="203" t="s">
        <v>19</v>
      </c>
      <c r="N442" s="204" t="s">
        <v>43</v>
      </c>
      <c r="O442" s="77"/>
      <c r="P442" s="205">
        <f>O442*H442</f>
        <v>0</v>
      </c>
      <c r="Q442" s="205">
        <v>0</v>
      </c>
      <c r="R442" s="205">
        <f>Q442*H442</f>
        <v>0</v>
      </c>
      <c r="S442" s="205">
        <v>1.7</v>
      </c>
      <c r="T442" s="206">
        <f>S442*H442</f>
        <v>6.2305</v>
      </c>
      <c r="AR442" s="15" t="s">
        <v>145</v>
      </c>
      <c r="AT442" s="15" t="s">
        <v>140</v>
      </c>
      <c r="AU442" s="15" t="s">
        <v>79</v>
      </c>
      <c r="AY442" s="15" t="s">
        <v>138</v>
      </c>
      <c r="BE442" s="207">
        <f>IF(N442="základní",J442,0)</f>
        <v>0</v>
      </c>
      <c r="BF442" s="207">
        <f>IF(N442="snížená",J442,0)</f>
        <v>0</v>
      </c>
      <c r="BG442" s="207">
        <f>IF(N442="zákl. přenesená",J442,0)</f>
        <v>0</v>
      </c>
      <c r="BH442" s="207">
        <f>IF(N442="sníž. přenesená",J442,0)</f>
        <v>0</v>
      </c>
      <c r="BI442" s="207">
        <f>IF(N442="nulová",J442,0)</f>
        <v>0</v>
      </c>
      <c r="BJ442" s="15" t="s">
        <v>77</v>
      </c>
      <c r="BK442" s="207">
        <f>ROUND(I442*H442,2)</f>
        <v>0</v>
      </c>
      <c r="BL442" s="15" t="s">
        <v>145</v>
      </c>
      <c r="BM442" s="15" t="s">
        <v>659</v>
      </c>
    </row>
    <row r="443" spans="2:47" s="1" customFormat="1" ht="12">
      <c r="B443" s="36"/>
      <c r="C443" s="37"/>
      <c r="D443" s="208" t="s">
        <v>147</v>
      </c>
      <c r="E443" s="37"/>
      <c r="F443" s="209" t="s">
        <v>660</v>
      </c>
      <c r="G443" s="37"/>
      <c r="H443" s="37"/>
      <c r="I443" s="122"/>
      <c r="J443" s="37"/>
      <c r="K443" s="37"/>
      <c r="L443" s="41"/>
      <c r="M443" s="210"/>
      <c r="N443" s="77"/>
      <c r="O443" s="77"/>
      <c r="P443" s="77"/>
      <c r="Q443" s="77"/>
      <c r="R443" s="77"/>
      <c r="S443" s="77"/>
      <c r="T443" s="78"/>
      <c r="AT443" s="15" t="s">
        <v>147</v>
      </c>
      <c r="AU443" s="15" t="s">
        <v>79</v>
      </c>
    </row>
    <row r="444" spans="2:51" s="11" customFormat="1" ht="12">
      <c r="B444" s="211"/>
      <c r="C444" s="212"/>
      <c r="D444" s="208" t="s">
        <v>149</v>
      </c>
      <c r="E444" s="213" t="s">
        <v>19</v>
      </c>
      <c r="F444" s="214" t="s">
        <v>661</v>
      </c>
      <c r="G444" s="212"/>
      <c r="H444" s="215">
        <v>3.665</v>
      </c>
      <c r="I444" s="216"/>
      <c r="J444" s="212"/>
      <c r="K444" s="212"/>
      <c r="L444" s="217"/>
      <c r="M444" s="218"/>
      <c r="N444" s="219"/>
      <c r="O444" s="219"/>
      <c r="P444" s="219"/>
      <c r="Q444" s="219"/>
      <c r="R444" s="219"/>
      <c r="S444" s="219"/>
      <c r="T444" s="220"/>
      <c r="AT444" s="221" t="s">
        <v>149</v>
      </c>
      <c r="AU444" s="221" t="s">
        <v>79</v>
      </c>
      <c r="AV444" s="11" t="s">
        <v>79</v>
      </c>
      <c r="AW444" s="11" t="s">
        <v>33</v>
      </c>
      <c r="AX444" s="11" t="s">
        <v>72</v>
      </c>
      <c r="AY444" s="221" t="s">
        <v>138</v>
      </c>
    </row>
    <row r="445" spans="2:65" s="1" customFormat="1" ht="16.5" customHeight="1">
      <c r="B445" s="36"/>
      <c r="C445" s="196" t="s">
        <v>662</v>
      </c>
      <c r="D445" s="196" t="s">
        <v>140</v>
      </c>
      <c r="E445" s="197" t="s">
        <v>663</v>
      </c>
      <c r="F445" s="198" t="s">
        <v>664</v>
      </c>
      <c r="G445" s="199" t="s">
        <v>153</v>
      </c>
      <c r="H445" s="200">
        <v>1.3</v>
      </c>
      <c r="I445" s="201"/>
      <c r="J445" s="202">
        <f>ROUND(I445*H445,2)</f>
        <v>0</v>
      </c>
      <c r="K445" s="198" t="s">
        <v>144</v>
      </c>
      <c r="L445" s="41"/>
      <c r="M445" s="203" t="s">
        <v>19</v>
      </c>
      <c r="N445" s="204" t="s">
        <v>43</v>
      </c>
      <c r="O445" s="77"/>
      <c r="P445" s="205">
        <f>O445*H445</f>
        <v>0</v>
      </c>
      <c r="Q445" s="205">
        <v>0</v>
      </c>
      <c r="R445" s="205">
        <f>Q445*H445</f>
        <v>0</v>
      </c>
      <c r="S445" s="205">
        <v>2.2</v>
      </c>
      <c r="T445" s="206">
        <f>S445*H445</f>
        <v>2.8600000000000003</v>
      </c>
      <c r="AR445" s="15" t="s">
        <v>145</v>
      </c>
      <c r="AT445" s="15" t="s">
        <v>140</v>
      </c>
      <c r="AU445" s="15" t="s">
        <v>79</v>
      </c>
      <c r="AY445" s="15" t="s">
        <v>138</v>
      </c>
      <c r="BE445" s="207">
        <f>IF(N445="základní",J445,0)</f>
        <v>0</v>
      </c>
      <c r="BF445" s="207">
        <f>IF(N445="snížená",J445,0)</f>
        <v>0</v>
      </c>
      <c r="BG445" s="207">
        <f>IF(N445="zákl. přenesená",J445,0)</f>
        <v>0</v>
      </c>
      <c r="BH445" s="207">
        <f>IF(N445="sníž. přenesená",J445,0)</f>
        <v>0</v>
      </c>
      <c r="BI445" s="207">
        <f>IF(N445="nulová",J445,0)</f>
        <v>0</v>
      </c>
      <c r="BJ445" s="15" t="s">
        <v>77</v>
      </c>
      <c r="BK445" s="207">
        <f>ROUND(I445*H445,2)</f>
        <v>0</v>
      </c>
      <c r="BL445" s="15" t="s">
        <v>145</v>
      </c>
      <c r="BM445" s="15" t="s">
        <v>665</v>
      </c>
    </row>
    <row r="446" spans="2:47" s="1" customFormat="1" ht="12">
      <c r="B446" s="36"/>
      <c r="C446" s="37"/>
      <c r="D446" s="208" t="s">
        <v>147</v>
      </c>
      <c r="E446" s="37"/>
      <c r="F446" s="209" t="s">
        <v>666</v>
      </c>
      <c r="G446" s="37"/>
      <c r="H446" s="37"/>
      <c r="I446" s="122"/>
      <c r="J446" s="37"/>
      <c r="K446" s="37"/>
      <c r="L446" s="41"/>
      <c r="M446" s="210"/>
      <c r="N446" s="77"/>
      <c r="O446" s="77"/>
      <c r="P446" s="77"/>
      <c r="Q446" s="77"/>
      <c r="R446" s="77"/>
      <c r="S446" s="77"/>
      <c r="T446" s="78"/>
      <c r="AT446" s="15" t="s">
        <v>147</v>
      </c>
      <c r="AU446" s="15" t="s">
        <v>79</v>
      </c>
    </row>
    <row r="447" spans="2:51" s="11" customFormat="1" ht="12">
      <c r="B447" s="211"/>
      <c r="C447" s="212"/>
      <c r="D447" s="208" t="s">
        <v>149</v>
      </c>
      <c r="E447" s="213" t="s">
        <v>19</v>
      </c>
      <c r="F447" s="214" t="s">
        <v>667</v>
      </c>
      <c r="G447" s="212"/>
      <c r="H447" s="215">
        <v>1.3</v>
      </c>
      <c r="I447" s="216"/>
      <c r="J447" s="212"/>
      <c r="K447" s="212"/>
      <c r="L447" s="217"/>
      <c r="M447" s="218"/>
      <c r="N447" s="219"/>
      <c r="O447" s="219"/>
      <c r="P447" s="219"/>
      <c r="Q447" s="219"/>
      <c r="R447" s="219"/>
      <c r="S447" s="219"/>
      <c r="T447" s="220"/>
      <c r="AT447" s="221" t="s">
        <v>149</v>
      </c>
      <c r="AU447" s="221" t="s">
        <v>79</v>
      </c>
      <c r="AV447" s="11" t="s">
        <v>79</v>
      </c>
      <c r="AW447" s="11" t="s">
        <v>33</v>
      </c>
      <c r="AX447" s="11" t="s">
        <v>72</v>
      </c>
      <c r="AY447" s="221" t="s">
        <v>138</v>
      </c>
    </row>
    <row r="448" spans="2:65" s="1" customFormat="1" ht="16.5" customHeight="1">
      <c r="B448" s="36"/>
      <c r="C448" s="196" t="s">
        <v>668</v>
      </c>
      <c r="D448" s="196" t="s">
        <v>140</v>
      </c>
      <c r="E448" s="197" t="s">
        <v>669</v>
      </c>
      <c r="F448" s="198" t="s">
        <v>670</v>
      </c>
      <c r="G448" s="199" t="s">
        <v>153</v>
      </c>
      <c r="H448" s="200">
        <v>5.39</v>
      </c>
      <c r="I448" s="201"/>
      <c r="J448" s="202">
        <f>ROUND(I448*H448,2)</f>
        <v>0</v>
      </c>
      <c r="K448" s="198" t="s">
        <v>144</v>
      </c>
      <c r="L448" s="41"/>
      <c r="M448" s="203" t="s">
        <v>19</v>
      </c>
      <c r="N448" s="204" t="s">
        <v>43</v>
      </c>
      <c r="O448" s="77"/>
      <c r="P448" s="205">
        <f>O448*H448</f>
        <v>0</v>
      </c>
      <c r="Q448" s="205">
        <v>0</v>
      </c>
      <c r="R448" s="205">
        <f>Q448*H448</f>
        <v>0</v>
      </c>
      <c r="S448" s="205">
        <v>2.2</v>
      </c>
      <c r="T448" s="206">
        <f>S448*H448</f>
        <v>11.858</v>
      </c>
      <c r="AR448" s="15" t="s">
        <v>145</v>
      </c>
      <c r="AT448" s="15" t="s">
        <v>140</v>
      </c>
      <c r="AU448" s="15" t="s">
        <v>79</v>
      </c>
      <c r="AY448" s="15" t="s">
        <v>138</v>
      </c>
      <c r="BE448" s="207">
        <f>IF(N448="základní",J448,0)</f>
        <v>0</v>
      </c>
      <c r="BF448" s="207">
        <f>IF(N448="snížená",J448,0)</f>
        <v>0</v>
      </c>
      <c r="BG448" s="207">
        <f>IF(N448="zákl. přenesená",J448,0)</f>
        <v>0</v>
      </c>
      <c r="BH448" s="207">
        <f>IF(N448="sníž. přenesená",J448,0)</f>
        <v>0</v>
      </c>
      <c r="BI448" s="207">
        <f>IF(N448="nulová",J448,0)</f>
        <v>0</v>
      </c>
      <c r="BJ448" s="15" t="s">
        <v>77</v>
      </c>
      <c r="BK448" s="207">
        <f>ROUND(I448*H448,2)</f>
        <v>0</v>
      </c>
      <c r="BL448" s="15" t="s">
        <v>145</v>
      </c>
      <c r="BM448" s="15" t="s">
        <v>671</v>
      </c>
    </row>
    <row r="449" spans="2:47" s="1" customFormat="1" ht="12">
      <c r="B449" s="36"/>
      <c r="C449" s="37"/>
      <c r="D449" s="208" t="s">
        <v>147</v>
      </c>
      <c r="E449" s="37"/>
      <c r="F449" s="209" t="s">
        <v>672</v>
      </c>
      <c r="G449" s="37"/>
      <c r="H449" s="37"/>
      <c r="I449" s="122"/>
      <c r="J449" s="37"/>
      <c r="K449" s="37"/>
      <c r="L449" s="41"/>
      <c r="M449" s="210"/>
      <c r="N449" s="77"/>
      <c r="O449" s="77"/>
      <c r="P449" s="77"/>
      <c r="Q449" s="77"/>
      <c r="R449" s="77"/>
      <c r="S449" s="77"/>
      <c r="T449" s="78"/>
      <c r="AT449" s="15" t="s">
        <v>147</v>
      </c>
      <c r="AU449" s="15" t="s">
        <v>79</v>
      </c>
    </row>
    <row r="450" spans="2:51" s="11" customFormat="1" ht="12">
      <c r="B450" s="211"/>
      <c r="C450" s="212"/>
      <c r="D450" s="208" t="s">
        <v>149</v>
      </c>
      <c r="E450" s="213" t="s">
        <v>19</v>
      </c>
      <c r="F450" s="214" t="s">
        <v>673</v>
      </c>
      <c r="G450" s="212"/>
      <c r="H450" s="215">
        <v>5.39</v>
      </c>
      <c r="I450" s="216"/>
      <c r="J450" s="212"/>
      <c r="K450" s="212"/>
      <c r="L450" s="217"/>
      <c r="M450" s="218"/>
      <c r="N450" s="219"/>
      <c r="O450" s="219"/>
      <c r="P450" s="219"/>
      <c r="Q450" s="219"/>
      <c r="R450" s="219"/>
      <c r="S450" s="219"/>
      <c r="T450" s="220"/>
      <c r="AT450" s="221" t="s">
        <v>149</v>
      </c>
      <c r="AU450" s="221" t="s">
        <v>79</v>
      </c>
      <c r="AV450" s="11" t="s">
        <v>79</v>
      </c>
      <c r="AW450" s="11" t="s">
        <v>33</v>
      </c>
      <c r="AX450" s="11" t="s">
        <v>72</v>
      </c>
      <c r="AY450" s="221" t="s">
        <v>138</v>
      </c>
    </row>
    <row r="451" spans="2:65" s="1" customFormat="1" ht="16.5" customHeight="1">
      <c r="B451" s="36"/>
      <c r="C451" s="196" t="s">
        <v>674</v>
      </c>
      <c r="D451" s="196" t="s">
        <v>140</v>
      </c>
      <c r="E451" s="197" t="s">
        <v>675</v>
      </c>
      <c r="F451" s="198" t="s">
        <v>676</v>
      </c>
      <c r="G451" s="199" t="s">
        <v>167</v>
      </c>
      <c r="H451" s="200">
        <v>1.3</v>
      </c>
      <c r="I451" s="201"/>
      <c r="J451" s="202">
        <f>ROUND(I451*H451,2)</f>
        <v>0</v>
      </c>
      <c r="K451" s="198" t="s">
        <v>144</v>
      </c>
      <c r="L451" s="41"/>
      <c r="M451" s="203" t="s">
        <v>19</v>
      </c>
      <c r="N451" s="204" t="s">
        <v>43</v>
      </c>
      <c r="O451" s="77"/>
      <c r="P451" s="205">
        <f>O451*H451</f>
        <v>0</v>
      </c>
      <c r="Q451" s="205">
        <v>0</v>
      </c>
      <c r="R451" s="205">
        <f>Q451*H451</f>
        <v>0</v>
      </c>
      <c r="S451" s="205">
        <v>0.09</v>
      </c>
      <c r="T451" s="206">
        <f>S451*H451</f>
        <v>0.11699999999999999</v>
      </c>
      <c r="AR451" s="15" t="s">
        <v>145</v>
      </c>
      <c r="AT451" s="15" t="s">
        <v>140</v>
      </c>
      <c r="AU451" s="15" t="s">
        <v>79</v>
      </c>
      <c r="AY451" s="15" t="s">
        <v>138</v>
      </c>
      <c r="BE451" s="207">
        <f>IF(N451="základní",J451,0)</f>
        <v>0</v>
      </c>
      <c r="BF451" s="207">
        <f>IF(N451="snížená",J451,0)</f>
        <v>0</v>
      </c>
      <c r="BG451" s="207">
        <f>IF(N451="zákl. přenesená",J451,0)</f>
        <v>0</v>
      </c>
      <c r="BH451" s="207">
        <f>IF(N451="sníž. přenesená",J451,0)</f>
        <v>0</v>
      </c>
      <c r="BI451" s="207">
        <f>IF(N451="nulová",J451,0)</f>
        <v>0</v>
      </c>
      <c r="BJ451" s="15" t="s">
        <v>77</v>
      </c>
      <c r="BK451" s="207">
        <f>ROUND(I451*H451,2)</f>
        <v>0</v>
      </c>
      <c r="BL451" s="15" t="s">
        <v>145</v>
      </c>
      <c r="BM451" s="15" t="s">
        <v>677</v>
      </c>
    </row>
    <row r="452" spans="2:47" s="1" customFormat="1" ht="12">
      <c r="B452" s="36"/>
      <c r="C452" s="37"/>
      <c r="D452" s="208" t="s">
        <v>147</v>
      </c>
      <c r="E452" s="37"/>
      <c r="F452" s="209" t="s">
        <v>678</v>
      </c>
      <c r="G452" s="37"/>
      <c r="H452" s="37"/>
      <c r="I452" s="122"/>
      <c r="J452" s="37"/>
      <c r="K452" s="37"/>
      <c r="L452" s="41"/>
      <c r="M452" s="210"/>
      <c r="N452" s="77"/>
      <c r="O452" s="77"/>
      <c r="P452" s="77"/>
      <c r="Q452" s="77"/>
      <c r="R452" s="77"/>
      <c r="S452" s="77"/>
      <c r="T452" s="78"/>
      <c r="AT452" s="15" t="s">
        <v>147</v>
      </c>
      <c r="AU452" s="15" t="s">
        <v>79</v>
      </c>
    </row>
    <row r="453" spans="2:51" s="11" customFormat="1" ht="12">
      <c r="B453" s="211"/>
      <c r="C453" s="212"/>
      <c r="D453" s="208" t="s">
        <v>149</v>
      </c>
      <c r="E453" s="213" t="s">
        <v>19</v>
      </c>
      <c r="F453" s="214" t="s">
        <v>667</v>
      </c>
      <c r="G453" s="212"/>
      <c r="H453" s="215">
        <v>1.3</v>
      </c>
      <c r="I453" s="216"/>
      <c r="J453" s="212"/>
      <c r="K453" s="212"/>
      <c r="L453" s="217"/>
      <c r="M453" s="218"/>
      <c r="N453" s="219"/>
      <c r="O453" s="219"/>
      <c r="P453" s="219"/>
      <c r="Q453" s="219"/>
      <c r="R453" s="219"/>
      <c r="S453" s="219"/>
      <c r="T453" s="220"/>
      <c r="AT453" s="221" t="s">
        <v>149</v>
      </c>
      <c r="AU453" s="221" t="s">
        <v>79</v>
      </c>
      <c r="AV453" s="11" t="s">
        <v>79</v>
      </c>
      <c r="AW453" s="11" t="s">
        <v>33</v>
      </c>
      <c r="AX453" s="11" t="s">
        <v>72</v>
      </c>
      <c r="AY453" s="221" t="s">
        <v>138</v>
      </c>
    </row>
    <row r="454" spans="2:65" s="1" customFormat="1" ht="16.5" customHeight="1">
      <c r="B454" s="36"/>
      <c r="C454" s="196" t="s">
        <v>679</v>
      </c>
      <c r="D454" s="196" t="s">
        <v>140</v>
      </c>
      <c r="E454" s="197" t="s">
        <v>680</v>
      </c>
      <c r="F454" s="198" t="s">
        <v>681</v>
      </c>
      <c r="G454" s="199" t="s">
        <v>167</v>
      </c>
      <c r="H454" s="200">
        <v>5.39</v>
      </c>
      <c r="I454" s="201"/>
      <c r="J454" s="202">
        <f>ROUND(I454*H454,2)</f>
        <v>0</v>
      </c>
      <c r="K454" s="198" t="s">
        <v>144</v>
      </c>
      <c r="L454" s="41"/>
      <c r="M454" s="203" t="s">
        <v>19</v>
      </c>
      <c r="N454" s="204" t="s">
        <v>43</v>
      </c>
      <c r="O454" s="77"/>
      <c r="P454" s="205">
        <f>O454*H454</f>
        <v>0</v>
      </c>
      <c r="Q454" s="205">
        <v>0</v>
      </c>
      <c r="R454" s="205">
        <f>Q454*H454</f>
        <v>0</v>
      </c>
      <c r="S454" s="205">
        <v>0.09</v>
      </c>
      <c r="T454" s="206">
        <f>S454*H454</f>
        <v>0.4851</v>
      </c>
      <c r="AR454" s="15" t="s">
        <v>145</v>
      </c>
      <c r="AT454" s="15" t="s">
        <v>140</v>
      </c>
      <c r="AU454" s="15" t="s">
        <v>79</v>
      </c>
      <c r="AY454" s="15" t="s">
        <v>138</v>
      </c>
      <c r="BE454" s="207">
        <f>IF(N454="základní",J454,0)</f>
        <v>0</v>
      </c>
      <c r="BF454" s="207">
        <f>IF(N454="snížená",J454,0)</f>
        <v>0</v>
      </c>
      <c r="BG454" s="207">
        <f>IF(N454="zákl. přenesená",J454,0)</f>
        <v>0</v>
      </c>
      <c r="BH454" s="207">
        <f>IF(N454="sníž. přenesená",J454,0)</f>
        <v>0</v>
      </c>
      <c r="BI454" s="207">
        <f>IF(N454="nulová",J454,0)</f>
        <v>0</v>
      </c>
      <c r="BJ454" s="15" t="s">
        <v>77</v>
      </c>
      <c r="BK454" s="207">
        <f>ROUND(I454*H454,2)</f>
        <v>0</v>
      </c>
      <c r="BL454" s="15" t="s">
        <v>145</v>
      </c>
      <c r="BM454" s="15" t="s">
        <v>682</v>
      </c>
    </row>
    <row r="455" spans="2:47" s="1" customFormat="1" ht="12">
      <c r="B455" s="36"/>
      <c r="C455" s="37"/>
      <c r="D455" s="208" t="s">
        <v>147</v>
      </c>
      <c r="E455" s="37"/>
      <c r="F455" s="209" t="s">
        <v>683</v>
      </c>
      <c r="G455" s="37"/>
      <c r="H455" s="37"/>
      <c r="I455" s="122"/>
      <c r="J455" s="37"/>
      <c r="K455" s="37"/>
      <c r="L455" s="41"/>
      <c r="M455" s="210"/>
      <c r="N455" s="77"/>
      <c r="O455" s="77"/>
      <c r="P455" s="77"/>
      <c r="Q455" s="77"/>
      <c r="R455" s="77"/>
      <c r="S455" s="77"/>
      <c r="T455" s="78"/>
      <c r="AT455" s="15" t="s">
        <v>147</v>
      </c>
      <c r="AU455" s="15" t="s">
        <v>79</v>
      </c>
    </row>
    <row r="456" spans="2:51" s="11" customFormat="1" ht="12">
      <c r="B456" s="211"/>
      <c r="C456" s="212"/>
      <c r="D456" s="208" t="s">
        <v>149</v>
      </c>
      <c r="E456" s="213" t="s">
        <v>19</v>
      </c>
      <c r="F456" s="214" t="s">
        <v>673</v>
      </c>
      <c r="G456" s="212"/>
      <c r="H456" s="215">
        <v>5.39</v>
      </c>
      <c r="I456" s="216"/>
      <c r="J456" s="212"/>
      <c r="K456" s="212"/>
      <c r="L456" s="217"/>
      <c r="M456" s="218"/>
      <c r="N456" s="219"/>
      <c r="O456" s="219"/>
      <c r="P456" s="219"/>
      <c r="Q456" s="219"/>
      <c r="R456" s="219"/>
      <c r="S456" s="219"/>
      <c r="T456" s="220"/>
      <c r="AT456" s="221" t="s">
        <v>149</v>
      </c>
      <c r="AU456" s="221" t="s">
        <v>79</v>
      </c>
      <c r="AV456" s="11" t="s">
        <v>79</v>
      </c>
      <c r="AW456" s="11" t="s">
        <v>33</v>
      </c>
      <c r="AX456" s="11" t="s">
        <v>72</v>
      </c>
      <c r="AY456" s="221" t="s">
        <v>138</v>
      </c>
    </row>
    <row r="457" spans="2:65" s="1" customFormat="1" ht="16.5" customHeight="1">
      <c r="B457" s="36"/>
      <c r="C457" s="196" t="s">
        <v>684</v>
      </c>
      <c r="D457" s="196" t="s">
        <v>140</v>
      </c>
      <c r="E457" s="197" t="s">
        <v>685</v>
      </c>
      <c r="F457" s="198" t="s">
        <v>686</v>
      </c>
      <c r="G457" s="199" t="s">
        <v>153</v>
      </c>
      <c r="H457" s="200">
        <v>6.69</v>
      </c>
      <c r="I457" s="201"/>
      <c r="J457" s="202">
        <f>ROUND(I457*H457,2)</f>
        <v>0</v>
      </c>
      <c r="K457" s="198" t="s">
        <v>144</v>
      </c>
      <c r="L457" s="41"/>
      <c r="M457" s="203" t="s">
        <v>19</v>
      </c>
      <c r="N457" s="204" t="s">
        <v>43</v>
      </c>
      <c r="O457" s="77"/>
      <c r="P457" s="205">
        <f>O457*H457</f>
        <v>0</v>
      </c>
      <c r="Q457" s="205">
        <v>0</v>
      </c>
      <c r="R457" s="205">
        <f>Q457*H457</f>
        <v>0</v>
      </c>
      <c r="S457" s="205">
        <v>0.0047</v>
      </c>
      <c r="T457" s="206">
        <f>S457*H457</f>
        <v>0.031443000000000006</v>
      </c>
      <c r="AR457" s="15" t="s">
        <v>145</v>
      </c>
      <c r="AT457" s="15" t="s">
        <v>140</v>
      </c>
      <c r="AU457" s="15" t="s">
        <v>79</v>
      </c>
      <c r="AY457" s="15" t="s">
        <v>138</v>
      </c>
      <c r="BE457" s="207">
        <f>IF(N457="základní",J457,0)</f>
        <v>0</v>
      </c>
      <c r="BF457" s="207">
        <f>IF(N457="snížená",J457,0)</f>
        <v>0</v>
      </c>
      <c r="BG457" s="207">
        <f>IF(N457="zákl. přenesená",J457,0)</f>
        <v>0</v>
      </c>
      <c r="BH457" s="207">
        <f>IF(N457="sníž. přenesená",J457,0)</f>
        <v>0</v>
      </c>
      <c r="BI457" s="207">
        <f>IF(N457="nulová",J457,0)</f>
        <v>0</v>
      </c>
      <c r="BJ457" s="15" t="s">
        <v>77</v>
      </c>
      <c r="BK457" s="207">
        <f>ROUND(I457*H457,2)</f>
        <v>0</v>
      </c>
      <c r="BL457" s="15" t="s">
        <v>145</v>
      </c>
      <c r="BM457" s="15" t="s">
        <v>687</v>
      </c>
    </row>
    <row r="458" spans="2:47" s="1" customFormat="1" ht="12">
      <c r="B458" s="36"/>
      <c r="C458" s="37"/>
      <c r="D458" s="208" t="s">
        <v>147</v>
      </c>
      <c r="E458" s="37"/>
      <c r="F458" s="209" t="s">
        <v>688</v>
      </c>
      <c r="G458" s="37"/>
      <c r="H458" s="37"/>
      <c r="I458" s="122"/>
      <c r="J458" s="37"/>
      <c r="K458" s="37"/>
      <c r="L458" s="41"/>
      <c r="M458" s="210"/>
      <c r="N458" s="77"/>
      <c r="O458" s="77"/>
      <c r="P458" s="77"/>
      <c r="Q458" s="77"/>
      <c r="R458" s="77"/>
      <c r="S458" s="77"/>
      <c r="T458" s="78"/>
      <c r="AT458" s="15" t="s">
        <v>147</v>
      </c>
      <c r="AU458" s="15" t="s">
        <v>79</v>
      </c>
    </row>
    <row r="459" spans="2:65" s="1" customFormat="1" ht="16.5" customHeight="1">
      <c r="B459" s="36"/>
      <c r="C459" s="196" t="s">
        <v>689</v>
      </c>
      <c r="D459" s="196" t="s">
        <v>140</v>
      </c>
      <c r="E459" s="197" t="s">
        <v>690</v>
      </c>
      <c r="F459" s="198" t="s">
        <v>691</v>
      </c>
      <c r="G459" s="199" t="s">
        <v>167</v>
      </c>
      <c r="H459" s="200">
        <v>1.998</v>
      </c>
      <c r="I459" s="201"/>
      <c r="J459" s="202">
        <f>ROUND(I459*H459,2)</f>
        <v>0</v>
      </c>
      <c r="K459" s="198" t="s">
        <v>144</v>
      </c>
      <c r="L459" s="41"/>
      <c r="M459" s="203" t="s">
        <v>19</v>
      </c>
      <c r="N459" s="204" t="s">
        <v>43</v>
      </c>
      <c r="O459" s="77"/>
      <c r="P459" s="205">
        <f>O459*H459</f>
        <v>0</v>
      </c>
      <c r="Q459" s="205">
        <v>0</v>
      </c>
      <c r="R459" s="205">
        <f>Q459*H459</f>
        <v>0</v>
      </c>
      <c r="S459" s="205">
        <v>0.18</v>
      </c>
      <c r="T459" s="206">
        <f>S459*H459</f>
        <v>0.35963999999999996</v>
      </c>
      <c r="AR459" s="15" t="s">
        <v>145</v>
      </c>
      <c r="AT459" s="15" t="s">
        <v>140</v>
      </c>
      <c r="AU459" s="15" t="s">
        <v>79</v>
      </c>
      <c r="AY459" s="15" t="s">
        <v>138</v>
      </c>
      <c r="BE459" s="207">
        <f>IF(N459="základní",J459,0)</f>
        <v>0</v>
      </c>
      <c r="BF459" s="207">
        <f>IF(N459="snížená",J459,0)</f>
        <v>0</v>
      </c>
      <c r="BG459" s="207">
        <f>IF(N459="zákl. přenesená",J459,0)</f>
        <v>0</v>
      </c>
      <c r="BH459" s="207">
        <f>IF(N459="sníž. přenesená",J459,0)</f>
        <v>0</v>
      </c>
      <c r="BI459" s="207">
        <f>IF(N459="nulová",J459,0)</f>
        <v>0</v>
      </c>
      <c r="BJ459" s="15" t="s">
        <v>77</v>
      </c>
      <c r="BK459" s="207">
        <f>ROUND(I459*H459,2)</f>
        <v>0</v>
      </c>
      <c r="BL459" s="15" t="s">
        <v>145</v>
      </c>
      <c r="BM459" s="15" t="s">
        <v>692</v>
      </c>
    </row>
    <row r="460" spans="2:47" s="1" customFormat="1" ht="12">
      <c r="B460" s="36"/>
      <c r="C460" s="37"/>
      <c r="D460" s="208" t="s">
        <v>147</v>
      </c>
      <c r="E460" s="37"/>
      <c r="F460" s="209" t="s">
        <v>693</v>
      </c>
      <c r="G460" s="37"/>
      <c r="H460" s="37"/>
      <c r="I460" s="122"/>
      <c r="J460" s="37"/>
      <c r="K460" s="37"/>
      <c r="L460" s="41"/>
      <c r="M460" s="210"/>
      <c r="N460" s="77"/>
      <c r="O460" s="77"/>
      <c r="P460" s="77"/>
      <c r="Q460" s="77"/>
      <c r="R460" s="77"/>
      <c r="S460" s="77"/>
      <c r="T460" s="78"/>
      <c r="AT460" s="15" t="s">
        <v>147</v>
      </c>
      <c r="AU460" s="15" t="s">
        <v>79</v>
      </c>
    </row>
    <row r="461" spans="2:51" s="11" customFormat="1" ht="12">
      <c r="B461" s="211"/>
      <c r="C461" s="212"/>
      <c r="D461" s="208" t="s">
        <v>149</v>
      </c>
      <c r="E461" s="213" t="s">
        <v>19</v>
      </c>
      <c r="F461" s="214" t="s">
        <v>694</v>
      </c>
      <c r="G461" s="212"/>
      <c r="H461" s="215">
        <v>1.998</v>
      </c>
      <c r="I461" s="216"/>
      <c r="J461" s="212"/>
      <c r="K461" s="212"/>
      <c r="L461" s="217"/>
      <c r="M461" s="218"/>
      <c r="N461" s="219"/>
      <c r="O461" s="219"/>
      <c r="P461" s="219"/>
      <c r="Q461" s="219"/>
      <c r="R461" s="219"/>
      <c r="S461" s="219"/>
      <c r="T461" s="220"/>
      <c r="AT461" s="221" t="s">
        <v>149</v>
      </c>
      <c r="AU461" s="221" t="s">
        <v>79</v>
      </c>
      <c r="AV461" s="11" t="s">
        <v>79</v>
      </c>
      <c r="AW461" s="11" t="s">
        <v>33</v>
      </c>
      <c r="AX461" s="11" t="s">
        <v>72</v>
      </c>
      <c r="AY461" s="221" t="s">
        <v>138</v>
      </c>
    </row>
    <row r="462" spans="2:65" s="1" customFormat="1" ht="16.5" customHeight="1">
      <c r="B462" s="36"/>
      <c r="C462" s="196" t="s">
        <v>695</v>
      </c>
      <c r="D462" s="196" t="s">
        <v>140</v>
      </c>
      <c r="E462" s="197" t="s">
        <v>696</v>
      </c>
      <c r="F462" s="198" t="s">
        <v>697</v>
      </c>
      <c r="G462" s="199" t="s">
        <v>153</v>
      </c>
      <c r="H462" s="200">
        <v>0.828</v>
      </c>
      <c r="I462" s="201"/>
      <c r="J462" s="202">
        <f>ROUND(I462*H462,2)</f>
        <v>0</v>
      </c>
      <c r="K462" s="198" t="s">
        <v>144</v>
      </c>
      <c r="L462" s="41"/>
      <c r="M462" s="203" t="s">
        <v>19</v>
      </c>
      <c r="N462" s="204" t="s">
        <v>43</v>
      </c>
      <c r="O462" s="77"/>
      <c r="P462" s="205">
        <f>O462*H462</f>
        <v>0</v>
      </c>
      <c r="Q462" s="205">
        <v>0</v>
      </c>
      <c r="R462" s="205">
        <f>Q462*H462</f>
        <v>0</v>
      </c>
      <c r="S462" s="205">
        <v>1.8</v>
      </c>
      <c r="T462" s="206">
        <f>S462*H462</f>
        <v>1.4904</v>
      </c>
      <c r="AR462" s="15" t="s">
        <v>145</v>
      </c>
      <c r="AT462" s="15" t="s">
        <v>140</v>
      </c>
      <c r="AU462" s="15" t="s">
        <v>79</v>
      </c>
      <c r="AY462" s="15" t="s">
        <v>138</v>
      </c>
      <c r="BE462" s="207">
        <f>IF(N462="základní",J462,0)</f>
        <v>0</v>
      </c>
      <c r="BF462" s="207">
        <f>IF(N462="snížená",J462,0)</f>
        <v>0</v>
      </c>
      <c r="BG462" s="207">
        <f>IF(N462="zákl. přenesená",J462,0)</f>
        <v>0</v>
      </c>
      <c r="BH462" s="207">
        <f>IF(N462="sníž. přenesená",J462,0)</f>
        <v>0</v>
      </c>
      <c r="BI462" s="207">
        <f>IF(N462="nulová",J462,0)</f>
        <v>0</v>
      </c>
      <c r="BJ462" s="15" t="s">
        <v>77</v>
      </c>
      <c r="BK462" s="207">
        <f>ROUND(I462*H462,2)</f>
        <v>0</v>
      </c>
      <c r="BL462" s="15" t="s">
        <v>145</v>
      </c>
      <c r="BM462" s="15" t="s">
        <v>698</v>
      </c>
    </row>
    <row r="463" spans="2:47" s="1" customFormat="1" ht="12">
      <c r="B463" s="36"/>
      <c r="C463" s="37"/>
      <c r="D463" s="208" t="s">
        <v>147</v>
      </c>
      <c r="E463" s="37"/>
      <c r="F463" s="209" t="s">
        <v>699</v>
      </c>
      <c r="G463" s="37"/>
      <c r="H463" s="37"/>
      <c r="I463" s="122"/>
      <c r="J463" s="37"/>
      <c r="K463" s="37"/>
      <c r="L463" s="41"/>
      <c r="M463" s="210"/>
      <c r="N463" s="77"/>
      <c r="O463" s="77"/>
      <c r="P463" s="77"/>
      <c r="Q463" s="77"/>
      <c r="R463" s="77"/>
      <c r="S463" s="77"/>
      <c r="T463" s="78"/>
      <c r="AT463" s="15" t="s">
        <v>147</v>
      </c>
      <c r="AU463" s="15" t="s">
        <v>79</v>
      </c>
    </row>
    <row r="464" spans="2:51" s="11" customFormat="1" ht="12">
      <c r="B464" s="211"/>
      <c r="C464" s="212"/>
      <c r="D464" s="208" t="s">
        <v>149</v>
      </c>
      <c r="E464" s="213" t="s">
        <v>19</v>
      </c>
      <c r="F464" s="214" t="s">
        <v>700</v>
      </c>
      <c r="G464" s="212"/>
      <c r="H464" s="215">
        <v>0.828</v>
      </c>
      <c r="I464" s="216"/>
      <c r="J464" s="212"/>
      <c r="K464" s="212"/>
      <c r="L464" s="217"/>
      <c r="M464" s="218"/>
      <c r="N464" s="219"/>
      <c r="O464" s="219"/>
      <c r="P464" s="219"/>
      <c r="Q464" s="219"/>
      <c r="R464" s="219"/>
      <c r="S464" s="219"/>
      <c r="T464" s="220"/>
      <c r="AT464" s="221" t="s">
        <v>149</v>
      </c>
      <c r="AU464" s="221" t="s">
        <v>79</v>
      </c>
      <c r="AV464" s="11" t="s">
        <v>79</v>
      </c>
      <c r="AW464" s="11" t="s">
        <v>33</v>
      </c>
      <c r="AX464" s="11" t="s">
        <v>72</v>
      </c>
      <c r="AY464" s="221" t="s">
        <v>138</v>
      </c>
    </row>
    <row r="465" spans="2:65" s="1" customFormat="1" ht="16.5" customHeight="1">
      <c r="B465" s="36"/>
      <c r="C465" s="196" t="s">
        <v>701</v>
      </c>
      <c r="D465" s="196" t="s">
        <v>140</v>
      </c>
      <c r="E465" s="197" t="s">
        <v>702</v>
      </c>
      <c r="F465" s="198" t="s">
        <v>703</v>
      </c>
      <c r="G465" s="199" t="s">
        <v>341</v>
      </c>
      <c r="H465" s="200">
        <v>22</v>
      </c>
      <c r="I465" s="201"/>
      <c r="J465" s="202">
        <f>ROUND(I465*H465,2)</f>
        <v>0</v>
      </c>
      <c r="K465" s="198" t="s">
        <v>144</v>
      </c>
      <c r="L465" s="41"/>
      <c r="M465" s="203" t="s">
        <v>19</v>
      </c>
      <c r="N465" s="204" t="s">
        <v>43</v>
      </c>
      <c r="O465" s="77"/>
      <c r="P465" s="205">
        <f>O465*H465</f>
        <v>0</v>
      </c>
      <c r="Q465" s="205">
        <v>0.02362</v>
      </c>
      <c r="R465" s="205">
        <f>Q465*H465</f>
        <v>0.51964</v>
      </c>
      <c r="S465" s="205">
        <v>0</v>
      </c>
      <c r="T465" s="206">
        <f>S465*H465</f>
        <v>0</v>
      </c>
      <c r="AR465" s="15" t="s">
        <v>145</v>
      </c>
      <c r="AT465" s="15" t="s">
        <v>140</v>
      </c>
      <c r="AU465" s="15" t="s">
        <v>79</v>
      </c>
      <c r="AY465" s="15" t="s">
        <v>138</v>
      </c>
      <c r="BE465" s="207">
        <f>IF(N465="základní",J465,0)</f>
        <v>0</v>
      </c>
      <c r="BF465" s="207">
        <f>IF(N465="snížená",J465,0)</f>
        <v>0</v>
      </c>
      <c r="BG465" s="207">
        <f>IF(N465="zákl. přenesená",J465,0)</f>
        <v>0</v>
      </c>
      <c r="BH465" s="207">
        <f>IF(N465="sníž. přenesená",J465,0)</f>
        <v>0</v>
      </c>
      <c r="BI465" s="207">
        <f>IF(N465="nulová",J465,0)</f>
        <v>0</v>
      </c>
      <c r="BJ465" s="15" t="s">
        <v>77</v>
      </c>
      <c r="BK465" s="207">
        <f>ROUND(I465*H465,2)</f>
        <v>0</v>
      </c>
      <c r="BL465" s="15" t="s">
        <v>145</v>
      </c>
      <c r="BM465" s="15" t="s">
        <v>704</v>
      </c>
    </row>
    <row r="466" spans="2:47" s="1" customFormat="1" ht="12">
      <c r="B466" s="36"/>
      <c r="C466" s="37"/>
      <c r="D466" s="208" t="s">
        <v>147</v>
      </c>
      <c r="E466" s="37"/>
      <c r="F466" s="209" t="s">
        <v>705</v>
      </c>
      <c r="G466" s="37"/>
      <c r="H466" s="37"/>
      <c r="I466" s="122"/>
      <c r="J466" s="37"/>
      <c r="K466" s="37"/>
      <c r="L466" s="41"/>
      <c r="M466" s="210"/>
      <c r="N466" s="77"/>
      <c r="O466" s="77"/>
      <c r="P466" s="77"/>
      <c r="Q466" s="77"/>
      <c r="R466" s="77"/>
      <c r="S466" s="77"/>
      <c r="T466" s="78"/>
      <c r="AT466" s="15" t="s">
        <v>147</v>
      </c>
      <c r="AU466" s="15" t="s">
        <v>79</v>
      </c>
    </row>
    <row r="467" spans="2:51" s="11" customFormat="1" ht="12">
      <c r="B467" s="211"/>
      <c r="C467" s="212"/>
      <c r="D467" s="208" t="s">
        <v>149</v>
      </c>
      <c r="E467" s="213" t="s">
        <v>19</v>
      </c>
      <c r="F467" s="214" t="s">
        <v>706</v>
      </c>
      <c r="G467" s="212"/>
      <c r="H467" s="215">
        <v>22</v>
      </c>
      <c r="I467" s="216"/>
      <c r="J467" s="212"/>
      <c r="K467" s="212"/>
      <c r="L467" s="217"/>
      <c r="M467" s="218"/>
      <c r="N467" s="219"/>
      <c r="O467" s="219"/>
      <c r="P467" s="219"/>
      <c r="Q467" s="219"/>
      <c r="R467" s="219"/>
      <c r="S467" s="219"/>
      <c r="T467" s="220"/>
      <c r="AT467" s="221" t="s">
        <v>149</v>
      </c>
      <c r="AU467" s="221" t="s">
        <v>79</v>
      </c>
      <c r="AV467" s="11" t="s">
        <v>79</v>
      </c>
      <c r="AW467" s="11" t="s">
        <v>33</v>
      </c>
      <c r="AX467" s="11" t="s">
        <v>72</v>
      </c>
      <c r="AY467" s="221" t="s">
        <v>138</v>
      </c>
    </row>
    <row r="468" spans="2:65" s="1" customFormat="1" ht="16.5" customHeight="1">
      <c r="B468" s="36"/>
      <c r="C468" s="196" t="s">
        <v>707</v>
      </c>
      <c r="D468" s="196" t="s">
        <v>140</v>
      </c>
      <c r="E468" s="197" t="s">
        <v>708</v>
      </c>
      <c r="F468" s="198" t="s">
        <v>709</v>
      </c>
      <c r="G468" s="199" t="s">
        <v>341</v>
      </c>
      <c r="H468" s="200">
        <v>32.4</v>
      </c>
      <c r="I468" s="201"/>
      <c r="J468" s="202">
        <f>ROUND(I468*H468,2)</f>
        <v>0</v>
      </c>
      <c r="K468" s="198" t="s">
        <v>144</v>
      </c>
      <c r="L468" s="41"/>
      <c r="M468" s="203" t="s">
        <v>19</v>
      </c>
      <c r="N468" s="204" t="s">
        <v>43</v>
      </c>
      <c r="O468" s="77"/>
      <c r="P468" s="205">
        <f>O468*H468</f>
        <v>0</v>
      </c>
      <c r="Q468" s="205">
        <v>0</v>
      </c>
      <c r="R468" s="205">
        <f>Q468*H468</f>
        <v>0</v>
      </c>
      <c r="S468" s="205">
        <v>0</v>
      </c>
      <c r="T468" s="206">
        <f>S468*H468</f>
        <v>0</v>
      </c>
      <c r="AR468" s="15" t="s">
        <v>145</v>
      </c>
      <c r="AT468" s="15" t="s">
        <v>140</v>
      </c>
      <c r="AU468" s="15" t="s">
        <v>79</v>
      </c>
      <c r="AY468" s="15" t="s">
        <v>138</v>
      </c>
      <c r="BE468" s="207">
        <f>IF(N468="základní",J468,0)</f>
        <v>0</v>
      </c>
      <c r="BF468" s="207">
        <f>IF(N468="snížená",J468,0)</f>
        <v>0</v>
      </c>
      <c r="BG468" s="207">
        <f>IF(N468="zákl. přenesená",J468,0)</f>
        <v>0</v>
      </c>
      <c r="BH468" s="207">
        <f>IF(N468="sníž. přenesená",J468,0)</f>
        <v>0</v>
      </c>
      <c r="BI468" s="207">
        <f>IF(N468="nulová",J468,0)</f>
        <v>0</v>
      </c>
      <c r="BJ468" s="15" t="s">
        <v>77</v>
      </c>
      <c r="BK468" s="207">
        <f>ROUND(I468*H468,2)</f>
        <v>0</v>
      </c>
      <c r="BL468" s="15" t="s">
        <v>145</v>
      </c>
      <c r="BM468" s="15" t="s">
        <v>710</v>
      </c>
    </row>
    <row r="469" spans="2:47" s="1" customFormat="1" ht="12">
      <c r="B469" s="36"/>
      <c r="C469" s="37"/>
      <c r="D469" s="208" t="s">
        <v>147</v>
      </c>
      <c r="E469" s="37"/>
      <c r="F469" s="209" t="s">
        <v>711</v>
      </c>
      <c r="G469" s="37"/>
      <c r="H469" s="37"/>
      <c r="I469" s="122"/>
      <c r="J469" s="37"/>
      <c r="K469" s="37"/>
      <c r="L469" s="41"/>
      <c r="M469" s="210"/>
      <c r="N469" s="77"/>
      <c r="O469" s="77"/>
      <c r="P469" s="77"/>
      <c r="Q469" s="77"/>
      <c r="R469" s="77"/>
      <c r="S469" s="77"/>
      <c r="T469" s="78"/>
      <c r="AT469" s="15" t="s">
        <v>147</v>
      </c>
      <c r="AU469" s="15" t="s">
        <v>79</v>
      </c>
    </row>
    <row r="470" spans="2:51" s="11" customFormat="1" ht="12">
      <c r="B470" s="211"/>
      <c r="C470" s="212"/>
      <c r="D470" s="208" t="s">
        <v>149</v>
      </c>
      <c r="E470" s="213" t="s">
        <v>19</v>
      </c>
      <c r="F470" s="214" t="s">
        <v>712</v>
      </c>
      <c r="G470" s="212"/>
      <c r="H470" s="215">
        <v>27.9</v>
      </c>
      <c r="I470" s="216"/>
      <c r="J470" s="212"/>
      <c r="K470" s="212"/>
      <c r="L470" s="217"/>
      <c r="M470" s="218"/>
      <c r="N470" s="219"/>
      <c r="O470" s="219"/>
      <c r="P470" s="219"/>
      <c r="Q470" s="219"/>
      <c r="R470" s="219"/>
      <c r="S470" s="219"/>
      <c r="T470" s="220"/>
      <c r="AT470" s="221" t="s">
        <v>149</v>
      </c>
      <c r="AU470" s="221" t="s">
        <v>79</v>
      </c>
      <c r="AV470" s="11" t="s">
        <v>79</v>
      </c>
      <c r="AW470" s="11" t="s">
        <v>33</v>
      </c>
      <c r="AX470" s="11" t="s">
        <v>72</v>
      </c>
      <c r="AY470" s="221" t="s">
        <v>138</v>
      </c>
    </row>
    <row r="471" spans="2:51" s="11" customFormat="1" ht="12">
      <c r="B471" s="211"/>
      <c r="C471" s="212"/>
      <c r="D471" s="208" t="s">
        <v>149</v>
      </c>
      <c r="E471" s="213" t="s">
        <v>19</v>
      </c>
      <c r="F471" s="214" t="s">
        <v>713</v>
      </c>
      <c r="G471" s="212"/>
      <c r="H471" s="215">
        <v>4.5</v>
      </c>
      <c r="I471" s="216"/>
      <c r="J471" s="212"/>
      <c r="K471" s="212"/>
      <c r="L471" s="217"/>
      <c r="M471" s="218"/>
      <c r="N471" s="219"/>
      <c r="O471" s="219"/>
      <c r="P471" s="219"/>
      <c r="Q471" s="219"/>
      <c r="R471" s="219"/>
      <c r="S471" s="219"/>
      <c r="T471" s="220"/>
      <c r="AT471" s="221" t="s">
        <v>149</v>
      </c>
      <c r="AU471" s="221" t="s">
        <v>79</v>
      </c>
      <c r="AV471" s="11" t="s">
        <v>79</v>
      </c>
      <c r="AW471" s="11" t="s">
        <v>33</v>
      </c>
      <c r="AX471" s="11" t="s">
        <v>72</v>
      </c>
      <c r="AY471" s="221" t="s">
        <v>138</v>
      </c>
    </row>
    <row r="472" spans="2:65" s="1" customFormat="1" ht="16.5" customHeight="1">
      <c r="B472" s="36"/>
      <c r="C472" s="196" t="s">
        <v>714</v>
      </c>
      <c r="D472" s="196" t="s">
        <v>140</v>
      </c>
      <c r="E472" s="197" t="s">
        <v>715</v>
      </c>
      <c r="F472" s="198" t="s">
        <v>716</v>
      </c>
      <c r="G472" s="199" t="s">
        <v>349</v>
      </c>
      <c r="H472" s="200">
        <v>4</v>
      </c>
      <c r="I472" s="201"/>
      <c r="J472" s="202">
        <f>ROUND(I472*H472,2)</f>
        <v>0</v>
      </c>
      <c r="K472" s="198" t="s">
        <v>19</v>
      </c>
      <c r="L472" s="41"/>
      <c r="M472" s="203" t="s">
        <v>19</v>
      </c>
      <c r="N472" s="204" t="s">
        <v>43</v>
      </c>
      <c r="O472" s="77"/>
      <c r="P472" s="205">
        <f>O472*H472</f>
        <v>0</v>
      </c>
      <c r="Q472" s="205">
        <v>0</v>
      </c>
      <c r="R472" s="205">
        <f>Q472*H472</f>
        <v>0</v>
      </c>
      <c r="S472" s="205">
        <v>0</v>
      </c>
      <c r="T472" s="206">
        <f>S472*H472</f>
        <v>0</v>
      </c>
      <c r="AR472" s="15" t="s">
        <v>145</v>
      </c>
      <c r="AT472" s="15" t="s">
        <v>140</v>
      </c>
      <c r="AU472" s="15" t="s">
        <v>79</v>
      </c>
      <c r="AY472" s="15" t="s">
        <v>138</v>
      </c>
      <c r="BE472" s="207">
        <f>IF(N472="základní",J472,0)</f>
        <v>0</v>
      </c>
      <c r="BF472" s="207">
        <f>IF(N472="snížená",J472,0)</f>
        <v>0</v>
      </c>
      <c r="BG472" s="207">
        <f>IF(N472="zákl. přenesená",J472,0)</f>
        <v>0</v>
      </c>
      <c r="BH472" s="207">
        <f>IF(N472="sníž. přenesená",J472,0)</f>
        <v>0</v>
      </c>
      <c r="BI472" s="207">
        <f>IF(N472="nulová",J472,0)</f>
        <v>0</v>
      </c>
      <c r="BJ472" s="15" t="s">
        <v>77</v>
      </c>
      <c r="BK472" s="207">
        <f>ROUND(I472*H472,2)</f>
        <v>0</v>
      </c>
      <c r="BL472" s="15" t="s">
        <v>145</v>
      </c>
      <c r="BM472" s="15" t="s">
        <v>717</v>
      </c>
    </row>
    <row r="473" spans="2:47" s="1" customFormat="1" ht="12">
      <c r="B473" s="36"/>
      <c r="C473" s="37"/>
      <c r="D473" s="208" t="s">
        <v>147</v>
      </c>
      <c r="E473" s="37"/>
      <c r="F473" s="209" t="s">
        <v>716</v>
      </c>
      <c r="G473" s="37"/>
      <c r="H473" s="37"/>
      <c r="I473" s="122"/>
      <c r="J473" s="37"/>
      <c r="K473" s="37"/>
      <c r="L473" s="41"/>
      <c r="M473" s="210"/>
      <c r="N473" s="77"/>
      <c r="O473" s="77"/>
      <c r="P473" s="77"/>
      <c r="Q473" s="77"/>
      <c r="R473" s="77"/>
      <c r="S473" s="77"/>
      <c r="T473" s="78"/>
      <c r="AT473" s="15" t="s">
        <v>147</v>
      </c>
      <c r="AU473" s="15" t="s">
        <v>79</v>
      </c>
    </row>
    <row r="474" spans="2:65" s="1" customFormat="1" ht="16.5" customHeight="1">
      <c r="B474" s="36"/>
      <c r="C474" s="196" t="s">
        <v>718</v>
      </c>
      <c r="D474" s="196" t="s">
        <v>140</v>
      </c>
      <c r="E474" s="197" t="s">
        <v>719</v>
      </c>
      <c r="F474" s="198" t="s">
        <v>720</v>
      </c>
      <c r="G474" s="199" t="s">
        <v>349</v>
      </c>
      <c r="H474" s="200">
        <v>8</v>
      </c>
      <c r="I474" s="201"/>
      <c r="J474" s="202">
        <f>ROUND(I474*H474,2)</f>
        <v>0</v>
      </c>
      <c r="K474" s="198" t="s">
        <v>19</v>
      </c>
      <c r="L474" s="41"/>
      <c r="M474" s="203" t="s">
        <v>19</v>
      </c>
      <c r="N474" s="204" t="s">
        <v>43</v>
      </c>
      <c r="O474" s="77"/>
      <c r="P474" s="205">
        <f>O474*H474</f>
        <v>0</v>
      </c>
      <c r="Q474" s="205">
        <v>0</v>
      </c>
      <c r="R474" s="205">
        <f>Q474*H474</f>
        <v>0</v>
      </c>
      <c r="S474" s="205">
        <v>0</v>
      </c>
      <c r="T474" s="206">
        <f>S474*H474</f>
        <v>0</v>
      </c>
      <c r="AR474" s="15" t="s">
        <v>145</v>
      </c>
      <c r="AT474" s="15" t="s">
        <v>140</v>
      </c>
      <c r="AU474" s="15" t="s">
        <v>79</v>
      </c>
      <c r="AY474" s="15" t="s">
        <v>138</v>
      </c>
      <c r="BE474" s="207">
        <f>IF(N474="základní",J474,0)</f>
        <v>0</v>
      </c>
      <c r="BF474" s="207">
        <f>IF(N474="snížená",J474,0)</f>
        <v>0</v>
      </c>
      <c r="BG474" s="207">
        <f>IF(N474="zákl. přenesená",J474,0)</f>
        <v>0</v>
      </c>
      <c r="BH474" s="207">
        <f>IF(N474="sníž. přenesená",J474,0)</f>
        <v>0</v>
      </c>
      <c r="BI474" s="207">
        <f>IF(N474="nulová",J474,0)</f>
        <v>0</v>
      </c>
      <c r="BJ474" s="15" t="s">
        <v>77</v>
      </c>
      <c r="BK474" s="207">
        <f>ROUND(I474*H474,2)</f>
        <v>0</v>
      </c>
      <c r="BL474" s="15" t="s">
        <v>145</v>
      </c>
      <c r="BM474" s="15" t="s">
        <v>721</v>
      </c>
    </row>
    <row r="475" spans="2:47" s="1" customFormat="1" ht="12">
      <c r="B475" s="36"/>
      <c r="C475" s="37"/>
      <c r="D475" s="208" t="s">
        <v>147</v>
      </c>
      <c r="E475" s="37"/>
      <c r="F475" s="209" t="s">
        <v>720</v>
      </c>
      <c r="G475" s="37"/>
      <c r="H475" s="37"/>
      <c r="I475" s="122"/>
      <c r="J475" s="37"/>
      <c r="K475" s="37"/>
      <c r="L475" s="41"/>
      <c r="M475" s="210"/>
      <c r="N475" s="77"/>
      <c r="O475" s="77"/>
      <c r="P475" s="77"/>
      <c r="Q475" s="77"/>
      <c r="R475" s="77"/>
      <c r="S475" s="77"/>
      <c r="T475" s="78"/>
      <c r="AT475" s="15" t="s">
        <v>147</v>
      </c>
      <c r="AU475" s="15" t="s">
        <v>79</v>
      </c>
    </row>
    <row r="476" spans="2:47" s="1" customFormat="1" ht="12">
      <c r="B476" s="36"/>
      <c r="C476" s="37"/>
      <c r="D476" s="208" t="s">
        <v>317</v>
      </c>
      <c r="E476" s="37"/>
      <c r="F476" s="243" t="s">
        <v>722</v>
      </c>
      <c r="G476" s="37"/>
      <c r="H476" s="37"/>
      <c r="I476" s="122"/>
      <c r="J476" s="37"/>
      <c r="K476" s="37"/>
      <c r="L476" s="41"/>
      <c r="M476" s="210"/>
      <c r="N476" s="77"/>
      <c r="O476" s="77"/>
      <c r="P476" s="77"/>
      <c r="Q476" s="77"/>
      <c r="R476" s="77"/>
      <c r="S476" s="77"/>
      <c r="T476" s="78"/>
      <c r="AT476" s="15" t="s">
        <v>317</v>
      </c>
      <c r="AU476" s="15" t="s">
        <v>79</v>
      </c>
    </row>
    <row r="477" spans="2:65" s="1" customFormat="1" ht="16.5" customHeight="1">
      <c r="B477" s="36"/>
      <c r="C477" s="196" t="s">
        <v>723</v>
      </c>
      <c r="D477" s="196" t="s">
        <v>140</v>
      </c>
      <c r="E477" s="197" t="s">
        <v>724</v>
      </c>
      <c r="F477" s="198" t="s">
        <v>725</v>
      </c>
      <c r="G477" s="199" t="s">
        <v>349</v>
      </c>
      <c r="H477" s="200">
        <v>4</v>
      </c>
      <c r="I477" s="201"/>
      <c r="J477" s="202">
        <f>ROUND(I477*H477,2)</f>
        <v>0</v>
      </c>
      <c r="K477" s="198" t="s">
        <v>19</v>
      </c>
      <c r="L477" s="41"/>
      <c r="M477" s="203" t="s">
        <v>19</v>
      </c>
      <c r="N477" s="204" t="s">
        <v>43</v>
      </c>
      <c r="O477" s="77"/>
      <c r="P477" s="205">
        <f>O477*H477</f>
        <v>0</v>
      </c>
      <c r="Q477" s="205">
        <v>0</v>
      </c>
      <c r="R477" s="205">
        <f>Q477*H477</f>
        <v>0</v>
      </c>
      <c r="S477" s="205">
        <v>0</v>
      </c>
      <c r="T477" s="206">
        <f>S477*H477</f>
        <v>0</v>
      </c>
      <c r="AR477" s="15" t="s">
        <v>145</v>
      </c>
      <c r="AT477" s="15" t="s">
        <v>140</v>
      </c>
      <c r="AU477" s="15" t="s">
        <v>79</v>
      </c>
      <c r="AY477" s="15" t="s">
        <v>138</v>
      </c>
      <c r="BE477" s="207">
        <f>IF(N477="základní",J477,0)</f>
        <v>0</v>
      </c>
      <c r="BF477" s="207">
        <f>IF(N477="snížená",J477,0)</f>
        <v>0</v>
      </c>
      <c r="BG477" s="207">
        <f>IF(N477="zákl. přenesená",J477,0)</f>
        <v>0</v>
      </c>
      <c r="BH477" s="207">
        <f>IF(N477="sníž. přenesená",J477,0)</f>
        <v>0</v>
      </c>
      <c r="BI477" s="207">
        <f>IF(N477="nulová",J477,0)</f>
        <v>0</v>
      </c>
      <c r="BJ477" s="15" t="s">
        <v>77</v>
      </c>
      <c r="BK477" s="207">
        <f>ROUND(I477*H477,2)</f>
        <v>0</v>
      </c>
      <c r="BL477" s="15" t="s">
        <v>145</v>
      </c>
      <c r="BM477" s="15" t="s">
        <v>726</v>
      </c>
    </row>
    <row r="478" spans="2:47" s="1" customFormat="1" ht="12">
      <c r="B478" s="36"/>
      <c r="C478" s="37"/>
      <c r="D478" s="208" t="s">
        <v>147</v>
      </c>
      <c r="E478" s="37"/>
      <c r="F478" s="209" t="s">
        <v>725</v>
      </c>
      <c r="G478" s="37"/>
      <c r="H478" s="37"/>
      <c r="I478" s="122"/>
      <c r="J478" s="37"/>
      <c r="K478" s="37"/>
      <c r="L478" s="41"/>
      <c r="M478" s="210"/>
      <c r="N478" s="77"/>
      <c r="O478" s="77"/>
      <c r="P478" s="77"/>
      <c r="Q478" s="77"/>
      <c r="R478" s="77"/>
      <c r="S478" s="77"/>
      <c r="T478" s="78"/>
      <c r="AT478" s="15" t="s">
        <v>147</v>
      </c>
      <c r="AU478" s="15" t="s">
        <v>79</v>
      </c>
    </row>
    <row r="479" spans="2:65" s="1" customFormat="1" ht="16.5" customHeight="1">
      <c r="B479" s="36"/>
      <c r="C479" s="196" t="s">
        <v>727</v>
      </c>
      <c r="D479" s="196" t="s">
        <v>140</v>
      </c>
      <c r="E479" s="197" t="s">
        <v>728</v>
      </c>
      <c r="F479" s="198" t="s">
        <v>729</v>
      </c>
      <c r="G479" s="199" t="s">
        <v>360</v>
      </c>
      <c r="H479" s="200">
        <v>8</v>
      </c>
      <c r="I479" s="201"/>
      <c r="J479" s="202">
        <f>ROUND(I479*H479,2)</f>
        <v>0</v>
      </c>
      <c r="K479" s="198" t="s">
        <v>19</v>
      </c>
      <c r="L479" s="41"/>
      <c r="M479" s="203" t="s">
        <v>19</v>
      </c>
      <c r="N479" s="204" t="s">
        <v>43</v>
      </c>
      <c r="O479" s="77"/>
      <c r="P479" s="205">
        <f>O479*H479</f>
        <v>0</v>
      </c>
      <c r="Q479" s="205">
        <v>0</v>
      </c>
      <c r="R479" s="205">
        <f>Q479*H479</f>
        <v>0</v>
      </c>
      <c r="S479" s="205">
        <v>0</v>
      </c>
      <c r="T479" s="206">
        <f>S479*H479</f>
        <v>0</v>
      </c>
      <c r="AR479" s="15" t="s">
        <v>145</v>
      </c>
      <c r="AT479" s="15" t="s">
        <v>140</v>
      </c>
      <c r="AU479" s="15" t="s">
        <v>79</v>
      </c>
      <c r="AY479" s="15" t="s">
        <v>138</v>
      </c>
      <c r="BE479" s="207">
        <f>IF(N479="základní",J479,0)</f>
        <v>0</v>
      </c>
      <c r="BF479" s="207">
        <f>IF(N479="snížená",J479,0)</f>
        <v>0</v>
      </c>
      <c r="BG479" s="207">
        <f>IF(N479="zákl. přenesená",J479,0)</f>
        <v>0</v>
      </c>
      <c r="BH479" s="207">
        <f>IF(N479="sníž. přenesená",J479,0)</f>
        <v>0</v>
      </c>
      <c r="BI479" s="207">
        <f>IF(N479="nulová",J479,0)</f>
        <v>0</v>
      </c>
      <c r="BJ479" s="15" t="s">
        <v>77</v>
      </c>
      <c r="BK479" s="207">
        <f>ROUND(I479*H479,2)</f>
        <v>0</v>
      </c>
      <c r="BL479" s="15" t="s">
        <v>145</v>
      </c>
      <c r="BM479" s="15" t="s">
        <v>730</v>
      </c>
    </row>
    <row r="480" spans="2:47" s="1" customFormat="1" ht="12">
      <c r="B480" s="36"/>
      <c r="C480" s="37"/>
      <c r="D480" s="208" t="s">
        <v>147</v>
      </c>
      <c r="E480" s="37"/>
      <c r="F480" s="209" t="s">
        <v>729</v>
      </c>
      <c r="G480" s="37"/>
      <c r="H480" s="37"/>
      <c r="I480" s="122"/>
      <c r="J480" s="37"/>
      <c r="K480" s="37"/>
      <c r="L480" s="41"/>
      <c r="M480" s="210"/>
      <c r="N480" s="77"/>
      <c r="O480" s="77"/>
      <c r="P480" s="77"/>
      <c r="Q480" s="77"/>
      <c r="R480" s="77"/>
      <c r="S480" s="77"/>
      <c r="T480" s="78"/>
      <c r="AT480" s="15" t="s">
        <v>147</v>
      </c>
      <c r="AU480" s="15" t="s">
        <v>79</v>
      </c>
    </row>
    <row r="481" spans="2:65" s="1" customFormat="1" ht="16.5" customHeight="1">
      <c r="B481" s="36"/>
      <c r="C481" s="196" t="s">
        <v>731</v>
      </c>
      <c r="D481" s="196" t="s">
        <v>140</v>
      </c>
      <c r="E481" s="197" t="s">
        <v>732</v>
      </c>
      <c r="F481" s="198" t="s">
        <v>733</v>
      </c>
      <c r="G481" s="199" t="s">
        <v>349</v>
      </c>
      <c r="H481" s="200">
        <v>3</v>
      </c>
      <c r="I481" s="201"/>
      <c r="J481" s="202">
        <f>ROUND(I481*H481,2)</f>
        <v>0</v>
      </c>
      <c r="K481" s="198" t="s">
        <v>19</v>
      </c>
      <c r="L481" s="41"/>
      <c r="M481" s="203" t="s">
        <v>19</v>
      </c>
      <c r="N481" s="204" t="s">
        <v>43</v>
      </c>
      <c r="O481" s="77"/>
      <c r="P481" s="205">
        <f>O481*H481</f>
        <v>0</v>
      </c>
      <c r="Q481" s="205">
        <v>0</v>
      </c>
      <c r="R481" s="205">
        <f>Q481*H481</f>
        <v>0</v>
      </c>
      <c r="S481" s="205">
        <v>0</v>
      </c>
      <c r="T481" s="206">
        <f>S481*H481</f>
        <v>0</v>
      </c>
      <c r="AR481" s="15" t="s">
        <v>145</v>
      </c>
      <c r="AT481" s="15" t="s">
        <v>140</v>
      </c>
      <c r="AU481" s="15" t="s">
        <v>79</v>
      </c>
      <c r="AY481" s="15" t="s">
        <v>138</v>
      </c>
      <c r="BE481" s="207">
        <f>IF(N481="základní",J481,0)</f>
        <v>0</v>
      </c>
      <c r="BF481" s="207">
        <f>IF(N481="snížená",J481,0)</f>
        <v>0</v>
      </c>
      <c r="BG481" s="207">
        <f>IF(N481="zákl. přenesená",J481,0)</f>
        <v>0</v>
      </c>
      <c r="BH481" s="207">
        <f>IF(N481="sníž. přenesená",J481,0)</f>
        <v>0</v>
      </c>
      <c r="BI481" s="207">
        <f>IF(N481="nulová",J481,0)</f>
        <v>0</v>
      </c>
      <c r="BJ481" s="15" t="s">
        <v>77</v>
      </c>
      <c r="BK481" s="207">
        <f>ROUND(I481*H481,2)</f>
        <v>0</v>
      </c>
      <c r="BL481" s="15" t="s">
        <v>145</v>
      </c>
      <c r="BM481" s="15" t="s">
        <v>734</v>
      </c>
    </row>
    <row r="482" spans="2:47" s="1" customFormat="1" ht="12">
      <c r="B482" s="36"/>
      <c r="C482" s="37"/>
      <c r="D482" s="208" t="s">
        <v>147</v>
      </c>
      <c r="E482" s="37"/>
      <c r="F482" s="209" t="s">
        <v>733</v>
      </c>
      <c r="G482" s="37"/>
      <c r="H482" s="37"/>
      <c r="I482" s="122"/>
      <c r="J482" s="37"/>
      <c r="K482" s="37"/>
      <c r="L482" s="41"/>
      <c r="M482" s="210"/>
      <c r="N482" s="77"/>
      <c r="O482" s="77"/>
      <c r="P482" s="77"/>
      <c r="Q482" s="77"/>
      <c r="R482" s="77"/>
      <c r="S482" s="77"/>
      <c r="T482" s="78"/>
      <c r="AT482" s="15" t="s">
        <v>147</v>
      </c>
      <c r="AU482" s="15" t="s">
        <v>79</v>
      </c>
    </row>
    <row r="483" spans="2:65" s="1" customFormat="1" ht="16.5" customHeight="1">
      <c r="B483" s="36"/>
      <c r="C483" s="196" t="s">
        <v>735</v>
      </c>
      <c r="D483" s="196" t="s">
        <v>140</v>
      </c>
      <c r="E483" s="197" t="s">
        <v>736</v>
      </c>
      <c r="F483" s="198" t="s">
        <v>737</v>
      </c>
      <c r="G483" s="199" t="s">
        <v>360</v>
      </c>
      <c r="H483" s="200">
        <v>10</v>
      </c>
      <c r="I483" s="201"/>
      <c r="J483" s="202">
        <f>ROUND(I483*H483,2)</f>
        <v>0</v>
      </c>
      <c r="K483" s="198" t="s">
        <v>19</v>
      </c>
      <c r="L483" s="41"/>
      <c r="M483" s="203" t="s">
        <v>19</v>
      </c>
      <c r="N483" s="204" t="s">
        <v>43</v>
      </c>
      <c r="O483" s="77"/>
      <c r="P483" s="205">
        <f>O483*H483</f>
        <v>0</v>
      </c>
      <c r="Q483" s="205">
        <v>0</v>
      </c>
      <c r="R483" s="205">
        <f>Q483*H483</f>
        <v>0</v>
      </c>
      <c r="S483" s="205">
        <v>0</v>
      </c>
      <c r="T483" s="206">
        <f>S483*H483</f>
        <v>0</v>
      </c>
      <c r="AR483" s="15" t="s">
        <v>145</v>
      </c>
      <c r="AT483" s="15" t="s">
        <v>140</v>
      </c>
      <c r="AU483" s="15" t="s">
        <v>79</v>
      </c>
      <c r="AY483" s="15" t="s">
        <v>138</v>
      </c>
      <c r="BE483" s="207">
        <f>IF(N483="základní",J483,0)</f>
        <v>0</v>
      </c>
      <c r="BF483" s="207">
        <f>IF(N483="snížená",J483,0)</f>
        <v>0</v>
      </c>
      <c r="BG483" s="207">
        <f>IF(N483="zákl. přenesená",J483,0)</f>
        <v>0</v>
      </c>
      <c r="BH483" s="207">
        <f>IF(N483="sníž. přenesená",J483,0)</f>
        <v>0</v>
      </c>
      <c r="BI483" s="207">
        <f>IF(N483="nulová",J483,0)</f>
        <v>0</v>
      </c>
      <c r="BJ483" s="15" t="s">
        <v>77</v>
      </c>
      <c r="BK483" s="207">
        <f>ROUND(I483*H483,2)</f>
        <v>0</v>
      </c>
      <c r="BL483" s="15" t="s">
        <v>145</v>
      </c>
      <c r="BM483" s="15" t="s">
        <v>738</v>
      </c>
    </row>
    <row r="484" spans="2:47" s="1" customFormat="1" ht="12">
      <c r="B484" s="36"/>
      <c r="C484" s="37"/>
      <c r="D484" s="208" t="s">
        <v>147</v>
      </c>
      <c r="E484" s="37"/>
      <c r="F484" s="209" t="s">
        <v>737</v>
      </c>
      <c r="G484" s="37"/>
      <c r="H484" s="37"/>
      <c r="I484" s="122"/>
      <c r="J484" s="37"/>
      <c r="K484" s="37"/>
      <c r="L484" s="41"/>
      <c r="M484" s="210"/>
      <c r="N484" s="77"/>
      <c r="O484" s="77"/>
      <c r="P484" s="77"/>
      <c r="Q484" s="77"/>
      <c r="R484" s="77"/>
      <c r="S484" s="77"/>
      <c r="T484" s="78"/>
      <c r="AT484" s="15" t="s">
        <v>147</v>
      </c>
      <c r="AU484" s="15" t="s">
        <v>79</v>
      </c>
    </row>
    <row r="485" spans="2:47" s="1" customFormat="1" ht="12">
      <c r="B485" s="36"/>
      <c r="C485" s="37"/>
      <c r="D485" s="208" t="s">
        <v>317</v>
      </c>
      <c r="E485" s="37"/>
      <c r="F485" s="243" t="s">
        <v>739</v>
      </c>
      <c r="G485" s="37"/>
      <c r="H485" s="37"/>
      <c r="I485" s="122"/>
      <c r="J485" s="37"/>
      <c r="K485" s="37"/>
      <c r="L485" s="41"/>
      <c r="M485" s="210"/>
      <c r="N485" s="77"/>
      <c r="O485" s="77"/>
      <c r="P485" s="77"/>
      <c r="Q485" s="77"/>
      <c r="R485" s="77"/>
      <c r="S485" s="77"/>
      <c r="T485" s="78"/>
      <c r="AT485" s="15" t="s">
        <v>317</v>
      </c>
      <c r="AU485" s="15" t="s">
        <v>79</v>
      </c>
    </row>
    <row r="486" spans="2:65" s="1" customFormat="1" ht="16.5" customHeight="1">
      <c r="B486" s="36"/>
      <c r="C486" s="196" t="s">
        <v>740</v>
      </c>
      <c r="D486" s="196" t="s">
        <v>140</v>
      </c>
      <c r="E486" s="197" t="s">
        <v>741</v>
      </c>
      <c r="F486" s="198" t="s">
        <v>742</v>
      </c>
      <c r="G486" s="199" t="s">
        <v>349</v>
      </c>
      <c r="H486" s="200">
        <v>1</v>
      </c>
      <c r="I486" s="201"/>
      <c r="J486" s="202">
        <f>ROUND(I486*H486,2)</f>
        <v>0</v>
      </c>
      <c r="K486" s="198" t="s">
        <v>19</v>
      </c>
      <c r="L486" s="41"/>
      <c r="M486" s="203" t="s">
        <v>19</v>
      </c>
      <c r="N486" s="204" t="s">
        <v>43</v>
      </c>
      <c r="O486" s="77"/>
      <c r="P486" s="205">
        <f>O486*H486</f>
        <v>0</v>
      </c>
      <c r="Q486" s="205">
        <v>0</v>
      </c>
      <c r="R486" s="205">
        <f>Q486*H486</f>
        <v>0</v>
      </c>
      <c r="S486" s="205">
        <v>0</v>
      </c>
      <c r="T486" s="206">
        <f>S486*H486</f>
        <v>0</v>
      </c>
      <c r="AR486" s="15" t="s">
        <v>145</v>
      </c>
      <c r="AT486" s="15" t="s">
        <v>140</v>
      </c>
      <c r="AU486" s="15" t="s">
        <v>79</v>
      </c>
      <c r="AY486" s="15" t="s">
        <v>138</v>
      </c>
      <c r="BE486" s="207">
        <f>IF(N486="základní",J486,0)</f>
        <v>0</v>
      </c>
      <c r="BF486" s="207">
        <f>IF(N486="snížená",J486,0)</f>
        <v>0</v>
      </c>
      <c r="BG486" s="207">
        <f>IF(N486="zákl. přenesená",J486,0)</f>
        <v>0</v>
      </c>
      <c r="BH486" s="207">
        <f>IF(N486="sníž. přenesená",J486,0)</f>
        <v>0</v>
      </c>
      <c r="BI486" s="207">
        <f>IF(N486="nulová",J486,0)</f>
        <v>0</v>
      </c>
      <c r="BJ486" s="15" t="s">
        <v>77</v>
      </c>
      <c r="BK486" s="207">
        <f>ROUND(I486*H486,2)</f>
        <v>0</v>
      </c>
      <c r="BL486" s="15" t="s">
        <v>145</v>
      </c>
      <c r="BM486" s="15" t="s">
        <v>743</v>
      </c>
    </row>
    <row r="487" spans="2:47" s="1" customFormat="1" ht="12">
      <c r="B487" s="36"/>
      <c r="C487" s="37"/>
      <c r="D487" s="208" t="s">
        <v>147</v>
      </c>
      <c r="E487" s="37"/>
      <c r="F487" s="209" t="s">
        <v>742</v>
      </c>
      <c r="G487" s="37"/>
      <c r="H487" s="37"/>
      <c r="I487" s="122"/>
      <c r="J487" s="37"/>
      <c r="K487" s="37"/>
      <c r="L487" s="41"/>
      <c r="M487" s="210"/>
      <c r="N487" s="77"/>
      <c r="O487" s="77"/>
      <c r="P487" s="77"/>
      <c r="Q487" s="77"/>
      <c r="R487" s="77"/>
      <c r="S487" s="77"/>
      <c r="T487" s="78"/>
      <c r="AT487" s="15" t="s">
        <v>147</v>
      </c>
      <c r="AU487" s="15" t="s">
        <v>79</v>
      </c>
    </row>
    <row r="488" spans="2:47" s="1" customFormat="1" ht="12">
      <c r="B488" s="36"/>
      <c r="C488" s="37"/>
      <c r="D488" s="208" t="s">
        <v>317</v>
      </c>
      <c r="E488" s="37"/>
      <c r="F488" s="243" t="s">
        <v>744</v>
      </c>
      <c r="G488" s="37"/>
      <c r="H488" s="37"/>
      <c r="I488" s="122"/>
      <c r="J488" s="37"/>
      <c r="K488" s="37"/>
      <c r="L488" s="41"/>
      <c r="M488" s="210"/>
      <c r="N488" s="77"/>
      <c r="O488" s="77"/>
      <c r="P488" s="77"/>
      <c r="Q488" s="77"/>
      <c r="R488" s="77"/>
      <c r="S488" s="77"/>
      <c r="T488" s="78"/>
      <c r="AT488" s="15" t="s">
        <v>317</v>
      </c>
      <c r="AU488" s="15" t="s">
        <v>79</v>
      </c>
    </row>
    <row r="489" spans="2:65" s="1" customFormat="1" ht="16.5" customHeight="1">
      <c r="B489" s="36"/>
      <c r="C489" s="196" t="s">
        <v>745</v>
      </c>
      <c r="D489" s="196" t="s">
        <v>140</v>
      </c>
      <c r="E489" s="197" t="s">
        <v>746</v>
      </c>
      <c r="F489" s="198" t="s">
        <v>747</v>
      </c>
      <c r="G489" s="199" t="s">
        <v>167</v>
      </c>
      <c r="H489" s="200">
        <v>16.822</v>
      </c>
      <c r="I489" s="201"/>
      <c r="J489" s="202">
        <f>ROUND(I489*H489,2)</f>
        <v>0</v>
      </c>
      <c r="K489" s="198" t="s">
        <v>144</v>
      </c>
      <c r="L489" s="41"/>
      <c r="M489" s="203" t="s">
        <v>19</v>
      </c>
      <c r="N489" s="204" t="s">
        <v>43</v>
      </c>
      <c r="O489" s="77"/>
      <c r="P489" s="205">
        <f>O489*H489</f>
        <v>0</v>
      </c>
      <c r="Q489" s="205">
        <v>2E-05</v>
      </c>
      <c r="R489" s="205">
        <f>Q489*H489</f>
        <v>0.00033644</v>
      </c>
      <c r="S489" s="205">
        <v>0</v>
      </c>
      <c r="T489" s="206">
        <f>S489*H489</f>
        <v>0</v>
      </c>
      <c r="AR489" s="15" t="s">
        <v>236</v>
      </c>
      <c r="AT489" s="15" t="s">
        <v>140</v>
      </c>
      <c r="AU489" s="15" t="s">
        <v>79</v>
      </c>
      <c r="AY489" s="15" t="s">
        <v>138</v>
      </c>
      <c r="BE489" s="207">
        <f>IF(N489="základní",J489,0)</f>
        <v>0</v>
      </c>
      <c r="BF489" s="207">
        <f>IF(N489="snížená",J489,0)</f>
        <v>0</v>
      </c>
      <c r="BG489" s="207">
        <f>IF(N489="zákl. přenesená",J489,0)</f>
        <v>0</v>
      </c>
      <c r="BH489" s="207">
        <f>IF(N489="sníž. přenesená",J489,0)</f>
        <v>0</v>
      </c>
      <c r="BI489" s="207">
        <f>IF(N489="nulová",J489,0)</f>
        <v>0</v>
      </c>
      <c r="BJ489" s="15" t="s">
        <v>77</v>
      </c>
      <c r="BK489" s="207">
        <f>ROUND(I489*H489,2)</f>
        <v>0</v>
      </c>
      <c r="BL489" s="15" t="s">
        <v>236</v>
      </c>
      <c r="BM489" s="15" t="s">
        <v>748</v>
      </c>
    </row>
    <row r="490" spans="2:47" s="1" customFormat="1" ht="12">
      <c r="B490" s="36"/>
      <c r="C490" s="37"/>
      <c r="D490" s="208" t="s">
        <v>147</v>
      </c>
      <c r="E490" s="37"/>
      <c r="F490" s="209" t="s">
        <v>749</v>
      </c>
      <c r="G490" s="37"/>
      <c r="H490" s="37"/>
      <c r="I490" s="122"/>
      <c r="J490" s="37"/>
      <c r="K490" s="37"/>
      <c r="L490" s="41"/>
      <c r="M490" s="210"/>
      <c r="N490" s="77"/>
      <c r="O490" s="77"/>
      <c r="P490" s="77"/>
      <c r="Q490" s="77"/>
      <c r="R490" s="77"/>
      <c r="S490" s="77"/>
      <c r="T490" s="78"/>
      <c r="AT490" s="15" t="s">
        <v>147</v>
      </c>
      <c r="AU490" s="15" t="s">
        <v>79</v>
      </c>
    </row>
    <row r="491" spans="2:51" s="11" customFormat="1" ht="12">
      <c r="B491" s="211"/>
      <c r="C491" s="212"/>
      <c r="D491" s="208" t="s">
        <v>149</v>
      </c>
      <c r="E491" s="213" t="s">
        <v>19</v>
      </c>
      <c r="F491" s="214" t="s">
        <v>750</v>
      </c>
      <c r="G491" s="212"/>
      <c r="H491" s="215">
        <v>11.152</v>
      </c>
      <c r="I491" s="216"/>
      <c r="J491" s="212"/>
      <c r="K491" s="212"/>
      <c r="L491" s="217"/>
      <c r="M491" s="218"/>
      <c r="N491" s="219"/>
      <c r="O491" s="219"/>
      <c r="P491" s="219"/>
      <c r="Q491" s="219"/>
      <c r="R491" s="219"/>
      <c r="S491" s="219"/>
      <c r="T491" s="220"/>
      <c r="AT491" s="221" t="s">
        <v>149</v>
      </c>
      <c r="AU491" s="221" t="s">
        <v>79</v>
      </c>
      <c r="AV491" s="11" t="s">
        <v>79</v>
      </c>
      <c r="AW491" s="11" t="s">
        <v>33</v>
      </c>
      <c r="AX491" s="11" t="s">
        <v>72</v>
      </c>
      <c r="AY491" s="221" t="s">
        <v>138</v>
      </c>
    </row>
    <row r="492" spans="2:51" s="11" customFormat="1" ht="12">
      <c r="B492" s="211"/>
      <c r="C492" s="212"/>
      <c r="D492" s="208" t="s">
        <v>149</v>
      </c>
      <c r="E492" s="213" t="s">
        <v>19</v>
      </c>
      <c r="F492" s="214" t="s">
        <v>751</v>
      </c>
      <c r="G492" s="212"/>
      <c r="H492" s="215">
        <v>5.67</v>
      </c>
      <c r="I492" s="216"/>
      <c r="J492" s="212"/>
      <c r="K492" s="212"/>
      <c r="L492" s="217"/>
      <c r="M492" s="218"/>
      <c r="N492" s="219"/>
      <c r="O492" s="219"/>
      <c r="P492" s="219"/>
      <c r="Q492" s="219"/>
      <c r="R492" s="219"/>
      <c r="S492" s="219"/>
      <c r="T492" s="220"/>
      <c r="AT492" s="221" t="s">
        <v>149</v>
      </c>
      <c r="AU492" s="221" t="s">
        <v>79</v>
      </c>
      <c r="AV492" s="11" t="s">
        <v>79</v>
      </c>
      <c r="AW492" s="11" t="s">
        <v>33</v>
      </c>
      <c r="AX492" s="11" t="s">
        <v>72</v>
      </c>
      <c r="AY492" s="221" t="s">
        <v>138</v>
      </c>
    </row>
    <row r="493" spans="2:65" s="1" customFormat="1" ht="16.5" customHeight="1">
      <c r="B493" s="36"/>
      <c r="C493" s="196" t="s">
        <v>752</v>
      </c>
      <c r="D493" s="196" t="s">
        <v>140</v>
      </c>
      <c r="E493" s="197" t="s">
        <v>753</v>
      </c>
      <c r="F493" s="198" t="s">
        <v>754</v>
      </c>
      <c r="G493" s="199" t="s">
        <v>167</v>
      </c>
      <c r="H493" s="200">
        <v>7.855</v>
      </c>
      <c r="I493" s="201"/>
      <c r="J493" s="202">
        <f>ROUND(I493*H493,2)</f>
        <v>0</v>
      </c>
      <c r="K493" s="198" t="s">
        <v>144</v>
      </c>
      <c r="L493" s="41"/>
      <c r="M493" s="203" t="s">
        <v>19</v>
      </c>
      <c r="N493" s="204" t="s">
        <v>43</v>
      </c>
      <c r="O493" s="77"/>
      <c r="P493" s="205">
        <f>O493*H493</f>
        <v>0</v>
      </c>
      <c r="Q493" s="205">
        <v>2E-05</v>
      </c>
      <c r="R493" s="205">
        <f>Q493*H493</f>
        <v>0.00015710000000000002</v>
      </c>
      <c r="S493" s="205">
        <v>0</v>
      </c>
      <c r="T493" s="206">
        <f>S493*H493</f>
        <v>0</v>
      </c>
      <c r="AR493" s="15" t="s">
        <v>236</v>
      </c>
      <c r="AT493" s="15" t="s">
        <v>140</v>
      </c>
      <c r="AU493" s="15" t="s">
        <v>79</v>
      </c>
      <c r="AY493" s="15" t="s">
        <v>138</v>
      </c>
      <c r="BE493" s="207">
        <f>IF(N493="základní",J493,0)</f>
        <v>0</v>
      </c>
      <c r="BF493" s="207">
        <f>IF(N493="snížená",J493,0)</f>
        <v>0</v>
      </c>
      <c r="BG493" s="207">
        <f>IF(N493="zákl. přenesená",J493,0)</f>
        <v>0</v>
      </c>
      <c r="BH493" s="207">
        <f>IF(N493="sníž. přenesená",J493,0)</f>
        <v>0</v>
      </c>
      <c r="BI493" s="207">
        <f>IF(N493="nulová",J493,0)</f>
        <v>0</v>
      </c>
      <c r="BJ493" s="15" t="s">
        <v>77</v>
      </c>
      <c r="BK493" s="207">
        <f>ROUND(I493*H493,2)</f>
        <v>0</v>
      </c>
      <c r="BL493" s="15" t="s">
        <v>236</v>
      </c>
      <c r="BM493" s="15" t="s">
        <v>755</v>
      </c>
    </row>
    <row r="494" spans="2:47" s="1" customFormat="1" ht="12">
      <c r="B494" s="36"/>
      <c r="C494" s="37"/>
      <c r="D494" s="208" t="s">
        <v>147</v>
      </c>
      <c r="E494" s="37"/>
      <c r="F494" s="209" t="s">
        <v>756</v>
      </c>
      <c r="G494" s="37"/>
      <c r="H494" s="37"/>
      <c r="I494" s="122"/>
      <c r="J494" s="37"/>
      <c r="K494" s="37"/>
      <c r="L494" s="41"/>
      <c r="M494" s="210"/>
      <c r="N494" s="77"/>
      <c r="O494" s="77"/>
      <c r="P494" s="77"/>
      <c r="Q494" s="77"/>
      <c r="R494" s="77"/>
      <c r="S494" s="77"/>
      <c r="T494" s="78"/>
      <c r="AT494" s="15" t="s">
        <v>147</v>
      </c>
      <c r="AU494" s="15" t="s">
        <v>79</v>
      </c>
    </row>
    <row r="495" spans="2:51" s="11" customFormat="1" ht="12">
      <c r="B495" s="211"/>
      <c r="C495" s="212"/>
      <c r="D495" s="208" t="s">
        <v>149</v>
      </c>
      <c r="E495" s="213" t="s">
        <v>19</v>
      </c>
      <c r="F495" s="214" t="s">
        <v>757</v>
      </c>
      <c r="G495" s="212"/>
      <c r="H495" s="215">
        <v>5.92</v>
      </c>
      <c r="I495" s="216"/>
      <c r="J495" s="212"/>
      <c r="K495" s="212"/>
      <c r="L495" s="217"/>
      <c r="M495" s="218"/>
      <c r="N495" s="219"/>
      <c r="O495" s="219"/>
      <c r="P495" s="219"/>
      <c r="Q495" s="219"/>
      <c r="R495" s="219"/>
      <c r="S495" s="219"/>
      <c r="T495" s="220"/>
      <c r="AT495" s="221" t="s">
        <v>149</v>
      </c>
      <c r="AU495" s="221" t="s">
        <v>79</v>
      </c>
      <c r="AV495" s="11" t="s">
        <v>79</v>
      </c>
      <c r="AW495" s="11" t="s">
        <v>33</v>
      </c>
      <c r="AX495" s="11" t="s">
        <v>72</v>
      </c>
      <c r="AY495" s="221" t="s">
        <v>138</v>
      </c>
    </row>
    <row r="496" spans="2:51" s="11" customFormat="1" ht="12">
      <c r="B496" s="211"/>
      <c r="C496" s="212"/>
      <c r="D496" s="208" t="s">
        <v>149</v>
      </c>
      <c r="E496" s="213" t="s">
        <v>19</v>
      </c>
      <c r="F496" s="214" t="s">
        <v>758</v>
      </c>
      <c r="G496" s="212"/>
      <c r="H496" s="215">
        <v>1.935</v>
      </c>
      <c r="I496" s="216"/>
      <c r="J496" s="212"/>
      <c r="K496" s="212"/>
      <c r="L496" s="217"/>
      <c r="M496" s="218"/>
      <c r="N496" s="219"/>
      <c r="O496" s="219"/>
      <c r="P496" s="219"/>
      <c r="Q496" s="219"/>
      <c r="R496" s="219"/>
      <c r="S496" s="219"/>
      <c r="T496" s="220"/>
      <c r="AT496" s="221" t="s">
        <v>149</v>
      </c>
      <c r="AU496" s="221" t="s">
        <v>79</v>
      </c>
      <c r="AV496" s="11" t="s">
        <v>79</v>
      </c>
      <c r="AW496" s="11" t="s">
        <v>33</v>
      </c>
      <c r="AX496" s="11" t="s">
        <v>72</v>
      </c>
      <c r="AY496" s="221" t="s">
        <v>138</v>
      </c>
    </row>
    <row r="497" spans="2:65" s="1" customFormat="1" ht="16.5" customHeight="1">
      <c r="B497" s="36"/>
      <c r="C497" s="196" t="s">
        <v>759</v>
      </c>
      <c r="D497" s="196" t="s">
        <v>140</v>
      </c>
      <c r="E497" s="197" t="s">
        <v>760</v>
      </c>
      <c r="F497" s="198" t="s">
        <v>761</v>
      </c>
      <c r="G497" s="199" t="s">
        <v>167</v>
      </c>
      <c r="H497" s="200">
        <v>29.552</v>
      </c>
      <c r="I497" s="201"/>
      <c r="J497" s="202">
        <f>ROUND(I497*H497,2)</f>
        <v>0</v>
      </c>
      <c r="K497" s="198" t="s">
        <v>144</v>
      </c>
      <c r="L497" s="41"/>
      <c r="M497" s="203" t="s">
        <v>19</v>
      </c>
      <c r="N497" s="204" t="s">
        <v>43</v>
      </c>
      <c r="O497" s="77"/>
      <c r="P497" s="205">
        <f>O497*H497</f>
        <v>0</v>
      </c>
      <c r="Q497" s="205">
        <v>1E-05</v>
      </c>
      <c r="R497" s="205">
        <f>Q497*H497</f>
        <v>0.00029552</v>
      </c>
      <c r="S497" s="205">
        <v>0</v>
      </c>
      <c r="T497" s="206">
        <f>S497*H497</f>
        <v>0</v>
      </c>
      <c r="AR497" s="15" t="s">
        <v>236</v>
      </c>
      <c r="AT497" s="15" t="s">
        <v>140</v>
      </c>
      <c r="AU497" s="15" t="s">
        <v>79</v>
      </c>
      <c r="AY497" s="15" t="s">
        <v>138</v>
      </c>
      <c r="BE497" s="207">
        <f>IF(N497="základní",J497,0)</f>
        <v>0</v>
      </c>
      <c r="BF497" s="207">
        <f>IF(N497="snížená",J497,0)</f>
        <v>0</v>
      </c>
      <c r="BG497" s="207">
        <f>IF(N497="zákl. přenesená",J497,0)</f>
        <v>0</v>
      </c>
      <c r="BH497" s="207">
        <f>IF(N497="sníž. přenesená",J497,0)</f>
        <v>0</v>
      </c>
      <c r="BI497" s="207">
        <f>IF(N497="nulová",J497,0)</f>
        <v>0</v>
      </c>
      <c r="BJ497" s="15" t="s">
        <v>77</v>
      </c>
      <c r="BK497" s="207">
        <f>ROUND(I497*H497,2)</f>
        <v>0</v>
      </c>
      <c r="BL497" s="15" t="s">
        <v>236</v>
      </c>
      <c r="BM497" s="15" t="s">
        <v>762</v>
      </c>
    </row>
    <row r="498" spans="2:47" s="1" customFormat="1" ht="12">
      <c r="B498" s="36"/>
      <c r="C498" s="37"/>
      <c r="D498" s="208" t="s">
        <v>147</v>
      </c>
      <c r="E498" s="37"/>
      <c r="F498" s="209" t="s">
        <v>763</v>
      </c>
      <c r="G498" s="37"/>
      <c r="H498" s="37"/>
      <c r="I498" s="122"/>
      <c r="J498" s="37"/>
      <c r="K498" s="37"/>
      <c r="L498" s="41"/>
      <c r="M498" s="210"/>
      <c r="N498" s="77"/>
      <c r="O498" s="77"/>
      <c r="P498" s="77"/>
      <c r="Q498" s="77"/>
      <c r="R498" s="77"/>
      <c r="S498" s="77"/>
      <c r="T498" s="78"/>
      <c r="AT498" s="15" t="s">
        <v>147</v>
      </c>
      <c r="AU498" s="15" t="s">
        <v>79</v>
      </c>
    </row>
    <row r="499" spans="2:51" s="11" customFormat="1" ht="12">
      <c r="B499" s="211"/>
      <c r="C499" s="212"/>
      <c r="D499" s="208" t="s">
        <v>149</v>
      </c>
      <c r="E499" s="213" t="s">
        <v>19</v>
      </c>
      <c r="F499" s="214" t="s">
        <v>764</v>
      </c>
      <c r="G499" s="212"/>
      <c r="H499" s="215">
        <v>11.822</v>
      </c>
      <c r="I499" s="216"/>
      <c r="J499" s="212"/>
      <c r="K499" s="212"/>
      <c r="L499" s="217"/>
      <c r="M499" s="218"/>
      <c r="N499" s="219"/>
      <c r="O499" s="219"/>
      <c r="P499" s="219"/>
      <c r="Q499" s="219"/>
      <c r="R499" s="219"/>
      <c r="S499" s="219"/>
      <c r="T499" s="220"/>
      <c r="AT499" s="221" t="s">
        <v>149</v>
      </c>
      <c r="AU499" s="221" t="s">
        <v>79</v>
      </c>
      <c r="AV499" s="11" t="s">
        <v>79</v>
      </c>
      <c r="AW499" s="11" t="s">
        <v>33</v>
      </c>
      <c r="AX499" s="11" t="s">
        <v>72</v>
      </c>
      <c r="AY499" s="221" t="s">
        <v>138</v>
      </c>
    </row>
    <row r="500" spans="2:51" s="11" customFormat="1" ht="12">
      <c r="B500" s="211"/>
      <c r="C500" s="212"/>
      <c r="D500" s="208" t="s">
        <v>149</v>
      </c>
      <c r="E500" s="213" t="s">
        <v>19</v>
      </c>
      <c r="F500" s="214" t="s">
        <v>765</v>
      </c>
      <c r="G500" s="212"/>
      <c r="H500" s="215">
        <v>14.184</v>
      </c>
      <c r="I500" s="216"/>
      <c r="J500" s="212"/>
      <c r="K500" s="212"/>
      <c r="L500" s="217"/>
      <c r="M500" s="218"/>
      <c r="N500" s="219"/>
      <c r="O500" s="219"/>
      <c r="P500" s="219"/>
      <c r="Q500" s="219"/>
      <c r="R500" s="219"/>
      <c r="S500" s="219"/>
      <c r="T500" s="220"/>
      <c r="AT500" s="221" t="s">
        <v>149</v>
      </c>
      <c r="AU500" s="221" t="s">
        <v>79</v>
      </c>
      <c r="AV500" s="11" t="s">
        <v>79</v>
      </c>
      <c r="AW500" s="11" t="s">
        <v>33</v>
      </c>
      <c r="AX500" s="11" t="s">
        <v>72</v>
      </c>
      <c r="AY500" s="221" t="s">
        <v>138</v>
      </c>
    </row>
    <row r="501" spans="2:51" s="11" customFormat="1" ht="12">
      <c r="B501" s="211"/>
      <c r="C501" s="212"/>
      <c r="D501" s="208" t="s">
        <v>149</v>
      </c>
      <c r="E501" s="213" t="s">
        <v>19</v>
      </c>
      <c r="F501" s="214" t="s">
        <v>766</v>
      </c>
      <c r="G501" s="212"/>
      <c r="H501" s="215">
        <v>3.546</v>
      </c>
      <c r="I501" s="216"/>
      <c r="J501" s="212"/>
      <c r="K501" s="212"/>
      <c r="L501" s="217"/>
      <c r="M501" s="218"/>
      <c r="N501" s="219"/>
      <c r="O501" s="219"/>
      <c r="P501" s="219"/>
      <c r="Q501" s="219"/>
      <c r="R501" s="219"/>
      <c r="S501" s="219"/>
      <c r="T501" s="220"/>
      <c r="AT501" s="221" t="s">
        <v>149</v>
      </c>
      <c r="AU501" s="221" t="s">
        <v>79</v>
      </c>
      <c r="AV501" s="11" t="s">
        <v>79</v>
      </c>
      <c r="AW501" s="11" t="s">
        <v>33</v>
      </c>
      <c r="AX501" s="11" t="s">
        <v>72</v>
      </c>
      <c r="AY501" s="221" t="s">
        <v>138</v>
      </c>
    </row>
    <row r="502" spans="2:65" s="1" customFormat="1" ht="16.5" customHeight="1">
      <c r="B502" s="36"/>
      <c r="C502" s="196" t="s">
        <v>767</v>
      </c>
      <c r="D502" s="196" t="s">
        <v>140</v>
      </c>
      <c r="E502" s="197" t="s">
        <v>768</v>
      </c>
      <c r="F502" s="198" t="s">
        <v>769</v>
      </c>
      <c r="G502" s="199" t="s">
        <v>167</v>
      </c>
      <c r="H502" s="200">
        <v>13.783</v>
      </c>
      <c r="I502" s="201"/>
      <c r="J502" s="202">
        <f>ROUND(I502*H502,2)</f>
        <v>0</v>
      </c>
      <c r="K502" s="198" t="s">
        <v>144</v>
      </c>
      <c r="L502" s="41"/>
      <c r="M502" s="203" t="s">
        <v>19</v>
      </c>
      <c r="N502" s="204" t="s">
        <v>43</v>
      </c>
      <c r="O502" s="77"/>
      <c r="P502" s="205">
        <f>O502*H502</f>
        <v>0</v>
      </c>
      <c r="Q502" s="205">
        <v>1E-05</v>
      </c>
      <c r="R502" s="205">
        <f>Q502*H502</f>
        <v>0.00013783</v>
      </c>
      <c r="S502" s="205">
        <v>0</v>
      </c>
      <c r="T502" s="206">
        <f>S502*H502</f>
        <v>0</v>
      </c>
      <c r="AR502" s="15" t="s">
        <v>236</v>
      </c>
      <c r="AT502" s="15" t="s">
        <v>140</v>
      </c>
      <c r="AU502" s="15" t="s">
        <v>79</v>
      </c>
      <c r="AY502" s="15" t="s">
        <v>138</v>
      </c>
      <c r="BE502" s="207">
        <f>IF(N502="základní",J502,0)</f>
        <v>0</v>
      </c>
      <c r="BF502" s="207">
        <f>IF(N502="snížená",J502,0)</f>
        <v>0</v>
      </c>
      <c r="BG502" s="207">
        <f>IF(N502="zákl. přenesená",J502,0)</f>
        <v>0</v>
      </c>
      <c r="BH502" s="207">
        <f>IF(N502="sníž. přenesená",J502,0)</f>
        <v>0</v>
      </c>
      <c r="BI502" s="207">
        <f>IF(N502="nulová",J502,0)</f>
        <v>0</v>
      </c>
      <c r="BJ502" s="15" t="s">
        <v>77</v>
      </c>
      <c r="BK502" s="207">
        <f>ROUND(I502*H502,2)</f>
        <v>0</v>
      </c>
      <c r="BL502" s="15" t="s">
        <v>236</v>
      </c>
      <c r="BM502" s="15" t="s">
        <v>770</v>
      </c>
    </row>
    <row r="503" spans="2:47" s="1" customFormat="1" ht="12">
      <c r="B503" s="36"/>
      <c r="C503" s="37"/>
      <c r="D503" s="208" t="s">
        <v>147</v>
      </c>
      <c r="E503" s="37"/>
      <c r="F503" s="209" t="s">
        <v>771</v>
      </c>
      <c r="G503" s="37"/>
      <c r="H503" s="37"/>
      <c r="I503" s="122"/>
      <c r="J503" s="37"/>
      <c r="K503" s="37"/>
      <c r="L503" s="41"/>
      <c r="M503" s="210"/>
      <c r="N503" s="77"/>
      <c r="O503" s="77"/>
      <c r="P503" s="77"/>
      <c r="Q503" s="77"/>
      <c r="R503" s="77"/>
      <c r="S503" s="77"/>
      <c r="T503" s="78"/>
      <c r="AT503" s="15" t="s">
        <v>147</v>
      </c>
      <c r="AU503" s="15" t="s">
        <v>79</v>
      </c>
    </row>
    <row r="504" spans="2:51" s="11" customFormat="1" ht="12">
      <c r="B504" s="211"/>
      <c r="C504" s="212"/>
      <c r="D504" s="208" t="s">
        <v>149</v>
      </c>
      <c r="E504" s="213" t="s">
        <v>19</v>
      </c>
      <c r="F504" s="214" t="s">
        <v>772</v>
      </c>
      <c r="G504" s="212"/>
      <c r="H504" s="215">
        <v>11.183</v>
      </c>
      <c r="I504" s="216"/>
      <c r="J504" s="212"/>
      <c r="K504" s="212"/>
      <c r="L504" s="217"/>
      <c r="M504" s="218"/>
      <c r="N504" s="219"/>
      <c r="O504" s="219"/>
      <c r="P504" s="219"/>
      <c r="Q504" s="219"/>
      <c r="R504" s="219"/>
      <c r="S504" s="219"/>
      <c r="T504" s="220"/>
      <c r="AT504" s="221" t="s">
        <v>149</v>
      </c>
      <c r="AU504" s="221" t="s">
        <v>79</v>
      </c>
      <c r="AV504" s="11" t="s">
        <v>79</v>
      </c>
      <c r="AW504" s="11" t="s">
        <v>33</v>
      </c>
      <c r="AX504" s="11" t="s">
        <v>72</v>
      </c>
      <c r="AY504" s="221" t="s">
        <v>138</v>
      </c>
    </row>
    <row r="505" spans="2:51" s="11" customFormat="1" ht="12">
      <c r="B505" s="211"/>
      <c r="C505" s="212"/>
      <c r="D505" s="208" t="s">
        <v>149</v>
      </c>
      <c r="E505" s="213" t="s">
        <v>19</v>
      </c>
      <c r="F505" s="214" t="s">
        <v>773</v>
      </c>
      <c r="G505" s="212"/>
      <c r="H505" s="215">
        <v>2.6</v>
      </c>
      <c r="I505" s="216"/>
      <c r="J505" s="212"/>
      <c r="K505" s="212"/>
      <c r="L505" s="217"/>
      <c r="M505" s="218"/>
      <c r="N505" s="219"/>
      <c r="O505" s="219"/>
      <c r="P505" s="219"/>
      <c r="Q505" s="219"/>
      <c r="R505" s="219"/>
      <c r="S505" s="219"/>
      <c r="T505" s="220"/>
      <c r="AT505" s="221" t="s">
        <v>149</v>
      </c>
      <c r="AU505" s="221" t="s">
        <v>79</v>
      </c>
      <c r="AV505" s="11" t="s">
        <v>79</v>
      </c>
      <c r="AW505" s="11" t="s">
        <v>33</v>
      </c>
      <c r="AX505" s="11" t="s">
        <v>72</v>
      </c>
      <c r="AY505" s="221" t="s">
        <v>138</v>
      </c>
    </row>
    <row r="506" spans="2:65" s="1" customFormat="1" ht="16.5" customHeight="1">
      <c r="B506" s="36"/>
      <c r="C506" s="196" t="s">
        <v>774</v>
      </c>
      <c r="D506" s="196" t="s">
        <v>140</v>
      </c>
      <c r="E506" s="197" t="s">
        <v>775</v>
      </c>
      <c r="F506" s="198" t="s">
        <v>776</v>
      </c>
      <c r="G506" s="199" t="s">
        <v>167</v>
      </c>
      <c r="H506" s="200">
        <v>750</v>
      </c>
      <c r="I506" s="201"/>
      <c r="J506" s="202">
        <f>ROUND(I506*H506,2)</f>
        <v>0</v>
      </c>
      <c r="K506" s="198" t="s">
        <v>144</v>
      </c>
      <c r="L506" s="41"/>
      <c r="M506" s="203" t="s">
        <v>19</v>
      </c>
      <c r="N506" s="204" t="s">
        <v>43</v>
      </c>
      <c r="O506" s="77"/>
      <c r="P506" s="205">
        <f>O506*H506</f>
        <v>0</v>
      </c>
      <c r="Q506" s="205">
        <v>0</v>
      </c>
      <c r="R506" s="205">
        <f>Q506*H506</f>
        <v>0</v>
      </c>
      <c r="S506" s="205">
        <v>0</v>
      </c>
      <c r="T506" s="206">
        <f>S506*H506</f>
        <v>0</v>
      </c>
      <c r="AR506" s="15" t="s">
        <v>236</v>
      </c>
      <c r="AT506" s="15" t="s">
        <v>140</v>
      </c>
      <c r="AU506" s="15" t="s">
        <v>79</v>
      </c>
      <c r="AY506" s="15" t="s">
        <v>138</v>
      </c>
      <c r="BE506" s="207">
        <f>IF(N506="základní",J506,0)</f>
        <v>0</v>
      </c>
      <c r="BF506" s="207">
        <f>IF(N506="snížená",J506,0)</f>
        <v>0</v>
      </c>
      <c r="BG506" s="207">
        <f>IF(N506="zákl. přenesená",J506,0)</f>
        <v>0</v>
      </c>
      <c r="BH506" s="207">
        <f>IF(N506="sníž. přenesená",J506,0)</f>
        <v>0</v>
      </c>
      <c r="BI506" s="207">
        <f>IF(N506="nulová",J506,0)</f>
        <v>0</v>
      </c>
      <c r="BJ506" s="15" t="s">
        <v>77</v>
      </c>
      <c r="BK506" s="207">
        <f>ROUND(I506*H506,2)</f>
        <v>0</v>
      </c>
      <c r="BL506" s="15" t="s">
        <v>236</v>
      </c>
      <c r="BM506" s="15" t="s">
        <v>777</v>
      </c>
    </row>
    <row r="507" spans="2:47" s="1" customFormat="1" ht="12">
      <c r="B507" s="36"/>
      <c r="C507" s="37"/>
      <c r="D507" s="208" t="s">
        <v>147</v>
      </c>
      <c r="E507" s="37"/>
      <c r="F507" s="209" t="s">
        <v>778</v>
      </c>
      <c r="G507" s="37"/>
      <c r="H507" s="37"/>
      <c r="I507" s="122"/>
      <c r="J507" s="37"/>
      <c r="K507" s="37"/>
      <c r="L507" s="41"/>
      <c r="M507" s="210"/>
      <c r="N507" s="77"/>
      <c r="O507" s="77"/>
      <c r="P507" s="77"/>
      <c r="Q507" s="77"/>
      <c r="R507" s="77"/>
      <c r="S507" s="77"/>
      <c r="T507" s="78"/>
      <c r="AT507" s="15" t="s">
        <v>147</v>
      </c>
      <c r="AU507" s="15" t="s">
        <v>79</v>
      </c>
    </row>
    <row r="508" spans="2:51" s="11" customFormat="1" ht="12">
      <c r="B508" s="211"/>
      <c r="C508" s="212"/>
      <c r="D508" s="208" t="s">
        <v>149</v>
      </c>
      <c r="E508" s="213" t="s">
        <v>19</v>
      </c>
      <c r="F508" s="214" t="s">
        <v>779</v>
      </c>
      <c r="G508" s="212"/>
      <c r="H508" s="215">
        <v>140</v>
      </c>
      <c r="I508" s="216"/>
      <c r="J508" s="212"/>
      <c r="K508" s="212"/>
      <c r="L508" s="217"/>
      <c r="M508" s="218"/>
      <c r="N508" s="219"/>
      <c r="O508" s="219"/>
      <c r="P508" s="219"/>
      <c r="Q508" s="219"/>
      <c r="R508" s="219"/>
      <c r="S508" s="219"/>
      <c r="T508" s="220"/>
      <c r="AT508" s="221" t="s">
        <v>149</v>
      </c>
      <c r="AU508" s="221" t="s">
        <v>79</v>
      </c>
      <c r="AV508" s="11" t="s">
        <v>79</v>
      </c>
      <c r="AW508" s="11" t="s">
        <v>33</v>
      </c>
      <c r="AX508" s="11" t="s">
        <v>72</v>
      </c>
      <c r="AY508" s="221" t="s">
        <v>138</v>
      </c>
    </row>
    <row r="509" spans="2:51" s="11" customFormat="1" ht="12">
      <c r="B509" s="211"/>
      <c r="C509" s="212"/>
      <c r="D509" s="208" t="s">
        <v>149</v>
      </c>
      <c r="E509" s="213" t="s">
        <v>19</v>
      </c>
      <c r="F509" s="214" t="s">
        <v>780</v>
      </c>
      <c r="G509" s="212"/>
      <c r="H509" s="215">
        <v>70</v>
      </c>
      <c r="I509" s="216"/>
      <c r="J509" s="212"/>
      <c r="K509" s="212"/>
      <c r="L509" s="217"/>
      <c r="M509" s="218"/>
      <c r="N509" s="219"/>
      <c r="O509" s="219"/>
      <c r="P509" s="219"/>
      <c r="Q509" s="219"/>
      <c r="R509" s="219"/>
      <c r="S509" s="219"/>
      <c r="T509" s="220"/>
      <c r="AT509" s="221" t="s">
        <v>149</v>
      </c>
      <c r="AU509" s="221" t="s">
        <v>79</v>
      </c>
      <c r="AV509" s="11" t="s">
        <v>79</v>
      </c>
      <c r="AW509" s="11" t="s">
        <v>33</v>
      </c>
      <c r="AX509" s="11" t="s">
        <v>72</v>
      </c>
      <c r="AY509" s="221" t="s">
        <v>138</v>
      </c>
    </row>
    <row r="510" spans="2:51" s="11" customFormat="1" ht="12">
      <c r="B510" s="211"/>
      <c r="C510" s="212"/>
      <c r="D510" s="208" t="s">
        <v>149</v>
      </c>
      <c r="E510" s="213" t="s">
        <v>19</v>
      </c>
      <c r="F510" s="214" t="s">
        <v>781</v>
      </c>
      <c r="G510" s="212"/>
      <c r="H510" s="215">
        <v>40</v>
      </c>
      <c r="I510" s="216"/>
      <c r="J510" s="212"/>
      <c r="K510" s="212"/>
      <c r="L510" s="217"/>
      <c r="M510" s="218"/>
      <c r="N510" s="219"/>
      <c r="O510" s="219"/>
      <c r="P510" s="219"/>
      <c r="Q510" s="219"/>
      <c r="R510" s="219"/>
      <c r="S510" s="219"/>
      <c r="T510" s="220"/>
      <c r="AT510" s="221" t="s">
        <v>149</v>
      </c>
      <c r="AU510" s="221" t="s">
        <v>79</v>
      </c>
      <c r="AV510" s="11" t="s">
        <v>79</v>
      </c>
      <c r="AW510" s="11" t="s">
        <v>33</v>
      </c>
      <c r="AX510" s="11" t="s">
        <v>72</v>
      </c>
      <c r="AY510" s="221" t="s">
        <v>138</v>
      </c>
    </row>
    <row r="511" spans="2:51" s="11" customFormat="1" ht="12">
      <c r="B511" s="211"/>
      <c r="C511" s="212"/>
      <c r="D511" s="208" t="s">
        <v>149</v>
      </c>
      <c r="E511" s="212"/>
      <c r="F511" s="214" t="s">
        <v>782</v>
      </c>
      <c r="G511" s="212"/>
      <c r="H511" s="215">
        <v>750</v>
      </c>
      <c r="I511" s="216"/>
      <c r="J511" s="212"/>
      <c r="K511" s="212"/>
      <c r="L511" s="217"/>
      <c r="M511" s="218"/>
      <c r="N511" s="219"/>
      <c r="O511" s="219"/>
      <c r="P511" s="219"/>
      <c r="Q511" s="219"/>
      <c r="R511" s="219"/>
      <c r="S511" s="219"/>
      <c r="T511" s="220"/>
      <c r="AT511" s="221" t="s">
        <v>149</v>
      </c>
      <c r="AU511" s="221" t="s">
        <v>79</v>
      </c>
      <c r="AV511" s="11" t="s">
        <v>79</v>
      </c>
      <c r="AW511" s="11" t="s">
        <v>4</v>
      </c>
      <c r="AX511" s="11" t="s">
        <v>77</v>
      </c>
      <c r="AY511" s="221" t="s">
        <v>138</v>
      </c>
    </row>
    <row r="512" spans="2:65" s="1" customFormat="1" ht="16.5" customHeight="1">
      <c r="B512" s="36"/>
      <c r="C512" s="196" t="s">
        <v>783</v>
      </c>
      <c r="D512" s="196" t="s">
        <v>140</v>
      </c>
      <c r="E512" s="197" t="s">
        <v>784</v>
      </c>
      <c r="F512" s="198" t="s">
        <v>785</v>
      </c>
      <c r="G512" s="199" t="s">
        <v>167</v>
      </c>
      <c r="H512" s="200">
        <v>250</v>
      </c>
      <c r="I512" s="201"/>
      <c r="J512" s="202">
        <f>ROUND(I512*H512,2)</f>
        <v>0</v>
      </c>
      <c r="K512" s="198" t="s">
        <v>144</v>
      </c>
      <c r="L512" s="41"/>
      <c r="M512" s="203" t="s">
        <v>19</v>
      </c>
      <c r="N512" s="204" t="s">
        <v>43</v>
      </c>
      <c r="O512" s="77"/>
      <c r="P512" s="205">
        <f>O512*H512</f>
        <v>0</v>
      </c>
      <c r="Q512" s="205">
        <v>4E-05</v>
      </c>
      <c r="R512" s="205">
        <f>Q512*H512</f>
        <v>0.01</v>
      </c>
      <c r="S512" s="205">
        <v>0</v>
      </c>
      <c r="T512" s="206">
        <f>S512*H512</f>
        <v>0</v>
      </c>
      <c r="AR512" s="15" t="s">
        <v>145</v>
      </c>
      <c r="AT512" s="15" t="s">
        <v>140</v>
      </c>
      <c r="AU512" s="15" t="s">
        <v>79</v>
      </c>
      <c r="AY512" s="15" t="s">
        <v>138</v>
      </c>
      <c r="BE512" s="207">
        <f>IF(N512="základní",J512,0)</f>
        <v>0</v>
      </c>
      <c r="BF512" s="207">
        <f>IF(N512="snížená",J512,0)</f>
        <v>0</v>
      </c>
      <c r="BG512" s="207">
        <f>IF(N512="zákl. přenesená",J512,0)</f>
        <v>0</v>
      </c>
      <c r="BH512" s="207">
        <f>IF(N512="sníž. přenesená",J512,0)</f>
        <v>0</v>
      </c>
      <c r="BI512" s="207">
        <f>IF(N512="nulová",J512,0)</f>
        <v>0</v>
      </c>
      <c r="BJ512" s="15" t="s">
        <v>77</v>
      </c>
      <c r="BK512" s="207">
        <f>ROUND(I512*H512,2)</f>
        <v>0</v>
      </c>
      <c r="BL512" s="15" t="s">
        <v>145</v>
      </c>
      <c r="BM512" s="15" t="s">
        <v>786</v>
      </c>
    </row>
    <row r="513" spans="2:47" s="1" customFormat="1" ht="12">
      <c r="B513" s="36"/>
      <c r="C513" s="37"/>
      <c r="D513" s="208" t="s">
        <v>147</v>
      </c>
      <c r="E513" s="37"/>
      <c r="F513" s="209" t="s">
        <v>787</v>
      </c>
      <c r="G513" s="37"/>
      <c r="H513" s="37"/>
      <c r="I513" s="122"/>
      <c r="J513" s="37"/>
      <c r="K513" s="37"/>
      <c r="L513" s="41"/>
      <c r="M513" s="210"/>
      <c r="N513" s="77"/>
      <c r="O513" s="77"/>
      <c r="P513" s="77"/>
      <c r="Q513" s="77"/>
      <c r="R513" s="77"/>
      <c r="S513" s="77"/>
      <c r="T513" s="78"/>
      <c r="AT513" s="15" t="s">
        <v>147</v>
      </c>
      <c r="AU513" s="15" t="s">
        <v>79</v>
      </c>
    </row>
    <row r="514" spans="2:65" s="1" customFormat="1" ht="16.5" customHeight="1">
      <c r="B514" s="36"/>
      <c r="C514" s="196" t="s">
        <v>788</v>
      </c>
      <c r="D514" s="196" t="s">
        <v>140</v>
      </c>
      <c r="E514" s="197" t="s">
        <v>789</v>
      </c>
      <c r="F514" s="198" t="s">
        <v>790</v>
      </c>
      <c r="G514" s="199" t="s">
        <v>167</v>
      </c>
      <c r="H514" s="200">
        <v>105</v>
      </c>
      <c r="I514" s="201"/>
      <c r="J514" s="202">
        <f>ROUND(I514*H514,2)</f>
        <v>0</v>
      </c>
      <c r="K514" s="198" t="s">
        <v>144</v>
      </c>
      <c r="L514" s="41"/>
      <c r="M514" s="203" t="s">
        <v>19</v>
      </c>
      <c r="N514" s="204" t="s">
        <v>43</v>
      </c>
      <c r="O514" s="77"/>
      <c r="P514" s="205">
        <f>O514*H514</f>
        <v>0</v>
      </c>
      <c r="Q514" s="205">
        <v>0</v>
      </c>
      <c r="R514" s="205">
        <f>Q514*H514</f>
        <v>0</v>
      </c>
      <c r="S514" s="205">
        <v>0</v>
      </c>
      <c r="T514" s="206">
        <f>S514*H514</f>
        <v>0</v>
      </c>
      <c r="AR514" s="15" t="s">
        <v>236</v>
      </c>
      <c r="AT514" s="15" t="s">
        <v>140</v>
      </c>
      <c r="AU514" s="15" t="s">
        <v>79</v>
      </c>
      <c r="AY514" s="15" t="s">
        <v>138</v>
      </c>
      <c r="BE514" s="207">
        <f>IF(N514="základní",J514,0)</f>
        <v>0</v>
      </c>
      <c r="BF514" s="207">
        <f>IF(N514="snížená",J514,0)</f>
        <v>0</v>
      </c>
      <c r="BG514" s="207">
        <f>IF(N514="zákl. přenesená",J514,0)</f>
        <v>0</v>
      </c>
      <c r="BH514" s="207">
        <f>IF(N514="sníž. přenesená",J514,0)</f>
        <v>0</v>
      </c>
      <c r="BI514" s="207">
        <f>IF(N514="nulová",J514,0)</f>
        <v>0</v>
      </c>
      <c r="BJ514" s="15" t="s">
        <v>77</v>
      </c>
      <c r="BK514" s="207">
        <f>ROUND(I514*H514,2)</f>
        <v>0</v>
      </c>
      <c r="BL514" s="15" t="s">
        <v>236</v>
      </c>
      <c r="BM514" s="15" t="s">
        <v>791</v>
      </c>
    </row>
    <row r="515" spans="2:47" s="1" customFormat="1" ht="12">
      <c r="B515" s="36"/>
      <c r="C515" s="37"/>
      <c r="D515" s="208" t="s">
        <v>147</v>
      </c>
      <c r="E515" s="37"/>
      <c r="F515" s="209" t="s">
        <v>792</v>
      </c>
      <c r="G515" s="37"/>
      <c r="H515" s="37"/>
      <c r="I515" s="122"/>
      <c r="J515" s="37"/>
      <c r="K515" s="37"/>
      <c r="L515" s="41"/>
      <c r="M515" s="210"/>
      <c r="N515" s="77"/>
      <c r="O515" s="77"/>
      <c r="P515" s="77"/>
      <c r="Q515" s="77"/>
      <c r="R515" s="77"/>
      <c r="S515" s="77"/>
      <c r="T515" s="78"/>
      <c r="AT515" s="15" t="s">
        <v>147</v>
      </c>
      <c r="AU515" s="15" t="s">
        <v>79</v>
      </c>
    </row>
    <row r="516" spans="2:51" s="11" customFormat="1" ht="12">
      <c r="B516" s="211"/>
      <c r="C516" s="212"/>
      <c r="D516" s="208" t="s">
        <v>149</v>
      </c>
      <c r="E516" s="213" t="s">
        <v>19</v>
      </c>
      <c r="F516" s="214" t="s">
        <v>453</v>
      </c>
      <c r="G516" s="212"/>
      <c r="H516" s="215">
        <v>15</v>
      </c>
      <c r="I516" s="216"/>
      <c r="J516" s="212"/>
      <c r="K516" s="212"/>
      <c r="L516" s="217"/>
      <c r="M516" s="218"/>
      <c r="N516" s="219"/>
      <c r="O516" s="219"/>
      <c r="P516" s="219"/>
      <c r="Q516" s="219"/>
      <c r="R516" s="219"/>
      <c r="S516" s="219"/>
      <c r="T516" s="220"/>
      <c r="AT516" s="221" t="s">
        <v>149</v>
      </c>
      <c r="AU516" s="221" t="s">
        <v>79</v>
      </c>
      <c r="AV516" s="11" t="s">
        <v>79</v>
      </c>
      <c r="AW516" s="11" t="s">
        <v>33</v>
      </c>
      <c r="AX516" s="11" t="s">
        <v>72</v>
      </c>
      <c r="AY516" s="221" t="s">
        <v>138</v>
      </c>
    </row>
    <row r="517" spans="2:51" s="11" customFormat="1" ht="12">
      <c r="B517" s="211"/>
      <c r="C517" s="212"/>
      <c r="D517" s="208" t="s">
        <v>149</v>
      </c>
      <c r="E517" s="213" t="s">
        <v>19</v>
      </c>
      <c r="F517" s="214" t="s">
        <v>793</v>
      </c>
      <c r="G517" s="212"/>
      <c r="H517" s="215">
        <v>20</v>
      </c>
      <c r="I517" s="216"/>
      <c r="J517" s="212"/>
      <c r="K517" s="212"/>
      <c r="L517" s="217"/>
      <c r="M517" s="218"/>
      <c r="N517" s="219"/>
      <c r="O517" s="219"/>
      <c r="P517" s="219"/>
      <c r="Q517" s="219"/>
      <c r="R517" s="219"/>
      <c r="S517" s="219"/>
      <c r="T517" s="220"/>
      <c r="AT517" s="221" t="s">
        <v>149</v>
      </c>
      <c r="AU517" s="221" t="s">
        <v>79</v>
      </c>
      <c r="AV517" s="11" t="s">
        <v>79</v>
      </c>
      <c r="AW517" s="11" t="s">
        <v>33</v>
      </c>
      <c r="AX517" s="11" t="s">
        <v>72</v>
      </c>
      <c r="AY517" s="221" t="s">
        <v>138</v>
      </c>
    </row>
    <row r="518" spans="2:51" s="11" customFormat="1" ht="12">
      <c r="B518" s="211"/>
      <c r="C518" s="212"/>
      <c r="D518" s="208" t="s">
        <v>149</v>
      </c>
      <c r="E518" s="212"/>
      <c r="F518" s="214" t="s">
        <v>794</v>
      </c>
      <c r="G518" s="212"/>
      <c r="H518" s="215">
        <v>105</v>
      </c>
      <c r="I518" s="216"/>
      <c r="J518" s="212"/>
      <c r="K518" s="212"/>
      <c r="L518" s="217"/>
      <c r="M518" s="218"/>
      <c r="N518" s="219"/>
      <c r="O518" s="219"/>
      <c r="P518" s="219"/>
      <c r="Q518" s="219"/>
      <c r="R518" s="219"/>
      <c r="S518" s="219"/>
      <c r="T518" s="220"/>
      <c r="AT518" s="221" t="s">
        <v>149</v>
      </c>
      <c r="AU518" s="221" t="s">
        <v>79</v>
      </c>
      <c r="AV518" s="11" t="s">
        <v>79</v>
      </c>
      <c r="AW518" s="11" t="s">
        <v>4</v>
      </c>
      <c r="AX518" s="11" t="s">
        <v>77</v>
      </c>
      <c r="AY518" s="221" t="s">
        <v>138</v>
      </c>
    </row>
    <row r="519" spans="2:65" s="1" customFormat="1" ht="16.5" customHeight="1">
      <c r="B519" s="36"/>
      <c r="C519" s="196" t="s">
        <v>795</v>
      </c>
      <c r="D519" s="196" t="s">
        <v>140</v>
      </c>
      <c r="E519" s="197" t="s">
        <v>796</v>
      </c>
      <c r="F519" s="198" t="s">
        <v>797</v>
      </c>
      <c r="G519" s="199" t="s">
        <v>167</v>
      </c>
      <c r="H519" s="200">
        <v>35</v>
      </c>
      <c r="I519" s="201"/>
      <c r="J519" s="202">
        <f>ROUND(I519*H519,2)</f>
        <v>0</v>
      </c>
      <c r="K519" s="198" t="s">
        <v>144</v>
      </c>
      <c r="L519" s="41"/>
      <c r="M519" s="203" t="s">
        <v>19</v>
      </c>
      <c r="N519" s="204" t="s">
        <v>43</v>
      </c>
      <c r="O519" s="77"/>
      <c r="P519" s="205">
        <f>O519*H519</f>
        <v>0</v>
      </c>
      <c r="Q519" s="205">
        <v>4E-05</v>
      </c>
      <c r="R519" s="205">
        <f>Q519*H519</f>
        <v>0.0014000000000000002</v>
      </c>
      <c r="S519" s="205">
        <v>0</v>
      </c>
      <c r="T519" s="206">
        <f>S519*H519</f>
        <v>0</v>
      </c>
      <c r="AR519" s="15" t="s">
        <v>145</v>
      </c>
      <c r="AT519" s="15" t="s">
        <v>140</v>
      </c>
      <c r="AU519" s="15" t="s">
        <v>79</v>
      </c>
      <c r="AY519" s="15" t="s">
        <v>138</v>
      </c>
      <c r="BE519" s="207">
        <f>IF(N519="základní",J519,0)</f>
        <v>0</v>
      </c>
      <c r="BF519" s="207">
        <f>IF(N519="snížená",J519,0)</f>
        <v>0</v>
      </c>
      <c r="BG519" s="207">
        <f>IF(N519="zákl. přenesená",J519,0)</f>
        <v>0</v>
      </c>
      <c r="BH519" s="207">
        <f>IF(N519="sníž. přenesená",J519,0)</f>
        <v>0</v>
      </c>
      <c r="BI519" s="207">
        <f>IF(N519="nulová",J519,0)</f>
        <v>0</v>
      </c>
      <c r="BJ519" s="15" t="s">
        <v>77</v>
      </c>
      <c r="BK519" s="207">
        <f>ROUND(I519*H519,2)</f>
        <v>0</v>
      </c>
      <c r="BL519" s="15" t="s">
        <v>145</v>
      </c>
      <c r="BM519" s="15" t="s">
        <v>798</v>
      </c>
    </row>
    <row r="520" spans="2:47" s="1" customFormat="1" ht="12">
      <c r="B520" s="36"/>
      <c r="C520" s="37"/>
      <c r="D520" s="208" t="s">
        <v>147</v>
      </c>
      <c r="E520" s="37"/>
      <c r="F520" s="209" t="s">
        <v>799</v>
      </c>
      <c r="G520" s="37"/>
      <c r="H520" s="37"/>
      <c r="I520" s="122"/>
      <c r="J520" s="37"/>
      <c r="K520" s="37"/>
      <c r="L520" s="41"/>
      <c r="M520" s="210"/>
      <c r="N520" s="77"/>
      <c r="O520" s="77"/>
      <c r="P520" s="77"/>
      <c r="Q520" s="77"/>
      <c r="R520" s="77"/>
      <c r="S520" s="77"/>
      <c r="T520" s="78"/>
      <c r="AT520" s="15" t="s">
        <v>147</v>
      </c>
      <c r="AU520" s="15" t="s">
        <v>79</v>
      </c>
    </row>
    <row r="521" spans="2:65" s="1" customFormat="1" ht="16.5" customHeight="1">
      <c r="B521" s="36"/>
      <c r="C521" s="196" t="s">
        <v>800</v>
      </c>
      <c r="D521" s="196" t="s">
        <v>140</v>
      </c>
      <c r="E521" s="197" t="s">
        <v>801</v>
      </c>
      <c r="F521" s="198" t="s">
        <v>802</v>
      </c>
      <c r="G521" s="199" t="s">
        <v>167</v>
      </c>
      <c r="H521" s="200">
        <v>52</v>
      </c>
      <c r="I521" s="201"/>
      <c r="J521" s="202">
        <f>ROUND(I521*H521,2)</f>
        <v>0</v>
      </c>
      <c r="K521" s="198" t="s">
        <v>144</v>
      </c>
      <c r="L521" s="41"/>
      <c r="M521" s="203" t="s">
        <v>19</v>
      </c>
      <c r="N521" s="204" t="s">
        <v>43</v>
      </c>
      <c r="O521" s="77"/>
      <c r="P521" s="205">
        <f>O521*H521</f>
        <v>0</v>
      </c>
      <c r="Q521" s="205">
        <v>0</v>
      </c>
      <c r="R521" s="205">
        <f>Q521*H521</f>
        <v>0</v>
      </c>
      <c r="S521" s="205">
        <v>0</v>
      </c>
      <c r="T521" s="206">
        <f>S521*H521</f>
        <v>0</v>
      </c>
      <c r="AR521" s="15" t="s">
        <v>236</v>
      </c>
      <c r="AT521" s="15" t="s">
        <v>140</v>
      </c>
      <c r="AU521" s="15" t="s">
        <v>79</v>
      </c>
      <c r="AY521" s="15" t="s">
        <v>138</v>
      </c>
      <c r="BE521" s="207">
        <f>IF(N521="základní",J521,0)</f>
        <v>0</v>
      </c>
      <c r="BF521" s="207">
        <f>IF(N521="snížená",J521,0)</f>
        <v>0</v>
      </c>
      <c r="BG521" s="207">
        <f>IF(N521="zákl. přenesená",J521,0)</f>
        <v>0</v>
      </c>
      <c r="BH521" s="207">
        <f>IF(N521="sníž. přenesená",J521,0)</f>
        <v>0</v>
      </c>
      <c r="BI521" s="207">
        <f>IF(N521="nulová",J521,0)</f>
        <v>0</v>
      </c>
      <c r="BJ521" s="15" t="s">
        <v>77</v>
      </c>
      <c r="BK521" s="207">
        <f>ROUND(I521*H521,2)</f>
        <v>0</v>
      </c>
      <c r="BL521" s="15" t="s">
        <v>236</v>
      </c>
      <c r="BM521" s="15" t="s">
        <v>803</v>
      </c>
    </row>
    <row r="522" spans="2:47" s="1" customFormat="1" ht="12">
      <c r="B522" s="36"/>
      <c r="C522" s="37"/>
      <c r="D522" s="208" t="s">
        <v>147</v>
      </c>
      <c r="E522" s="37"/>
      <c r="F522" s="209" t="s">
        <v>804</v>
      </c>
      <c r="G522" s="37"/>
      <c r="H522" s="37"/>
      <c r="I522" s="122"/>
      <c r="J522" s="37"/>
      <c r="K522" s="37"/>
      <c r="L522" s="41"/>
      <c r="M522" s="210"/>
      <c r="N522" s="77"/>
      <c r="O522" s="77"/>
      <c r="P522" s="77"/>
      <c r="Q522" s="77"/>
      <c r="R522" s="77"/>
      <c r="S522" s="77"/>
      <c r="T522" s="78"/>
      <c r="AT522" s="15" t="s">
        <v>147</v>
      </c>
      <c r="AU522" s="15" t="s">
        <v>79</v>
      </c>
    </row>
    <row r="523" spans="2:51" s="11" customFormat="1" ht="12">
      <c r="B523" s="211"/>
      <c r="C523" s="212"/>
      <c r="D523" s="208" t="s">
        <v>149</v>
      </c>
      <c r="E523" s="213" t="s">
        <v>19</v>
      </c>
      <c r="F523" s="214" t="s">
        <v>805</v>
      </c>
      <c r="G523" s="212"/>
      <c r="H523" s="215">
        <v>52</v>
      </c>
      <c r="I523" s="216"/>
      <c r="J523" s="212"/>
      <c r="K523" s="212"/>
      <c r="L523" s="217"/>
      <c r="M523" s="218"/>
      <c r="N523" s="219"/>
      <c r="O523" s="219"/>
      <c r="P523" s="219"/>
      <c r="Q523" s="219"/>
      <c r="R523" s="219"/>
      <c r="S523" s="219"/>
      <c r="T523" s="220"/>
      <c r="AT523" s="221" t="s">
        <v>149</v>
      </c>
      <c r="AU523" s="221" t="s">
        <v>79</v>
      </c>
      <c r="AV523" s="11" t="s">
        <v>79</v>
      </c>
      <c r="AW523" s="11" t="s">
        <v>33</v>
      </c>
      <c r="AX523" s="11" t="s">
        <v>72</v>
      </c>
      <c r="AY523" s="221" t="s">
        <v>138</v>
      </c>
    </row>
    <row r="524" spans="2:63" s="10" customFormat="1" ht="20.85" customHeight="1">
      <c r="B524" s="180"/>
      <c r="C524" s="181"/>
      <c r="D524" s="182" t="s">
        <v>71</v>
      </c>
      <c r="E524" s="194" t="s">
        <v>723</v>
      </c>
      <c r="F524" s="194" t="s">
        <v>806</v>
      </c>
      <c r="G524" s="181"/>
      <c r="H524" s="181"/>
      <c r="I524" s="184"/>
      <c r="J524" s="195">
        <f>BK524</f>
        <v>0</v>
      </c>
      <c r="K524" s="181"/>
      <c r="L524" s="186"/>
      <c r="M524" s="187"/>
      <c r="N524" s="188"/>
      <c r="O524" s="188"/>
      <c r="P524" s="189">
        <f>SUM(P525:P585)</f>
        <v>0</v>
      </c>
      <c r="Q524" s="188"/>
      <c r="R524" s="189">
        <f>SUM(R525:R585)</f>
        <v>0.040299999999999996</v>
      </c>
      <c r="S524" s="188"/>
      <c r="T524" s="190">
        <f>SUM(T525:T585)</f>
        <v>0</v>
      </c>
      <c r="AR524" s="191" t="s">
        <v>77</v>
      </c>
      <c r="AT524" s="192" t="s">
        <v>71</v>
      </c>
      <c r="AU524" s="192" t="s">
        <v>79</v>
      </c>
      <c r="AY524" s="191" t="s">
        <v>138</v>
      </c>
      <c r="BK524" s="193">
        <f>SUM(BK525:BK585)</f>
        <v>0</v>
      </c>
    </row>
    <row r="525" spans="2:65" s="1" customFormat="1" ht="16.5" customHeight="1">
      <c r="B525" s="36"/>
      <c r="C525" s="196" t="s">
        <v>807</v>
      </c>
      <c r="D525" s="196" t="s">
        <v>140</v>
      </c>
      <c r="E525" s="197" t="s">
        <v>808</v>
      </c>
      <c r="F525" s="198" t="s">
        <v>809</v>
      </c>
      <c r="G525" s="199" t="s">
        <v>167</v>
      </c>
      <c r="H525" s="200">
        <v>310</v>
      </c>
      <c r="I525" s="201"/>
      <c r="J525" s="202">
        <f>ROUND(I525*H525,2)</f>
        <v>0</v>
      </c>
      <c r="K525" s="198" t="s">
        <v>144</v>
      </c>
      <c r="L525" s="41"/>
      <c r="M525" s="203" t="s">
        <v>19</v>
      </c>
      <c r="N525" s="204" t="s">
        <v>43</v>
      </c>
      <c r="O525" s="77"/>
      <c r="P525" s="205">
        <f>O525*H525</f>
        <v>0</v>
      </c>
      <c r="Q525" s="205">
        <v>0.00013</v>
      </c>
      <c r="R525" s="205">
        <f>Q525*H525</f>
        <v>0.040299999999999996</v>
      </c>
      <c r="S525" s="205">
        <v>0</v>
      </c>
      <c r="T525" s="206">
        <f>S525*H525</f>
        <v>0</v>
      </c>
      <c r="AR525" s="15" t="s">
        <v>145</v>
      </c>
      <c r="AT525" s="15" t="s">
        <v>140</v>
      </c>
      <c r="AU525" s="15" t="s">
        <v>158</v>
      </c>
      <c r="AY525" s="15" t="s">
        <v>138</v>
      </c>
      <c r="BE525" s="207">
        <f>IF(N525="základní",J525,0)</f>
        <v>0</v>
      </c>
      <c r="BF525" s="207">
        <f>IF(N525="snížená",J525,0)</f>
        <v>0</v>
      </c>
      <c r="BG525" s="207">
        <f>IF(N525="zákl. přenesená",J525,0)</f>
        <v>0</v>
      </c>
      <c r="BH525" s="207">
        <f>IF(N525="sníž. přenesená",J525,0)</f>
        <v>0</v>
      </c>
      <c r="BI525" s="207">
        <f>IF(N525="nulová",J525,0)</f>
        <v>0</v>
      </c>
      <c r="BJ525" s="15" t="s">
        <v>77</v>
      </c>
      <c r="BK525" s="207">
        <f>ROUND(I525*H525,2)</f>
        <v>0</v>
      </c>
      <c r="BL525" s="15" t="s">
        <v>145</v>
      </c>
      <c r="BM525" s="15" t="s">
        <v>810</v>
      </c>
    </row>
    <row r="526" spans="2:47" s="1" customFormat="1" ht="12">
      <c r="B526" s="36"/>
      <c r="C526" s="37"/>
      <c r="D526" s="208" t="s">
        <v>147</v>
      </c>
      <c r="E526" s="37"/>
      <c r="F526" s="209" t="s">
        <v>811</v>
      </c>
      <c r="G526" s="37"/>
      <c r="H526" s="37"/>
      <c r="I526" s="122"/>
      <c r="J526" s="37"/>
      <c r="K526" s="37"/>
      <c r="L526" s="41"/>
      <c r="M526" s="210"/>
      <c r="N526" s="77"/>
      <c r="O526" s="77"/>
      <c r="P526" s="77"/>
      <c r="Q526" s="77"/>
      <c r="R526" s="77"/>
      <c r="S526" s="77"/>
      <c r="T526" s="78"/>
      <c r="AT526" s="15" t="s">
        <v>147</v>
      </c>
      <c r="AU526" s="15" t="s">
        <v>158</v>
      </c>
    </row>
    <row r="527" spans="2:47" s="1" customFormat="1" ht="12">
      <c r="B527" s="36"/>
      <c r="C527" s="37"/>
      <c r="D527" s="208" t="s">
        <v>317</v>
      </c>
      <c r="E527" s="37"/>
      <c r="F527" s="243" t="s">
        <v>812</v>
      </c>
      <c r="G527" s="37"/>
      <c r="H527" s="37"/>
      <c r="I527" s="122"/>
      <c r="J527" s="37"/>
      <c r="K527" s="37"/>
      <c r="L527" s="41"/>
      <c r="M527" s="210"/>
      <c r="N527" s="77"/>
      <c r="O527" s="77"/>
      <c r="P527" s="77"/>
      <c r="Q527" s="77"/>
      <c r="R527" s="77"/>
      <c r="S527" s="77"/>
      <c r="T527" s="78"/>
      <c r="AT527" s="15" t="s">
        <v>317</v>
      </c>
      <c r="AU527" s="15" t="s">
        <v>158</v>
      </c>
    </row>
    <row r="528" spans="2:51" s="11" customFormat="1" ht="12">
      <c r="B528" s="211"/>
      <c r="C528" s="212"/>
      <c r="D528" s="208" t="s">
        <v>149</v>
      </c>
      <c r="E528" s="213" t="s">
        <v>19</v>
      </c>
      <c r="F528" s="214" t="s">
        <v>813</v>
      </c>
      <c r="G528" s="212"/>
      <c r="H528" s="215">
        <v>50</v>
      </c>
      <c r="I528" s="216"/>
      <c r="J528" s="212"/>
      <c r="K528" s="212"/>
      <c r="L528" s="217"/>
      <c r="M528" s="218"/>
      <c r="N528" s="219"/>
      <c r="O528" s="219"/>
      <c r="P528" s="219"/>
      <c r="Q528" s="219"/>
      <c r="R528" s="219"/>
      <c r="S528" s="219"/>
      <c r="T528" s="220"/>
      <c r="AT528" s="221" t="s">
        <v>149</v>
      </c>
      <c r="AU528" s="221" t="s">
        <v>158</v>
      </c>
      <c r="AV528" s="11" t="s">
        <v>79</v>
      </c>
      <c r="AW528" s="11" t="s">
        <v>33</v>
      </c>
      <c r="AX528" s="11" t="s">
        <v>72</v>
      </c>
      <c r="AY528" s="221" t="s">
        <v>138</v>
      </c>
    </row>
    <row r="529" spans="2:51" s="11" customFormat="1" ht="12">
      <c r="B529" s="211"/>
      <c r="C529" s="212"/>
      <c r="D529" s="208" t="s">
        <v>149</v>
      </c>
      <c r="E529" s="213" t="s">
        <v>19</v>
      </c>
      <c r="F529" s="214" t="s">
        <v>814</v>
      </c>
      <c r="G529" s="212"/>
      <c r="H529" s="215">
        <v>80</v>
      </c>
      <c r="I529" s="216"/>
      <c r="J529" s="212"/>
      <c r="K529" s="212"/>
      <c r="L529" s="217"/>
      <c r="M529" s="218"/>
      <c r="N529" s="219"/>
      <c r="O529" s="219"/>
      <c r="P529" s="219"/>
      <c r="Q529" s="219"/>
      <c r="R529" s="219"/>
      <c r="S529" s="219"/>
      <c r="T529" s="220"/>
      <c r="AT529" s="221" t="s">
        <v>149</v>
      </c>
      <c r="AU529" s="221" t="s">
        <v>158</v>
      </c>
      <c r="AV529" s="11" t="s">
        <v>79</v>
      </c>
      <c r="AW529" s="11" t="s">
        <v>33</v>
      </c>
      <c r="AX529" s="11" t="s">
        <v>72</v>
      </c>
      <c r="AY529" s="221" t="s">
        <v>138</v>
      </c>
    </row>
    <row r="530" spans="2:51" s="11" customFormat="1" ht="12">
      <c r="B530" s="211"/>
      <c r="C530" s="212"/>
      <c r="D530" s="208" t="s">
        <v>149</v>
      </c>
      <c r="E530" s="213" t="s">
        <v>19</v>
      </c>
      <c r="F530" s="214" t="s">
        <v>815</v>
      </c>
      <c r="G530" s="212"/>
      <c r="H530" s="215">
        <v>25</v>
      </c>
      <c r="I530" s="216"/>
      <c r="J530" s="212"/>
      <c r="K530" s="212"/>
      <c r="L530" s="217"/>
      <c r="M530" s="218"/>
      <c r="N530" s="219"/>
      <c r="O530" s="219"/>
      <c r="P530" s="219"/>
      <c r="Q530" s="219"/>
      <c r="R530" s="219"/>
      <c r="S530" s="219"/>
      <c r="T530" s="220"/>
      <c r="AT530" s="221" t="s">
        <v>149</v>
      </c>
      <c r="AU530" s="221" t="s">
        <v>158</v>
      </c>
      <c r="AV530" s="11" t="s">
        <v>79</v>
      </c>
      <c r="AW530" s="11" t="s">
        <v>33</v>
      </c>
      <c r="AX530" s="11" t="s">
        <v>72</v>
      </c>
      <c r="AY530" s="221" t="s">
        <v>138</v>
      </c>
    </row>
    <row r="531" spans="2:51" s="11" customFormat="1" ht="12">
      <c r="B531" s="211"/>
      <c r="C531" s="212"/>
      <c r="D531" s="208" t="s">
        <v>149</v>
      </c>
      <c r="E531" s="212"/>
      <c r="F531" s="214" t="s">
        <v>816</v>
      </c>
      <c r="G531" s="212"/>
      <c r="H531" s="215">
        <v>310</v>
      </c>
      <c r="I531" s="216"/>
      <c r="J531" s="212"/>
      <c r="K531" s="212"/>
      <c r="L531" s="217"/>
      <c r="M531" s="218"/>
      <c r="N531" s="219"/>
      <c r="O531" s="219"/>
      <c r="P531" s="219"/>
      <c r="Q531" s="219"/>
      <c r="R531" s="219"/>
      <c r="S531" s="219"/>
      <c r="T531" s="220"/>
      <c r="AT531" s="221" t="s">
        <v>149</v>
      </c>
      <c r="AU531" s="221" t="s">
        <v>158</v>
      </c>
      <c r="AV531" s="11" t="s">
        <v>79</v>
      </c>
      <c r="AW531" s="11" t="s">
        <v>4</v>
      </c>
      <c r="AX531" s="11" t="s">
        <v>77</v>
      </c>
      <c r="AY531" s="221" t="s">
        <v>138</v>
      </c>
    </row>
    <row r="532" spans="2:65" s="1" customFormat="1" ht="16.5" customHeight="1">
      <c r="B532" s="36"/>
      <c r="C532" s="196" t="s">
        <v>817</v>
      </c>
      <c r="D532" s="196" t="s">
        <v>140</v>
      </c>
      <c r="E532" s="197" t="s">
        <v>818</v>
      </c>
      <c r="F532" s="198" t="s">
        <v>819</v>
      </c>
      <c r="G532" s="199" t="s">
        <v>167</v>
      </c>
      <c r="H532" s="200">
        <v>173.672</v>
      </c>
      <c r="I532" s="201"/>
      <c r="J532" s="202">
        <f>ROUND(I532*H532,2)</f>
        <v>0</v>
      </c>
      <c r="K532" s="198" t="s">
        <v>144</v>
      </c>
      <c r="L532" s="41"/>
      <c r="M532" s="203" t="s">
        <v>19</v>
      </c>
      <c r="N532" s="204" t="s">
        <v>43</v>
      </c>
      <c r="O532" s="77"/>
      <c r="P532" s="205">
        <f>O532*H532</f>
        <v>0</v>
      </c>
      <c r="Q532" s="205">
        <v>0</v>
      </c>
      <c r="R532" s="205">
        <f>Q532*H532</f>
        <v>0</v>
      </c>
      <c r="S532" s="205">
        <v>0</v>
      </c>
      <c r="T532" s="206">
        <f>S532*H532</f>
        <v>0</v>
      </c>
      <c r="AR532" s="15" t="s">
        <v>145</v>
      </c>
      <c r="AT532" s="15" t="s">
        <v>140</v>
      </c>
      <c r="AU532" s="15" t="s">
        <v>158</v>
      </c>
      <c r="AY532" s="15" t="s">
        <v>138</v>
      </c>
      <c r="BE532" s="207">
        <f>IF(N532="základní",J532,0)</f>
        <v>0</v>
      </c>
      <c r="BF532" s="207">
        <f>IF(N532="snížená",J532,0)</f>
        <v>0</v>
      </c>
      <c r="BG532" s="207">
        <f>IF(N532="zákl. přenesená",J532,0)</f>
        <v>0</v>
      </c>
      <c r="BH532" s="207">
        <f>IF(N532="sníž. přenesená",J532,0)</f>
        <v>0</v>
      </c>
      <c r="BI532" s="207">
        <f>IF(N532="nulová",J532,0)</f>
        <v>0</v>
      </c>
      <c r="BJ532" s="15" t="s">
        <v>77</v>
      </c>
      <c r="BK532" s="207">
        <f>ROUND(I532*H532,2)</f>
        <v>0</v>
      </c>
      <c r="BL532" s="15" t="s">
        <v>145</v>
      </c>
      <c r="BM532" s="15" t="s">
        <v>820</v>
      </c>
    </row>
    <row r="533" spans="2:47" s="1" customFormat="1" ht="12">
      <c r="B533" s="36"/>
      <c r="C533" s="37"/>
      <c r="D533" s="208" t="s">
        <v>147</v>
      </c>
      <c r="E533" s="37"/>
      <c r="F533" s="209" t="s">
        <v>821</v>
      </c>
      <c r="G533" s="37"/>
      <c r="H533" s="37"/>
      <c r="I533" s="122"/>
      <c r="J533" s="37"/>
      <c r="K533" s="37"/>
      <c r="L533" s="41"/>
      <c r="M533" s="210"/>
      <c r="N533" s="77"/>
      <c r="O533" s="77"/>
      <c r="P533" s="77"/>
      <c r="Q533" s="77"/>
      <c r="R533" s="77"/>
      <c r="S533" s="77"/>
      <c r="T533" s="78"/>
      <c r="AT533" s="15" t="s">
        <v>147</v>
      </c>
      <c r="AU533" s="15" t="s">
        <v>158</v>
      </c>
    </row>
    <row r="534" spans="2:51" s="11" customFormat="1" ht="12">
      <c r="B534" s="211"/>
      <c r="C534" s="212"/>
      <c r="D534" s="208" t="s">
        <v>149</v>
      </c>
      <c r="E534" s="213" t="s">
        <v>19</v>
      </c>
      <c r="F534" s="214" t="s">
        <v>822</v>
      </c>
      <c r="G534" s="212"/>
      <c r="H534" s="215">
        <v>20.72</v>
      </c>
      <c r="I534" s="216"/>
      <c r="J534" s="212"/>
      <c r="K534" s="212"/>
      <c r="L534" s="217"/>
      <c r="M534" s="218"/>
      <c r="N534" s="219"/>
      <c r="O534" s="219"/>
      <c r="P534" s="219"/>
      <c r="Q534" s="219"/>
      <c r="R534" s="219"/>
      <c r="S534" s="219"/>
      <c r="T534" s="220"/>
      <c r="AT534" s="221" t="s">
        <v>149</v>
      </c>
      <c r="AU534" s="221" t="s">
        <v>158</v>
      </c>
      <c r="AV534" s="11" t="s">
        <v>79</v>
      </c>
      <c r="AW534" s="11" t="s">
        <v>33</v>
      </c>
      <c r="AX534" s="11" t="s">
        <v>72</v>
      </c>
      <c r="AY534" s="221" t="s">
        <v>138</v>
      </c>
    </row>
    <row r="535" spans="2:51" s="11" customFormat="1" ht="12">
      <c r="B535" s="211"/>
      <c r="C535" s="212"/>
      <c r="D535" s="208" t="s">
        <v>149</v>
      </c>
      <c r="E535" s="213" t="s">
        <v>19</v>
      </c>
      <c r="F535" s="214" t="s">
        <v>823</v>
      </c>
      <c r="G535" s="212"/>
      <c r="H535" s="215">
        <v>56.052</v>
      </c>
      <c r="I535" s="216"/>
      <c r="J535" s="212"/>
      <c r="K535" s="212"/>
      <c r="L535" s="217"/>
      <c r="M535" s="218"/>
      <c r="N535" s="219"/>
      <c r="O535" s="219"/>
      <c r="P535" s="219"/>
      <c r="Q535" s="219"/>
      <c r="R535" s="219"/>
      <c r="S535" s="219"/>
      <c r="T535" s="220"/>
      <c r="AT535" s="221" t="s">
        <v>149</v>
      </c>
      <c r="AU535" s="221" t="s">
        <v>158</v>
      </c>
      <c r="AV535" s="11" t="s">
        <v>79</v>
      </c>
      <c r="AW535" s="11" t="s">
        <v>33</v>
      </c>
      <c r="AX535" s="11" t="s">
        <v>72</v>
      </c>
      <c r="AY535" s="221" t="s">
        <v>138</v>
      </c>
    </row>
    <row r="536" spans="2:51" s="11" customFormat="1" ht="12">
      <c r="B536" s="211"/>
      <c r="C536" s="212"/>
      <c r="D536" s="208" t="s">
        <v>149</v>
      </c>
      <c r="E536" s="213" t="s">
        <v>19</v>
      </c>
      <c r="F536" s="214" t="s">
        <v>824</v>
      </c>
      <c r="G536" s="212"/>
      <c r="H536" s="215">
        <v>96.9</v>
      </c>
      <c r="I536" s="216"/>
      <c r="J536" s="212"/>
      <c r="K536" s="212"/>
      <c r="L536" s="217"/>
      <c r="M536" s="218"/>
      <c r="N536" s="219"/>
      <c r="O536" s="219"/>
      <c r="P536" s="219"/>
      <c r="Q536" s="219"/>
      <c r="R536" s="219"/>
      <c r="S536" s="219"/>
      <c r="T536" s="220"/>
      <c r="AT536" s="221" t="s">
        <v>149</v>
      </c>
      <c r="AU536" s="221" t="s">
        <v>158</v>
      </c>
      <c r="AV536" s="11" t="s">
        <v>79</v>
      </c>
      <c r="AW536" s="11" t="s">
        <v>33</v>
      </c>
      <c r="AX536" s="11" t="s">
        <v>72</v>
      </c>
      <c r="AY536" s="221" t="s">
        <v>138</v>
      </c>
    </row>
    <row r="537" spans="2:65" s="1" customFormat="1" ht="16.5" customHeight="1">
      <c r="B537" s="36"/>
      <c r="C537" s="196" t="s">
        <v>825</v>
      </c>
      <c r="D537" s="196" t="s">
        <v>140</v>
      </c>
      <c r="E537" s="197" t="s">
        <v>826</v>
      </c>
      <c r="F537" s="198" t="s">
        <v>827</v>
      </c>
      <c r="G537" s="199" t="s">
        <v>167</v>
      </c>
      <c r="H537" s="200">
        <v>173.672</v>
      </c>
      <c r="I537" s="201"/>
      <c r="J537" s="202">
        <f>ROUND(I537*H537,2)</f>
        <v>0</v>
      </c>
      <c r="K537" s="198" t="s">
        <v>144</v>
      </c>
      <c r="L537" s="41"/>
      <c r="M537" s="203" t="s">
        <v>19</v>
      </c>
      <c r="N537" s="204" t="s">
        <v>43</v>
      </c>
      <c r="O537" s="77"/>
      <c r="P537" s="205">
        <f>O537*H537</f>
        <v>0</v>
      </c>
      <c r="Q537" s="205">
        <v>0</v>
      </c>
      <c r="R537" s="205">
        <f>Q537*H537</f>
        <v>0</v>
      </c>
      <c r="S537" s="205">
        <v>0</v>
      </c>
      <c r="T537" s="206">
        <f>S537*H537</f>
        <v>0</v>
      </c>
      <c r="AR537" s="15" t="s">
        <v>145</v>
      </c>
      <c r="AT537" s="15" t="s">
        <v>140</v>
      </c>
      <c r="AU537" s="15" t="s">
        <v>158</v>
      </c>
      <c r="AY537" s="15" t="s">
        <v>138</v>
      </c>
      <c r="BE537" s="207">
        <f>IF(N537="základní",J537,0)</f>
        <v>0</v>
      </c>
      <c r="BF537" s="207">
        <f>IF(N537="snížená",J537,0)</f>
        <v>0</v>
      </c>
      <c r="BG537" s="207">
        <f>IF(N537="zákl. přenesená",J537,0)</f>
        <v>0</v>
      </c>
      <c r="BH537" s="207">
        <f>IF(N537="sníž. přenesená",J537,0)</f>
        <v>0</v>
      </c>
      <c r="BI537" s="207">
        <f>IF(N537="nulová",J537,0)</f>
        <v>0</v>
      </c>
      <c r="BJ537" s="15" t="s">
        <v>77</v>
      </c>
      <c r="BK537" s="207">
        <f>ROUND(I537*H537,2)</f>
        <v>0</v>
      </c>
      <c r="BL537" s="15" t="s">
        <v>145</v>
      </c>
      <c r="BM537" s="15" t="s">
        <v>828</v>
      </c>
    </row>
    <row r="538" spans="2:47" s="1" customFormat="1" ht="12">
      <c r="B538" s="36"/>
      <c r="C538" s="37"/>
      <c r="D538" s="208" t="s">
        <v>147</v>
      </c>
      <c r="E538" s="37"/>
      <c r="F538" s="209" t="s">
        <v>829</v>
      </c>
      <c r="G538" s="37"/>
      <c r="H538" s="37"/>
      <c r="I538" s="122"/>
      <c r="J538" s="37"/>
      <c r="K538" s="37"/>
      <c r="L538" s="41"/>
      <c r="M538" s="210"/>
      <c r="N538" s="77"/>
      <c r="O538" s="77"/>
      <c r="P538" s="77"/>
      <c r="Q538" s="77"/>
      <c r="R538" s="77"/>
      <c r="S538" s="77"/>
      <c r="T538" s="78"/>
      <c r="AT538" s="15" t="s">
        <v>147</v>
      </c>
      <c r="AU538" s="15" t="s">
        <v>158</v>
      </c>
    </row>
    <row r="539" spans="2:65" s="1" customFormat="1" ht="16.5" customHeight="1">
      <c r="B539" s="36"/>
      <c r="C539" s="196" t="s">
        <v>830</v>
      </c>
      <c r="D539" s="196" t="s">
        <v>140</v>
      </c>
      <c r="E539" s="197" t="s">
        <v>831</v>
      </c>
      <c r="F539" s="198" t="s">
        <v>832</v>
      </c>
      <c r="G539" s="199" t="s">
        <v>167</v>
      </c>
      <c r="H539" s="200">
        <v>10420.32</v>
      </c>
      <c r="I539" s="201"/>
      <c r="J539" s="202">
        <f>ROUND(I539*H539,2)</f>
        <v>0</v>
      </c>
      <c r="K539" s="198" t="s">
        <v>144</v>
      </c>
      <c r="L539" s="41"/>
      <c r="M539" s="203" t="s">
        <v>19</v>
      </c>
      <c r="N539" s="204" t="s">
        <v>43</v>
      </c>
      <c r="O539" s="77"/>
      <c r="P539" s="205">
        <f>O539*H539</f>
        <v>0</v>
      </c>
      <c r="Q539" s="205">
        <v>0</v>
      </c>
      <c r="R539" s="205">
        <f>Q539*H539</f>
        <v>0</v>
      </c>
      <c r="S539" s="205">
        <v>0</v>
      </c>
      <c r="T539" s="206">
        <f>S539*H539</f>
        <v>0</v>
      </c>
      <c r="AR539" s="15" t="s">
        <v>145</v>
      </c>
      <c r="AT539" s="15" t="s">
        <v>140</v>
      </c>
      <c r="AU539" s="15" t="s">
        <v>158</v>
      </c>
      <c r="AY539" s="15" t="s">
        <v>138</v>
      </c>
      <c r="BE539" s="207">
        <f>IF(N539="základní",J539,0)</f>
        <v>0</v>
      </c>
      <c r="BF539" s="207">
        <f>IF(N539="snížená",J539,0)</f>
        <v>0</v>
      </c>
      <c r="BG539" s="207">
        <f>IF(N539="zákl. přenesená",J539,0)</f>
        <v>0</v>
      </c>
      <c r="BH539" s="207">
        <f>IF(N539="sníž. přenesená",J539,0)</f>
        <v>0</v>
      </c>
      <c r="BI539" s="207">
        <f>IF(N539="nulová",J539,0)</f>
        <v>0</v>
      </c>
      <c r="BJ539" s="15" t="s">
        <v>77</v>
      </c>
      <c r="BK539" s="207">
        <f>ROUND(I539*H539,2)</f>
        <v>0</v>
      </c>
      <c r="BL539" s="15" t="s">
        <v>145</v>
      </c>
      <c r="BM539" s="15" t="s">
        <v>833</v>
      </c>
    </row>
    <row r="540" spans="2:47" s="1" customFormat="1" ht="12">
      <c r="B540" s="36"/>
      <c r="C540" s="37"/>
      <c r="D540" s="208" t="s">
        <v>147</v>
      </c>
      <c r="E540" s="37"/>
      <c r="F540" s="209" t="s">
        <v>834</v>
      </c>
      <c r="G540" s="37"/>
      <c r="H540" s="37"/>
      <c r="I540" s="122"/>
      <c r="J540" s="37"/>
      <c r="K540" s="37"/>
      <c r="L540" s="41"/>
      <c r="M540" s="210"/>
      <c r="N540" s="77"/>
      <c r="O540" s="77"/>
      <c r="P540" s="77"/>
      <c r="Q540" s="77"/>
      <c r="R540" s="77"/>
      <c r="S540" s="77"/>
      <c r="T540" s="78"/>
      <c r="AT540" s="15" t="s">
        <v>147</v>
      </c>
      <c r="AU540" s="15" t="s">
        <v>158</v>
      </c>
    </row>
    <row r="541" spans="2:51" s="11" customFormat="1" ht="12">
      <c r="B541" s="211"/>
      <c r="C541" s="212"/>
      <c r="D541" s="208" t="s">
        <v>149</v>
      </c>
      <c r="E541" s="212"/>
      <c r="F541" s="214" t="s">
        <v>835</v>
      </c>
      <c r="G541" s="212"/>
      <c r="H541" s="215">
        <v>10420.32</v>
      </c>
      <c r="I541" s="216"/>
      <c r="J541" s="212"/>
      <c r="K541" s="212"/>
      <c r="L541" s="217"/>
      <c r="M541" s="218"/>
      <c r="N541" s="219"/>
      <c r="O541" s="219"/>
      <c r="P541" s="219"/>
      <c r="Q541" s="219"/>
      <c r="R541" s="219"/>
      <c r="S541" s="219"/>
      <c r="T541" s="220"/>
      <c r="AT541" s="221" t="s">
        <v>149</v>
      </c>
      <c r="AU541" s="221" t="s">
        <v>158</v>
      </c>
      <c r="AV541" s="11" t="s">
        <v>79</v>
      </c>
      <c r="AW541" s="11" t="s">
        <v>4</v>
      </c>
      <c r="AX541" s="11" t="s">
        <v>77</v>
      </c>
      <c r="AY541" s="221" t="s">
        <v>138</v>
      </c>
    </row>
    <row r="542" spans="2:65" s="1" customFormat="1" ht="16.5" customHeight="1">
      <c r="B542" s="36"/>
      <c r="C542" s="196" t="s">
        <v>836</v>
      </c>
      <c r="D542" s="196" t="s">
        <v>140</v>
      </c>
      <c r="E542" s="197" t="s">
        <v>837</v>
      </c>
      <c r="F542" s="198" t="s">
        <v>838</v>
      </c>
      <c r="G542" s="199" t="s">
        <v>341</v>
      </c>
      <c r="H542" s="200">
        <v>75.3</v>
      </c>
      <c r="I542" s="201"/>
      <c r="J542" s="202">
        <f>ROUND(I542*H542,2)</f>
        <v>0</v>
      </c>
      <c r="K542" s="198" t="s">
        <v>144</v>
      </c>
      <c r="L542" s="41"/>
      <c r="M542" s="203" t="s">
        <v>19</v>
      </c>
      <c r="N542" s="204" t="s">
        <v>43</v>
      </c>
      <c r="O542" s="77"/>
      <c r="P542" s="205">
        <f>O542*H542</f>
        <v>0</v>
      </c>
      <c r="Q542" s="205">
        <v>0</v>
      </c>
      <c r="R542" s="205">
        <f>Q542*H542</f>
        <v>0</v>
      </c>
      <c r="S542" s="205">
        <v>0</v>
      </c>
      <c r="T542" s="206">
        <f>S542*H542</f>
        <v>0</v>
      </c>
      <c r="AR542" s="15" t="s">
        <v>145</v>
      </c>
      <c r="AT542" s="15" t="s">
        <v>140</v>
      </c>
      <c r="AU542" s="15" t="s">
        <v>158</v>
      </c>
      <c r="AY542" s="15" t="s">
        <v>138</v>
      </c>
      <c r="BE542" s="207">
        <f>IF(N542="základní",J542,0)</f>
        <v>0</v>
      </c>
      <c r="BF542" s="207">
        <f>IF(N542="snížená",J542,0)</f>
        <v>0</v>
      </c>
      <c r="BG542" s="207">
        <f>IF(N542="zákl. přenesená",J542,0)</f>
        <v>0</v>
      </c>
      <c r="BH542" s="207">
        <f>IF(N542="sníž. přenesená",J542,0)</f>
        <v>0</v>
      </c>
      <c r="BI542" s="207">
        <f>IF(N542="nulová",J542,0)</f>
        <v>0</v>
      </c>
      <c r="BJ542" s="15" t="s">
        <v>77</v>
      </c>
      <c r="BK542" s="207">
        <f>ROUND(I542*H542,2)</f>
        <v>0</v>
      </c>
      <c r="BL542" s="15" t="s">
        <v>145</v>
      </c>
      <c r="BM542" s="15" t="s">
        <v>839</v>
      </c>
    </row>
    <row r="543" spans="2:47" s="1" customFormat="1" ht="12">
      <c r="B543" s="36"/>
      <c r="C543" s="37"/>
      <c r="D543" s="208" t="s">
        <v>147</v>
      </c>
      <c r="E543" s="37"/>
      <c r="F543" s="209" t="s">
        <v>840</v>
      </c>
      <c r="G543" s="37"/>
      <c r="H543" s="37"/>
      <c r="I543" s="122"/>
      <c r="J543" s="37"/>
      <c r="K543" s="37"/>
      <c r="L543" s="41"/>
      <c r="M543" s="210"/>
      <c r="N543" s="77"/>
      <c r="O543" s="77"/>
      <c r="P543" s="77"/>
      <c r="Q543" s="77"/>
      <c r="R543" s="77"/>
      <c r="S543" s="77"/>
      <c r="T543" s="78"/>
      <c r="AT543" s="15" t="s">
        <v>147</v>
      </c>
      <c r="AU543" s="15" t="s">
        <v>158</v>
      </c>
    </row>
    <row r="544" spans="2:51" s="11" customFormat="1" ht="12">
      <c r="B544" s="211"/>
      <c r="C544" s="212"/>
      <c r="D544" s="208" t="s">
        <v>149</v>
      </c>
      <c r="E544" s="213" t="s">
        <v>19</v>
      </c>
      <c r="F544" s="214" t="s">
        <v>841</v>
      </c>
      <c r="G544" s="212"/>
      <c r="H544" s="215">
        <v>7</v>
      </c>
      <c r="I544" s="216"/>
      <c r="J544" s="212"/>
      <c r="K544" s="212"/>
      <c r="L544" s="217"/>
      <c r="M544" s="218"/>
      <c r="N544" s="219"/>
      <c r="O544" s="219"/>
      <c r="P544" s="219"/>
      <c r="Q544" s="219"/>
      <c r="R544" s="219"/>
      <c r="S544" s="219"/>
      <c r="T544" s="220"/>
      <c r="AT544" s="221" t="s">
        <v>149</v>
      </c>
      <c r="AU544" s="221" t="s">
        <v>158</v>
      </c>
      <c r="AV544" s="11" t="s">
        <v>79</v>
      </c>
      <c r="AW544" s="11" t="s">
        <v>33</v>
      </c>
      <c r="AX544" s="11" t="s">
        <v>72</v>
      </c>
      <c r="AY544" s="221" t="s">
        <v>138</v>
      </c>
    </row>
    <row r="545" spans="2:51" s="11" customFormat="1" ht="12">
      <c r="B545" s="211"/>
      <c r="C545" s="212"/>
      <c r="D545" s="208" t="s">
        <v>149</v>
      </c>
      <c r="E545" s="213" t="s">
        <v>19</v>
      </c>
      <c r="F545" s="214" t="s">
        <v>842</v>
      </c>
      <c r="G545" s="212"/>
      <c r="H545" s="215">
        <v>17.3</v>
      </c>
      <c r="I545" s="216"/>
      <c r="J545" s="212"/>
      <c r="K545" s="212"/>
      <c r="L545" s="217"/>
      <c r="M545" s="218"/>
      <c r="N545" s="219"/>
      <c r="O545" s="219"/>
      <c r="P545" s="219"/>
      <c r="Q545" s="219"/>
      <c r="R545" s="219"/>
      <c r="S545" s="219"/>
      <c r="T545" s="220"/>
      <c r="AT545" s="221" t="s">
        <v>149</v>
      </c>
      <c r="AU545" s="221" t="s">
        <v>158</v>
      </c>
      <c r="AV545" s="11" t="s">
        <v>79</v>
      </c>
      <c r="AW545" s="11" t="s">
        <v>33</v>
      </c>
      <c r="AX545" s="11" t="s">
        <v>72</v>
      </c>
      <c r="AY545" s="221" t="s">
        <v>138</v>
      </c>
    </row>
    <row r="546" spans="2:51" s="11" customFormat="1" ht="12">
      <c r="B546" s="211"/>
      <c r="C546" s="212"/>
      <c r="D546" s="208" t="s">
        <v>149</v>
      </c>
      <c r="E546" s="213" t="s">
        <v>19</v>
      </c>
      <c r="F546" s="214" t="s">
        <v>843</v>
      </c>
      <c r="G546" s="212"/>
      <c r="H546" s="215">
        <v>51</v>
      </c>
      <c r="I546" s="216"/>
      <c r="J546" s="212"/>
      <c r="K546" s="212"/>
      <c r="L546" s="217"/>
      <c r="M546" s="218"/>
      <c r="N546" s="219"/>
      <c r="O546" s="219"/>
      <c r="P546" s="219"/>
      <c r="Q546" s="219"/>
      <c r="R546" s="219"/>
      <c r="S546" s="219"/>
      <c r="T546" s="220"/>
      <c r="AT546" s="221" t="s">
        <v>149</v>
      </c>
      <c r="AU546" s="221" t="s">
        <v>158</v>
      </c>
      <c r="AV546" s="11" t="s">
        <v>79</v>
      </c>
      <c r="AW546" s="11" t="s">
        <v>33</v>
      </c>
      <c r="AX546" s="11" t="s">
        <v>72</v>
      </c>
      <c r="AY546" s="221" t="s">
        <v>138</v>
      </c>
    </row>
    <row r="547" spans="2:65" s="1" customFormat="1" ht="16.5" customHeight="1">
      <c r="B547" s="36"/>
      <c r="C547" s="196" t="s">
        <v>844</v>
      </c>
      <c r="D547" s="196" t="s">
        <v>140</v>
      </c>
      <c r="E547" s="197" t="s">
        <v>845</v>
      </c>
      <c r="F547" s="198" t="s">
        <v>846</v>
      </c>
      <c r="G547" s="199" t="s">
        <v>341</v>
      </c>
      <c r="H547" s="200">
        <v>75.3</v>
      </c>
      <c r="I547" s="201"/>
      <c r="J547" s="202">
        <f>ROUND(I547*H547,2)</f>
        <v>0</v>
      </c>
      <c r="K547" s="198" t="s">
        <v>144</v>
      </c>
      <c r="L547" s="41"/>
      <c r="M547" s="203" t="s">
        <v>19</v>
      </c>
      <c r="N547" s="204" t="s">
        <v>43</v>
      </c>
      <c r="O547" s="77"/>
      <c r="P547" s="205">
        <f>O547*H547</f>
        <v>0</v>
      </c>
      <c r="Q547" s="205">
        <v>0</v>
      </c>
      <c r="R547" s="205">
        <f>Q547*H547</f>
        <v>0</v>
      </c>
      <c r="S547" s="205">
        <v>0</v>
      </c>
      <c r="T547" s="206">
        <f>S547*H547</f>
        <v>0</v>
      </c>
      <c r="AR547" s="15" t="s">
        <v>145</v>
      </c>
      <c r="AT547" s="15" t="s">
        <v>140</v>
      </c>
      <c r="AU547" s="15" t="s">
        <v>158</v>
      </c>
      <c r="AY547" s="15" t="s">
        <v>138</v>
      </c>
      <c r="BE547" s="207">
        <f>IF(N547="základní",J547,0)</f>
        <v>0</v>
      </c>
      <c r="BF547" s="207">
        <f>IF(N547="snížená",J547,0)</f>
        <v>0</v>
      </c>
      <c r="BG547" s="207">
        <f>IF(N547="zákl. přenesená",J547,0)</f>
        <v>0</v>
      </c>
      <c r="BH547" s="207">
        <f>IF(N547="sníž. přenesená",J547,0)</f>
        <v>0</v>
      </c>
      <c r="BI547" s="207">
        <f>IF(N547="nulová",J547,0)</f>
        <v>0</v>
      </c>
      <c r="BJ547" s="15" t="s">
        <v>77</v>
      </c>
      <c r="BK547" s="207">
        <f>ROUND(I547*H547,2)</f>
        <v>0</v>
      </c>
      <c r="BL547" s="15" t="s">
        <v>145</v>
      </c>
      <c r="BM547" s="15" t="s">
        <v>847</v>
      </c>
    </row>
    <row r="548" spans="2:47" s="1" customFormat="1" ht="12">
      <c r="B548" s="36"/>
      <c r="C548" s="37"/>
      <c r="D548" s="208" t="s">
        <v>147</v>
      </c>
      <c r="E548" s="37"/>
      <c r="F548" s="209" t="s">
        <v>848</v>
      </c>
      <c r="G548" s="37"/>
      <c r="H548" s="37"/>
      <c r="I548" s="122"/>
      <c r="J548" s="37"/>
      <c r="K548" s="37"/>
      <c r="L548" s="41"/>
      <c r="M548" s="210"/>
      <c r="N548" s="77"/>
      <c r="O548" s="77"/>
      <c r="P548" s="77"/>
      <c r="Q548" s="77"/>
      <c r="R548" s="77"/>
      <c r="S548" s="77"/>
      <c r="T548" s="78"/>
      <c r="AT548" s="15" t="s">
        <v>147</v>
      </c>
      <c r="AU548" s="15" t="s">
        <v>158</v>
      </c>
    </row>
    <row r="549" spans="2:65" s="1" customFormat="1" ht="16.5" customHeight="1">
      <c r="B549" s="36"/>
      <c r="C549" s="196" t="s">
        <v>849</v>
      </c>
      <c r="D549" s="196" t="s">
        <v>140</v>
      </c>
      <c r="E549" s="197" t="s">
        <v>850</v>
      </c>
      <c r="F549" s="198" t="s">
        <v>851</v>
      </c>
      <c r="G549" s="199" t="s">
        <v>341</v>
      </c>
      <c r="H549" s="200">
        <v>4518</v>
      </c>
      <c r="I549" s="201"/>
      <c r="J549" s="202">
        <f>ROUND(I549*H549,2)</f>
        <v>0</v>
      </c>
      <c r="K549" s="198" t="s">
        <v>144</v>
      </c>
      <c r="L549" s="41"/>
      <c r="M549" s="203" t="s">
        <v>19</v>
      </c>
      <c r="N549" s="204" t="s">
        <v>43</v>
      </c>
      <c r="O549" s="77"/>
      <c r="P549" s="205">
        <f>O549*H549</f>
        <v>0</v>
      </c>
      <c r="Q549" s="205">
        <v>0</v>
      </c>
      <c r="R549" s="205">
        <f>Q549*H549</f>
        <v>0</v>
      </c>
      <c r="S549" s="205">
        <v>0</v>
      </c>
      <c r="T549" s="206">
        <f>S549*H549</f>
        <v>0</v>
      </c>
      <c r="AR549" s="15" t="s">
        <v>145</v>
      </c>
      <c r="AT549" s="15" t="s">
        <v>140</v>
      </c>
      <c r="AU549" s="15" t="s">
        <v>158</v>
      </c>
      <c r="AY549" s="15" t="s">
        <v>138</v>
      </c>
      <c r="BE549" s="207">
        <f>IF(N549="základní",J549,0)</f>
        <v>0</v>
      </c>
      <c r="BF549" s="207">
        <f>IF(N549="snížená",J549,0)</f>
        <v>0</v>
      </c>
      <c r="BG549" s="207">
        <f>IF(N549="zákl. přenesená",J549,0)</f>
        <v>0</v>
      </c>
      <c r="BH549" s="207">
        <f>IF(N549="sníž. přenesená",J549,0)</f>
        <v>0</v>
      </c>
      <c r="BI549" s="207">
        <f>IF(N549="nulová",J549,0)</f>
        <v>0</v>
      </c>
      <c r="BJ549" s="15" t="s">
        <v>77</v>
      </c>
      <c r="BK549" s="207">
        <f>ROUND(I549*H549,2)</f>
        <v>0</v>
      </c>
      <c r="BL549" s="15" t="s">
        <v>145</v>
      </c>
      <c r="BM549" s="15" t="s">
        <v>852</v>
      </c>
    </row>
    <row r="550" spans="2:47" s="1" customFormat="1" ht="12">
      <c r="B550" s="36"/>
      <c r="C550" s="37"/>
      <c r="D550" s="208" t="s">
        <v>147</v>
      </c>
      <c r="E550" s="37"/>
      <c r="F550" s="209" t="s">
        <v>853</v>
      </c>
      <c r="G550" s="37"/>
      <c r="H550" s="37"/>
      <c r="I550" s="122"/>
      <c r="J550" s="37"/>
      <c r="K550" s="37"/>
      <c r="L550" s="41"/>
      <c r="M550" s="210"/>
      <c r="N550" s="77"/>
      <c r="O550" s="77"/>
      <c r="P550" s="77"/>
      <c r="Q550" s="77"/>
      <c r="R550" s="77"/>
      <c r="S550" s="77"/>
      <c r="T550" s="78"/>
      <c r="AT550" s="15" t="s">
        <v>147</v>
      </c>
      <c r="AU550" s="15" t="s">
        <v>158</v>
      </c>
    </row>
    <row r="551" spans="2:51" s="11" customFormat="1" ht="12">
      <c r="B551" s="211"/>
      <c r="C551" s="212"/>
      <c r="D551" s="208" t="s">
        <v>149</v>
      </c>
      <c r="E551" s="212"/>
      <c r="F551" s="214" t="s">
        <v>854</v>
      </c>
      <c r="G551" s="212"/>
      <c r="H551" s="215">
        <v>4518</v>
      </c>
      <c r="I551" s="216"/>
      <c r="J551" s="212"/>
      <c r="K551" s="212"/>
      <c r="L551" s="217"/>
      <c r="M551" s="218"/>
      <c r="N551" s="219"/>
      <c r="O551" s="219"/>
      <c r="P551" s="219"/>
      <c r="Q551" s="219"/>
      <c r="R551" s="219"/>
      <c r="S551" s="219"/>
      <c r="T551" s="220"/>
      <c r="AT551" s="221" t="s">
        <v>149</v>
      </c>
      <c r="AU551" s="221" t="s">
        <v>158</v>
      </c>
      <c r="AV551" s="11" t="s">
        <v>79</v>
      </c>
      <c r="AW551" s="11" t="s">
        <v>4</v>
      </c>
      <c r="AX551" s="11" t="s">
        <v>77</v>
      </c>
      <c r="AY551" s="221" t="s">
        <v>138</v>
      </c>
    </row>
    <row r="552" spans="2:65" s="1" customFormat="1" ht="16.5" customHeight="1">
      <c r="B552" s="36"/>
      <c r="C552" s="196" t="s">
        <v>855</v>
      </c>
      <c r="D552" s="196" t="s">
        <v>140</v>
      </c>
      <c r="E552" s="197" t="s">
        <v>856</v>
      </c>
      <c r="F552" s="198" t="s">
        <v>857</v>
      </c>
      <c r="G552" s="199" t="s">
        <v>341</v>
      </c>
      <c r="H552" s="200">
        <v>57.3</v>
      </c>
      <c r="I552" s="201"/>
      <c r="J552" s="202">
        <f>ROUND(I552*H552,2)</f>
        <v>0</v>
      </c>
      <c r="K552" s="198" t="s">
        <v>144</v>
      </c>
      <c r="L552" s="41"/>
      <c r="M552" s="203" t="s">
        <v>19</v>
      </c>
      <c r="N552" s="204" t="s">
        <v>43</v>
      </c>
      <c r="O552" s="77"/>
      <c r="P552" s="205">
        <f>O552*H552</f>
        <v>0</v>
      </c>
      <c r="Q552" s="205">
        <v>0</v>
      </c>
      <c r="R552" s="205">
        <f>Q552*H552</f>
        <v>0</v>
      </c>
      <c r="S552" s="205">
        <v>0</v>
      </c>
      <c r="T552" s="206">
        <f>S552*H552</f>
        <v>0</v>
      </c>
      <c r="AR552" s="15" t="s">
        <v>145</v>
      </c>
      <c r="AT552" s="15" t="s">
        <v>140</v>
      </c>
      <c r="AU552" s="15" t="s">
        <v>158</v>
      </c>
      <c r="AY552" s="15" t="s">
        <v>138</v>
      </c>
      <c r="BE552" s="207">
        <f>IF(N552="základní",J552,0)</f>
        <v>0</v>
      </c>
      <c r="BF552" s="207">
        <f>IF(N552="snížená",J552,0)</f>
        <v>0</v>
      </c>
      <c r="BG552" s="207">
        <f>IF(N552="zákl. přenesená",J552,0)</f>
        <v>0</v>
      </c>
      <c r="BH552" s="207">
        <f>IF(N552="sníž. přenesená",J552,0)</f>
        <v>0</v>
      </c>
      <c r="BI552" s="207">
        <f>IF(N552="nulová",J552,0)</f>
        <v>0</v>
      </c>
      <c r="BJ552" s="15" t="s">
        <v>77</v>
      </c>
      <c r="BK552" s="207">
        <f>ROUND(I552*H552,2)</f>
        <v>0</v>
      </c>
      <c r="BL552" s="15" t="s">
        <v>145</v>
      </c>
      <c r="BM552" s="15" t="s">
        <v>858</v>
      </c>
    </row>
    <row r="553" spans="2:47" s="1" customFormat="1" ht="12">
      <c r="B553" s="36"/>
      <c r="C553" s="37"/>
      <c r="D553" s="208" t="s">
        <v>147</v>
      </c>
      <c r="E553" s="37"/>
      <c r="F553" s="209" t="s">
        <v>857</v>
      </c>
      <c r="G553" s="37"/>
      <c r="H553" s="37"/>
      <c r="I553" s="122"/>
      <c r="J553" s="37"/>
      <c r="K553" s="37"/>
      <c r="L553" s="41"/>
      <c r="M553" s="210"/>
      <c r="N553" s="77"/>
      <c r="O553" s="77"/>
      <c r="P553" s="77"/>
      <c r="Q553" s="77"/>
      <c r="R553" s="77"/>
      <c r="S553" s="77"/>
      <c r="T553" s="78"/>
      <c r="AT553" s="15" t="s">
        <v>147</v>
      </c>
      <c r="AU553" s="15" t="s">
        <v>158</v>
      </c>
    </row>
    <row r="554" spans="2:51" s="11" customFormat="1" ht="12">
      <c r="B554" s="211"/>
      <c r="C554" s="212"/>
      <c r="D554" s="208" t="s">
        <v>149</v>
      </c>
      <c r="E554" s="213" t="s">
        <v>19</v>
      </c>
      <c r="F554" s="214" t="s">
        <v>859</v>
      </c>
      <c r="G554" s="212"/>
      <c r="H554" s="215">
        <v>4.7</v>
      </c>
      <c r="I554" s="216"/>
      <c r="J554" s="212"/>
      <c r="K554" s="212"/>
      <c r="L554" s="217"/>
      <c r="M554" s="218"/>
      <c r="N554" s="219"/>
      <c r="O554" s="219"/>
      <c r="P554" s="219"/>
      <c r="Q554" s="219"/>
      <c r="R554" s="219"/>
      <c r="S554" s="219"/>
      <c r="T554" s="220"/>
      <c r="AT554" s="221" t="s">
        <v>149</v>
      </c>
      <c r="AU554" s="221" t="s">
        <v>158</v>
      </c>
      <c r="AV554" s="11" t="s">
        <v>79</v>
      </c>
      <c r="AW554" s="11" t="s">
        <v>33</v>
      </c>
      <c r="AX554" s="11" t="s">
        <v>72</v>
      </c>
      <c r="AY554" s="221" t="s">
        <v>138</v>
      </c>
    </row>
    <row r="555" spans="2:51" s="11" customFormat="1" ht="12">
      <c r="B555" s="211"/>
      <c r="C555" s="212"/>
      <c r="D555" s="208" t="s">
        <v>149</v>
      </c>
      <c r="E555" s="213" t="s">
        <v>19</v>
      </c>
      <c r="F555" s="214" t="s">
        <v>860</v>
      </c>
      <c r="G555" s="212"/>
      <c r="H555" s="215">
        <v>12.6</v>
      </c>
      <c r="I555" s="216"/>
      <c r="J555" s="212"/>
      <c r="K555" s="212"/>
      <c r="L555" s="217"/>
      <c r="M555" s="218"/>
      <c r="N555" s="219"/>
      <c r="O555" s="219"/>
      <c r="P555" s="219"/>
      <c r="Q555" s="219"/>
      <c r="R555" s="219"/>
      <c r="S555" s="219"/>
      <c r="T555" s="220"/>
      <c r="AT555" s="221" t="s">
        <v>149</v>
      </c>
      <c r="AU555" s="221" t="s">
        <v>158</v>
      </c>
      <c r="AV555" s="11" t="s">
        <v>79</v>
      </c>
      <c r="AW555" s="11" t="s">
        <v>33</v>
      </c>
      <c r="AX555" s="11" t="s">
        <v>72</v>
      </c>
      <c r="AY555" s="221" t="s">
        <v>138</v>
      </c>
    </row>
    <row r="556" spans="2:51" s="11" customFormat="1" ht="12">
      <c r="B556" s="211"/>
      <c r="C556" s="212"/>
      <c r="D556" s="208" t="s">
        <v>149</v>
      </c>
      <c r="E556" s="213" t="s">
        <v>19</v>
      </c>
      <c r="F556" s="214" t="s">
        <v>861</v>
      </c>
      <c r="G556" s="212"/>
      <c r="H556" s="215">
        <v>40</v>
      </c>
      <c r="I556" s="216"/>
      <c r="J556" s="212"/>
      <c r="K556" s="212"/>
      <c r="L556" s="217"/>
      <c r="M556" s="218"/>
      <c r="N556" s="219"/>
      <c r="O556" s="219"/>
      <c r="P556" s="219"/>
      <c r="Q556" s="219"/>
      <c r="R556" s="219"/>
      <c r="S556" s="219"/>
      <c r="T556" s="220"/>
      <c r="AT556" s="221" t="s">
        <v>149</v>
      </c>
      <c r="AU556" s="221" t="s">
        <v>158</v>
      </c>
      <c r="AV556" s="11" t="s">
        <v>79</v>
      </c>
      <c r="AW556" s="11" t="s">
        <v>33</v>
      </c>
      <c r="AX556" s="11" t="s">
        <v>72</v>
      </c>
      <c r="AY556" s="221" t="s">
        <v>138</v>
      </c>
    </row>
    <row r="557" spans="2:65" s="1" customFormat="1" ht="16.5" customHeight="1">
      <c r="B557" s="36"/>
      <c r="C557" s="196" t="s">
        <v>862</v>
      </c>
      <c r="D557" s="196" t="s">
        <v>140</v>
      </c>
      <c r="E557" s="197" t="s">
        <v>863</v>
      </c>
      <c r="F557" s="198" t="s">
        <v>864</v>
      </c>
      <c r="G557" s="199" t="s">
        <v>341</v>
      </c>
      <c r="H557" s="200">
        <v>57.3</v>
      </c>
      <c r="I557" s="201"/>
      <c r="J557" s="202">
        <f>ROUND(I557*H557,2)</f>
        <v>0</v>
      </c>
      <c r="K557" s="198" t="s">
        <v>144</v>
      </c>
      <c r="L557" s="41"/>
      <c r="M557" s="203" t="s">
        <v>19</v>
      </c>
      <c r="N557" s="204" t="s">
        <v>43</v>
      </c>
      <c r="O557" s="77"/>
      <c r="P557" s="205">
        <f>O557*H557</f>
        <v>0</v>
      </c>
      <c r="Q557" s="205">
        <v>0</v>
      </c>
      <c r="R557" s="205">
        <f>Q557*H557</f>
        <v>0</v>
      </c>
      <c r="S557" s="205">
        <v>0</v>
      </c>
      <c r="T557" s="206">
        <f>S557*H557</f>
        <v>0</v>
      </c>
      <c r="AR557" s="15" t="s">
        <v>145</v>
      </c>
      <c r="AT557" s="15" t="s">
        <v>140</v>
      </c>
      <c r="AU557" s="15" t="s">
        <v>158</v>
      </c>
      <c r="AY557" s="15" t="s">
        <v>138</v>
      </c>
      <c r="BE557" s="207">
        <f>IF(N557="základní",J557,0)</f>
        <v>0</v>
      </c>
      <c r="BF557" s="207">
        <f>IF(N557="snížená",J557,0)</f>
        <v>0</v>
      </c>
      <c r="BG557" s="207">
        <f>IF(N557="zákl. přenesená",J557,0)</f>
        <v>0</v>
      </c>
      <c r="BH557" s="207">
        <f>IF(N557="sníž. přenesená",J557,0)</f>
        <v>0</v>
      </c>
      <c r="BI557" s="207">
        <f>IF(N557="nulová",J557,0)</f>
        <v>0</v>
      </c>
      <c r="BJ557" s="15" t="s">
        <v>77</v>
      </c>
      <c r="BK557" s="207">
        <f>ROUND(I557*H557,2)</f>
        <v>0</v>
      </c>
      <c r="BL557" s="15" t="s">
        <v>145</v>
      </c>
      <c r="BM557" s="15" t="s">
        <v>865</v>
      </c>
    </row>
    <row r="558" spans="2:47" s="1" customFormat="1" ht="12">
      <c r="B558" s="36"/>
      <c r="C558" s="37"/>
      <c r="D558" s="208" t="s">
        <v>147</v>
      </c>
      <c r="E558" s="37"/>
      <c r="F558" s="209" t="s">
        <v>864</v>
      </c>
      <c r="G558" s="37"/>
      <c r="H558" s="37"/>
      <c r="I558" s="122"/>
      <c r="J558" s="37"/>
      <c r="K558" s="37"/>
      <c r="L558" s="41"/>
      <c r="M558" s="210"/>
      <c r="N558" s="77"/>
      <c r="O558" s="77"/>
      <c r="P558" s="77"/>
      <c r="Q558" s="77"/>
      <c r="R558" s="77"/>
      <c r="S558" s="77"/>
      <c r="T558" s="78"/>
      <c r="AT558" s="15" t="s">
        <v>147</v>
      </c>
      <c r="AU558" s="15" t="s">
        <v>158</v>
      </c>
    </row>
    <row r="559" spans="2:65" s="1" customFormat="1" ht="16.5" customHeight="1">
      <c r="B559" s="36"/>
      <c r="C559" s="196" t="s">
        <v>866</v>
      </c>
      <c r="D559" s="196" t="s">
        <v>140</v>
      </c>
      <c r="E559" s="197" t="s">
        <v>867</v>
      </c>
      <c r="F559" s="198" t="s">
        <v>868</v>
      </c>
      <c r="G559" s="199" t="s">
        <v>341</v>
      </c>
      <c r="H559" s="200">
        <v>3438</v>
      </c>
      <c r="I559" s="201"/>
      <c r="J559" s="202">
        <f>ROUND(I559*H559,2)</f>
        <v>0</v>
      </c>
      <c r="K559" s="198" t="s">
        <v>144</v>
      </c>
      <c r="L559" s="41"/>
      <c r="M559" s="203" t="s">
        <v>19</v>
      </c>
      <c r="N559" s="204" t="s">
        <v>43</v>
      </c>
      <c r="O559" s="77"/>
      <c r="P559" s="205">
        <f>O559*H559</f>
        <v>0</v>
      </c>
      <c r="Q559" s="205">
        <v>0</v>
      </c>
      <c r="R559" s="205">
        <f>Q559*H559</f>
        <v>0</v>
      </c>
      <c r="S559" s="205">
        <v>0</v>
      </c>
      <c r="T559" s="206">
        <f>S559*H559</f>
        <v>0</v>
      </c>
      <c r="AR559" s="15" t="s">
        <v>145</v>
      </c>
      <c r="AT559" s="15" t="s">
        <v>140</v>
      </c>
      <c r="AU559" s="15" t="s">
        <v>158</v>
      </c>
      <c r="AY559" s="15" t="s">
        <v>138</v>
      </c>
      <c r="BE559" s="207">
        <f>IF(N559="základní",J559,0)</f>
        <v>0</v>
      </c>
      <c r="BF559" s="207">
        <f>IF(N559="snížená",J559,0)</f>
        <v>0</v>
      </c>
      <c r="BG559" s="207">
        <f>IF(N559="zákl. přenesená",J559,0)</f>
        <v>0</v>
      </c>
      <c r="BH559" s="207">
        <f>IF(N559="sníž. přenesená",J559,0)</f>
        <v>0</v>
      </c>
      <c r="BI559" s="207">
        <f>IF(N559="nulová",J559,0)</f>
        <v>0</v>
      </c>
      <c r="BJ559" s="15" t="s">
        <v>77</v>
      </c>
      <c r="BK559" s="207">
        <f>ROUND(I559*H559,2)</f>
        <v>0</v>
      </c>
      <c r="BL559" s="15" t="s">
        <v>145</v>
      </c>
      <c r="BM559" s="15" t="s">
        <v>869</v>
      </c>
    </row>
    <row r="560" spans="2:47" s="1" customFormat="1" ht="12">
      <c r="B560" s="36"/>
      <c r="C560" s="37"/>
      <c r="D560" s="208" t="s">
        <v>147</v>
      </c>
      <c r="E560" s="37"/>
      <c r="F560" s="209" t="s">
        <v>870</v>
      </c>
      <c r="G560" s="37"/>
      <c r="H560" s="37"/>
      <c r="I560" s="122"/>
      <c r="J560" s="37"/>
      <c r="K560" s="37"/>
      <c r="L560" s="41"/>
      <c r="M560" s="210"/>
      <c r="N560" s="77"/>
      <c r="O560" s="77"/>
      <c r="P560" s="77"/>
      <c r="Q560" s="77"/>
      <c r="R560" s="77"/>
      <c r="S560" s="77"/>
      <c r="T560" s="78"/>
      <c r="AT560" s="15" t="s">
        <v>147</v>
      </c>
      <c r="AU560" s="15" t="s">
        <v>158</v>
      </c>
    </row>
    <row r="561" spans="2:51" s="11" customFormat="1" ht="12">
      <c r="B561" s="211"/>
      <c r="C561" s="212"/>
      <c r="D561" s="208" t="s">
        <v>149</v>
      </c>
      <c r="E561" s="212"/>
      <c r="F561" s="214" t="s">
        <v>871</v>
      </c>
      <c r="G561" s="212"/>
      <c r="H561" s="215">
        <v>3438</v>
      </c>
      <c r="I561" s="216"/>
      <c r="J561" s="212"/>
      <c r="K561" s="212"/>
      <c r="L561" s="217"/>
      <c r="M561" s="218"/>
      <c r="N561" s="219"/>
      <c r="O561" s="219"/>
      <c r="P561" s="219"/>
      <c r="Q561" s="219"/>
      <c r="R561" s="219"/>
      <c r="S561" s="219"/>
      <c r="T561" s="220"/>
      <c r="AT561" s="221" t="s">
        <v>149</v>
      </c>
      <c r="AU561" s="221" t="s">
        <v>158</v>
      </c>
      <c r="AV561" s="11" t="s">
        <v>79</v>
      </c>
      <c r="AW561" s="11" t="s">
        <v>4</v>
      </c>
      <c r="AX561" s="11" t="s">
        <v>77</v>
      </c>
      <c r="AY561" s="221" t="s">
        <v>138</v>
      </c>
    </row>
    <row r="562" spans="2:65" s="1" customFormat="1" ht="16.5" customHeight="1">
      <c r="B562" s="36"/>
      <c r="C562" s="196" t="s">
        <v>872</v>
      </c>
      <c r="D562" s="196" t="s">
        <v>140</v>
      </c>
      <c r="E562" s="197" t="s">
        <v>873</v>
      </c>
      <c r="F562" s="198" t="s">
        <v>874</v>
      </c>
      <c r="G562" s="199" t="s">
        <v>341</v>
      </c>
      <c r="H562" s="200">
        <v>4.8</v>
      </c>
      <c r="I562" s="201"/>
      <c r="J562" s="202">
        <f>ROUND(I562*H562,2)</f>
        <v>0</v>
      </c>
      <c r="K562" s="198" t="s">
        <v>144</v>
      </c>
      <c r="L562" s="41"/>
      <c r="M562" s="203" t="s">
        <v>19</v>
      </c>
      <c r="N562" s="204" t="s">
        <v>43</v>
      </c>
      <c r="O562" s="77"/>
      <c r="P562" s="205">
        <f>O562*H562</f>
        <v>0</v>
      </c>
      <c r="Q562" s="205">
        <v>0</v>
      </c>
      <c r="R562" s="205">
        <f>Q562*H562</f>
        <v>0</v>
      </c>
      <c r="S562" s="205">
        <v>0</v>
      </c>
      <c r="T562" s="206">
        <f>S562*H562</f>
        <v>0</v>
      </c>
      <c r="AR562" s="15" t="s">
        <v>145</v>
      </c>
      <c r="AT562" s="15" t="s">
        <v>140</v>
      </c>
      <c r="AU562" s="15" t="s">
        <v>158</v>
      </c>
      <c r="AY562" s="15" t="s">
        <v>138</v>
      </c>
      <c r="BE562" s="207">
        <f>IF(N562="základní",J562,0)</f>
        <v>0</v>
      </c>
      <c r="BF562" s="207">
        <f>IF(N562="snížená",J562,0)</f>
        <v>0</v>
      </c>
      <c r="BG562" s="207">
        <f>IF(N562="zákl. přenesená",J562,0)</f>
        <v>0</v>
      </c>
      <c r="BH562" s="207">
        <f>IF(N562="sníž. přenesená",J562,0)</f>
        <v>0</v>
      </c>
      <c r="BI562" s="207">
        <f>IF(N562="nulová",J562,0)</f>
        <v>0</v>
      </c>
      <c r="BJ562" s="15" t="s">
        <v>77</v>
      </c>
      <c r="BK562" s="207">
        <f>ROUND(I562*H562,2)</f>
        <v>0</v>
      </c>
      <c r="BL562" s="15" t="s">
        <v>145</v>
      </c>
      <c r="BM562" s="15" t="s">
        <v>875</v>
      </c>
    </row>
    <row r="563" spans="2:47" s="1" customFormat="1" ht="12">
      <c r="B563" s="36"/>
      <c r="C563" s="37"/>
      <c r="D563" s="208" t="s">
        <v>147</v>
      </c>
      <c r="E563" s="37"/>
      <c r="F563" s="209" t="s">
        <v>876</v>
      </c>
      <c r="G563" s="37"/>
      <c r="H563" s="37"/>
      <c r="I563" s="122"/>
      <c r="J563" s="37"/>
      <c r="K563" s="37"/>
      <c r="L563" s="41"/>
      <c r="M563" s="210"/>
      <c r="N563" s="77"/>
      <c r="O563" s="77"/>
      <c r="P563" s="77"/>
      <c r="Q563" s="77"/>
      <c r="R563" s="77"/>
      <c r="S563" s="77"/>
      <c r="T563" s="78"/>
      <c r="AT563" s="15" t="s">
        <v>147</v>
      </c>
      <c r="AU563" s="15" t="s">
        <v>158</v>
      </c>
    </row>
    <row r="564" spans="2:51" s="11" customFormat="1" ht="12">
      <c r="B564" s="211"/>
      <c r="C564" s="212"/>
      <c r="D564" s="208" t="s">
        <v>149</v>
      </c>
      <c r="E564" s="213" t="s">
        <v>19</v>
      </c>
      <c r="F564" s="214" t="s">
        <v>877</v>
      </c>
      <c r="G564" s="212"/>
      <c r="H564" s="215">
        <v>1.2</v>
      </c>
      <c r="I564" s="216"/>
      <c r="J564" s="212"/>
      <c r="K564" s="212"/>
      <c r="L564" s="217"/>
      <c r="M564" s="218"/>
      <c r="N564" s="219"/>
      <c r="O564" s="219"/>
      <c r="P564" s="219"/>
      <c r="Q564" s="219"/>
      <c r="R564" s="219"/>
      <c r="S564" s="219"/>
      <c r="T564" s="220"/>
      <c r="AT564" s="221" t="s">
        <v>149</v>
      </c>
      <c r="AU564" s="221" t="s">
        <v>158</v>
      </c>
      <c r="AV564" s="11" t="s">
        <v>79</v>
      </c>
      <c r="AW564" s="11" t="s">
        <v>33</v>
      </c>
      <c r="AX564" s="11" t="s">
        <v>72</v>
      </c>
      <c r="AY564" s="221" t="s">
        <v>138</v>
      </c>
    </row>
    <row r="565" spans="2:51" s="11" customFormat="1" ht="12">
      <c r="B565" s="211"/>
      <c r="C565" s="212"/>
      <c r="D565" s="208" t="s">
        <v>149</v>
      </c>
      <c r="E565" s="213" t="s">
        <v>19</v>
      </c>
      <c r="F565" s="214" t="s">
        <v>878</v>
      </c>
      <c r="G565" s="212"/>
      <c r="H565" s="215">
        <v>2.4</v>
      </c>
      <c r="I565" s="216"/>
      <c r="J565" s="212"/>
      <c r="K565" s="212"/>
      <c r="L565" s="217"/>
      <c r="M565" s="218"/>
      <c r="N565" s="219"/>
      <c r="O565" s="219"/>
      <c r="P565" s="219"/>
      <c r="Q565" s="219"/>
      <c r="R565" s="219"/>
      <c r="S565" s="219"/>
      <c r="T565" s="220"/>
      <c r="AT565" s="221" t="s">
        <v>149</v>
      </c>
      <c r="AU565" s="221" t="s">
        <v>158</v>
      </c>
      <c r="AV565" s="11" t="s">
        <v>79</v>
      </c>
      <c r="AW565" s="11" t="s">
        <v>33</v>
      </c>
      <c r="AX565" s="11" t="s">
        <v>72</v>
      </c>
      <c r="AY565" s="221" t="s">
        <v>138</v>
      </c>
    </row>
    <row r="566" spans="2:51" s="11" customFormat="1" ht="12">
      <c r="B566" s="211"/>
      <c r="C566" s="212"/>
      <c r="D566" s="208" t="s">
        <v>149</v>
      </c>
      <c r="E566" s="213" t="s">
        <v>19</v>
      </c>
      <c r="F566" s="214" t="s">
        <v>879</v>
      </c>
      <c r="G566" s="212"/>
      <c r="H566" s="215">
        <v>1.2</v>
      </c>
      <c r="I566" s="216"/>
      <c r="J566" s="212"/>
      <c r="K566" s="212"/>
      <c r="L566" s="217"/>
      <c r="M566" s="218"/>
      <c r="N566" s="219"/>
      <c r="O566" s="219"/>
      <c r="P566" s="219"/>
      <c r="Q566" s="219"/>
      <c r="R566" s="219"/>
      <c r="S566" s="219"/>
      <c r="T566" s="220"/>
      <c r="AT566" s="221" t="s">
        <v>149</v>
      </c>
      <c r="AU566" s="221" t="s">
        <v>158</v>
      </c>
      <c r="AV566" s="11" t="s">
        <v>79</v>
      </c>
      <c r="AW566" s="11" t="s">
        <v>33</v>
      </c>
      <c r="AX566" s="11" t="s">
        <v>72</v>
      </c>
      <c r="AY566" s="221" t="s">
        <v>138</v>
      </c>
    </row>
    <row r="567" spans="2:65" s="1" customFormat="1" ht="16.5" customHeight="1">
      <c r="B567" s="36"/>
      <c r="C567" s="196" t="s">
        <v>880</v>
      </c>
      <c r="D567" s="196" t="s">
        <v>140</v>
      </c>
      <c r="E567" s="197" t="s">
        <v>881</v>
      </c>
      <c r="F567" s="198" t="s">
        <v>882</v>
      </c>
      <c r="G567" s="199" t="s">
        <v>341</v>
      </c>
      <c r="H567" s="200">
        <v>4.8</v>
      </c>
      <c r="I567" s="201"/>
      <c r="J567" s="202">
        <f>ROUND(I567*H567,2)</f>
        <v>0</v>
      </c>
      <c r="K567" s="198" t="s">
        <v>144</v>
      </c>
      <c r="L567" s="41"/>
      <c r="M567" s="203" t="s">
        <v>19</v>
      </c>
      <c r="N567" s="204" t="s">
        <v>43</v>
      </c>
      <c r="O567" s="77"/>
      <c r="P567" s="205">
        <f>O567*H567</f>
        <v>0</v>
      </c>
      <c r="Q567" s="205">
        <v>0</v>
      </c>
      <c r="R567" s="205">
        <f>Q567*H567</f>
        <v>0</v>
      </c>
      <c r="S567" s="205">
        <v>0</v>
      </c>
      <c r="T567" s="206">
        <f>S567*H567</f>
        <v>0</v>
      </c>
      <c r="AR567" s="15" t="s">
        <v>145</v>
      </c>
      <c r="AT567" s="15" t="s">
        <v>140</v>
      </c>
      <c r="AU567" s="15" t="s">
        <v>158</v>
      </c>
      <c r="AY567" s="15" t="s">
        <v>138</v>
      </c>
      <c r="BE567" s="207">
        <f>IF(N567="základní",J567,0)</f>
        <v>0</v>
      </c>
      <c r="BF567" s="207">
        <f>IF(N567="snížená",J567,0)</f>
        <v>0</v>
      </c>
      <c r="BG567" s="207">
        <f>IF(N567="zákl. přenesená",J567,0)</f>
        <v>0</v>
      </c>
      <c r="BH567" s="207">
        <f>IF(N567="sníž. přenesená",J567,0)</f>
        <v>0</v>
      </c>
      <c r="BI567" s="207">
        <f>IF(N567="nulová",J567,0)</f>
        <v>0</v>
      </c>
      <c r="BJ567" s="15" t="s">
        <v>77</v>
      </c>
      <c r="BK567" s="207">
        <f>ROUND(I567*H567,2)</f>
        <v>0</v>
      </c>
      <c r="BL567" s="15" t="s">
        <v>145</v>
      </c>
      <c r="BM567" s="15" t="s">
        <v>883</v>
      </c>
    </row>
    <row r="568" spans="2:47" s="1" customFormat="1" ht="12">
      <c r="B568" s="36"/>
      <c r="C568" s="37"/>
      <c r="D568" s="208" t="s">
        <v>147</v>
      </c>
      <c r="E568" s="37"/>
      <c r="F568" s="209" t="s">
        <v>884</v>
      </c>
      <c r="G568" s="37"/>
      <c r="H568" s="37"/>
      <c r="I568" s="122"/>
      <c r="J568" s="37"/>
      <c r="K568" s="37"/>
      <c r="L568" s="41"/>
      <c r="M568" s="210"/>
      <c r="N568" s="77"/>
      <c r="O568" s="77"/>
      <c r="P568" s="77"/>
      <c r="Q568" s="77"/>
      <c r="R568" s="77"/>
      <c r="S568" s="77"/>
      <c r="T568" s="78"/>
      <c r="AT568" s="15" t="s">
        <v>147</v>
      </c>
      <c r="AU568" s="15" t="s">
        <v>158</v>
      </c>
    </row>
    <row r="569" spans="2:65" s="1" customFormat="1" ht="16.5" customHeight="1">
      <c r="B569" s="36"/>
      <c r="C569" s="196" t="s">
        <v>885</v>
      </c>
      <c r="D569" s="196" t="s">
        <v>140</v>
      </c>
      <c r="E569" s="197" t="s">
        <v>886</v>
      </c>
      <c r="F569" s="198" t="s">
        <v>887</v>
      </c>
      <c r="G569" s="199" t="s">
        <v>341</v>
      </c>
      <c r="H569" s="200">
        <v>288</v>
      </c>
      <c r="I569" s="201"/>
      <c r="J569" s="202">
        <f>ROUND(I569*H569,2)</f>
        <v>0</v>
      </c>
      <c r="K569" s="198" t="s">
        <v>144</v>
      </c>
      <c r="L569" s="41"/>
      <c r="M569" s="203" t="s">
        <v>19</v>
      </c>
      <c r="N569" s="204" t="s">
        <v>43</v>
      </c>
      <c r="O569" s="77"/>
      <c r="P569" s="205">
        <f>O569*H569</f>
        <v>0</v>
      </c>
      <c r="Q569" s="205">
        <v>0</v>
      </c>
      <c r="R569" s="205">
        <f>Q569*H569</f>
        <v>0</v>
      </c>
      <c r="S569" s="205">
        <v>0</v>
      </c>
      <c r="T569" s="206">
        <f>S569*H569</f>
        <v>0</v>
      </c>
      <c r="AR569" s="15" t="s">
        <v>145</v>
      </c>
      <c r="AT569" s="15" t="s">
        <v>140</v>
      </c>
      <c r="AU569" s="15" t="s">
        <v>158</v>
      </c>
      <c r="AY569" s="15" t="s">
        <v>138</v>
      </c>
      <c r="BE569" s="207">
        <f>IF(N569="základní",J569,0)</f>
        <v>0</v>
      </c>
      <c r="BF569" s="207">
        <f>IF(N569="snížená",J569,0)</f>
        <v>0</v>
      </c>
      <c r="BG569" s="207">
        <f>IF(N569="zákl. přenesená",J569,0)</f>
        <v>0</v>
      </c>
      <c r="BH569" s="207">
        <f>IF(N569="sníž. přenesená",J569,0)</f>
        <v>0</v>
      </c>
      <c r="BI569" s="207">
        <f>IF(N569="nulová",J569,0)</f>
        <v>0</v>
      </c>
      <c r="BJ569" s="15" t="s">
        <v>77</v>
      </c>
      <c r="BK569" s="207">
        <f>ROUND(I569*H569,2)</f>
        <v>0</v>
      </c>
      <c r="BL569" s="15" t="s">
        <v>145</v>
      </c>
      <c r="BM569" s="15" t="s">
        <v>888</v>
      </c>
    </row>
    <row r="570" spans="2:47" s="1" customFormat="1" ht="12">
      <c r="B570" s="36"/>
      <c r="C570" s="37"/>
      <c r="D570" s="208" t="s">
        <v>147</v>
      </c>
      <c r="E570" s="37"/>
      <c r="F570" s="209" t="s">
        <v>889</v>
      </c>
      <c r="G570" s="37"/>
      <c r="H570" s="37"/>
      <c r="I570" s="122"/>
      <c r="J570" s="37"/>
      <c r="K570" s="37"/>
      <c r="L570" s="41"/>
      <c r="M570" s="210"/>
      <c r="N570" s="77"/>
      <c r="O570" s="77"/>
      <c r="P570" s="77"/>
      <c r="Q570" s="77"/>
      <c r="R570" s="77"/>
      <c r="S570" s="77"/>
      <c r="T570" s="78"/>
      <c r="AT570" s="15" t="s">
        <v>147</v>
      </c>
      <c r="AU570" s="15" t="s">
        <v>158</v>
      </c>
    </row>
    <row r="571" spans="2:51" s="11" customFormat="1" ht="12">
      <c r="B571" s="211"/>
      <c r="C571" s="212"/>
      <c r="D571" s="208" t="s">
        <v>149</v>
      </c>
      <c r="E571" s="212"/>
      <c r="F571" s="214" t="s">
        <v>890</v>
      </c>
      <c r="G571" s="212"/>
      <c r="H571" s="215">
        <v>288</v>
      </c>
      <c r="I571" s="216"/>
      <c r="J571" s="212"/>
      <c r="K571" s="212"/>
      <c r="L571" s="217"/>
      <c r="M571" s="218"/>
      <c r="N571" s="219"/>
      <c r="O571" s="219"/>
      <c r="P571" s="219"/>
      <c r="Q571" s="219"/>
      <c r="R571" s="219"/>
      <c r="S571" s="219"/>
      <c r="T571" s="220"/>
      <c r="AT571" s="221" t="s">
        <v>149</v>
      </c>
      <c r="AU571" s="221" t="s">
        <v>158</v>
      </c>
      <c r="AV571" s="11" t="s">
        <v>79</v>
      </c>
      <c r="AW571" s="11" t="s">
        <v>4</v>
      </c>
      <c r="AX571" s="11" t="s">
        <v>77</v>
      </c>
      <c r="AY571" s="221" t="s">
        <v>138</v>
      </c>
    </row>
    <row r="572" spans="2:65" s="1" customFormat="1" ht="16.5" customHeight="1">
      <c r="B572" s="36"/>
      <c r="C572" s="196" t="s">
        <v>891</v>
      </c>
      <c r="D572" s="196" t="s">
        <v>140</v>
      </c>
      <c r="E572" s="197" t="s">
        <v>892</v>
      </c>
      <c r="F572" s="198" t="s">
        <v>893</v>
      </c>
      <c r="G572" s="199" t="s">
        <v>167</v>
      </c>
      <c r="H572" s="200">
        <v>152.772</v>
      </c>
      <c r="I572" s="201"/>
      <c r="J572" s="202">
        <f>ROUND(I572*H572,2)</f>
        <v>0</v>
      </c>
      <c r="K572" s="198" t="s">
        <v>144</v>
      </c>
      <c r="L572" s="41"/>
      <c r="M572" s="203" t="s">
        <v>19</v>
      </c>
      <c r="N572" s="204" t="s">
        <v>43</v>
      </c>
      <c r="O572" s="77"/>
      <c r="P572" s="205">
        <f>O572*H572</f>
        <v>0</v>
      </c>
      <c r="Q572" s="205">
        <v>0</v>
      </c>
      <c r="R572" s="205">
        <f>Q572*H572</f>
        <v>0</v>
      </c>
      <c r="S572" s="205">
        <v>0</v>
      </c>
      <c r="T572" s="206">
        <f>S572*H572</f>
        <v>0</v>
      </c>
      <c r="AR572" s="15" t="s">
        <v>145</v>
      </c>
      <c r="AT572" s="15" t="s">
        <v>140</v>
      </c>
      <c r="AU572" s="15" t="s">
        <v>158</v>
      </c>
      <c r="AY572" s="15" t="s">
        <v>138</v>
      </c>
      <c r="BE572" s="207">
        <f>IF(N572="základní",J572,0)</f>
        <v>0</v>
      </c>
      <c r="BF572" s="207">
        <f>IF(N572="snížená",J572,0)</f>
        <v>0</v>
      </c>
      <c r="BG572" s="207">
        <f>IF(N572="zákl. přenesená",J572,0)</f>
        <v>0</v>
      </c>
      <c r="BH572" s="207">
        <f>IF(N572="sníž. přenesená",J572,0)</f>
        <v>0</v>
      </c>
      <c r="BI572" s="207">
        <f>IF(N572="nulová",J572,0)</f>
        <v>0</v>
      </c>
      <c r="BJ572" s="15" t="s">
        <v>77</v>
      </c>
      <c r="BK572" s="207">
        <f>ROUND(I572*H572,2)</f>
        <v>0</v>
      </c>
      <c r="BL572" s="15" t="s">
        <v>145</v>
      </c>
      <c r="BM572" s="15" t="s">
        <v>894</v>
      </c>
    </row>
    <row r="573" spans="2:47" s="1" customFormat="1" ht="12">
      <c r="B573" s="36"/>
      <c r="C573" s="37"/>
      <c r="D573" s="208" t="s">
        <v>147</v>
      </c>
      <c r="E573" s="37"/>
      <c r="F573" s="209" t="s">
        <v>895</v>
      </c>
      <c r="G573" s="37"/>
      <c r="H573" s="37"/>
      <c r="I573" s="122"/>
      <c r="J573" s="37"/>
      <c r="K573" s="37"/>
      <c r="L573" s="41"/>
      <c r="M573" s="210"/>
      <c r="N573" s="77"/>
      <c r="O573" s="77"/>
      <c r="P573" s="77"/>
      <c r="Q573" s="77"/>
      <c r="R573" s="77"/>
      <c r="S573" s="77"/>
      <c r="T573" s="78"/>
      <c r="AT573" s="15" t="s">
        <v>147</v>
      </c>
      <c r="AU573" s="15" t="s">
        <v>158</v>
      </c>
    </row>
    <row r="574" spans="2:65" s="1" customFormat="1" ht="16.5" customHeight="1">
      <c r="B574" s="36"/>
      <c r="C574" s="196" t="s">
        <v>896</v>
      </c>
      <c r="D574" s="196" t="s">
        <v>140</v>
      </c>
      <c r="E574" s="197" t="s">
        <v>897</v>
      </c>
      <c r="F574" s="198" t="s">
        <v>898</v>
      </c>
      <c r="G574" s="199" t="s">
        <v>167</v>
      </c>
      <c r="H574" s="200">
        <v>152.772</v>
      </c>
      <c r="I574" s="201"/>
      <c r="J574" s="202">
        <f>ROUND(I574*H574,2)</f>
        <v>0</v>
      </c>
      <c r="K574" s="198" t="s">
        <v>144</v>
      </c>
      <c r="L574" s="41"/>
      <c r="M574" s="203" t="s">
        <v>19</v>
      </c>
      <c r="N574" s="204" t="s">
        <v>43</v>
      </c>
      <c r="O574" s="77"/>
      <c r="P574" s="205">
        <f>O574*H574</f>
        <v>0</v>
      </c>
      <c r="Q574" s="205">
        <v>0</v>
      </c>
      <c r="R574" s="205">
        <f>Q574*H574</f>
        <v>0</v>
      </c>
      <c r="S574" s="205">
        <v>0</v>
      </c>
      <c r="T574" s="206">
        <f>S574*H574</f>
        <v>0</v>
      </c>
      <c r="AR574" s="15" t="s">
        <v>145</v>
      </c>
      <c r="AT574" s="15" t="s">
        <v>140</v>
      </c>
      <c r="AU574" s="15" t="s">
        <v>158</v>
      </c>
      <c r="AY574" s="15" t="s">
        <v>138</v>
      </c>
      <c r="BE574" s="207">
        <f>IF(N574="základní",J574,0)</f>
        <v>0</v>
      </c>
      <c r="BF574" s="207">
        <f>IF(N574="snížená",J574,0)</f>
        <v>0</v>
      </c>
      <c r="BG574" s="207">
        <f>IF(N574="zákl. přenesená",J574,0)</f>
        <v>0</v>
      </c>
      <c r="BH574" s="207">
        <f>IF(N574="sníž. přenesená",J574,0)</f>
        <v>0</v>
      </c>
      <c r="BI574" s="207">
        <f>IF(N574="nulová",J574,0)</f>
        <v>0</v>
      </c>
      <c r="BJ574" s="15" t="s">
        <v>77</v>
      </c>
      <c r="BK574" s="207">
        <f>ROUND(I574*H574,2)</f>
        <v>0</v>
      </c>
      <c r="BL574" s="15" t="s">
        <v>145</v>
      </c>
      <c r="BM574" s="15" t="s">
        <v>899</v>
      </c>
    </row>
    <row r="575" spans="2:47" s="1" customFormat="1" ht="12">
      <c r="B575" s="36"/>
      <c r="C575" s="37"/>
      <c r="D575" s="208" t="s">
        <v>147</v>
      </c>
      <c r="E575" s="37"/>
      <c r="F575" s="209" t="s">
        <v>900</v>
      </c>
      <c r="G575" s="37"/>
      <c r="H575" s="37"/>
      <c r="I575" s="122"/>
      <c r="J575" s="37"/>
      <c r="K575" s="37"/>
      <c r="L575" s="41"/>
      <c r="M575" s="210"/>
      <c r="N575" s="77"/>
      <c r="O575" s="77"/>
      <c r="P575" s="77"/>
      <c r="Q575" s="77"/>
      <c r="R575" s="77"/>
      <c r="S575" s="77"/>
      <c r="T575" s="78"/>
      <c r="AT575" s="15" t="s">
        <v>147</v>
      </c>
      <c r="AU575" s="15" t="s">
        <v>158</v>
      </c>
    </row>
    <row r="576" spans="2:65" s="1" customFormat="1" ht="16.5" customHeight="1">
      <c r="B576" s="36"/>
      <c r="C576" s="196" t="s">
        <v>901</v>
      </c>
      <c r="D576" s="196" t="s">
        <v>140</v>
      </c>
      <c r="E576" s="197" t="s">
        <v>902</v>
      </c>
      <c r="F576" s="198" t="s">
        <v>903</v>
      </c>
      <c r="G576" s="199" t="s">
        <v>167</v>
      </c>
      <c r="H576" s="200">
        <v>9166.32</v>
      </c>
      <c r="I576" s="201"/>
      <c r="J576" s="202">
        <f>ROUND(I576*H576,2)</f>
        <v>0</v>
      </c>
      <c r="K576" s="198" t="s">
        <v>144</v>
      </c>
      <c r="L576" s="41"/>
      <c r="M576" s="203" t="s">
        <v>19</v>
      </c>
      <c r="N576" s="204" t="s">
        <v>43</v>
      </c>
      <c r="O576" s="77"/>
      <c r="P576" s="205">
        <f>O576*H576</f>
        <v>0</v>
      </c>
      <c r="Q576" s="205">
        <v>0</v>
      </c>
      <c r="R576" s="205">
        <f>Q576*H576</f>
        <v>0</v>
      </c>
      <c r="S576" s="205">
        <v>0</v>
      </c>
      <c r="T576" s="206">
        <f>S576*H576</f>
        <v>0</v>
      </c>
      <c r="AR576" s="15" t="s">
        <v>145</v>
      </c>
      <c r="AT576" s="15" t="s">
        <v>140</v>
      </c>
      <c r="AU576" s="15" t="s">
        <v>158</v>
      </c>
      <c r="AY576" s="15" t="s">
        <v>138</v>
      </c>
      <c r="BE576" s="207">
        <f>IF(N576="základní",J576,0)</f>
        <v>0</v>
      </c>
      <c r="BF576" s="207">
        <f>IF(N576="snížená",J576,0)</f>
        <v>0</v>
      </c>
      <c r="BG576" s="207">
        <f>IF(N576="zákl. přenesená",J576,0)</f>
        <v>0</v>
      </c>
      <c r="BH576" s="207">
        <f>IF(N576="sníž. přenesená",J576,0)</f>
        <v>0</v>
      </c>
      <c r="BI576" s="207">
        <f>IF(N576="nulová",J576,0)</f>
        <v>0</v>
      </c>
      <c r="BJ576" s="15" t="s">
        <v>77</v>
      </c>
      <c r="BK576" s="207">
        <f>ROUND(I576*H576,2)</f>
        <v>0</v>
      </c>
      <c r="BL576" s="15" t="s">
        <v>145</v>
      </c>
      <c r="BM576" s="15" t="s">
        <v>904</v>
      </c>
    </row>
    <row r="577" spans="2:47" s="1" customFormat="1" ht="12">
      <c r="B577" s="36"/>
      <c r="C577" s="37"/>
      <c r="D577" s="208" t="s">
        <v>147</v>
      </c>
      <c r="E577" s="37"/>
      <c r="F577" s="209" t="s">
        <v>905</v>
      </c>
      <c r="G577" s="37"/>
      <c r="H577" s="37"/>
      <c r="I577" s="122"/>
      <c r="J577" s="37"/>
      <c r="K577" s="37"/>
      <c r="L577" s="41"/>
      <c r="M577" s="210"/>
      <c r="N577" s="77"/>
      <c r="O577" s="77"/>
      <c r="P577" s="77"/>
      <c r="Q577" s="77"/>
      <c r="R577" s="77"/>
      <c r="S577" s="77"/>
      <c r="T577" s="78"/>
      <c r="AT577" s="15" t="s">
        <v>147</v>
      </c>
      <c r="AU577" s="15" t="s">
        <v>158</v>
      </c>
    </row>
    <row r="578" spans="2:51" s="11" customFormat="1" ht="12">
      <c r="B578" s="211"/>
      <c r="C578" s="212"/>
      <c r="D578" s="208" t="s">
        <v>149</v>
      </c>
      <c r="E578" s="212"/>
      <c r="F578" s="214" t="s">
        <v>906</v>
      </c>
      <c r="G578" s="212"/>
      <c r="H578" s="215">
        <v>9166.32</v>
      </c>
      <c r="I578" s="216"/>
      <c r="J578" s="212"/>
      <c r="K578" s="212"/>
      <c r="L578" s="217"/>
      <c r="M578" s="218"/>
      <c r="N578" s="219"/>
      <c r="O578" s="219"/>
      <c r="P578" s="219"/>
      <c r="Q578" s="219"/>
      <c r="R578" s="219"/>
      <c r="S578" s="219"/>
      <c r="T578" s="220"/>
      <c r="AT578" s="221" t="s">
        <v>149</v>
      </c>
      <c r="AU578" s="221" t="s">
        <v>158</v>
      </c>
      <c r="AV578" s="11" t="s">
        <v>79</v>
      </c>
      <c r="AW578" s="11" t="s">
        <v>4</v>
      </c>
      <c r="AX578" s="11" t="s">
        <v>77</v>
      </c>
      <c r="AY578" s="221" t="s">
        <v>138</v>
      </c>
    </row>
    <row r="579" spans="2:65" s="1" customFormat="1" ht="16.5" customHeight="1">
      <c r="B579" s="36"/>
      <c r="C579" s="196" t="s">
        <v>907</v>
      </c>
      <c r="D579" s="196" t="s">
        <v>140</v>
      </c>
      <c r="E579" s="197" t="s">
        <v>908</v>
      </c>
      <c r="F579" s="198" t="s">
        <v>909</v>
      </c>
      <c r="G579" s="199" t="s">
        <v>349</v>
      </c>
      <c r="H579" s="200">
        <v>3</v>
      </c>
      <c r="I579" s="201"/>
      <c r="J579" s="202">
        <f>ROUND(I579*H579,2)</f>
        <v>0</v>
      </c>
      <c r="K579" s="198" t="s">
        <v>19</v>
      </c>
      <c r="L579" s="41"/>
      <c r="M579" s="203" t="s">
        <v>19</v>
      </c>
      <c r="N579" s="204" t="s">
        <v>43</v>
      </c>
      <c r="O579" s="77"/>
      <c r="P579" s="205">
        <f>O579*H579</f>
        <v>0</v>
      </c>
      <c r="Q579" s="205">
        <v>0</v>
      </c>
      <c r="R579" s="205">
        <f>Q579*H579</f>
        <v>0</v>
      </c>
      <c r="S579" s="205">
        <v>0</v>
      </c>
      <c r="T579" s="206">
        <f>S579*H579</f>
        <v>0</v>
      </c>
      <c r="AR579" s="15" t="s">
        <v>145</v>
      </c>
      <c r="AT579" s="15" t="s">
        <v>140</v>
      </c>
      <c r="AU579" s="15" t="s">
        <v>158</v>
      </c>
      <c r="AY579" s="15" t="s">
        <v>138</v>
      </c>
      <c r="BE579" s="207">
        <f>IF(N579="základní",J579,0)</f>
        <v>0</v>
      </c>
      <c r="BF579" s="207">
        <f>IF(N579="snížená",J579,0)</f>
        <v>0</v>
      </c>
      <c r="BG579" s="207">
        <f>IF(N579="zákl. přenesená",J579,0)</f>
        <v>0</v>
      </c>
      <c r="BH579" s="207">
        <f>IF(N579="sníž. přenesená",J579,0)</f>
        <v>0</v>
      </c>
      <c r="BI579" s="207">
        <f>IF(N579="nulová",J579,0)</f>
        <v>0</v>
      </c>
      <c r="BJ579" s="15" t="s">
        <v>77</v>
      </c>
      <c r="BK579" s="207">
        <f>ROUND(I579*H579,2)</f>
        <v>0</v>
      </c>
      <c r="BL579" s="15" t="s">
        <v>145</v>
      </c>
      <c r="BM579" s="15" t="s">
        <v>910</v>
      </c>
    </row>
    <row r="580" spans="2:47" s="1" customFormat="1" ht="12">
      <c r="B580" s="36"/>
      <c r="C580" s="37"/>
      <c r="D580" s="208" t="s">
        <v>147</v>
      </c>
      <c r="E580" s="37"/>
      <c r="F580" s="209" t="s">
        <v>909</v>
      </c>
      <c r="G580" s="37"/>
      <c r="H580" s="37"/>
      <c r="I580" s="122"/>
      <c r="J580" s="37"/>
      <c r="K580" s="37"/>
      <c r="L580" s="41"/>
      <c r="M580" s="210"/>
      <c r="N580" s="77"/>
      <c r="O580" s="77"/>
      <c r="P580" s="77"/>
      <c r="Q580" s="77"/>
      <c r="R580" s="77"/>
      <c r="S580" s="77"/>
      <c r="T580" s="78"/>
      <c r="AT580" s="15" t="s">
        <v>147</v>
      </c>
      <c r="AU580" s="15" t="s">
        <v>158</v>
      </c>
    </row>
    <row r="581" spans="2:47" s="1" customFormat="1" ht="12">
      <c r="B581" s="36"/>
      <c r="C581" s="37"/>
      <c r="D581" s="208" t="s">
        <v>317</v>
      </c>
      <c r="E581" s="37"/>
      <c r="F581" s="243" t="s">
        <v>911</v>
      </c>
      <c r="G581" s="37"/>
      <c r="H581" s="37"/>
      <c r="I581" s="122"/>
      <c r="J581" s="37"/>
      <c r="K581" s="37"/>
      <c r="L581" s="41"/>
      <c r="M581" s="210"/>
      <c r="N581" s="77"/>
      <c r="O581" s="77"/>
      <c r="P581" s="77"/>
      <c r="Q581" s="77"/>
      <c r="R581" s="77"/>
      <c r="S581" s="77"/>
      <c r="T581" s="78"/>
      <c r="AT581" s="15" t="s">
        <v>317</v>
      </c>
      <c r="AU581" s="15" t="s">
        <v>158</v>
      </c>
    </row>
    <row r="582" spans="2:65" s="1" customFormat="1" ht="16.5" customHeight="1">
      <c r="B582" s="36"/>
      <c r="C582" s="196" t="s">
        <v>912</v>
      </c>
      <c r="D582" s="196" t="s">
        <v>140</v>
      </c>
      <c r="E582" s="197" t="s">
        <v>913</v>
      </c>
      <c r="F582" s="198" t="s">
        <v>914</v>
      </c>
      <c r="G582" s="199" t="s">
        <v>143</v>
      </c>
      <c r="H582" s="200">
        <v>72</v>
      </c>
      <c r="I582" s="201"/>
      <c r="J582" s="202">
        <f>ROUND(I582*H582,2)</f>
        <v>0</v>
      </c>
      <c r="K582" s="198" t="s">
        <v>19</v>
      </c>
      <c r="L582" s="41"/>
      <c r="M582" s="203" t="s">
        <v>19</v>
      </c>
      <c r="N582" s="204" t="s">
        <v>43</v>
      </c>
      <c r="O582" s="77"/>
      <c r="P582" s="205">
        <f>O582*H582</f>
        <v>0</v>
      </c>
      <c r="Q582" s="205">
        <v>0</v>
      </c>
      <c r="R582" s="205">
        <f>Q582*H582</f>
        <v>0</v>
      </c>
      <c r="S582" s="205">
        <v>0</v>
      </c>
      <c r="T582" s="206">
        <f>S582*H582</f>
        <v>0</v>
      </c>
      <c r="AR582" s="15" t="s">
        <v>145</v>
      </c>
      <c r="AT582" s="15" t="s">
        <v>140</v>
      </c>
      <c r="AU582" s="15" t="s">
        <v>158</v>
      </c>
      <c r="AY582" s="15" t="s">
        <v>138</v>
      </c>
      <c r="BE582" s="207">
        <f>IF(N582="základní",J582,0)</f>
        <v>0</v>
      </c>
      <c r="BF582" s="207">
        <f>IF(N582="snížená",J582,0)</f>
        <v>0</v>
      </c>
      <c r="BG582" s="207">
        <f>IF(N582="zákl. přenesená",J582,0)</f>
        <v>0</v>
      </c>
      <c r="BH582" s="207">
        <f>IF(N582="sníž. přenesená",J582,0)</f>
        <v>0</v>
      </c>
      <c r="BI582" s="207">
        <f>IF(N582="nulová",J582,0)</f>
        <v>0</v>
      </c>
      <c r="BJ582" s="15" t="s">
        <v>77</v>
      </c>
      <c r="BK582" s="207">
        <f>ROUND(I582*H582,2)</f>
        <v>0</v>
      </c>
      <c r="BL582" s="15" t="s">
        <v>145</v>
      </c>
      <c r="BM582" s="15" t="s">
        <v>915</v>
      </c>
    </row>
    <row r="583" spans="2:47" s="1" customFormat="1" ht="12">
      <c r="B583" s="36"/>
      <c r="C583" s="37"/>
      <c r="D583" s="208" t="s">
        <v>147</v>
      </c>
      <c r="E583" s="37"/>
      <c r="F583" s="209" t="s">
        <v>914</v>
      </c>
      <c r="G583" s="37"/>
      <c r="H583" s="37"/>
      <c r="I583" s="122"/>
      <c r="J583" s="37"/>
      <c r="K583" s="37"/>
      <c r="L583" s="41"/>
      <c r="M583" s="210"/>
      <c r="N583" s="77"/>
      <c r="O583" s="77"/>
      <c r="P583" s="77"/>
      <c r="Q583" s="77"/>
      <c r="R583" s="77"/>
      <c r="S583" s="77"/>
      <c r="T583" s="78"/>
      <c r="AT583" s="15" t="s">
        <v>147</v>
      </c>
      <c r="AU583" s="15" t="s">
        <v>158</v>
      </c>
    </row>
    <row r="584" spans="2:47" s="1" customFormat="1" ht="12">
      <c r="B584" s="36"/>
      <c r="C584" s="37"/>
      <c r="D584" s="208" t="s">
        <v>317</v>
      </c>
      <c r="E584" s="37"/>
      <c r="F584" s="243" t="s">
        <v>911</v>
      </c>
      <c r="G584" s="37"/>
      <c r="H584" s="37"/>
      <c r="I584" s="122"/>
      <c r="J584" s="37"/>
      <c r="K584" s="37"/>
      <c r="L584" s="41"/>
      <c r="M584" s="210"/>
      <c r="N584" s="77"/>
      <c r="O584" s="77"/>
      <c r="P584" s="77"/>
      <c r="Q584" s="77"/>
      <c r="R584" s="77"/>
      <c r="S584" s="77"/>
      <c r="T584" s="78"/>
      <c r="AT584" s="15" t="s">
        <v>317</v>
      </c>
      <c r="AU584" s="15" t="s">
        <v>158</v>
      </c>
    </row>
    <row r="585" spans="2:51" s="11" customFormat="1" ht="12">
      <c r="B585" s="211"/>
      <c r="C585" s="212"/>
      <c r="D585" s="208" t="s">
        <v>149</v>
      </c>
      <c r="E585" s="213" t="s">
        <v>19</v>
      </c>
      <c r="F585" s="214" t="s">
        <v>916</v>
      </c>
      <c r="G585" s="212"/>
      <c r="H585" s="215">
        <v>72</v>
      </c>
      <c r="I585" s="216"/>
      <c r="J585" s="212"/>
      <c r="K585" s="212"/>
      <c r="L585" s="217"/>
      <c r="M585" s="218"/>
      <c r="N585" s="219"/>
      <c r="O585" s="219"/>
      <c r="P585" s="219"/>
      <c r="Q585" s="219"/>
      <c r="R585" s="219"/>
      <c r="S585" s="219"/>
      <c r="T585" s="220"/>
      <c r="AT585" s="221" t="s">
        <v>149</v>
      </c>
      <c r="AU585" s="221" t="s">
        <v>158</v>
      </c>
      <c r="AV585" s="11" t="s">
        <v>79</v>
      </c>
      <c r="AW585" s="11" t="s">
        <v>33</v>
      </c>
      <c r="AX585" s="11" t="s">
        <v>72</v>
      </c>
      <c r="AY585" s="221" t="s">
        <v>138</v>
      </c>
    </row>
    <row r="586" spans="2:63" s="10" customFormat="1" ht="22.8" customHeight="1">
      <c r="B586" s="180"/>
      <c r="C586" s="181"/>
      <c r="D586" s="182" t="s">
        <v>71</v>
      </c>
      <c r="E586" s="194" t="s">
        <v>917</v>
      </c>
      <c r="F586" s="194" t="s">
        <v>918</v>
      </c>
      <c r="G586" s="181"/>
      <c r="H586" s="181"/>
      <c r="I586" s="184"/>
      <c r="J586" s="195">
        <f>BK586</f>
        <v>0</v>
      </c>
      <c r="K586" s="181"/>
      <c r="L586" s="186"/>
      <c r="M586" s="187"/>
      <c r="N586" s="188"/>
      <c r="O586" s="188"/>
      <c r="P586" s="189">
        <f>SUM(P587:P599)</f>
        <v>0</v>
      </c>
      <c r="Q586" s="188"/>
      <c r="R586" s="189">
        <f>SUM(R587:R599)</f>
        <v>0</v>
      </c>
      <c r="S586" s="188"/>
      <c r="T586" s="190">
        <f>SUM(T587:T599)</f>
        <v>0</v>
      </c>
      <c r="AR586" s="191" t="s">
        <v>77</v>
      </c>
      <c r="AT586" s="192" t="s">
        <v>71</v>
      </c>
      <c r="AU586" s="192" t="s">
        <v>77</v>
      </c>
      <c r="AY586" s="191" t="s">
        <v>138</v>
      </c>
      <c r="BK586" s="193">
        <f>SUM(BK587:BK599)</f>
        <v>0</v>
      </c>
    </row>
    <row r="587" spans="2:65" s="1" customFormat="1" ht="16.5" customHeight="1">
      <c r="B587" s="36"/>
      <c r="C587" s="196" t="s">
        <v>919</v>
      </c>
      <c r="D587" s="196" t="s">
        <v>140</v>
      </c>
      <c r="E587" s="197" t="s">
        <v>920</v>
      </c>
      <c r="F587" s="198" t="s">
        <v>921</v>
      </c>
      <c r="G587" s="199" t="s">
        <v>264</v>
      </c>
      <c r="H587" s="200">
        <v>44.935</v>
      </c>
      <c r="I587" s="201"/>
      <c r="J587" s="202">
        <f>ROUND(I587*H587,2)</f>
        <v>0</v>
      </c>
      <c r="K587" s="198" t="s">
        <v>144</v>
      </c>
      <c r="L587" s="41"/>
      <c r="M587" s="203" t="s">
        <v>19</v>
      </c>
      <c r="N587" s="204" t="s">
        <v>43</v>
      </c>
      <c r="O587" s="77"/>
      <c r="P587" s="205">
        <f>O587*H587</f>
        <v>0</v>
      </c>
      <c r="Q587" s="205">
        <v>0</v>
      </c>
      <c r="R587" s="205">
        <f>Q587*H587</f>
        <v>0</v>
      </c>
      <c r="S587" s="205">
        <v>0</v>
      </c>
      <c r="T587" s="206">
        <f>S587*H587</f>
        <v>0</v>
      </c>
      <c r="AR587" s="15" t="s">
        <v>145</v>
      </c>
      <c r="AT587" s="15" t="s">
        <v>140</v>
      </c>
      <c r="AU587" s="15" t="s">
        <v>79</v>
      </c>
      <c r="AY587" s="15" t="s">
        <v>138</v>
      </c>
      <c r="BE587" s="207">
        <f>IF(N587="základní",J587,0)</f>
        <v>0</v>
      </c>
      <c r="BF587" s="207">
        <f>IF(N587="snížená",J587,0)</f>
        <v>0</v>
      </c>
      <c r="BG587" s="207">
        <f>IF(N587="zákl. přenesená",J587,0)</f>
        <v>0</v>
      </c>
      <c r="BH587" s="207">
        <f>IF(N587="sníž. přenesená",J587,0)</f>
        <v>0</v>
      </c>
      <c r="BI587" s="207">
        <f>IF(N587="nulová",J587,0)</f>
        <v>0</v>
      </c>
      <c r="BJ587" s="15" t="s">
        <v>77</v>
      </c>
      <c r="BK587" s="207">
        <f>ROUND(I587*H587,2)</f>
        <v>0</v>
      </c>
      <c r="BL587" s="15" t="s">
        <v>145</v>
      </c>
      <c r="BM587" s="15" t="s">
        <v>922</v>
      </c>
    </row>
    <row r="588" spans="2:47" s="1" customFormat="1" ht="12">
      <c r="B588" s="36"/>
      <c r="C588" s="37"/>
      <c r="D588" s="208" t="s">
        <v>147</v>
      </c>
      <c r="E588" s="37"/>
      <c r="F588" s="209" t="s">
        <v>923</v>
      </c>
      <c r="G588" s="37"/>
      <c r="H588" s="37"/>
      <c r="I588" s="122"/>
      <c r="J588" s="37"/>
      <c r="K588" s="37"/>
      <c r="L588" s="41"/>
      <c r="M588" s="210"/>
      <c r="N588" s="77"/>
      <c r="O588" s="77"/>
      <c r="P588" s="77"/>
      <c r="Q588" s="77"/>
      <c r="R588" s="77"/>
      <c r="S588" s="77"/>
      <c r="T588" s="78"/>
      <c r="AT588" s="15" t="s">
        <v>147</v>
      </c>
      <c r="AU588" s="15" t="s">
        <v>79</v>
      </c>
    </row>
    <row r="589" spans="2:65" s="1" customFormat="1" ht="16.5" customHeight="1">
      <c r="B589" s="36"/>
      <c r="C589" s="196" t="s">
        <v>924</v>
      </c>
      <c r="D589" s="196" t="s">
        <v>140</v>
      </c>
      <c r="E589" s="197" t="s">
        <v>925</v>
      </c>
      <c r="F589" s="198" t="s">
        <v>926</v>
      </c>
      <c r="G589" s="199" t="s">
        <v>264</v>
      </c>
      <c r="H589" s="200">
        <v>61.57</v>
      </c>
      <c r="I589" s="201"/>
      <c r="J589" s="202">
        <f>ROUND(I589*H589,2)</f>
        <v>0</v>
      </c>
      <c r="K589" s="198" t="s">
        <v>144</v>
      </c>
      <c r="L589" s="41"/>
      <c r="M589" s="203" t="s">
        <v>19</v>
      </c>
      <c r="N589" s="204" t="s">
        <v>43</v>
      </c>
      <c r="O589" s="77"/>
      <c r="P589" s="205">
        <f>O589*H589</f>
        <v>0</v>
      </c>
      <c r="Q589" s="205">
        <v>0</v>
      </c>
      <c r="R589" s="205">
        <f>Q589*H589</f>
        <v>0</v>
      </c>
      <c r="S589" s="205">
        <v>0</v>
      </c>
      <c r="T589" s="206">
        <f>S589*H589</f>
        <v>0</v>
      </c>
      <c r="AR589" s="15" t="s">
        <v>145</v>
      </c>
      <c r="AT589" s="15" t="s">
        <v>140</v>
      </c>
      <c r="AU589" s="15" t="s">
        <v>79</v>
      </c>
      <c r="AY589" s="15" t="s">
        <v>138</v>
      </c>
      <c r="BE589" s="207">
        <f>IF(N589="základní",J589,0)</f>
        <v>0</v>
      </c>
      <c r="BF589" s="207">
        <f>IF(N589="snížená",J589,0)</f>
        <v>0</v>
      </c>
      <c r="BG589" s="207">
        <f>IF(N589="zákl. přenesená",J589,0)</f>
        <v>0</v>
      </c>
      <c r="BH589" s="207">
        <f>IF(N589="sníž. přenesená",J589,0)</f>
        <v>0</v>
      </c>
      <c r="BI589" s="207">
        <f>IF(N589="nulová",J589,0)</f>
        <v>0</v>
      </c>
      <c r="BJ589" s="15" t="s">
        <v>77</v>
      </c>
      <c r="BK589" s="207">
        <f>ROUND(I589*H589,2)</f>
        <v>0</v>
      </c>
      <c r="BL589" s="15" t="s">
        <v>145</v>
      </c>
      <c r="BM589" s="15" t="s">
        <v>927</v>
      </c>
    </row>
    <row r="590" spans="2:47" s="1" customFormat="1" ht="12">
      <c r="B590" s="36"/>
      <c r="C590" s="37"/>
      <c r="D590" s="208" t="s">
        <v>147</v>
      </c>
      <c r="E590" s="37"/>
      <c r="F590" s="209" t="s">
        <v>928</v>
      </c>
      <c r="G590" s="37"/>
      <c r="H590" s="37"/>
      <c r="I590" s="122"/>
      <c r="J590" s="37"/>
      <c r="K590" s="37"/>
      <c r="L590" s="41"/>
      <c r="M590" s="210"/>
      <c r="N590" s="77"/>
      <c r="O590" s="77"/>
      <c r="P590" s="77"/>
      <c r="Q590" s="77"/>
      <c r="R590" s="77"/>
      <c r="S590" s="77"/>
      <c r="T590" s="78"/>
      <c r="AT590" s="15" t="s">
        <v>147</v>
      </c>
      <c r="AU590" s="15" t="s">
        <v>79</v>
      </c>
    </row>
    <row r="591" spans="2:51" s="11" customFormat="1" ht="12">
      <c r="B591" s="211"/>
      <c r="C591" s="212"/>
      <c r="D591" s="208" t="s">
        <v>149</v>
      </c>
      <c r="E591" s="213" t="s">
        <v>19</v>
      </c>
      <c r="F591" s="214" t="s">
        <v>929</v>
      </c>
      <c r="G591" s="212"/>
      <c r="H591" s="215">
        <v>61.57</v>
      </c>
      <c r="I591" s="216"/>
      <c r="J591" s="212"/>
      <c r="K591" s="212"/>
      <c r="L591" s="217"/>
      <c r="M591" s="218"/>
      <c r="N591" s="219"/>
      <c r="O591" s="219"/>
      <c r="P591" s="219"/>
      <c r="Q591" s="219"/>
      <c r="R591" s="219"/>
      <c r="S591" s="219"/>
      <c r="T591" s="220"/>
      <c r="AT591" s="221" t="s">
        <v>149</v>
      </c>
      <c r="AU591" s="221" t="s">
        <v>79</v>
      </c>
      <c r="AV591" s="11" t="s">
        <v>79</v>
      </c>
      <c r="AW591" s="11" t="s">
        <v>33</v>
      </c>
      <c r="AX591" s="11" t="s">
        <v>72</v>
      </c>
      <c r="AY591" s="221" t="s">
        <v>138</v>
      </c>
    </row>
    <row r="592" spans="2:65" s="1" customFormat="1" ht="16.5" customHeight="1">
      <c r="B592" s="36"/>
      <c r="C592" s="196" t="s">
        <v>930</v>
      </c>
      <c r="D592" s="196" t="s">
        <v>140</v>
      </c>
      <c r="E592" s="197" t="s">
        <v>931</v>
      </c>
      <c r="F592" s="198" t="s">
        <v>932</v>
      </c>
      <c r="G592" s="199" t="s">
        <v>349</v>
      </c>
      <c r="H592" s="200">
        <v>1</v>
      </c>
      <c r="I592" s="201"/>
      <c r="J592" s="202">
        <f>ROUND(I592*H592,2)</f>
        <v>0</v>
      </c>
      <c r="K592" s="198" t="s">
        <v>19</v>
      </c>
      <c r="L592" s="41"/>
      <c r="M592" s="203" t="s">
        <v>19</v>
      </c>
      <c r="N592" s="204" t="s">
        <v>43</v>
      </c>
      <c r="O592" s="77"/>
      <c r="P592" s="205">
        <f>O592*H592</f>
        <v>0</v>
      </c>
      <c r="Q592" s="205">
        <v>0</v>
      </c>
      <c r="R592" s="205">
        <f>Q592*H592</f>
        <v>0</v>
      </c>
      <c r="S592" s="205">
        <v>0</v>
      </c>
      <c r="T592" s="206">
        <f>S592*H592</f>
        <v>0</v>
      </c>
      <c r="AR592" s="15" t="s">
        <v>145</v>
      </c>
      <c r="AT592" s="15" t="s">
        <v>140</v>
      </c>
      <c r="AU592" s="15" t="s">
        <v>79</v>
      </c>
      <c r="AY592" s="15" t="s">
        <v>138</v>
      </c>
      <c r="BE592" s="207">
        <f>IF(N592="základní",J592,0)</f>
        <v>0</v>
      </c>
      <c r="BF592" s="207">
        <f>IF(N592="snížená",J592,0)</f>
        <v>0</v>
      </c>
      <c r="BG592" s="207">
        <f>IF(N592="zákl. přenesená",J592,0)</f>
        <v>0</v>
      </c>
      <c r="BH592" s="207">
        <f>IF(N592="sníž. přenesená",J592,0)</f>
        <v>0</v>
      </c>
      <c r="BI592" s="207">
        <f>IF(N592="nulová",J592,0)</f>
        <v>0</v>
      </c>
      <c r="BJ592" s="15" t="s">
        <v>77</v>
      </c>
      <c r="BK592" s="207">
        <f>ROUND(I592*H592,2)</f>
        <v>0</v>
      </c>
      <c r="BL592" s="15" t="s">
        <v>145</v>
      </c>
      <c r="BM592" s="15" t="s">
        <v>933</v>
      </c>
    </row>
    <row r="593" spans="2:47" s="1" customFormat="1" ht="12">
      <c r="B593" s="36"/>
      <c r="C593" s="37"/>
      <c r="D593" s="208" t="s">
        <v>147</v>
      </c>
      <c r="E593" s="37"/>
      <c r="F593" s="209" t="s">
        <v>932</v>
      </c>
      <c r="G593" s="37"/>
      <c r="H593" s="37"/>
      <c r="I593" s="122"/>
      <c r="J593" s="37"/>
      <c r="K593" s="37"/>
      <c r="L593" s="41"/>
      <c r="M593" s="210"/>
      <c r="N593" s="77"/>
      <c r="O593" s="77"/>
      <c r="P593" s="77"/>
      <c r="Q593" s="77"/>
      <c r="R593" s="77"/>
      <c r="S593" s="77"/>
      <c r="T593" s="78"/>
      <c r="AT593" s="15" t="s">
        <v>147</v>
      </c>
      <c r="AU593" s="15" t="s">
        <v>79</v>
      </c>
    </row>
    <row r="594" spans="2:65" s="1" customFormat="1" ht="16.5" customHeight="1">
      <c r="B594" s="36"/>
      <c r="C594" s="196" t="s">
        <v>934</v>
      </c>
      <c r="D594" s="196" t="s">
        <v>140</v>
      </c>
      <c r="E594" s="197" t="s">
        <v>935</v>
      </c>
      <c r="F594" s="198" t="s">
        <v>936</v>
      </c>
      <c r="G594" s="199" t="s">
        <v>264</v>
      </c>
      <c r="H594" s="200">
        <v>44.935</v>
      </c>
      <c r="I594" s="201"/>
      <c r="J594" s="202">
        <f>ROUND(I594*H594,2)</f>
        <v>0</v>
      </c>
      <c r="K594" s="198" t="s">
        <v>144</v>
      </c>
      <c r="L594" s="41"/>
      <c r="M594" s="203" t="s">
        <v>19</v>
      </c>
      <c r="N594" s="204" t="s">
        <v>43</v>
      </c>
      <c r="O594" s="77"/>
      <c r="P594" s="205">
        <f>O594*H594</f>
        <v>0</v>
      </c>
      <c r="Q594" s="205">
        <v>0</v>
      </c>
      <c r="R594" s="205">
        <f>Q594*H594</f>
        <v>0</v>
      </c>
      <c r="S594" s="205">
        <v>0</v>
      </c>
      <c r="T594" s="206">
        <f>S594*H594</f>
        <v>0</v>
      </c>
      <c r="AR594" s="15" t="s">
        <v>145</v>
      </c>
      <c r="AT594" s="15" t="s">
        <v>140</v>
      </c>
      <c r="AU594" s="15" t="s">
        <v>79</v>
      </c>
      <c r="AY594" s="15" t="s">
        <v>138</v>
      </c>
      <c r="BE594" s="207">
        <f>IF(N594="základní",J594,0)</f>
        <v>0</v>
      </c>
      <c r="BF594" s="207">
        <f>IF(N594="snížená",J594,0)</f>
        <v>0</v>
      </c>
      <c r="BG594" s="207">
        <f>IF(N594="zákl. přenesená",J594,0)</f>
        <v>0</v>
      </c>
      <c r="BH594" s="207">
        <f>IF(N594="sníž. přenesená",J594,0)</f>
        <v>0</v>
      </c>
      <c r="BI594" s="207">
        <f>IF(N594="nulová",J594,0)</f>
        <v>0</v>
      </c>
      <c r="BJ594" s="15" t="s">
        <v>77</v>
      </c>
      <c r="BK594" s="207">
        <f>ROUND(I594*H594,2)</f>
        <v>0</v>
      </c>
      <c r="BL594" s="15" t="s">
        <v>145</v>
      </c>
      <c r="BM594" s="15" t="s">
        <v>937</v>
      </c>
    </row>
    <row r="595" spans="2:47" s="1" customFormat="1" ht="12">
      <c r="B595" s="36"/>
      <c r="C595" s="37"/>
      <c r="D595" s="208" t="s">
        <v>147</v>
      </c>
      <c r="E595" s="37"/>
      <c r="F595" s="209" t="s">
        <v>938</v>
      </c>
      <c r="G595" s="37"/>
      <c r="H595" s="37"/>
      <c r="I595" s="122"/>
      <c r="J595" s="37"/>
      <c r="K595" s="37"/>
      <c r="L595" s="41"/>
      <c r="M595" s="210"/>
      <c r="N595" s="77"/>
      <c r="O595" s="77"/>
      <c r="P595" s="77"/>
      <c r="Q595" s="77"/>
      <c r="R595" s="77"/>
      <c r="S595" s="77"/>
      <c r="T595" s="78"/>
      <c r="AT595" s="15" t="s">
        <v>147</v>
      </c>
      <c r="AU595" s="15" t="s">
        <v>79</v>
      </c>
    </row>
    <row r="596" spans="2:65" s="1" customFormat="1" ht="16.5" customHeight="1">
      <c r="B596" s="36"/>
      <c r="C596" s="196" t="s">
        <v>939</v>
      </c>
      <c r="D596" s="196" t="s">
        <v>140</v>
      </c>
      <c r="E596" s="197" t="s">
        <v>940</v>
      </c>
      <c r="F596" s="198" t="s">
        <v>941</v>
      </c>
      <c r="G596" s="199" t="s">
        <v>264</v>
      </c>
      <c r="H596" s="200">
        <v>16.635</v>
      </c>
      <c r="I596" s="201"/>
      <c r="J596" s="202">
        <f>ROUND(I596*H596,2)</f>
        <v>0</v>
      </c>
      <c r="K596" s="198" t="s">
        <v>144</v>
      </c>
      <c r="L596" s="41"/>
      <c r="M596" s="203" t="s">
        <v>19</v>
      </c>
      <c r="N596" s="204" t="s">
        <v>43</v>
      </c>
      <c r="O596" s="77"/>
      <c r="P596" s="205">
        <f>O596*H596</f>
        <v>0</v>
      </c>
      <c r="Q596" s="205">
        <v>0</v>
      </c>
      <c r="R596" s="205">
        <f>Q596*H596</f>
        <v>0</v>
      </c>
      <c r="S596" s="205">
        <v>0</v>
      </c>
      <c r="T596" s="206">
        <f>S596*H596</f>
        <v>0</v>
      </c>
      <c r="AR596" s="15" t="s">
        <v>145</v>
      </c>
      <c r="AT596" s="15" t="s">
        <v>140</v>
      </c>
      <c r="AU596" s="15" t="s">
        <v>79</v>
      </c>
      <c r="AY596" s="15" t="s">
        <v>138</v>
      </c>
      <c r="BE596" s="207">
        <f>IF(N596="základní",J596,0)</f>
        <v>0</v>
      </c>
      <c r="BF596" s="207">
        <f>IF(N596="snížená",J596,0)</f>
        <v>0</v>
      </c>
      <c r="BG596" s="207">
        <f>IF(N596="zákl. přenesená",J596,0)</f>
        <v>0</v>
      </c>
      <c r="BH596" s="207">
        <f>IF(N596="sníž. přenesená",J596,0)</f>
        <v>0</v>
      </c>
      <c r="BI596" s="207">
        <f>IF(N596="nulová",J596,0)</f>
        <v>0</v>
      </c>
      <c r="BJ596" s="15" t="s">
        <v>77</v>
      </c>
      <c r="BK596" s="207">
        <f>ROUND(I596*H596,2)</f>
        <v>0</v>
      </c>
      <c r="BL596" s="15" t="s">
        <v>145</v>
      </c>
      <c r="BM596" s="15" t="s">
        <v>942</v>
      </c>
    </row>
    <row r="597" spans="2:47" s="1" customFormat="1" ht="12">
      <c r="B597" s="36"/>
      <c r="C597" s="37"/>
      <c r="D597" s="208" t="s">
        <v>147</v>
      </c>
      <c r="E597" s="37"/>
      <c r="F597" s="209" t="s">
        <v>943</v>
      </c>
      <c r="G597" s="37"/>
      <c r="H597" s="37"/>
      <c r="I597" s="122"/>
      <c r="J597" s="37"/>
      <c r="K597" s="37"/>
      <c r="L597" s="41"/>
      <c r="M597" s="210"/>
      <c r="N597" s="77"/>
      <c r="O597" s="77"/>
      <c r="P597" s="77"/>
      <c r="Q597" s="77"/>
      <c r="R597" s="77"/>
      <c r="S597" s="77"/>
      <c r="T597" s="78"/>
      <c r="AT597" s="15" t="s">
        <v>147</v>
      </c>
      <c r="AU597" s="15" t="s">
        <v>79</v>
      </c>
    </row>
    <row r="598" spans="2:51" s="11" customFormat="1" ht="12">
      <c r="B598" s="211"/>
      <c r="C598" s="212"/>
      <c r="D598" s="208" t="s">
        <v>149</v>
      </c>
      <c r="E598" s="213" t="s">
        <v>19</v>
      </c>
      <c r="F598" s="214" t="s">
        <v>944</v>
      </c>
      <c r="G598" s="212"/>
      <c r="H598" s="215">
        <v>10.397</v>
      </c>
      <c r="I598" s="216"/>
      <c r="J598" s="212"/>
      <c r="K598" s="212"/>
      <c r="L598" s="217"/>
      <c r="M598" s="218"/>
      <c r="N598" s="219"/>
      <c r="O598" s="219"/>
      <c r="P598" s="219"/>
      <c r="Q598" s="219"/>
      <c r="R598" s="219"/>
      <c r="S598" s="219"/>
      <c r="T598" s="220"/>
      <c r="AT598" s="221" t="s">
        <v>149</v>
      </c>
      <c r="AU598" s="221" t="s">
        <v>79</v>
      </c>
      <c r="AV598" s="11" t="s">
        <v>79</v>
      </c>
      <c r="AW598" s="11" t="s">
        <v>33</v>
      </c>
      <c r="AX598" s="11" t="s">
        <v>72</v>
      </c>
      <c r="AY598" s="221" t="s">
        <v>138</v>
      </c>
    </row>
    <row r="599" spans="2:51" s="11" customFormat="1" ht="12">
      <c r="B599" s="211"/>
      <c r="C599" s="212"/>
      <c r="D599" s="208" t="s">
        <v>149</v>
      </c>
      <c r="E599" s="212"/>
      <c r="F599" s="214" t="s">
        <v>945</v>
      </c>
      <c r="G599" s="212"/>
      <c r="H599" s="215">
        <v>16.635</v>
      </c>
      <c r="I599" s="216"/>
      <c r="J599" s="212"/>
      <c r="K599" s="212"/>
      <c r="L599" s="217"/>
      <c r="M599" s="218"/>
      <c r="N599" s="219"/>
      <c r="O599" s="219"/>
      <c r="P599" s="219"/>
      <c r="Q599" s="219"/>
      <c r="R599" s="219"/>
      <c r="S599" s="219"/>
      <c r="T599" s="220"/>
      <c r="AT599" s="221" t="s">
        <v>149</v>
      </c>
      <c r="AU599" s="221" t="s">
        <v>79</v>
      </c>
      <c r="AV599" s="11" t="s">
        <v>79</v>
      </c>
      <c r="AW599" s="11" t="s">
        <v>4</v>
      </c>
      <c r="AX599" s="11" t="s">
        <v>77</v>
      </c>
      <c r="AY599" s="221" t="s">
        <v>138</v>
      </c>
    </row>
    <row r="600" spans="2:63" s="10" customFormat="1" ht="22.8" customHeight="1">
      <c r="B600" s="180"/>
      <c r="C600" s="181"/>
      <c r="D600" s="182" t="s">
        <v>71</v>
      </c>
      <c r="E600" s="194" t="s">
        <v>946</v>
      </c>
      <c r="F600" s="194" t="s">
        <v>947</v>
      </c>
      <c r="G600" s="181"/>
      <c r="H600" s="181"/>
      <c r="I600" s="184"/>
      <c r="J600" s="195">
        <f>BK600</f>
        <v>0</v>
      </c>
      <c r="K600" s="181"/>
      <c r="L600" s="186"/>
      <c r="M600" s="187"/>
      <c r="N600" s="188"/>
      <c r="O600" s="188"/>
      <c r="P600" s="189">
        <f>SUM(P601:P602)</f>
        <v>0</v>
      </c>
      <c r="Q600" s="188"/>
      <c r="R600" s="189">
        <f>SUM(R601:R602)</f>
        <v>0</v>
      </c>
      <c r="S600" s="188"/>
      <c r="T600" s="190">
        <f>SUM(T601:T602)</f>
        <v>0</v>
      </c>
      <c r="AR600" s="191" t="s">
        <v>77</v>
      </c>
      <c r="AT600" s="192" t="s">
        <v>71</v>
      </c>
      <c r="AU600" s="192" t="s">
        <v>77</v>
      </c>
      <c r="AY600" s="191" t="s">
        <v>138</v>
      </c>
      <c r="BK600" s="193">
        <f>SUM(BK601:BK602)</f>
        <v>0</v>
      </c>
    </row>
    <row r="601" spans="2:65" s="1" customFormat="1" ht="16.5" customHeight="1">
      <c r="B601" s="36"/>
      <c r="C601" s="196" t="s">
        <v>948</v>
      </c>
      <c r="D601" s="196" t="s">
        <v>140</v>
      </c>
      <c r="E601" s="197" t="s">
        <v>949</v>
      </c>
      <c r="F601" s="198" t="s">
        <v>950</v>
      </c>
      <c r="G601" s="199" t="s">
        <v>264</v>
      </c>
      <c r="H601" s="200">
        <v>98.839</v>
      </c>
      <c r="I601" s="201"/>
      <c r="J601" s="202">
        <f>ROUND(I601*H601,2)</f>
        <v>0</v>
      </c>
      <c r="K601" s="198" t="s">
        <v>144</v>
      </c>
      <c r="L601" s="41"/>
      <c r="M601" s="203" t="s">
        <v>19</v>
      </c>
      <c r="N601" s="204" t="s">
        <v>43</v>
      </c>
      <c r="O601" s="77"/>
      <c r="P601" s="205">
        <f>O601*H601</f>
        <v>0</v>
      </c>
      <c r="Q601" s="205">
        <v>0</v>
      </c>
      <c r="R601" s="205">
        <f>Q601*H601</f>
        <v>0</v>
      </c>
      <c r="S601" s="205">
        <v>0</v>
      </c>
      <c r="T601" s="206">
        <f>S601*H601</f>
        <v>0</v>
      </c>
      <c r="AR601" s="15" t="s">
        <v>145</v>
      </c>
      <c r="AT601" s="15" t="s">
        <v>140</v>
      </c>
      <c r="AU601" s="15" t="s">
        <v>79</v>
      </c>
      <c r="AY601" s="15" t="s">
        <v>138</v>
      </c>
      <c r="BE601" s="207">
        <f>IF(N601="základní",J601,0)</f>
        <v>0</v>
      </c>
      <c r="BF601" s="207">
        <f>IF(N601="snížená",J601,0)</f>
        <v>0</v>
      </c>
      <c r="BG601" s="207">
        <f>IF(N601="zákl. přenesená",J601,0)</f>
        <v>0</v>
      </c>
      <c r="BH601" s="207">
        <f>IF(N601="sníž. přenesená",J601,0)</f>
        <v>0</v>
      </c>
      <c r="BI601" s="207">
        <f>IF(N601="nulová",J601,0)</f>
        <v>0</v>
      </c>
      <c r="BJ601" s="15" t="s">
        <v>77</v>
      </c>
      <c r="BK601" s="207">
        <f>ROUND(I601*H601,2)</f>
        <v>0</v>
      </c>
      <c r="BL601" s="15" t="s">
        <v>145</v>
      </c>
      <c r="BM601" s="15" t="s">
        <v>951</v>
      </c>
    </row>
    <row r="602" spans="2:47" s="1" customFormat="1" ht="12">
      <c r="B602" s="36"/>
      <c r="C602" s="37"/>
      <c r="D602" s="208" t="s">
        <v>147</v>
      </c>
      <c r="E602" s="37"/>
      <c r="F602" s="209" t="s">
        <v>952</v>
      </c>
      <c r="G602" s="37"/>
      <c r="H602" s="37"/>
      <c r="I602" s="122"/>
      <c r="J602" s="37"/>
      <c r="K602" s="37"/>
      <c r="L602" s="41"/>
      <c r="M602" s="210"/>
      <c r="N602" s="77"/>
      <c r="O602" s="77"/>
      <c r="P602" s="77"/>
      <c r="Q602" s="77"/>
      <c r="R602" s="77"/>
      <c r="S602" s="77"/>
      <c r="T602" s="78"/>
      <c r="AT602" s="15" t="s">
        <v>147</v>
      </c>
      <c r="AU602" s="15" t="s">
        <v>79</v>
      </c>
    </row>
    <row r="603" spans="2:63" s="10" customFormat="1" ht="25.9" customHeight="1">
      <c r="B603" s="180"/>
      <c r="C603" s="181"/>
      <c r="D603" s="182" t="s">
        <v>71</v>
      </c>
      <c r="E603" s="183" t="s">
        <v>953</v>
      </c>
      <c r="F603" s="183" t="s">
        <v>954</v>
      </c>
      <c r="G603" s="181"/>
      <c r="H603" s="181"/>
      <c r="I603" s="184"/>
      <c r="J603" s="185">
        <f>BK603</f>
        <v>0</v>
      </c>
      <c r="K603" s="181"/>
      <c r="L603" s="186"/>
      <c r="M603" s="187"/>
      <c r="N603" s="188"/>
      <c r="O603" s="188"/>
      <c r="P603" s="189">
        <f>P604+P627+P650+P716+P722+P759+P804+P856+P882+P978+P1033+P1075+P1148+P1226+P1277+P1291+P1328+P1379+P1406+P1435+P1463+P1496</f>
        <v>0</v>
      </c>
      <c r="Q603" s="188"/>
      <c r="R603" s="189">
        <f>R604+R627+R650+R716+R722+R759+R804+R856+R882+R978+R1033+R1075+R1148+R1226+R1277+R1291+R1328+R1379+R1406+R1435+R1463+R1496</f>
        <v>13.249555039999999</v>
      </c>
      <c r="S603" s="188"/>
      <c r="T603" s="190">
        <f>T604+T627+T650+T716+T722+T759+T804+T856+T882+T978+T1033+T1075+T1148+T1226+T1277+T1291+T1328+T1379+T1406+T1435+T1463+T1496</f>
        <v>4.892409010000001</v>
      </c>
      <c r="AR603" s="191" t="s">
        <v>79</v>
      </c>
      <c r="AT603" s="192" t="s">
        <v>71</v>
      </c>
      <c r="AU603" s="192" t="s">
        <v>72</v>
      </c>
      <c r="AY603" s="191" t="s">
        <v>138</v>
      </c>
      <c r="BK603" s="193">
        <f>BK604+BK627+BK650+BK716+BK722+BK759+BK804+BK856+BK882+BK978+BK1033+BK1075+BK1148+BK1226+BK1277+BK1291+BK1328+BK1379+BK1406+BK1435+BK1463+BK1496</f>
        <v>0</v>
      </c>
    </row>
    <row r="604" spans="2:63" s="10" customFormat="1" ht="22.8" customHeight="1">
      <c r="B604" s="180"/>
      <c r="C604" s="181"/>
      <c r="D604" s="182" t="s">
        <v>71</v>
      </c>
      <c r="E604" s="194" t="s">
        <v>955</v>
      </c>
      <c r="F604" s="194" t="s">
        <v>956</v>
      </c>
      <c r="G604" s="181"/>
      <c r="H604" s="181"/>
      <c r="I604" s="184"/>
      <c r="J604" s="195">
        <f>BK604</f>
        <v>0</v>
      </c>
      <c r="K604" s="181"/>
      <c r="L604" s="186"/>
      <c r="M604" s="187"/>
      <c r="N604" s="188"/>
      <c r="O604" s="188"/>
      <c r="P604" s="189">
        <f>SUM(P605:P626)</f>
        <v>0</v>
      </c>
      <c r="Q604" s="188"/>
      <c r="R604" s="189">
        <f>SUM(R605:R626)</f>
        <v>0.2598735</v>
      </c>
      <c r="S604" s="188"/>
      <c r="T604" s="190">
        <f>SUM(T605:T626)</f>
        <v>0.010400000000000001</v>
      </c>
      <c r="AR604" s="191" t="s">
        <v>79</v>
      </c>
      <c r="AT604" s="192" t="s">
        <v>71</v>
      </c>
      <c r="AU604" s="192" t="s">
        <v>77</v>
      </c>
      <c r="AY604" s="191" t="s">
        <v>138</v>
      </c>
      <c r="BK604" s="193">
        <f>SUM(BK605:BK626)</f>
        <v>0</v>
      </c>
    </row>
    <row r="605" spans="2:65" s="1" customFormat="1" ht="16.5" customHeight="1">
      <c r="B605" s="36"/>
      <c r="C605" s="196" t="s">
        <v>957</v>
      </c>
      <c r="D605" s="196" t="s">
        <v>140</v>
      </c>
      <c r="E605" s="197" t="s">
        <v>958</v>
      </c>
      <c r="F605" s="198" t="s">
        <v>959</v>
      </c>
      <c r="G605" s="199" t="s">
        <v>167</v>
      </c>
      <c r="H605" s="200">
        <v>2.6</v>
      </c>
      <c r="I605" s="201"/>
      <c r="J605" s="202">
        <f>ROUND(I605*H605,2)</f>
        <v>0</v>
      </c>
      <c r="K605" s="198" t="s">
        <v>144</v>
      </c>
      <c r="L605" s="41"/>
      <c r="M605" s="203" t="s">
        <v>19</v>
      </c>
      <c r="N605" s="204" t="s">
        <v>43</v>
      </c>
      <c r="O605" s="77"/>
      <c r="P605" s="205">
        <f>O605*H605</f>
        <v>0</v>
      </c>
      <c r="Q605" s="205">
        <v>0</v>
      </c>
      <c r="R605" s="205">
        <f>Q605*H605</f>
        <v>0</v>
      </c>
      <c r="S605" s="205">
        <v>0.004</v>
      </c>
      <c r="T605" s="206">
        <f>S605*H605</f>
        <v>0.010400000000000001</v>
      </c>
      <c r="AR605" s="15" t="s">
        <v>236</v>
      </c>
      <c r="AT605" s="15" t="s">
        <v>140</v>
      </c>
      <c r="AU605" s="15" t="s">
        <v>79</v>
      </c>
      <c r="AY605" s="15" t="s">
        <v>138</v>
      </c>
      <c r="BE605" s="207">
        <f>IF(N605="základní",J605,0)</f>
        <v>0</v>
      </c>
      <c r="BF605" s="207">
        <f>IF(N605="snížená",J605,0)</f>
        <v>0</v>
      </c>
      <c r="BG605" s="207">
        <f>IF(N605="zákl. přenesená",J605,0)</f>
        <v>0</v>
      </c>
      <c r="BH605" s="207">
        <f>IF(N605="sníž. přenesená",J605,0)</f>
        <v>0</v>
      </c>
      <c r="BI605" s="207">
        <f>IF(N605="nulová",J605,0)</f>
        <v>0</v>
      </c>
      <c r="BJ605" s="15" t="s">
        <v>77</v>
      </c>
      <c r="BK605" s="207">
        <f>ROUND(I605*H605,2)</f>
        <v>0</v>
      </c>
      <c r="BL605" s="15" t="s">
        <v>236</v>
      </c>
      <c r="BM605" s="15" t="s">
        <v>960</v>
      </c>
    </row>
    <row r="606" spans="2:47" s="1" customFormat="1" ht="12">
      <c r="B606" s="36"/>
      <c r="C606" s="37"/>
      <c r="D606" s="208" t="s">
        <v>147</v>
      </c>
      <c r="E606" s="37"/>
      <c r="F606" s="209" t="s">
        <v>961</v>
      </c>
      <c r="G606" s="37"/>
      <c r="H606" s="37"/>
      <c r="I606" s="122"/>
      <c r="J606" s="37"/>
      <c r="K606" s="37"/>
      <c r="L606" s="41"/>
      <c r="M606" s="210"/>
      <c r="N606" s="77"/>
      <c r="O606" s="77"/>
      <c r="P606" s="77"/>
      <c r="Q606" s="77"/>
      <c r="R606" s="77"/>
      <c r="S606" s="77"/>
      <c r="T606" s="78"/>
      <c r="AT606" s="15" t="s">
        <v>147</v>
      </c>
      <c r="AU606" s="15" t="s">
        <v>79</v>
      </c>
    </row>
    <row r="607" spans="2:51" s="11" customFormat="1" ht="12">
      <c r="B607" s="211"/>
      <c r="C607" s="212"/>
      <c r="D607" s="208" t="s">
        <v>149</v>
      </c>
      <c r="E607" s="213" t="s">
        <v>19</v>
      </c>
      <c r="F607" s="214" t="s">
        <v>962</v>
      </c>
      <c r="G607" s="212"/>
      <c r="H607" s="215">
        <v>2.6</v>
      </c>
      <c r="I607" s="216"/>
      <c r="J607" s="212"/>
      <c r="K607" s="212"/>
      <c r="L607" s="217"/>
      <c r="M607" s="218"/>
      <c r="N607" s="219"/>
      <c r="O607" s="219"/>
      <c r="P607" s="219"/>
      <c r="Q607" s="219"/>
      <c r="R607" s="219"/>
      <c r="S607" s="219"/>
      <c r="T607" s="220"/>
      <c r="AT607" s="221" t="s">
        <v>149</v>
      </c>
      <c r="AU607" s="221" t="s">
        <v>79</v>
      </c>
      <c r="AV607" s="11" t="s">
        <v>79</v>
      </c>
      <c r="AW607" s="11" t="s">
        <v>33</v>
      </c>
      <c r="AX607" s="11" t="s">
        <v>72</v>
      </c>
      <c r="AY607" s="221" t="s">
        <v>138</v>
      </c>
    </row>
    <row r="608" spans="2:65" s="1" customFormat="1" ht="16.5" customHeight="1">
      <c r="B608" s="36"/>
      <c r="C608" s="196" t="s">
        <v>963</v>
      </c>
      <c r="D608" s="196" t="s">
        <v>140</v>
      </c>
      <c r="E608" s="197" t="s">
        <v>964</v>
      </c>
      <c r="F608" s="198" t="s">
        <v>965</v>
      </c>
      <c r="G608" s="199" t="s">
        <v>167</v>
      </c>
      <c r="H608" s="200">
        <v>1.3</v>
      </c>
      <c r="I608" s="201"/>
      <c r="J608" s="202">
        <f>ROUND(I608*H608,2)</f>
        <v>0</v>
      </c>
      <c r="K608" s="198" t="s">
        <v>144</v>
      </c>
      <c r="L608" s="41"/>
      <c r="M608" s="203" t="s">
        <v>19</v>
      </c>
      <c r="N608" s="204" t="s">
        <v>43</v>
      </c>
      <c r="O608" s="77"/>
      <c r="P608" s="205">
        <f>O608*H608</f>
        <v>0</v>
      </c>
      <c r="Q608" s="205">
        <v>0.001</v>
      </c>
      <c r="R608" s="205">
        <f>Q608*H608</f>
        <v>0.0013000000000000002</v>
      </c>
      <c r="S608" s="205">
        <v>0</v>
      </c>
      <c r="T608" s="206">
        <f>S608*H608</f>
        <v>0</v>
      </c>
      <c r="AR608" s="15" t="s">
        <v>236</v>
      </c>
      <c r="AT608" s="15" t="s">
        <v>140</v>
      </c>
      <c r="AU608" s="15" t="s">
        <v>79</v>
      </c>
      <c r="AY608" s="15" t="s">
        <v>138</v>
      </c>
      <c r="BE608" s="207">
        <f>IF(N608="základní",J608,0)</f>
        <v>0</v>
      </c>
      <c r="BF608" s="207">
        <f>IF(N608="snížená",J608,0)</f>
        <v>0</v>
      </c>
      <c r="BG608" s="207">
        <f>IF(N608="zákl. přenesená",J608,0)</f>
        <v>0</v>
      </c>
      <c r="BH608" s="207">
        <f>IF(N608="sníž. přenesená",J608,0)</f>
        <v>0</v>
      </c>
      <c r="BI608" s="207">
        <f>IF(N608="nulová",J608,0)</f>
        <v>0</v>
      </c>
      <c r="BJ608" s="15" t="s">
        <v>77</v>
      </c>
      <c r="BK608" s="207">
        <f>ROUND(I608*H608,2)</f>
        <v>0</v>
      </c>
      <c r="BL608" s="15" t="s">
        <v>236</v>
      </c>
      <c r="BM608" s="15" t="s">
        <v>966</v>
      </c>
    </row>
    <row r="609" spans="2:47" s="1" customFormat="1" ht="12">
      <c r="B609" s="36"/>
      <c r="C609" s="37"/>
      <c r="D609" s="208" t="s">
        <v>147</v>
      </c>
      <c r="E609" s="37"/>
      <c r="F609" s="209" t="s">
        <v>967</v>
      </c>
      <c r="G609" s="37"/>
      <c r="H609" s="37"/>
      <c r="I609" s="122"/>
      <c r="J609" s="37"/>
      <c r="K609" s="37"/>
      <c r="L609" s="41"/>
      <c r="M609" s="210"/>
      <c r="N609" s="77"/>
      <c r="O609" s="77"/>
      <c r="P609" s="77"/>
      <c r="Q609" s="77"/>
      <c r="R609" s="77"/>
      <c r="S609" s="77"/>
      <c r="T609" s="78"/>
      <c r="AT609" s="15" t="s">
        <v>147</v>
      </c>
      <c r="AU609" s="15" t="s">
        <v>79</v>
      </c>
    </row>
    <row r="610" spans="2:65" s="1" customFormat="1" ht="16.5" customHeight="1">
      <c r="B610" s="36"/>
      <c r="C610" s="196" t="s">
        <v>968</v>
      </c>
      <c r="D610" s="196" t="s">
        <v>140</v>
      </c>
      <c r="E610" s="197" t="s">
        <v>969</v>
      </c>
      <c r="F610" s="198" t="s">
        <v>970</v>
      </c>
      <c r="G610" s="199" t="s">
        <v>167</v>
      </c>
      <c r="H610" s="200">
        <v>1.3</v>
      </c>
      <c r="I610" s="201"/>
      <c r="J610" s="202">
        <f>ROUND(I610*H610,2)</f>
        <v>0</v>
      </c>
      <c r="K610" s="198" t="s">
        <v>144</v>
      </c>
      <c r="L610" s="41"/>
      <c r="M610" s="203" t="s">
        <v>19</v>
      </c>
      <c r="N610" s="204" t="s">
        <v>43</v>
      </c>
      <c r="O610" s="77"/>
      <c r="P610" s="205">
        <f>O610*H610</f>
        <v>0</v>
      </c>
      <c r="Q610" s="205">
        <v>0.0004</v>
      </c>
      <c r="R610" s="205">
        <f>Q610*H610</f>
        <v>0.0005200000000000001</v>
      </c>
      <c r="S610" s="205">
        <v>0</v>
      </c>
      <c r="T610" s="206">
        <f>S610*H610</f>
        <v>0</v>
      </c>
      <c r="AR610" s="15" t="s">
        <v>236</v>
      </c>
      <c r="AT610" s="15" t="s">
        <v>140</v>
      </c>
      <c r="AU610" s="15" t="s">
        <v>79</v>
      </c>
      <c r="AY610" s="15" t="s">
        <v>138</v>
      </c>
      <c r="BE610" s="207">
        <f>IF(N610="základní",J610,0)</f>
        <v>0</v>
      </c>
      <c r="BF610" s="207">
        <f>IF(N610="snížená",J610,0)</f>
        <v>0</v>
      </c>
      <c r="BG610" s="207">
        <f>IF(N610="zákl. přenesená",J610,0)</f>
        <v>0</v>
      </c>
      <c r="BH610" s="207">
        <f>IF(N610="sníž. přenesená",J610,0)</f>
        <v>0</v>
      </c>
      <c r="BI610" s="207">
        <f>IF(N610="nulová",J610,0)</f>
        <v>0</v>
      </c>
      <c r="BJ610" s="15" t="s">
        <v>77</v>
      </c>
      <c r="BK610" s="207">
        <f>ROUND(I610*H610,2)</f>
        <v>0</v>
      </c>
      <c r="BL610" s="15" t="s">
        <v>236</v>
      </c>
      <c r="BM610" s="15" t="s">
        <v>971</v>
      </c>
    </row>
    <row r="611" spans="2:47" s="1" customFormat="1" ht="12">
      <c r="B611" s="36"/>
      <c r="C611" s="37"/>
      <c r="D611" s="208" t="s">
        <v>147</v>
      </c>
      <c r="E611" s="37"/>
      <c r="F611" s="209" t="s">
        <v>972</v>
      </c>
      <c r="G611" s="37"/>
      <c r="H611" s="37"/>
      <c r="I611" s="122"/>
      <c r="J611" s="37"/>
      <c r="K611" s="37"/>
      <c r="L611" s="41"/>
      <c r="M611" s="210"/>
      <c r="N611" s="77"/>
      <c r="O611" s="77"/>
      <c r="P611" s="77"/>
      <c r="Q611" s="77"/>
      <c r="R611" s="77"/>
      <c r="S611" s="77"/>
      <c r="T611" s="78"/>
      <c r="AT611" s="15" t="s">
        <v>147</v>
      </c>
      <c r="AU611" s="15" t="s">
        <v>79</v>
      </c>
    </row>
    <row r="612" spans="2:65" s="1" customFormat="1" ht="22.5" customHeight="1">
      <c r="B612" s="36"/>
      <c r="C612" s="233" t="s">
        <v>973</v>
      </c>
      <c r="D612" s="233" t="s">
        <v>213</v>
      </c>
      <c r="E612" s="234" t="s">
        <v>974</v>
      </c>
      <c r="F612" s="235" t="s">
        <v>975</v>
      </c>
      <c r="G612" s="236" t="s">
        <v>167</v>
      </c>
      <c r="H612" s="237">
        <v>1.495</v>
      </c>
      <c r="I612" s="238"/>
      <c r="J612" s="239">
        <f>ROUND(I612*H612,2)</f>
        <v>0</v>
      </c>
      <c r="K612" s="235" t="s">
        <v>144</v>
      </c>
      <c r="L612" s="240"/>
      <c r="M612" s="241" t="s">
        <v>19</v>
      </c>
      <c r="N612" s="242" t="s">
        <v>43</v>
      </c>
      <c r="O612" s="77"/>
      <c r="P612" s="205">
        <f>O612*H612</f>
        <v>0</v>
      </c>
      <c r="Q612" s="205">
        <v>0.001</v>
      </c>
      <c r="R612" s="205">
        <f>Q612*H612</f>
        <v>0.0014950000000000002</v>
      </c>
      <c r="S612" s="205">
        <v>0</v>
      </c>
      <c r="T612" s="206">
        <f>S612*H612</f>
        <v>0</v>
      </c>
      <c r="AR612" s="15" t="s">
        <v>338</v>
      </c>
      <c r="AT612" s="15" t="s">
        <v>213</v>
      </c>
      <c r="AU612" s="15" t="s">
        <v>79</v>
      </c>
      <c r="AY612" s="15" t="s">
        <v>138</v>
      </c>
      <c r="BE612" s="207">
        <f>IF(N612="základní",J612,0)</f>
        <v>0</v>
      </c>
      <c r="BF612" s="207">
        <f>IF(N612="snížená",J612,0)</f>
        <v>0</v>
      </c>
      <c r="BG612" s="207">
        <f>IF(N612="zákl. přenesená",J612,0)</f>
        <v>0</v>
      </c>
      <c r="BH612" s="207">
        <f>IF(N612="sníž. přenesená",J612,0)</f>
        <v>0</v>
      </c>
      <c r="BI612" s="207">
        <f>IF(N612="nulová",J612,0)</f>
        <v>0</v>
      </c>
      <c r="BJ612" s="15" t="s">
        <v>77</v>
      </c>
      <c r="BK612" s="207">
        <f>ROUND(I612*H612,2)</f>
        <v>0</v>
      </c>
      <c r="BL612" s="15" t="s">
        <v>236</v>
      </c>
      <c r="BM612" s="15" t="s">
        <v>976</v>
      </c>
    </row>
    <row r="613" spans="2:47" s="1" customFormat="1" ht="12">
      <c r="B613" s="36"/>
      <c r="C613" s="37"/>
      <c r="D613" s="208" t="s">
        <v>147</v>
      </c>
      <c r="E613" s="37"/>
      <c r="F613" s="209" t="s">
        <v>975</v>
      </c>
      <c r="G613" s="37"/>
      <c r="H613" s="37"/>
      <c r="I613" s="122"/>
      <c r="J613" s="37"/>
      <c r="K613" s="37"/>
      <c r="L613" s="41"/>
      <c r="M613" s="210"/>
      <c r="N613" s="77"/>
      <c r="O613" s="77"/>
      <c r="P613" s="77"/>
      <c r="Q613" s="77"/>
      <c r="R613" s="77"/>
      <c r="S613" s="77"/>
      <c r="T613" s="78"/>
      <c r="AT613" s="15" t="s">
        <v>147</v>
      </c>
      <c r="AU613" s="15" t="s">
        <v>79</v>
      </c>
    </row>
    <row r="614" spans="2:51" s="11" customFormat="1" ht="12">
      <c r="B614" s="211"/>
      <c r="C614" s="212"/>
      <c r="D614" s="208" t="s">
        <v>149</v>
      </c>
      <c r="E614" s="212"/>
      <c r="F614" s="214" t="s">
        <v>977</v>
      </c>
      <c r="G614" s="212"/>
      <c r="H614" s="215">
        <v>1.495</v>
      </c>
      <c r="I614" s="216"/>
      <c r="J614" s="212"/>
      <c r="K614" s="212"/>
      <c r="L614" s="217"/>
      <c r="M614" s="218"/>
      <c r="N614" s="219"/>
      <c r="O614" s="219"/>
      <c r="P614" s="219"/>
      <c r="Q614" s="219"/>
      <c r="R614" s="219"/>
      <c r="S614" s="219"/>
      <c r="T614" s="220"/>
      <c r="AT614" s="221" t="s">
        <v>149</v>
      </c>
      <c r="AU614" s="221" t="s">
        <v>79</v>
      </c>
      <c r="AV614" s="11" t="s">
        <v>79</v>
      </c>
      <c r="AW614" s="11" t="s">
        <v>4</v>
      </c>
      <c r="AX614" s="11" t="s">
        <v>77</v>
      </c>
      <c r="AY614" s="221" t="s">
        <v>138</v>
      </c>
    </row>
    <row r="615" spans="2:65" s="1" customFormat="1" ht="16.5" customHeight="1">
      <c r="B615" s="36"/>
      <c r="C615" s="196" t="s">
        <v>978</v>
      </c>
      <c r="D615" s="196" t="s">
        <v>140</v>
      </c>
      <c r="E615" s="197" t="s">
        <v>979</v>
      </c>
      <c r="F615" s="198" t="s">
        <v>980</v>
      </c>
      <c r="G615" s="199" t="s">
        <v>167</v>
      </c>
      <c r="H615" s="200">
        <v>14</v>
      </c>
      <c r="I615" s="201"/>
      <c r="J615" s="202">
        <f>ROUND(I615*H615,2)</f>
        <v>0</v>
      </c>
      <c r="K615" s="198" t="s">
        <v>144</v>
      </c>
      <c r="L615" s="41"/>
      <c r="M615" s="203" t="s">
        <v>19</v>
      </c>
      <c r="N615" s="204" t="s">
        <v>43</v>
      </c>
      <c r="O615" s="77"/>
      <c r="P615" s="205">
        <f>O615*H615</f>
        <v>0</v>
      </c>
      <c r="Q615" s="205">
        <v>0.0045</v>
      </c>
      <c r="R615" s="205">
        <f>Q615*H615</f>
        <v>0.063</v>
      </c>
      <c r="S615" s="205">
        <v>0</v>
      </c>
      <c r="T615" s="206">
        <f>S615*H615</f>
        <v>0</v>
      </c>
      <c r="AR615" s="15" t="s">
        <v>236</v>
      </c>
      <c r="AT615" s="15" t="s">
        <v>140</v>
      </c>
      <c r="AU615" s="15" t="s">
        <v>79</v>
      </c>
      <c r="AY615" s="15" t="s">
        <v>138</v>
      </c>
      <c r="BE615" s="207">
        <f>IF(N615="základní",J615,0)</f>
        <v>0</v>
      </c>
      <c r="BF615" s="207">
        <f>IF(N615="snížená",J615,0)</f>
        <v>0</v>
      </c>
      <c r="BG615" s="207">
        <f>IF(N615="zákl. přenesená",J615,0)</f>
        <v>0</v>
      </c>
      <c r="BH615" s="207">
        <f>IF(N615="sníž. přenesená",J615,0)</f>
        <v>0</v>
      </c>
      <c r="BI615" s="207">
        <f>IF(N615="nulová",J615,0)</f>
        <v>0</v>
      </c>
      <c r="BJ615" s="15" t="s">
        <v>77</v>
      </c>
      <c r="BK615" s="207">
        <f>ROUND(I615*H615,2)</f>
        <v>0</v>
      </c>
      <c r="BL615" s="15" t="s">
        <v>236</v>
      </c>
      <c r="BM615" s="15" t="s">
        <v>981</v>
      </c>
    </row>
    <row r="616" spans="2:47" s="1" customFormat="1" ht="12">
      <c r="B616" s="36"/>
      <c r="C616" s="37"/>
      <c r="D616" s="208" t="s">
        <v>147</v>
      </c>
      <c r="E616" s="37"/>
      <c r="F616" s="209" t="s">
        <v>982</v>
      </c>
      <c r="G616" s="37"/>
      <c r="H616" s="37"/>
      <c r="I616" s="122"/>
      <c r="J616" s="37"/>
      <c r="K616" s="37"/>
      <c r="L616" s="41"/>
      <c r="M616" s="210"/>
      <c r="N616" s="77"/>
      <c r="O616" s="77"/>
      <c r="P616" s="77"/>
      <c r="Q616" s="77"/>
      <c r="R616" s="77"/>
      <c r="S616" s="77"/>
      <c r="T616" s="78"/>
      <c r="AT616" s="15" t="s">
        <v>147</v>
      </c>
      <c r="AU616" s="15" t="s">
        <v>79</v>
      </c>
    </row>
    <row r="617" spans="2:51" s="11" customFormat="1" ht="12">
      <c r="B617" s="211"/>
      <c r="C617" s="212"/>
      <c r="D617" s="208" t="s">
        <v>149</v>
      </c>
      <c r="E617" s="213" t="s">
        <v>19</v>
      </c>
      <c r="F617" s="214" t="s">
        <v>983</v>
      </c>
      <c r="G617" s="212"/>
      <c r="H617" s="215">
        <v>5.5</v>
      </c>
      <c r="I617" s="216"/>
      <c r="J617" s="212"/>
      <c r="K617" s="212"/>
      <c r="L617" s="217"/>
      <c r="M617" s="218"/>
      <c r="N617" s="219"/>
      <c r="O617" s="219"/>
      <c r="P617" s="219"/>
      <c r="Q617" s="219"/>
      <c r="R617" s="219"/>
      <c r="S617" s="219"/>
      <c r="T617" s="220"/>
      <c r="AT617" s="221" t="s">
        <v>149</v>
      </c>
      <c r="AU617" s="221" t="s">
        <v>79</v>
      </c>
      <c r="AV617" s="11" t="s">
        <v>79</v>
      </c>
      <c r="AW617" s="11" t="s">
        <v>33</v>
      </c>
      <c r="AX617" s="11" t="s">
        <v>72</v>
      </c>
      <c r="AY617" s="221" t="s">
        <v>138</v>
      </c>
    </row>
    <row r="618" spans="2:51" s="11" customFormat="1" ht="12">
      <c r="B618" s="211"/>
      <c r="C618" s="212"/>
      <c r="D618" s="208" t="s">
        <v>149</v>
      </c>
      <c r="E618" s="213" t="s">
        <v>19</v>
      </c>
      <c r="F618" s="214" t="s">
        <v>984</v>
      </c>
      <c r="G618" s="212"/>
      <c r="H618" s="215">
        <v>8.5</v>
      </c>
      <c r="I618" s="216"/>
      <c r="J618" s="212"/>
      <c r="K618" s="212"/>
      <c r="L618" s="217"/>
      <c r="M618" s="218"/>
      <c r="N618" s="219"/>
      <c r="O618" s="219"/>
      <c r="P618" s="219"/>
      <c r="Q618" s="219"/>
      <c r="R618" s="219"/>
      <c r="S618" s="219"/>
      <c r="T618" s="220"/>
      <c r="AT618" s="221" t="s">
        <v>149</v>
      </c>
      <c r="AU618" s="221" t="s">
        <v>79</v>
      </c>
      <c r="AV618" s="11" t="s">
        <v>79</v>
      </c>
      <c r="AW618" s="11" t="s">
        <v>33</v>
      </c>
      <c r="AX618" s="11" t="s">
        <v>72</v>
      </c>
      <c r="AY618" s="221" t="s">
        <v>138</v>
      </c>
    </row>
    <row r="619" spans="2:65" s="1" customFormat="1" ht="16.5" customHeight="1">
      <c r="B619" s="36"/>
      <c r="C619" s="196" t="s">
        <v>985</v>
      </c>
      <c r="D619" s="196" t="s">
        <v>140</v>
      </c>
      <c r="E619" s="197" t="s">
        <v>986</v>
      </c>
      <c r="F619" s="198" t="s">
        <v>987</v>
      </c>
      <c r="G619" s="199" t="s">
        <v>167</v>
      </c>
      <c r="H619" s="200">
        <v>43.013</v>
      </c>
      <c r="I619" s="201"/>
      <c r="J619" s="202">
        <f>ROUND(I619*H619,2)</f>
        <v>0</v>
      </c>
      <c r="K619" s="198" t="s">
        <v>144</v>
      </c>
      <c r="L619" s="41"/>
      <c r="M619" s="203" t="s">
        <v>19</v>
      </c>
      <c r="N619" s="204" t="s">
        <v>43</v>
      </c>
      <c r="O619" s="77"/>
      <c r="P619" s="205">
        <f>O619*H619</f>
        <v>0</v>
      </c>
      <c r="Q619" s="205">
        <v>0.0045</v>
      </c>
      <c r="R619" s="205">
        <f>Q619*H619</f>
        <v>0.19355849999999997</v>
      </c>
      <c r="S619" s="205">
        <v>0</v>
      </c>
      <c r="T619" s="206">
        <f>S619*H619</f>
        <v>0</v>
      </c>
      <c r="AR619" s="15" t="s">
        <v>236</v>
      </c>
      <c r="AT619" s="15" t="s">
        <v>140</v>
      </c>
      <c r="AU619" s="15" t="s">
        <v>79</v>
      </c>
      <c r="AY619" s="15" t="s">
        <v>138</v>
      </c>
      <c r="BE619" s="207">
        <f>IF(N619="základní",J619,0)</f>
        <v>0</v>
      </c>
      <c r="BF619" s="207">
        <f>IF(N619="snížená",J619,0)</f>
        <v>0</v>
      </c>
      <c r="BG619" s="207">
        <f>IF(N619="zákl. přenesená",J619,0)</f>
        <v>0</v>
      </c>
      <c r="BH619" s="207">
        <f>IF(N619="sníž. přenesená",J619,0)</f>
        <v>0</v>
      </c>
      <c r="BI619" s="207">
        <f>IF(N619="nulová",J619,0)</f>
        <v>0</v>
      </c>
      <c r="BJ619" s="15" t="s">
        <v>77</v>
      </c>
      <c r="BK619" s="207">
        <f>ROUND(I619*H619,2)</f>
        <v>0</v>
      </c>
      <c r="BL619" s="15" t="s">
        <v>236</v>
      </c>
      <c r="BM619" s="15" t="s">
        <v>988</v>
      </c>
    </row>
    <row r="620" spans="2:47" s="1" customFormat="1" ht="12">
      <c r="B620" s="36"/>
      <c r="C620" s="37"/>
      <c r="D620" s="208" t="s">
        <v>147</v>
      </c>
      <c r="E620" s="37"/>
      <c r="F620" s="209" t="s">
        <v>989</v>
      </c>
      <c r="G620" s="37"/>
      <c r="H620" s="37"/>
      <c r="I620" s="122"/>
      <c r="J620" s="37"/>
      <c r="K620" s="37"/>
      <c r="L620" s="41"/>
      <c r="M620" s="210"/>
      <c r="N620" s="77"/>
      <c r="O620" s="77"/>
      <c r="P620" s="77"/>
      <c r="Q620" s="77"/>
      <c r="R620" s="77"/>
      <c r="S620" s="77"/>
      <c r="T620" s="78"/>
      <c r="AT620" s="15" t="s">
        <v>147</v>
      </c>
      <c r="AU620" s="15" t="s">
        <v>79</v>
      </c>
    </row>
    <row r="621" spans="2:51" s="11" customFormat="1" ht="12">
      <c r="B621" s="211"/>
      <c r="C621" s="212"/>
      <c r="D621" s="208" t="s">
        <v>149</v>
      </c>
      <c r="E621" s="213" t="s">
        <v>19</v>
      </c>
      <c r="F621" s="214" t="s">
        <v>990</v>
      </c>
      <c r="G621" s="212"/>
      <c r="H621" s="215">
        <v>9.353</v>
      </c>
      <c r="I621" s="216"/>
      <c r="J621" s="212"/>
      <c r="K621" s="212"/>
      <c r="L621" s="217"/>
      <c r="M621" s="218"/>
      <c r="N621" s="219"/>
      <c r="O621" s="219"/>
      <c r="P621" s="219"/>
      <c r="Q621" s="219"/>
      <c r="R621" s="219"/>
      <c r="S621" s="219"/>
      <c r="T621" s="220"/>
      <c r="AT621" s="221" t="s">
        <v>149</v>
      </c>
      <c r="AU621" s="221" t="s">
        <v>79</v>
      </c>
      <c r="AV621" s="11" t="s">
        <v>79</v>
      </c>
      <c r="AW621" s="11" t="s">
        <v>33</v>
      </c>
      <c r="AX621" s="11" t="s">
        <v>72</v>
      </c>
      <c r="AY621" s="221" t="s">
        <v>138</v>
      </c>
    </row>
    <row r="622" spans="2:51" s="11" customFormat="1" ht="12">
      <c r="B622" s="211"/>
      <c r="C622" s="212"/>
      <c r="D622" s="208" t="s">
        <v>149</v>
      </c>
      <c r="E622" s="213" t="s">
        <v>19</v>
      </c>
      <c r="F622" s="214" t="s">
        <v>991</v>
      </c>
      <c r="G622" s="212"/>
      <c r="H622" s="215">
        <v>33.66</v>
      </c>
      <c r="I622" s="216"/>
      <c r="J622" s="212"/>
      <c r="K622" s="212"/>
      <c r="L622" s="217"/>
      <c r="M622" s="218"/>
      <c r="N622" s="219"/>
      <c r="O622" s="219"/>
      <c r="P622" s="219"/>
      <c r="Q622" s="219"/>
      <c r="R622" s="219"/>
      <c r="S622" s="219"/>
      <c r="T622" s="220"/>
      <c r="AT622" s="221" t="s">
        <v>149</v>
      </c>
      <c r="AU622" s="221" t="s">
        <v>79</v>
      </c>
      <c r="AV622" s="11" t="s">
        <v>79</v>
      </c>
      <c r="AW622" s="11" t="s">
        <v>33</v>
      </c>
      <c r="AX622" s="11" t="s">
        <v>72</v>
      </c>
      <c r="AY622" s="221" t="s">
        <v>138</v>
      </c>
    </row>
    <row r="623" spans="2:65" s="1" customFormat="1" ht="16.5" customHeight="1">
      <c r="B623" s="36"/>
      <c r="C623" s="196" t="s">
        <v>992</v>
      </c>
      <c r="D623" s="196" t="s">
        <v>140</v>
      </c>
      <c r="E623" s="197" t="s">
        <v>993</v>
      </c>
      <c r="F623" s="198" t="s">
        <v>994</v>
      </c>
      <c r="G623" s="199" t="s">
        <v>264</v>
      </c>
      <c r="H623" s="200">
        <v>0.26</v>
      </c>
      <c r="I623" s="201"/>
      <c r="J623" s="202">
        <f>ROUND(I623*H623,2)</f>
        <v>0</v>
      </c>
      <c r="K623" s="198" t="s">
        <v>144</v>
      </c>
      <c r="L623" s="41"/>
      <c r="M623" s="203" t="s">
        <v>19</v>
      </c>
      <c r="N623" s="204" t="s">
        <v>43</v>
      </c>
      <c r="O623" s="77"/>
      <c r="P623" s="205">
        <f>O623*H623</f>
        <v>0</v>
      </c>
      <c r="Q623" s="205">
        <v>0</v>
      </c>
      <c r="R623" s="205">
        <f>Q623*H623</f>
        <v>0</v>
      </c>
      <c r="S623" s="205">
        <v>0</v>
      </c>
      <c r="T623" s="206">
        <f>S623*H623</f>
        <v>0</v>
      </c>
      <c r="AR623" s="15" t="s">
        <v>236</v>
      </c>
      <c r="AT623" s="15" t="s">
        <v>140</v>
      </c>
      <c r="AU623" s="15" t="s">
        <v>79</v>
      </c>
      <c r="AY623" s="15" t="s">
        <v>138</v>
      </c>
      <c r="BE623" s="207">
        <f>IF(N623="základní",J623,0)</f>
        <v>0</v>
      </c>
      <c r="BF623" s="207">
        <f>IF(N623="snížená",J623,0)</f>
        <v>0</v>
      </c>
      <c r="BG623" s="207">
        <f>IF(N623="zákl. přenesená",J623,0)</f>
        <v>0</v>
      </c>
      <c r="BH623" s="207">
        <f>IF(N623="sníž. přenesená",J623,0)</f>
        <v>0</v>
      </c>
      <c r="BI623" s="207">
        <f>IF(N623="nulová",J623,0)</f>
        <v>0</v>
      </c>
      <c r="BJ623" s="15" t="s">
        <v>77</v>
      </c>
      <c r="BK623" s="207">
        <f>ROUND(I623*H623,2)</f>
        <v>0</v>
      </c>
      <c r="BL623" s="15" t="s">
        <v>236</v>
      </c>
      <c r="BM623" s="15" t="s">
        <v>995</v>
      </c>
    </row>
    <row r="624" spans="2:47" s="1" customFormat="1" ht="12">
      <c r="B624" s="36"/>
      <c r="C624" s="37"/>
      <c r="D624" s="208" t="s">
        <v>147</v>
      </c>
      <c r="E624" s="37"/>
      <c r="F624" s="209" t="s">
        <v>996</v>
      </c>
      <c r="G624" s="37"/>
      <c r="H624" s="37"/>
      <c r="I624" s="122"/>
      <c r="J624" s="37"/>
      <c r="K624" s="37"/>
      <c r="L624" s="41"/>
      <c r="M624" s="210"/>
      <c r="N624" s="77"/>
      <c r="O624" s="77"/>
      <c r="P624" s="77"/>
      <c r="Q624" s="77"/>
      <c r="R624" s="77"/>
      <c r="S624" s="77"/>
      <c r="T624" s="78"/>
      <c r="AT624" s="15" t="s">
        <v>147</v>
      </c>
      <c r="AU624" s="15" t="s">
        <v>79</v>
      </c>
    </row>
    <row r="625" spans="2:65" s="1" customFormat="1" ht="16.5" customHeight="1">
      <c r="B625" s="36"/>
      <c r="C625" s="196" t="s">
        <v>997</v>
      </c>
      <c r="D625" s="196" t="s">
        <v>140</v>
      </c>
      <c r="E625" s="197" t="s">
        <v>998</v>
      </c>
      <c r="F625" s="198" t="s">
        <v>999</v>
      </c>
      <c r="G625" s="199" t="s">
        <v>264</v>
      </c>
      <c r="H625" s="200">
        <v>0.26</v>
      </c>
      <c r="I625" s="201"/>
      <c r="J625" s="202">
        <f>ROUND(I625*H625,2)</f>
        <v>0</v>
      </c>
      <c r="K625" s="198" t="s">
        <v>144</v>
      </c>
      <c r="L625" s="41"/>
      <c r="M625" s="203" t="s">
        <v>19</v>
      </c>
      <c r="N625" s="204" t="s">
        <v>43</v>
      </c>
      <c r="O625" s="77"/>
      <c r="P625" s="205">
        <f>O625*H625</f>
        <v>0</v>
      </c>
      <c r="Q625" s="205">
        <v>0</v>
      </c>
      <c r="R625" s="205">
        <f>Q625*H625</f>
        <v>0</v>
      </c>
      <c r="S625" s="205">
        <v>0</v>
      </c>
      <c r="T625" s="206">
        <f>S625*H625</f>
        <v>0</v>
      </c>
      <c r="AR625" s="15" t="s">
        <v>236</v>
      </c>
      <c r="AT625" s="15" t="s">
        <v>140</v>
      </c>
      <c r="AU625" s="15" t="s">
        <v>79</v>
      </c>
      <c r="AY625" s="15" t="s">
        <v>138</v>
      </c>
      <c r="BE625" s="207">
        <f>IF(N625="základní",J625,0)</f>
        <v>0</v>
      </c>
      <c r="BF625" s="207">
        <f>IF(N625="snížená",J625,0)</f>
        <v>0</v>
      </c>
      <c r="BG625" s="207">
        <f>IF(N625="zákl. přenesená",J625,0)</f>
        <v>0</v>
      </c>
      <c r="BH625" s="207">
        <f>IF(N625="sníž. přenesená",J625,0)</f>
        <v>0</v>
      </c>
      <c r="BI625" s="207">
        <f>IF(N625="nulová",J625,0)</f>
        <v>0</v>
      </c>
      <c r="BJ625" s="15" t="s">
        <v>77</v>
      </c>
      <c r="BK625" s="207">
        <f>ROUND(I625*H625,2)</f>
        <v>0</v>
      </c>
      <c r="BL625" s="15" t="s">
        <v>236</v>
      </c>
      <c r="BM625" s="15" t="s">
        <v>1000</v>
      </c>
    </row>
    <row r="626" spans="2:47" s="1" customFormat="1" ht="12">
      <c r="B626" s="36"/>
      <c r="C626" s="37"/>
      <c r="D626" s="208" t="s">
        <v>147</v>
      </c>
      <c r="E626" s="37"/>
      <c r="F626" s="209" t="s">
        <v>1001</v>
      </c>
      <c r="G626" s="37"/>
      <c r="H626" s="37"/>
      <c r="I626" s="122"/>
      <c r="J626" s="37"/>
      <c r="K626" s="37"/>
      <c r="L626" s="41"/>
      <c r="M626" s="210"/>
      <c r="N626" s="77"/>
      <c r="O626" s="77"/>
      <c r="P626" s="77"/>
      <c r="Q626" s="77"/>
      <c r="R626" s="77"/>
      <c r="S626" s="77"/>
      <c r="T626" s="78"/>
      <c r="AT626" s="15" t="s">
        <v>147</v>
      </c>
      <c r="AU626" s="15" t="s">
        <v>79</v>
      </c>
    </row>
    <row r="627" spans="2:63" s="10" customFormat="1" ht="22.8" customHeight="1">
      <c r="B627" s="180"/>
      <c r="C627" s="181"/>
      <c r="D627" s="182" t="s">
        <v>71</v>
      </c>
      <c r="E627" s="194" t="s">
        <v>1002</v>
      </c>
      <c r="F627" s="194" t="s">
        <v>1003</v>
      </c>
      <c r="G627" s="181"/>
      <c r="H627" s="181"/>
      <c r="I627" s="184"/>
      <c r="J627" s="195">
        <f>BK627</f>
        <v>0</v>
      </c>
      <c r="K627" s="181"/>
      <c r="L627" s="186"/>
      <c r="M627" s="187"/>
      <c r="N627" s="188"/>
      <c r="O627" s="188"/>
      <c r="P627" s="189">
        <f>SUM(P628:P649)</f>
        <v>0</v>
      </c>
      <c r="Q627" s="188"/>
      <c r="R627" s="189">
        <f>SUM(R628:R649)</f>
        <v>0.194955</v>
      </c>
      <c r="S627" s="188"/>
      <c r="T627" s="190">
        <f>SUM(T628:T649)</f>
        <v>0</v>
      </c>
      <c r="AR627" s="191" t="s">
        <v>79</v>
      </c>
      <c r="AT627" s="192" t="s">
        <v>71</v>
      </c>
      <c r="AU627" s="192" t="s">
        <v>77</v>
      </c>
      <c r="AY627" s="191" t="s">
        <v>138</v>
      </c>
      <c r="BK627" s="193">
        <f>SUM(BK628:BK649)</f>
        <v>0</v>
      </c>
    </row>
    <row r="628" spans="2:65" s="1" customFormat="1" ht="16.5" customHeight="1">
      <c r="B628" s="36"/>
      <c r="C628" s="196" t="s">
        <v>1004</v>
      </c>
      <c r="D628" s="196" t="s">
        <v>140</v>
      </c>
      <c r="E628" s="197" t="s">
        <v>1005</v>
      </c>
      <c r="F628" s="198" t="s">
        <v>1006</v>
      </c>
      <c r="G628" s="199" t="s">
        <v>167</v>
      </c>
      <c r="H628" s="200">
        <v>28.5</v>
      </c>
      <c r="I628" s="201"/>
      <c r="J628" s="202">
        <f>ROUND(I628*H628,2)</f>
        <v>0</v>
      </c>
      <c r="K628" s="198" t="s">
        <v>144</v>
      </c>
      <c r="L628" s="41"/>
      <c r="M628" s="203" t="s">
        <v>19</v>
      </c>
      <c r="N628" s="204" t="s">
        <v>43</v>
      </c>
      <c r="O628" s="77"/>
      <c r="P628" s="205">
        <f>O628*H628</f>
        <v>0</v>
      </c>
      <c r="Q628" s="205">
        <v>0</v>
      </c>
      <c r="R628" s="205">
        <f>Q628*H628</f>
        <v>0</v>
      </c>
      <c r="S628" s="205">
        <v>0</v>
      </c>
      <c r="T628" s="206">
        <f>S628*H628</f>
        <v>0</v>
      </c>
      <c r="AR628" s="15" t="s">
        <v>236</v>
      </c>
      <c r="AT628" s="15" t="s">
        <v>140</v>
      </c>
      <c r="AU628" s="15" t="s">
        <v>79</v>
      </c>
      <c r="AY628" s="15" t="s">
        <v>138</v>
      </c>
      <c r="BE628" s="207">
        <f>IF(N628="základní",J628,0)</f>
        <v>0</v>
      </c>
      <c r="BF628" s="207">
        <f>IF(N628="snížená",J628,0)</f>
        <v>0</v>
      </c>
      <c r="BG628" s="207">
        <f>IF(N628="zákl. přenesená",J628,0)</f>
        <v>0</v>
      </c>
      <c r="BH628" s="207">
        <f>IF(N628="sníž. přenesená",J628,0)</f>
        <v>0</v>
      </c>
      <c r="BI628" s="207">
        <f>IF(N628="nulová",J628,0)</f>
        <v>0</v>
      </c>
      <c r="BJ628" s="15" t="s">
        <v>77</v>
      </c>
      <c r="BK628" s="207">
        <f>ROUND(I628*H628,2)</f>
        <v>0</v>
      </c>
      <c r="BL628" s="15" t="s">
        <v>236</v>
      </c>
      <c r="BM628" s="15" t="s">
        <v>1007</v>
      </c>
    </row>
    <row r="629" spans="2:47" s="1" customFormat="1" ht="12">
      <c r="B629" s="36"/>
      <c r="C629" s="37"/>
      <c r="D629" s="208" t="s">
        <v>147</v>
      </c>
      <c r="E629" s="37"/>
      <c r="F629" s="209" t="s">
        <v>1008</v>
      </c>
      <c r="G629" s="37"/>
      <c r="H629" s="37"/>
      <c r="I629" s="122"/>
      <c r="J629" s="37"/>
      <c r="K629" s="37"/>
      <c r="L629" s="41"/>
      <c r="M629" s="210"/>
      <c r="N629" s="77"/>
      <c r="O629" s="77"/>
      <c r="P629" s="77"/>
      <c r="Q629" s="77"/>
      <c r="R629" s="77"/>
      <c r="S629" s="77"/>
      <c r="T629" s="78"/>
      <c r="AT629" s="15" t="s">
        <v>147</v>
      </c>
      <c r="AU629" s="15" t="s">
        <v>79</v>
      </c>
    </row>
    <row r="630" spans="2:65" s="1" customFormat="1" ht="22.5" customHeight="1">
      <c r="B630" s="36"/>
      <c r="C630" s="233" t="s">
        <v>1009</v>
      </c>
      <c r="D630" s="233" t="s">
        <v>213</v>
      </c>
      <c r="E630" s="234" t="s">
        <v>1010</v>
      </c>
      <c r="F630" s="235" t="s">
        <v>1011</v>
      </c>
      <c r="G630" s="236" t="s">
        <v>167</v>
      </c>
      <c r="H630" s="237">
        <v>32.775</v>
      </c>
      <c r="I630" s="238"/>
      <c r="J630" s="239">
        <f>ROUND(I630*H630,2)</f>
        <v>0</v>
      </c>
      <c r="K630" s="235" t="s">
        <v>144</v>
      </c>
      <c r="L630" s="240"/>
      <c r="M630" s="241" t="s">
        <v>19</v>
      </c>
      <c r="N630" s="242" t="s">
        <v>43</v>
      </c>
      <c r="O630" s="77"/>
      <c r="P630" s="205">
        <f>O630*H630</f>
        <v>0</v>
      </c>
      <c r="Q630" s="205">
        <v>0.004</v>
      </c>
      <c r="R630" s="205">
        <f>Q630*H630</f>
        <v>0.1311</v>
      </c>
      <c r="S630" s="205">
        <v>0</v>
      </c>
      <c r="T630" s="206">
        <f>S630*H630</f>
        <v>0</v>
      </c>
      <c r="AR630" s="15" t="s">
        <v>338</v>
      </c>
      <c r="AT630" s="15" t="s">
        <v>213</v>
      </c>
      <c r="AU630" s="15" t="s">
        <v>79</v>
      </c>
      <c r="AY630" s="15" t="s">
        <v>138</v>
      </c>
      <c r="BE630" s="207">
        <f>IF(N630="základní",J630,0)</f>
        <v>0</v>
      </c>
      <c r="BF630" s="207">
        <f>IF(N630="snížená",J630,0)</f>
        <v>0</v>
      </c>
      <c r="BG630" s="207">
        <f>IF(N630="zákl. přenesená",J630,0)</f>
        <v>0</v>
      </c>
      <c r="BH630" s="207">
        <f>IF(N630="sníž. přenesená",J630,0)</f>
        <v>0</v>
      </c>
      <c r="BI630" s="207">
        <f>IF(N630="nulová",J630,0)</f>
        <v>0</v>
      </c>
      <c r="BJ630" s="15" t="s">
        <v>77</v>
      </c>
      <c r="BK630" s="207">
        <f>ROUND(I630*H630,2)</f>
        <v>0</v>
      </c>
      <c r="BL630" s="15" t="s">
        <v>236</v>
      </c>
      <c r="BM630" s="15" t="s">
        <v>1012</v>
      </c>
    </row>
    <row r="631" spans="2:47" s="1" customFormat="1" ht="12">
      <c r="B631" s="36"/>
      <c r="C631" s="37"/>
      <c r="D631" s="208" t="s">
        <v>147</v>
      </c>
      <c r="E631" s="37"/>
      <c r="F631" s="209" t="s">
        <v>1011</v>
      </c>
      <c r="G631" s="37"/>
      <c r="H631" s="37"/>
      <c r="I631" s="122"/>
      <c r="J631" s="37"/>
      <c r="K631" s="37"/>
      <c r="L631" s="41"/>
      <c r="M631" s="210"/>
      <c r="N631" s="77"/>
      <c r="O631" s="77"/>
      <c r="P631" s="77"/>
      <c r="Q631" s="77"/>
      <c r="R631" s="77"/>
      <c r="S631" s="77"/>
      <c r="T631" s="78"/>
      <c r="AT631" s="15" t="s">
        <v>147</v>
      </c>
      <c r="AU631" s="15" t="s">
        <v>79</v>
      </c>
    </row>
    <row r="632" spans="2:51" s="11" customFormat="1" ht="12">
      <c r="B632" s="211"/>
      <c r="C632" s="212"/>
      <c r="D632" s="208" t="s">
        <v>149</v>
      </c>
      <c r="E632" s="212"/>
      <c r="F632" s="214" t="s">
        <v>1013</v>
      </c>
      <c r="G632" s="212"/>
      <c r="H632" s="215">
        <v>32.775</v>
      </c>
      <c r="I632" s="216"/>
      <c r="J632" s="212"/>
      <c r="K632" s="212"/>
      <c r="L632" s="217"/>
      <c r="M632" s="218"/>
      <c r="N632" s="219"/>
      <c r="O632" s="219"/>
      <c r="P632" s="219"/>
      <c r="Q632" s="219"/>
      <c r="R632" s="219"/>
      <c r="S632" s="219"/>
      <c r="T632" s="220"/>
      <c r="AT632" s="221" t="s">
        <v>149</v>
      </c>
      <c r="AU632" s="221" t="s">
        <v>79</v>
      </c>
      <c r="AV632" s="11" t="s">
        <v>79</v>
      </c>
      <c r="AW632" s="11" t="s">
        <v>4</v>
      </c>
      <c r="AX632" s="11" t="s">
        <v>77</v>
      </c>
      <c r="AY632" s="221" t="s">
        <v>138</v>
      </c>
    </row>
    <row r="633" spans="2:65" s="1" customFormat="1" ht="16.5" customHeight="1">
      <c r="B633" s="36"/>
      <c r="C633" s="196" t="s">
        <v>1014</v>
      </c>
      <c r="D633" s="196" t="s">
        <v>140</v>
      </c>
      <c r="E633" s="197" t="s">
        <v>1015</v>
      </c>
      <c r="F633" s="198" t="s">
        <v>1016</v>
      </c>
      <c r="G633" s="199" t="s">
        <v>167</v>
      </c>
      <c r="H633" s="200">
        <v>28.5</v>
      </c>
      <c r="I633" s="201"/>
      <c r="J633" s="202">
        <f>ROUND(I633*H633,2)</f>
        <v>0</v>
      </c>
      <c r="K633" s="198" t="s">
        <v>144</v>
      </c>
      <c r="L633" s="41"/>
      <c r="M633" s="203" t="s">
        <v>19</v>
      </c>
      <c r="N633" s="204" t="s">
        <v>43</v>
      </c>
      <c r="O633" s="77"/>
      <c r="P633" s="205">
        <f>O633*H633</f>
        <v>0</v>
      </c>
      <c r="Q633" s="205">
        <v>0.00088</v>
      </c>
      <c r="R633" s="205">
        <f>Q633*H633</f>
        <v>0.02508</v>
      </c>
      <c r="S633" s="205">
        <v>0</v>
      </c>
      <c r="T633" s="206">
        <f>S633*H633</f>
        <v>0</v>
      </c>
      <c r="AR633" s="15" t="s">
        <v>236</v>
      </c>
      <c r="AT633" s="15" t="s">
        <v>140</v>
      </c>
      <c r="AU633" s="15" t="s">
        <v>79</v>
      </c>
      <c r="AY633" s="15" t="s">
        <v>138</v>
      </c>
      <c r="BE633" s="207">
        <f>IF(N633="základní",J633,0)</f>
        <v>0</v>
      </c>
      <c r="BF633" s="207">
        <f>IF(N633="snížená",J633,0)</f>
        <v>0</v>
      </c>
      <c r="BG633" s="207">
        <f>IF(N633="zákl. přenesená",J633,0)</f>
        <v>0</v>
      </c>
      <c r="BH633" s="207">
        <f>IF(N633="sníž. přenesená",J633,0)</f>
        <v>0</v>
      </c>
      <c r="BI633" s="207">
        <f>IF(N633="nulová",J633,0)</f>
        <v>0</v>
      </c>
      <c r="BJ633" s="15" t="s">
        <v>77</v>
      </c>
      <c r="BK633" s="207">
        <f>ROUND(I633*H633,2)</f>
        <v>0</v>
      </c>
      <c r="BL633" s="15" t="s">
        <v>236</v>
      </c>
      <c r="BM633" s="15" t="s">
        <v>1017</v>
      </c>
    </row>
    <row r="634" spans="2:47" s="1" customFormat="1" ht="12">
      <c r="B634" s="36"/>
      <c r="C634" s="37"/>
      <c r="D634" s="208" t="s">
        <v>147</v>
      </c>
      <c r="E634" s="37"/>
      <c r="F634" s="209" t="s">
        <v>1018</v>
      </c>
      <c r="G634" s="37"/>
      <c r="H634" s="37"/>
      <c r="I634" s="122"/>
      <c r="J634" s="37"/>
      <c r="K634" s="37"/>
      <c r="L634" s="41"/>
      <c r="M634" s="210"/>
      <c r="N634" s="77"/>
      <c r="O634" s="77"/>
      <c r="P634" s="77"/>
      <c r="Q634" s="77"/>
      <c r="R634" s="77"/>
      <c r="S634" s="77"/>
      <c r="T634" s="78"/>
      <c r="AT634" s="15" t="s">
        <v>147</v>
      </c>
      <c r="AU634" s="15" t="s">
        <v>79</v>
      </c>
    </row>
    <row r="635" spans="2:65" s="1" customFormat="1" ht="22.5" customHeight="1">
      <c r="B635" s="36"/>
      <c r="C635" s="233" t="s">
        <v>1019</v>
      </c>
      <c r="D635" s="233" t="s">
        <v>213</v>
      </c>
      <c r="E635" s="234" t="s">
        <v>1020</v>
      </c>
      <c r="F635" s="235" t="s">
        <v>1021</v>
      </c>
      <c r="G635" s="236" t="s">
        <v>167</v>
      </c>
      <c r="H635" s="237">
        <v>32.775</v>
      </c>
      <c r="I635" s="238"/>
      <c r="J635" s="239">
        <f>ROUND(I635*H635,2)</f>
        <v>0</v>
      </c>
      <c r="K635" s="235" t="s">
        <v>144</v>
      </c>
      <c r="L635" s="240"/>
      <c r="M635" s="241" t="s">
        <v>19</v>
      </c>
      <c r="N635" s="242" t="s">
        <v>43</v>
      </c>
      <c r="O635" s="77"/>
      <c r="P635" s="205">
        <f>O635*H635</f>
        <v>0</v>
      </c>
      <c r="Q635" s="205">
        <v>0.001</v>
      </c>
      <c r="R635" s="205">
        <f>Q635*H635</f>
        <v>0.032775</v>
      </c>
      <c r="S635" s="205">
        <v>0</v>
      </c>
      <c r="T635" s="206">
        <f>S635*H635</f>
        <v>0</v>
      </c>
      <c r="AR635" s="15" t="s">
        <v>338</v>
      </c>
      <c r="AT635" s="15" t="s">
        <v>213</v>
      </c>
      <c r="AU635" s="15" t="s">
        <v>79</v>
      </c>
      <c r="AY635" s="15" t="s">
        <v>138</v>
      </c>
      <c r="BE635" s="207">
        <f>IF(N635="základní",J635,0)</f>
        <v>0</v>
      </c>
      <c r="BF635" s="207">
        <f>IF(N635="snížená",J635,0)</f>
        <v>0</v>
      </c>
      <c r="BG635" s="207">
        <f>IF(N635="zákl. přenesená",J635,0)</f>
        <v>0</v>
      </c>
      <c r="BH635" s="207">
        <f>IF(N635="sníž. přenesená",J635,0)</f>
        <v>0</v>
      </c>
      <c r="BI635" s="207">
        <f>IF(N635="nulová",J635,0)</f>
        <v>0</v>
      </c>
      <c r="BJ635" s="15" t="s">
        <v>77</v>
      </c>
      <c r="BK635" s="207">
        <f>ROUND(I635*H635,2)</f>
        <v>0</v>
      </c>
      <c r="BL635" s="15" t="s">
        <v>236</v>
      </c>
      <c r="BM635" s="15" t="s">
        <v>1022</v>
      </c>
    </row>
    <row r="636" spans="2:47" s="1" customFormat="1" ht="12">
      <c r="B636" s="36"/>
      <c r="C636" s="37"/>
      <c r="D636" s="208" t="s">
        <v>147</v>
      </c>
      <c r="E636" s="37"/>
      <c r="F636" s="209" t="s">
        <v>1021</v>
      </c>
      <c r="G636" s="37"/>
      <c r="H636" s="37"/>
      <c r="I636" s="122"/>
      <c r="J636" s="37"/>
      <c r="K636" s="37"/>
      <c r="L636" s="41"/>
      <c r="M636" s="210"/>
      <c r="N636" s="77"/>
      <c r="O636" s="77"/>
      <c r="P636" s="77"/>
      <c r="Q636" s="77"/>
      <c r="R636" s="77"/>
      <c r="S636" s="77"/>
      <c r="T636" s="78"/>
      <c r="AT636" s="15" t="s">
        <v>147</v>
      </c>
      <c r="AU636" s="15" t="s">
        <v>79</v>
      </c>
    </row>
    <row r="637" spans="2:51" s="11" customFormat="1" ht="12">
      <c r="B637" s="211"/>
      <c r="C637" s="212"/>
      <c r="D637" s="208" t="s">
        <v>149</v>
      </c>
      <c r="E637" s="212"/>
      <c r="F637" s="214" t="s">
        <v>1013</v>
      </c>
      <c r="G637" s="212"/>
      <c r="H637" s="215">
        <v>32.775</v>
      </c>
      <c r="I637" s="216"/>
      <c r="J637" s="212"/>
      <c r="K637" s="212"/>
      <c r="L637" s="217"/>
      <c r="M637" s="218"/>
      <c r="N637" s="219"/>
      <c r="O637" s="219"/>
      <c r="P637" s="219"/>
      <c r="Q637" s="219"/>
      <c r="R637" s="219"/>
      <c r="S637" s="219"/>
      <c r="T637" s="220"/>
      <c r="AT637" s="221" t="s">
        <v>149</v>
      </c>
      <c r="AU637" s="221" t="s">
        <v>79</v>
      </c>
      <c r="AV637" s="11" t="s">
        <v>79</v>
      </c>
      <c r="AW637" s="11" t="s">
        <v>4</v>
      </c>
      <c r="AX637" s="11" t="s">
        <v>77</v>
      </c>
      <c r="AY637" s="221" t="s">
        <v>138</v>
      </c>
    </row>
    <row r="638" spans="2:65" s="1" customFormat="1" ht="16.5" customHeight="1">
      <c r="B638" s="36"/>
      <c r="C638" s="196" t="s">
        <v>1023</v>
      </c>
      <c r="D638" s="196" t="s">
        <v>140</v>
      </c>
      <c r="E638" s="197" t="s">
        <v>1024</v>
      </c>
      <c r="F638" s="198" t="s">
        <v>1025</v>
      </c>
      <c r="G638" s="199" t="s">
        <v>167</v>
      </c>
      <c r="H638" s="200">
        <v>7</v>
      </c>
      <c r="I638" s="201"/>
      <c r="J638" s="202">
        <f>ROUND(I638*H638,2)</f>
        <v>0</v>
      </c>
      <c r="K638" s="198" t="s">
        <v>144</v>
      </c>
      <c r="L638" s="41"/>
      <c r="M638" s="203" t="s">
        <v>19</v>
      </c>
      <c r="N638" s="204" t="s">
        <v>43</v>
      </c>
      <c r="O638" s="77"/>
      <c r="P638" s="205">
        <f>O638*H638</f>
        <v>0</v>
      </c>
      <c r="Q638" s="205">
        <v>0</v>
      </c>
      <c r="R638" s="205">
        <f>Q638*H638</f>
        <v>0</v>
      </c>
      <c r="S638" s="205">
        <v>0</v>
      </c>
      <c r="T638" s="206">
        <f>S638*H638</f>
        <v>0</v>
      </c>
      <c r="AR638" s="15" t="s">
        <v>236</v>
      </c>
      <c r="AT638" s="15" t="s">
        <v>140</v>
      </c>
      <c r="AU638" s="15" t="s">
        <v>79</v>
      </c>
      <c r="AY638" s="15" t="s">
        <v>138</v>
      </c>
      <c r="BE638" s="207">
        <f>IF(N638="základní",J638,0)</f>
        <v>0</v>
      </c>
      <c r="BF638" s="207">
        <f>IF(N638="snížená",J638,0)</f>
        <v>0</v>
      </c>
      <c r="BG638" s="207">
        <f>IF(N638="zákl. přenesená",J638,0)</f>
        <v>0</v>
      </c>
      <c r="BH638" s="207">
        <f>IF(N638="sníž. přenesená",J638,0)</f>
        <v>0</v>
      </c>
      <c r="BI638" s="207">
        <f>IF(N638="nulová",J638,0)</f>
        <v>0</v>
      </c>
      <c r="BJ638" s="15" t="s">
        <v>77</v>
      </c>
      <c r="BK638" s="207">
        <f>ROUND(I638*H638,2)</f>
        <v>0</v>
      </c>
      <c r="BL638" s="15" t="s">
        <v>236</v>
      </c>
      <c r="BM638" s="15" t="s">
        <v>1026</v>
      </c>
    </row>
    <row r="639" spans="2:47" s="1" customFormat="1" ht="12">
      <c r="B639" s="36"/>
      <c r="C639" s="37"/>
      <c r="D639" s="208" t="s">
        <v>147</v>
      </c>
      <c r="E639" s="37"/>
      <c r="F639" s="209" t="s">
        <v>1027</v>
      </c>
      <c r="G639" s="37"/>
      <c r="H639" s="37"/>
      <c r="I639" s="122"/>
      <c r="J639" s="37"/>
      <c r="K639" s="37"/>
      <c r="L639" s="41"/>
      <c r="M639" s="210"/>
      <c r="N639" s="77"/>
      <c r="O639" s="77"/>
      <c r="P639" s="77"/>
      <c r="Q639" s="77"/>
      <c r="R639" s="77"/>
      <c r="S639" s="77"/>
      <c r="T639" s="78"/>
      <c r="AT639" s="15" t="s">
        <v>147</v>
      </c>
      <c r="AU639" s="15" t="s">
        <v>79</v>
      </c>
    </row>
    <row r="640" spans="2:65" s="1" customFormat="1" ht="16.5" customHeight="1">
      <c r="B640" s="36"/>
      <c r="C640" s="196" t="s">
        <v>1028</v>
      </c>
      <c r="D640" s="196" t="s">
        <v>140</v>
      </c>
      <c r="E640" s="197" t="s">
        <v>1029</v>
      </c>
      <c r="F640" s="198" t="s">
        <v>1030</v>
      </c>
      <c r="G640" s="199" t="s">
        <v>360</v>
      </c>
      <c r="H640" s="200">
        <v>3</v>
      </c>
      <c r="I640" s="201"/>
      <c r="J640" s="202">
        <f>ROUND(I640*H640,2)</f>
        <v>0</v>
      </c>
      <c r="K640" s="198" t="s">
        <v>144</v>
      </c>
      <c r="L640" s="41"/>
      <c r="M640" s="203" t="s">
        <v>19</v>
      </c>
      <c r="N640" s="204" t="s">
        <v>43</v>
      </c>
      <c r="O640" s="77"/>
      <c r="P640" s="205">
        <f>O640*H640</f>
        <v>0</v>
      </c>
      <c r="Q640" s="205">
        <v>0</v>
      </c>
      <c r="R640" s="205">
        <f>Q640*H640</f>
        <v>0</v>
      </c>
      <c r="S640" s="205">
        <v>0</v>
      </c>
      <c r="T640" s="206">
        <f>S640*H640</f>
        <v>0</v>
      </c>
      <c r="AR640" s="15" t="s">
        <v>236</v>
      </c>
      <c r="AT640" s="15" t="s">
        <v>140</v>
      </c>
      <c r="AU640" s="15" t="s">
        <v>79</v>
      </c>
      <c r="AY640" s="15" t="s">
        <v>138</v>
      </c>
      <c r="BE640" s="207">
        <f>IF(N640="základní",J640,0)</f>
        <v>0</v>
      </c>
      <c r="BF640" s="207">
        <f>IF(N640="snížená",J640,0)</f>
        <v>0</v>
      </c>
      <c r="BG640" s="207">
        <f>IF(N640="zákl. přenesená",J640,0)</f>
        <v>0</v>
      </c>
      <c r="BH640" s="207">
        <f>IF(N640="sníž. přenesená",J640,0)</f>
        <v>0</v>
      </c>
      <c r="BI640" s="207">
        <f>IF(N640="nulová",J640,0)</f>
        <v>0</v>
      </c>
      <c r="BJ640" s="15" t="s">
        <v>77</v>
      </c>
      <c r="BK640" s="207">
        <f>ROUND(I640*H640,2)</f>
        <v>0</v>
      </c>
      <c r="BL640" s="15" t="s">
        <v>236</v>
      </c>
      <c r="BM640" s="15" t="s">
        <v>1031</v>
      </c>
    </row>
    <row r="641" spans="2:47" s="1" customFormat="1" ht="12">
      <c r="B641" s="36"/>
      <c r="C641" s="37"/>
      <c r="D641" s="208" t="s">
        <v>147</v>
      </c>
      <c r="E641" s="37"/>
      <c r="F641" s="209" t="s">
        <v>1032</v>
      </c>
      <c r="G641" s="37"/>
      <c r="H641" s="37"/>
      <c r="I641" s="122"/>
      <c r="J641" s="37"/>
      <c r="K641" s="37"/>
      <c r="L641" s="41"/>
      <c r="M641" s="210"/>
      <c r="N641" s="77"/>
      <c r="O641" s="77"/>
      <c r="P641" s="77"/>
      <c r="Q641" s="77"/>
      <c r="R641" s="77"/>
      <c r="S641" s="77"/>
      <c r="T641" s="78"/>
      <c r="AT641" s="15" t="s">
        <v>147</v>
      </c>
      <c r="AU641" s="15" t="s">
        <v>79</v>
      </c>
    </row>
    <row r="642" spans="2:65" s="1" customFormat="1" ht="16.5" customHeight="1">
      <c r="B642" s="36"/>
      <c r="C642" s="233" t="s">
        <v>1033</v>
      </c>
      <c r="D642" s="233" t="s">
        <v>213</v>
      </c>
      <c r="E642" s="234" t="s">
        <v>1034</v>
      </c>
      <c r="F642" s="235" t="s">
        <v>1035</v>
      </c>
      <c r="G642" s="236" t="s">
        <v>360</v>
      </c>
      <c r="H642" s="237">
        <v>2</v>
      </c>
      <c r="I642" s="238"/>
      <c r="J642" s="239">
        <f>ROUND(I642*H642,2)</f>
        <v>0</v>
      </c>
      <c r="K642" s="235" t="s">
        <v>144</v>
      </c>
      <c r="L642" s="240"/>
      <c r="M642" s="241" t="s">
        <v>19</v>
      </c>
      <c r="N642" s="242" t="s">
        <v>43</v>
      </c>
      <c r="O642" s="77"/>
      <c r="P642" s="205">
        <f>O642*H642</f>
        <v>0</v>
      </c>
      <c r="Q642" s="205">
        <v>0.002</v>
      </c>
      <c r="R642" s="205">
        <f>Q642*H642</f>
        <v>0.004</v>
      </c>
      <c r="S642" s="205">
        <v>0</v>
      </c>
      <c r="T642" s="206">
        <f>S642*H642</f>
        <v>0</v>
      </c>
      <c r="AR642" s="15" t="s">
        <v>338</v>
      </c>
      <c r="AT642" s="15" t="s">
        <v>213</v>
      </c>
      <c r="AU642" s="15" t="s">
        <v>79</v>
      </c>
      <c r="AY642" s="15" t="s">
        <v>138</v>
      </c>
      <c r="BE642" s="207">
        <f>IF(N642="základní",J642,0)</f>
        <v>0</v>
      </c>
      <c r="BF642" s="207">
        <f>IF(N642="snížená",J642,0)</f>
        <v>0</v>
      </c>
      <c r="BG642" s="207">
        <f>IF(N642="zákl. přenesená",J642,0)</f>
        <v>0</v>
      </c>
      <c r="BH642" s="207">
        <f>IF(N642="sníž. přenesená",J642,0)</f>
        <v>0</v>
      </c>
      <c r="BI642" s="207">
        <f>IF(N642="nulová",J642,0)</f>
        <v>0</v>
      </c>
      <c r="BJ642" s="15" t="s">
        <v>77</v>
      </c>
      <c r="BK642" s="207">
        <f>ROUND(I642*H642,2)</f>
        <v>0</v>
      </c>
      <c r="BL642" s="15" t="s">
        <v>236</v>
      </c>
      <c r="BM642" s="15" t="s">
        <v>1036</v>
      </c>
    </row>
    <row r="643" spans="2:47" s="1" customFormat="1" ht="12">
      <c r="B643" s="36"/>
      <c r="C643" s="37"/>
      <c r="D643" s="208" t="s">
        <v>147</v>
      </c>
      <c r="E643" s="37"/>
      <c r="F643" s="209" t="s">
        <v>1035</v>
      </c>
      <c r="G643" s="37"/>
      <c r="H643" s="37"/>
      <c r="I643" s="122"/>
      <c r="J643" s="37"/>
      <c r="K643" s="37"/>
      <c r="L643" s="41"/>
      <c r="M643" s="210"/>
      <c r="N643" s="77"/>
      <c r="O643" s="77"/>
      <c r="P643" s="77"/>
      <c r="Q643" s="77"/>
      <c r="R643" s="77"/>
      <c r="S643" s="77"/>
      <c r="T643" s="78"/>
      <c r="AT643" s="15" t="s">
        <v>147</v>
      </c>
      <c r="AU643" s="15" t="s">
        <v>79</v>
      </c>
    </row>
    <row r="644" spans="2:47" s="1" customFormat="1" ht="12">
      <c r="B644" s="36"/>
      <c r="C644" s="37"/>
      <c r="D644" s="208" t="s">
        <v>317</v>
      </c>
      <c r="E644" s="37"/>
      <c r="F644" s="243" t="s">
        <v>1037</v>
      </c>
      <c r="G644" s="37"/>
      <c r="H644" s="37"/>
      <c r="I644" s="122"/>
      <c r="J644" s="37"/>
      <c r="K644" s="37"/>
      <c r="L644" s="41"/>
      <c r="M644" s="210"/>
      <c r="N644" s="77"/>
      <c r="O644" s="77"/>
      <c r="P644" s="77"/>
      <c r="Q644" s="77"/>
      <c r="R644" s="77"/>
      <c r="S644" s="77"/>
      <c r="T644" s="78"/>
      <c r="AT644" s="15" t="s">
        <v>317</v>
      </c>
      <c r="AU644" s="15" t="s">
        <v>79</v>
      </c>
    </row>
    <row r="645" spans="2:65" s="1" customFormat="1" ht="16.5" customHeight="1">
      <c r="B645" s="36"/>
      <c r="C645" s="233" t="s">
        <v>1038</v>
      </c>
      <c r="D645" s="233" t="s">
        <v>213</v>
      </c>
      <c r="E645" s="234" t="s">
        <v>1039</v>
      </c>
      <c r="F645" s="235" t="s">
        <v>1040</v>
      </c>
      <c r="G645" s="236" t="s">
        <v>360</v>
      </c>
      <c r="H645" s="237">
        <v>1</v>
      </c>
      <c r="I645" s="238"/>
      <c r="J645" s="239">
        <f>ROUND(I645*H645,2)</f>
        <v>0</v>
      </c>
      <c r="K645" s="235" t="s">
        <v>19</v>
      </c>
      <c r="L645" s="240"/>
      <c r="M645" s="241" t="s">
        <v>19</v>
      </c>
      <c r="N645" s="242" t="s">
        <v>43</v>
      </c>
      <c r="O645" s="77"/>
      <c r="P645" s="205">
        <f>O645*H645</f>
        <v>0</v>
      </c>
      <c r="Q645" s="205">
        <v>0.002</v>
      </c>
      <c r="R645" s="205">
        <f>Q645*H645</f>
        <v>0.002</v>
      </c>
      <c r="S645" s="205">
        <v>0</v>
      </c>
      <c r="T645" s="206">
        <f>S645*H645</f>
        <v>0</v>
      </c>
      <c r="AR645" s="15" t="s">
        <v>338</v>
      </c>
      <c r="AT645" s="15" t="s">
        <v>213</v>
      </c>
      <c r="AU645" s="15" t="s">
        <v>79</v>
      </c>
      <c r="AY645" s="15" t="s">
        <v>138</v>
      </c>
      <c r="BE645" s="207">
        <f>IF(N645="základní",J645,0)</f>
        <v>0</v>
      </c>
      <c r="BF645" s="207">
        <f>IF(N645="snížená",J645,0)</f>
        <v>0</v>
      </c>
      <c r="BG645" s="207">
        <f>IF(N645="zákl. přenesená",J645,0)</f>
        <v>0</v>
      </c>
      <c r="BH645" s="207">
        <f>IF(N645="sníž. přenesená",J645,0)</f>
        <v>0</v>
      </c>
      <c r="BI645" s="207">
        <f>IF(N645="nulová",J645,0)</f>
        <v>0</v>
      </c>
      <c r="BJ645" s="15" t="s">
        <v>77</v>
      </c>
      <c r="BK645" s="207">
        <f>ROUND(I645*H645,2)</f>
        <v>0</v>
      </c>
      <c r="BL645" s="15" t="s">
        <v>236</v>
      </c>
      <c r="BM645" s="15" t="s">
        <v>1041</v>
      </c>
    </row>
    <row r="646" spans="2:47" s="1" customFormat="1" ht="12">
      <c r="B646" s="36"/>
      <c r="C646" s="37"/>
      <c r="D646" s="208" t="s">
        <v>147</v>
      </c>
      <c r="E646" s="37"/>
      <c r="F646" s="209" t="s">
        <v>1040</v>
      </c>
      <c r="G646" s="37"/>
      <c r="H646" s="37"/>
      <c r="I646" s="122"/>
      <c r="J646" s="37"/>
      <c r="K646" s="37"/>
      <c r="L646" s="41"/>
      <c r="M646" s="210"/>
      <c r="N646" s="77"/>
      <c r="O646" s="77"/>
      <c r="P646" s="77"/>
      <c r="Q646" s="77"/>
      <c r="R646" s="77"/>
      <c r="S646" s="77"/>
      <c r="T646" s="78"/>
      <c r="AT646" s="15" t="s">
        <v>147</v>
      </c>
      <c r="AU646" s="15" t="s">
        <v>79</v>
      </c>
    </row>
    <row r="647" spans="2:47" s="1" customFormat="1" ht="12">
      <c r="B647" s="36"/>
      <c r="C647" s="37"/>
      <c r="D647" s="208" t="s">
        <v>317</v>
      </c>
      <c r="E647" s="37"/>
      <c r="F647" s="243" t="s">
        <v>1042</v>
      </c>
      <c r="G647" s="37"/>
      <c r="H647" s="37"/>
      <c r="I647" s="122"/>
      <c r="J647" s="37"/>
      <c r="K647" s="37"/>
      <c r="L647" s="41"/>
      <c r="M647" s="210"/>
      <c r="N647" s="77"/>
      <c r="O647" s="77"/>
      <c r="P647" s="77"/>
      <c r="Q647" s="77"/>
      <c r="R647" s="77"/>
      <c r="S647" s="77"/>
      <c r="T647" s="78"/>
      <c r="AT647" s="15" t="s">
        <v>317</v>
      </c>
      <c r="AU647" s="15" t="s">
        <v>79</v>
      </c>
    </row>
    <row r="648" spans="2:65" s="1" customFormat="1" ht="16.5" customHeight="1">
      <c r="B648" s="36"/>
      <c r="C648" s="196" t="s">
        <v>1043</v>
      </c>
      <c r="D648" s="196" t="s">
        <v>140</v>
      </c>
      <c r="E648" s="197" t="s">
        <v>1044</v>
      </c>
      <c r="F648" s="198" t="s">
        <v>1045</v>
      </c>
      <c r="G648" s="199" t="s">
        <v>1046</v>
      </c>
      <c r="H648" s="244"/>
      <c r="I648" s="201"/>
      <c r="J648" s="202">
        <f>ROUND(I648*H648,2)</f>
        <v>0</v>
      </c>
      <c r="K648" s="198" t="s">
        <v>196</v>
      </c>
      <c r="L648" s="41"/>
      <c r="M648" s="203" t="s">
        <v>19</v>
      </c>
      <c r="N648" s="204" t="s">
        <v>43</v>
      </c>
      <c r="O648" s="77"/>
      <c r="P648" s="205">
        <f>O648*H648</f>
        <v>0</v>
      </c>
      <c r="Q648" s="205">
        <v>0</v>
      </c>
      <c r="R648" s="205">
        <f>Q648*H648</f>
        <v>0</v>
      </c>
      <c r="S648" s="205">
        <v>0</v>
      </c>
      <c r="T648" s="206">
        <f>S648*H648</f>
        <v>0</v>
      </c>
      <c r="AR648" s="15" t="s">
        <v>236</v>
      </c>
      <c r="AT648" s="15" t="s">
        <v>140</v>
      </c>
      <c r="AU648" s="15" t="s">
        <v>79</v>
      </c>
      <c r="AY648" s="15" t="s">
        <v>138</v>
      </c>
      <c r="BE648" s="207">
        <f>IF(N648="základní",J648,0)</f>
        <v>0</v>
      </c>
      <c r="BF648" s="207">
        <f>IF(N648="snížená",J648,0)</f>
        <v>0</v>
      </c>
      <c r="BG648" s="207">
        <f>IF(N648="zákl. přenesená",J648,0)</f>
        <v>0</v>
      </c>
      <c r="BH648" s="207">
        <f>IF(N648="sníž. přenesená",J648,0)</f>
        <v>0</v>
      </c>
      <c r="BI648" s="207">
        <f>IF(N648="nulová",J648,0)</f>
        <v>0</v>
      </c>
      <c r="BJ648" s="15" t="s">
        <v>77</v>
      </c>
      <c r="BK648" s="207">
        <f>ROUND(I648*H648,2)</f>
        <v>0</v>
      </c>
      <c r="BL648" s="15" t="s">
        <v>236</v>
      </c>
      <c r="BM648" s="15" t="s">
        <v>1047</v>
      </c>
    </row>
    <row r="649" spans="2:47" s="1" customFormat="1" ht="12">
      <c r="B649" s="36"/>
      <c r="C649" s="37"/>
      <c r="D649" s="208" t="s">
        <v>147</v>
      </c>
      <c r="E649" s="37"/>
      <c r="F649" s="209" t="s">
        <v>1048</v>
      </c>
      <c r="G649" s="37"/>
      <c r="H649" s="37"/>
      <c r="I649" s="122"/>
      <c r="J649" s="37"/>
      <c r="K649" s="37"/>
      <c r="L649" s="41"/>
      <c r="M649" s="210"/>
      <c r="N649" s="77"/>
      <c r="O649" s="77"/>
      <c r="P649" s="77"/>
      <c r="Q649" s="77"/>
      <c r="R649" s="77"/>
      <c r="S649" s="77"/>
      <c r="T649" s="78"/>
      <c r="AT649" s="15" t="s">
        <v>147</v>
      </c>
      <c r="AU649" s="15" t="s">
        <v>79</v>
      </c>
    </row>
    <row r="650" spans="2:63" s="10" customFormat="1" ht="22.8" customHeight="1">
      <c r="B650" s="180"/>
      <c r="C650" s="181"/>
      <c r="D650" s="182" t="s">
        <v>71</v>
      </c>
      <c r="E650" s="194" t="s">
        <v>1049</v>
      </c>
      <c r="F650" s="194" t="s">
        <v>1050</v>
      </c>
      <c r="G650" s="181"/>
      <c r="H650" s="181"/>
      <c r="I650" s="184"/>
      <c r="J650" s="195">
        <f>BK650</f>
        <v>0</v>
      </c>
      <c r="K650" s="181"/>
      <c r="L650" s="186"/>
      <c r="M650" s="187"/>
      <c r="N650" s="188"/>
      <c r="O650" s="188"/>
      <c r="P650" s="189">
        <f>SUM(P651:P715)</f>
        <v>0</v>
      </c>
      <c r="Q650" s="188"/>
      <c r="R650" s="189">
        <f>SUM(R651:R715)</f>
        <v>0.5677648499999999</v>
      </c>
      <c r="S650" s="188"/>
      <c r="T650" s="190">
        <f>SUM(T651:T715)</f>
        <v>0</v>
      </c>
      <c r="AR650" s="191" t="s">
        <v>79</v>
      </c>
      <c r="AT650" s="192" t="s">
        <v>71</v>
      </c>
      <c r="AU650" s="192" t="s">
        <v>77</v>
      </c>
      <c r="AY650" s="191" t="s">
        <v>138</v>
      </c>
      <c r="BK650" s="193">
        <f>SUM(BK651:BK715)</f>
        <v>0</v>
      </c>
    </row>
    <row r="651" spans="2:65" s="1" customFormat="1" ht="16.5" customHeight="1">
      <c r="B651" s="36"/>
      <c r="C651" s="196" t="s">
        <v>1051</v>
      </c>
      <c r="D651" s="196" t="s">
        <v>140</v>
      </c>
      <c r="E651" s="197" t="s">
        <v>1052</v>
      </c>
      <c r="F651" s="198" t="s">
        <v>1053</v>
      </c>
      <c r="G651" s="199" t="s">
        <v>167</v>
      </c>
      <c r="H651" s="200">
        <v>10</v>
      </c>
      <c r="I651" s="201"/>
      <c r="J651" s="202">
        <f>ROUND(I651*H651,2)</f>
        <v>0</v>
      </c>
      <c r="K651" s="198" t="s">
        <v>144</v>
      </c>
      <c r="L651" s="41"/>
      <c r="M651" s="203" t="s">
        <v>19</v>
      </c>
      <c r="N651" s="204" t="s">
        <v>43</v>
      </c>
      <c r="O651" s="77"/>
      <c r="P651" s="205">
        <f>O651*H651</f>
        <v>0</v>
      </c>
      <c r="Q651" s="205">
        <v>0</v>
      </c>
      <c r="R651" s="205">
        <f>Q651*H651</f>
        <v>0</v>
      </c>
      <c r="S651" s="205">
        <v>0</v>
      </c>
      <c r="T651" s="206">
        <f>S651*H651</f>
        <v>0</v>
      </c>
      <c r="AR651" s="15" t="s">
        <v>236</v>
      </c>
      <c r="AT651" s="15" t="s">
        <v>140</v>
      </c>
      <c r="AU651" s="15" t="s">
        <v>79</v>
      </c>
      <c r="AY651" s="15" t="s">
        <v>138</v>
      </c>
      <c r="BE651" s="207">
        <f>IF(N651="základní",J651,0)</f>
        <v>0</v>
      </c>
      <c r="BF651" s="207">
        <f>IF(N651="snížená",J651,0)</f>
        <v>0</v>
      </c>
      <c r="BG651" s="207">
        <f>IF(N651="zákl. přenesená",J651,0)</f>
        <v>0</v>
      </c>
      <c r="BH651" s="207">
        <f>IF(N651="sníž. přenesená",J651,0)</f>
        <v>0</v>
      </c>
      <c r="BI651" s="207">
        <f>IF(N651="nulová",J651,0)</f>
        <v>0</v>
      </c>
      <c r="BJ651" s="15" t="s">
        <v>77</v>
      </c>
      <c r="BK651" s="207">
        <f>ROUND(I651*H651,2)</f>
        <v>0</v>
      </c>
      <c r="BL651" s="15" t="s">
        <v>236</v>
      </c>
      <c r="BM651" s="15" t="s">
        <v>1054</v>
      </c>
    </row>
    <row r="652" spans="2:47" s="1" customFormat="1" ht="12">
      <c r="B652" s="36"/>
      <c r="C652" s="37"/>
      <c r="D652" s="208" t="s">
        <v>147</v>
      </c>
      <c r="E652" s="37"/>
      <c r="F652" s="209" t="s">
        <v>1055</v>
      </c>
      <c r="G652" s="37"/>
      <c r="H652" s="37"/>
      <c r="I652" s="122"/>
      <c r="J652" s="37"/>
      <c r="K652" s="37"/>
      <c r="L652" s="41"/>
      <c r="M652" s="210"/>
      <c r="N652" s="77"/>
      <c r="O652" s="77"/>
      <c r="P652" s="77"/>
      <c r="Q652" s="77"/>
      <c r="R652" s="77"/>
      <c r="S652" s="77"/>
      <c r="T652" s="78"/>
      <c r="AT652" s="15" t="s">
        <v>147</v>
      </c>
      <c r="AU652" s="15" t="s">
        <v>79</v>
      </c>
    </row>
    <row r="653" spans="2:65" s="1" customFormat="1" ht="16.5" customHeight="1">
      <c r="B653" s="36"/>
      <c r="C653" s="233" t="s">
        <v>1056</v>
      </c>
      <c r="D653" s="233" t="s">
        <v>213</v>
      </c>
      <c r="E653" s="234" t="s">
        <v>1057</v>
      </c>
      <c r="F653" s="235" t="s">
        <v>1058</v>
      </c>
      <c r="G653" s="236" t="s">
        <v>167</v>
      </c>
      <c r="H653" s="237">
        <v>10.5</v>
      </c>
      <c r="I653" s="238"/>
      <c r="J653" s="239">
        <f>ROUND(I653*H653,2)</f>
        <v>0</v>
      </c>
      <c r="K653" s="235" t="s">
        <v>144</v>
      </c>
      <c r="L653" s="240"/>
      <c r="M653" s="241" t="s">
        <v>19</v>
      </c>
      <c r="N653" s="242" t="s">
        <v>43</v>
      </c>
      <c r="O653" s="77"/>
      <c r="P653" s="205">
        <f>O653*H653</f>
        <v>0</v>
      </c>
      <c r="Q653" s="205">
        <v>0.00168</v>
      </c>
      <c r="R653" s="205">
        <f>Q653*H653</f>
        <v>0.01764</v>
      </c>
      <c r="S653" s="205">
        <v>0</v>
      </c>
      <c r="T653" s="206">
        <f>S653*H653</f>
        <v>0</v>
      </c>
      <c r="AR653" s="15" t="s">
        <v>338</v>
      </c>
      <c r="AT653" s="15" t="s">
        <v>213</v>
      </c>
      <c r="AU653" s="15" t="s">
        <v>79</v>
      </c>
      <c r="AY653" s="15" t="s">
        <v>138</v>
      </c>
      <c r="BE653" s="207">
        <f>IF(N653="základní",J653,0)</f>
        <v>0</v>
      </c>
      <c r="BF653" s="207">
        <f>IF(N653="snížená",J653,0)</f>
        <v>0</v>
      </c>
      <c r="BG653" s="207">
        <f>IF(N653="zákl. přenesená",J653,0)</f>
        <v>0</v>
      </c>
      <c r="BH653" s="207">
        <f>IF(N653="sníž. přenesená",J653,0)</f>
        <v>0</v>
      </c>
      <c r="BI653" s="207">
        <f>IF(N653="nulová",J653,0)</f>
        <v>0</v>
      </c>
      <c r="BJ653" s="15" t="s">
        <v>77</v>
      </c>
      <c r="BK653" s="207">
        <f>ROUND(I653*H653,2)</f>
        <v>0</v>
      </c>
      <c r="BL653" s="15" t="s">
        <v>236</v>
      </c>
      <c r="BM653" s="15" t="s">
        <v>1059</v>
      </c>
    </row>
    <row r="654" spans="2:47" s="1" customFormat="1" ht="12">
      <c r="B654" s="36"/>
      <c r="C654" s="37"/>
      <c r="D654" s="208" t="s">
        <v>147</v>
      </c>
      <c r="E654" s="37"/>
      <c r="F654" s="209" t="s">
        <v>1058</v>
      </c>
      <c r="G654" s="37"/>
      <c r="H654" s="37"/>
      <c r="I654" s="122"/>
      <c r="J654" s="37"/>
      <c r="K654" s="37"/>
      <c r="L654" s="41"/>
      <c r="M654" s="210"/>
      <c r="N654" s="77"/>
      <c r="O654" s="77"/>
      <c r="P654" s="77"/>
      <c r="Q654" s="77"/>
      <c r="R654" s="77"/>
      <c r="S654" s="77"/>
      <c r="T654" s="78"/>
      <c r="AT654" s="15" t="s">
        <v>147</v>
      </c>
      <c r="AU654" s="15" t="s">
        <v>79</v>
      </c>
    </row>
    <row r="655" spans="2:51" s="11" customFormat="1" ht="12">
      <c r="B655" s="211"/>
      <c r="C655" s="212"/>
      <c r="D655" s="208" t="s">
        <v>149</v>
      </c>
      <c r="E655" s="213" t="s">
        <v>19</v>
      </c>
      <c r="F655" s="214" t="s">
        <v>1060</v>
      </c>
      <c r="G655" s="212"/>
      <c r="H655" s="215">
        <v>10</v>
      </c>
      <c r="I655" s="216"/>
      <c r="J655" s="212"/>
      <c r="K655" s="212"/>
      <c r="L655" s="217"/>
      <c r="M655" s="218"/>
      <c r="N655" s="219"/>
      <c r="O655" s="219"/>
      <c r="P655" s="219"/>
      <c r="Q655" s="219"/>
      <c r="R655" s="219"/>
      <c r="S655" s="219"/>
      <c r="T655" s="220"/>
      <c r="AT655" s="221" t="s">
        <v>149</v>
      </c>
      <c r="AU655" s="221" t="s">
        <v>79</v>
      </c>
      <c r="AV655" s="11" t="s">
        <v>79</v>
      </c>
      <c r="AW655" s="11" t="s">
        <v>33</v>
      </c>
      <c r="AX655" s="11" t="s">
        <v>72</v>
      </c>
      <c r="AY655" s="221" t="s">
        <v>138</v>
      </c>
    </row>
    <row r="656" spans="2:51" s="11" customFormat="1" ht="12">
      <c r="B656" s="211"/>
      <c r="C656" s="212"/>
      <c r="D656" s="208" t="s">
        <v>149</v>
      </c>
      <c r="E656" s="212"/>
      <c r="F656" s="214" t="s">
        <v>1061</v>
      </c>
      <c r="G656" s="212"/>
      <c r="H656" s="215">
        <v>10.5</v>
      </c>
      <c r="I656" s="216"/>
      <c r="J656" s="212"/>
      <c r="K656" s="212"/>
      <c r="L656" s="217"/>
      <c r="M656" s="218"/>
      <c r="N656" s="219"/>
      <c r="O656" s="219"/>
      <c r="P656" s="219"/>
      <c r="Q656" s="219"/>
      <c r="R656" s="219"/>
      <c r="S656" s="219"/>
      <c r="T656" s="220"/>
      <c r="AT656" s="221" t="s">
        <v>149</v>
      </c>
      <c r="AU656" s="221" t="s">
        <v>79</v>
      </c>
      <c r="AV656" s="11" t="s">
        <v>79</v>
      </c>
      <c r="AW656" s="11" t="s">
        <v>4</v>
      </c>
      <c r="AX656" s="11" t="s">
        <v>77</v>
      </c>
      <c r="AY656" s="221" t="s">
        <v>138</v>
      </c>
    </row>
    <row r="657" spans="2:65" s="1" customFormat="1" ht="16.5" customHeight="1">
      <c r="B657" s="36"/>
      <c r="C657" s="196" t="s">
        <v>1062</v>
      </c>
      <c r="D657" s="196" t="s">
        <v>140</v>
      </c>
      <c r="E657" s="197" t="s">
        <v>1063</v>
      </c>
      <c r="F657" s="198" t="s">
        <v>1064</v>
      </c>
      <c r="G657" s="199" t="s">
        <v>167</v>
      </c>
      <c r="H657" s="200">
        <v>18</v>
      </c>
      <c r="I657" s="201"/>
      <c r="J657" s="202">
        <f>ROUND(I657*H657,2)</f>
        <v>0</v>
      </c>
      <c r="K657" s="198" t="s">
        <v>144</v>
      </c>
      <c r="L657" s="41"/>
      <c r="M657" s="203" t="s">
        <v>19</v>
      </c>
      <c r="N657" s="204" t="s">
        <v>43</v>
      </c>
      <c r="O657" s="77"/>
      <c r="P657" s="205">
        <f>O657*H657</f>
        <v>0</v>
      </c>
      <c r="Q657" s="205">
        <v>0.0003</v>
      </c>
      <c r="R657" s="205">
        <f>Q657*H657</f>
        <v>0.005399999999999999</v>
      </c>
      <c r="S657" s="205">
        <v>0</v>
      </c>
      <c r="T657" s="206">
        <f>S657*H657</f>
        <v>0</v>
      </c>
      <c r="AR657" s="15" t="s">
        <v>236</v>
      </c>
      <c r="AT657" s="15" t="s">
        <v>140</v>
      </c>
      <c r="AU657" s="15" t="s">
        <v>79</v>
      </c>
      <c r="AY657" s="15" t="s">
        <v>138</v>
      </c>
      <c r="BE657" s="207">
        <f>IF(N657="základní",J657,0)</f>
        <v>0</v>
      </c>
      <c r="BF657" s="207">
        <f>IF(N657="snížená",J657,0)</f>
        <v>0</v>
      </c>
      <c r="BG657" s="207">
        <f>IF(N657="zákl. přenesená",J657,0)</f>
        <v>0</v>
      </c>
      <c r="BH657" s="207">
        <f>IF(N657="sníž. přenesená",J657,0)</f>
        <v>0</v>
      </c>
      <c r="BI657" s="207">
        <f>IF(N657="nulová",J657,0)</f>
        <v>0</v>
      </c>
      <c r="BJ657" s="15" t="s">
        <v>77</v>
      </c>
      <c r="BK657" s="207">
        <f>ROUND(I657*H657,2)</f>
        <v>0</v>
      </c>
      <c r="BL657" s="15" t="s">
        <v>236</v>
      </c>
      <c r="BM657" s="15" t="s">
        <v>1065</v>
      </c>
    </row>
    <row r="658" spans="2:47" s="1" customFormat="1" ht="12">
      <c r="B658" s="36"/>
      <c r="C658" s="37"/>
      <c r="D658" s="208" t="s">
        <v>147</v>
      </c>
      <c r="E658" s="37"/>
      <c r="F658" s="209" t="s">
        <v>1066</v>
      </c>
      <c r="G658" s="37"/>
      <c r="H658" s="37"/>
      <c r="I658" s="122"/>
      <c r="J658" s="37"/>
      <c r="K658" s="37"/>
      <c r="L658" s="41"/>
      <c r="M658" s="210"/>
      <c r="N658" s="77"/>
      <c r="O658" s="77"/>
      <c r="P658" s="77"/>
      <c r="Q658" s="77"/>
      <c r="R658" s="77"/>
      <c r="S658" s="77"/>
      <c r="T658" s="78"/>
      <c r="AT658" s="15" t="s">
        <v>147</v>
      </c>
      <c r="AU658" s="15" t="s">
        <v>79</v>
      </c>
    </row>
    <row r="659" spans="2:51" s="11" customFormat="1" ht="12">
      <c r="B659" s="211"/>
      <c r="C659" s="212"/>
      <c r="D659" s="208" t="s">
        <v>149</v>
      </c>
      <c r="E659" s="213" t="s">
        <v>19</v>
      </c>
      <c r="F659" s="214" t="s">
        <v>1067</v>
      </c>
      <c r="G659" s="212"/>
      <c r="H659" s="215">
        <v>18</v>
      </c>
      <c r="I659" s="216"/>
      <c r="J659" s="212"/>
      <c r="K659" s="212"/>
      <c r="L659" s="217"/>
      <c r="M659" s="218"/>
      <c r="N659" s="219"/>
      <c r="O659" s="219"/>
      <c r="P659" s="219"/>
      <c r="Q659" s="219"/>
      <c r="R659" s="219"/>
      <c r="S659" s="219"/>
      <c r="T659" s="220"/>
      <c r="AT659" s="221" t="s">
        <v>149</v>
      </c>
      <c r="AU659" s="221" t="s">
        <v>79</v>
      </c>
      <c r="AV659" s="11" t="s">
        <v>79</v>
      </c>
      <c r="AW659" s="11" t="s">
        <v>33</v>
      </c>
      <c r="AX659" s="11" t="s">
        <v>72</v>
      </c>
      <c r="AY659" s="221" t="s">
        <v>138</v>
      </c>
    </row>
    <row r="660" spans="2:65" s="1" customFormat="1" ht="16.5" customHeight="1">
      <c r="B660" s="36"/>
      <c r="C660" s="233" t="s">
        <v>1068</v>
      </c>
      <c r="D660" s="233" t="s">
        <v>213</v>
      </c>
      <c r="E660" s="234" t="s">
        <v>1069</v>
      </c>
      <c r="F660" s="235" t="s">
        <v>1070</v>
      </c>
      <c r="G660" s="236" t="s">
        <v>167</v>
      </c>
      <c r="H660" s="237">
        <v>18.9</v>
      </c>
      <c r="I660" s="238"/>
      <c r="J660" s="239">
        <f>ROUND(I660*H660,2)</f>
        <v>0</v>
      </c>
      <c r="K660" s="235" t="s">
        <v>144</v>
      </c>
      <c r="L660" s="240"/>
      <c r="M660" s="241" t="s">
        <v>19</v>
      </c>
      <c r="N660" s="242" t="s">
        <v>43</v>
      </c>
      <c r="O660" s="77"/>
      <c r="P660" s="205">
        <f>O660*H660</f>
        <v>0</v>
      </c>
      <c r="Q660" s="205">
        <v>0.006</v>
      </c>
      <c r="R660" s="205">
        <f>Q660*H660</f>
        <v>0.11339999999999999</v>
      </c>
      <c r="S660" s="205">
        <v>0</v>
      </c>
      <c r="T660" s="206">
        <f>S660*H660</f>
        <v>0</v>
      </c>
      <c r="AR660" s="15" t="s">
        <v>338</v>
      </c>
      <c r="AT660" s="15" t="s">
        <v>213</v>
      </c>
      <c r="AU660" s="15" t="s">
        <v>79</v>
      </c>
      <c r="AY660" s="15" t="s">
        <v>138</v>
      </c>
      <c r="BE660" s="207">
        <f>IF(N660="základní",J660,0)</f>
        <v>0</v>
      </c>
      <c r="BF660" s="207">
        <f>IF(N660="snížená",J660,0)</f>
        <v>0</v>
      </c>
      <c r="BG660" s="207">
        <f>IF(N660="zákl. přenesená",J660,0)</f>
        <v>0</v>
      </c>
      <c r="BH660" s="207">
        <f>IF(N660="sníž. přenesená",J660,0)</f>
        <v>0</v>
      </c>
      <c r="BI660" s="207">
        <f>IF(N660="nulová",J660,0)</f>
        <v>0</v>
      </c>
      <c r="BJ660" s="15" t="s">
        <v>77</v>
      </c>
      <c r="BK660" s="207">
        <f>ROUND(I660*H660,2)</f>
        <v>0</v>
      </c>
      <c r="BL660" s="15" t="s">
        <v>236</v>
      </c>
      <c r="BM660" s="15" t="s">
        <v>1071</v>
      </c>
    </row>
    <row r="661" spans="2:47" s="1" customFormat="1" ht="12">
      <c r="B661" s="36"/>
      <c r="C661" s="37"/>
      <c r="D661" s="208" t="s">
        <v>147</v>
      </c>
      <c r="E661" s="37"/>
      <c r="F661" s="209" t="s">
        <v>1070</v>
      </c>
      <c r="G661" s="37"/>
      <c r="H661" s="37"/>
      <c r="I661" s="122"/>
      <c r="J661" s="37"/>
      <c r="K661" s="37"/>
      <c r="L661" s="41"/>
      <c r="M661" s="210"/>
      <c r="N661" s="77"/>
      <c r="O661" s="77"/>
      <c r="P661" s="77"/>
      <c r="Q661" s="77"/>
      <c r="R661" s="77"/>
      <c r="S661" s="77"/>
      <c r="T661" s="78"/>
      <c r="AT661" s="15" t="s">
        <v>147</v>
      </c>
      <c r="AU661" s="15" t="s">
        <v>79</v>
      </c>
    </row>
    <row r="662" spans="2:51" s="11" customFormat="1" ht="12">
      <c r="B662" s="211"/>
      <c r="C662" s="212"/>
      <c r="D662" s="208" t="s">
        <v>149</v>
      </c>
      <c r="E662" s="212"/>
      <c r="F662" s="214" t="s">
        <v>1072</v>
      </c>
      <c r="G662" s="212"/>
      <c r="H662" s="215">
        <v>18.9</v>
      </c>
      <c r="I662" s="216"/>
      <c r="J662" s="212"/>
      <c r="K662" s="212"/>
      <c r="L662" s="217"/>
      <c r="M662" s="218"/>
      <c r="N662" s="219"/>
      <c r="O662" s="219"/>
      <c r="P662" s="219"/>
      <c r="Q662" s="219"/>
      <c r="R662" s="219"/>
      <c r="S662" s="219"/>
      <c r="T662" s="220"/>
      <c r="AT662" s="221" t="s">
        <v>149</v>
      </c>
      <c r="AU662" s="221" t="s">
        <v>79</v>
      </c>
      <c r="AV662" s="11" t="s">
        <v>79</v>
      </c>
      <c r="AW662" s="11" t="s">
        <v>4</v>
      </c>
      <c r="AX662" s="11" t="s">
        <v>77</v>
      </c>
      <c r="AY662" s="221" t="s">
        <v>138</v>
      </c>
    </row>
    <row r="663" spans="2:65" s="1" customFormat="1" ht="16.5" customHeight="1">
      <c r="B663" s="36"/>
      <c r="C663" s="196" t="s">
        <v>1073</v>
      </c>
      <c r="D663" s="196" t="s">
        <v>140</v>
      </c>
      <c r="E663" s="197" t="s">
        <v>1074</v>
      </c>
      <c r="F663" s="198" t="s">
        <v>1075</v>
      </c>
      <c r="G663" s="199" t="s">
        <v>167</v>
      </c>
      <c r="H663" s="200">
        <v>31.65</v>
      </c>
      <c r="I663" s="201"/>
      <c r="J663" s="202">
        <f>ROUND(I663*H663,2)</f>
        <v>0</v>
      </c>
      <c r="K663" s="198" t="s">
        <v>144</v>
      </c>
      <c r="L663" s="41"/>
      <c r="M663" s="203" t="s">
        <v>19</v>
      </c>
      <c r="N663" s="204" t="s">
        <v>43</v>
      </c>
      <c r="O663" s="77"/>
      <c r="P663" s="205">
        <f>O663*H663</f>
        <v>0</v>
      </c>
      <c r="Q663" s="205">
        <v>0</v>
      </c>
      <c r="R663" s="205">
        <f>Q663*H663</f>
        <v>0</v>
      </c>
      <c r="S663" s="205">
        <v>0</v>
      </c>
      <c r="T663" s="206">
        <f>S663*H663</f>
        <v>0</v>
      </c>
      <c r="AR663" s="15" t="s">
        <v>236</v>
      </c>
      <c r="AT663" s="15" t="s">
        <v>140</v>
      </c>
      <c r="AU663" s="15" t="s">
        <v>79</v>
      </c>
      <c r="AY663" s="15" t="s">
        <v>138</v>
      </c>
      <c r="BE663" s="207">
        <f>IF(N663="základní",J663,0)</f>
        <v>0</v>
      </c>
      <c r="BF663" s="207">
        <f>IF(N663="snížená",J663,0)</f>
        <v>0</v>
      </c>
      <c r="BG663" s="207">
        <f>IF(N663="zákl. přenesená",J663,0)</f>
        <v>0</v>
      </c>
      <c r="BH663" s="207">
        <f>IF(N663="sníž. přenesená",J663,0)</f>
        <v>0</v>
      </c>
      <c r="BI663" s="207">
        <f>IF(N663="nulová",J663,0)</f>
        <v>0</v>
      </c>
      <c r="BJ663" s="15" t="s">
        <v>77</v>
      </c>
      <c r="BK663" s="207">
        <f>ROUND(I663*H663,2)</f>
        <v>0</v>
      </c>
      <c r="BL663" s="15" t="s">
        <v>236</v>
      </c>
      <c r="BM663" s="15" t="s">
        <v>1076</v>
      </c>
    </row>
    <row r="664" spans="2:47" s="1" customFormat="1" ht="12">
      <c r="B664" s="36"/>
      <c r="C664" s="37"/>
      <c r="D664" s="208" t="s">
        <v>147</v>
      </c>
      <c r="E664" s="37"/>
      <c r="F664" s="209" t="s">
        <v>1077</v>
      </c>
      <c r="G664" s="37"/>
      <c r="H664" s="37"/>
      <c r="I664" s="122"/>
      <c r="J664" s="37"/>
      <c r="K664" s="37"/>
      <c r="L664" s="41"/>
      <c r="M664" s="210"/>
      <c r="N664" s="77"/>
      <c r="O664" s="77"/>
      <c r="P664" s="77"/>
      <c r="Q664" s="77"/>
      <c r="R664" s="77"/>
      <c r="S664" s="77"/>
      <c r="T664" s="78"/>
      <c r="AT664" s="15" t="s">
        <v>147</v>
      </c>
      <c r="AU664" s="15" t="s">
        <v>79</v>
      </c>
    </row>
    <row r="665" spans="2:65" s="1" customFormat="1" ht="16.5" customHeight="1">
      <c r="B665" s="36"/>
      <c r="C665" s="233" t="s">
        <v>1078</v>
      </c>
      <c r="D665" s="233" t="s">
        <v>213</v>
      </c>
      <c r="E665" s="234" t="s">
        <v>1079</v>
      </c>
      <c r="F665" s="235" t="s">
        <v>1080</v>
      </c>
      <c r="G665" s="236" t="s">
        <v>167</v>
      </c>
      <c r="H665" s="237">
        <v>33.233</v>
      </c>
      <c r="I665" s="238"/>
      <c r="J665" s="239">
        <f>ROUND(I665*H665,2)</f>
        <v>0</v>
      </c>
      <c r="K665" s="235" t="s">
        <v>144</v>
      </c>
      <c r="L665" s="240"/>
      <c r="M665" s="241" t="s">
        <v>19</v>
      </c>
      <c r="N665" s="242" t="s">
        <v>43</v>
      </c>
      <c r="O665" s="77"/>
      <c r="P665" s="205">
        <f>O665*H665</f>
        <v>0</v>
      </c>
      <c r="Q665" s="205">
        <v>0.0056</v>
      </c>
      <c r="R665" s="205">
        <f>Q665*H665</f>
        <v>0.1861048</v>
      </c>
      <c r="S665" s="205">
        <v>0</v>
      </c>
      <c r="T665" s="206">
        <f>S665*H665</f>
        <v>0</v>
      </c>
      <c r="AR665" s="15" t="s">
        <v>338</v>
      </c>
      <c r="AT665" s="15" t="s">
        <v>213</v>
      </c>
      <c r="AU665" s="15" t="s">
        <v>79</v>
      </c>
      <c r="AY665" s="15" t="s">
        <v>138</v>
      </c>
      <c r="BE665" s="207">
        <f>IF(N665="základní",J665,0)</f>
        <v>0</v>
      </c>
      <c r="BF665" s="207">
        <f>IF(N665="snížená",J665,0)</f>
        <v>0</v>
      </c>
      <c r="BG665" s="207">
        <f>IF(N665="zákl. přenesená",J665,0)</f>
        <v>0</v>
      </c>
      <c r="BH665" s="207">
        <f>IF(N665="sníž. přenesená",J665,0)</f>
        <v>0</v>
      </c>
      <c r="BI665" s="207">
        <f>IF(N665="nulová",J665,0)</f>
        <v>0</v>
      </c>
      <c r="BJ665" s="15" t="s">
        <v>77</v>
      </c>
      <c r="BK665" s="207">
        <f>ROUND(I665*H665,2)</f>
        <v>0</v>
      </c>
      <c r="BL665" s="15" t="s">
        <v>236</v>
      </c>
      <c r="BM665" s="15" t="s">
        <v>1081</v>
      </c>
    </row>
    <row r="666" spans="2:47" s="1" customFormat="1" ht="12">
      <c r="B666" s="36"/>
      <c r="C666" s="37"/>
      <c r="D666" s="208" t="s">
        <v>147</v>
      </c>
      <c r="E666" s="37"/>
      <c r="F666" s="209" t="s">
        <v>1080</v>
      </c>
      <c r="G666" s="37"/>
      <c r="H666" s="37"/>
      <c r="I666" s="122"/>
      <c r="J666" s="37"/>
      <c r="K666" s="37"/>
      <c r="L666" s="41"/>
      <c r="M666" s="210"/>
      <c r="N666" s="77"/>
      <c r="O666" s="77"/>
      <c r="P666" s="77"/>
      <c r="Q666" s="77"/>
      <c r="R666" s="77"/>
      <c r="S666" s="77"/>
      <c r="T666" s="78"/>
      <c r="AT666" s="15" t="s">
        <v>147</v>
      </c>
      <c r="AU666" s="15" t="s">
        <v>79</v>
      </c>
    </row>
    <row r="667" spans="2:51" s="11" customFormat="1" ht="12">
      <c r="B667" s="211"/>
      <c r="C667" s="212"/>
      <c r="D667" s="208" t="s">
        <v>149</v>
      </c>
      <c r="E667" s="213" t="s">
        <v>19</v>
      </c>
      <c r="F667" s="214" t="s">
        <v>1082</v>
      </c>
      <c r="G667" s="212"/>
      <c r="H667" s="215">
        <v>31.65</v>
      </c>
      <c r="I667" s="216"/>
      <c r="J667" s="212"/>
      <c r="K667" s="212"/>
      <c r="L667" s="217"/>
      <c r="M667" s="218"/>
      <c r="N667" s="219"/>
      <c r="O667" s="219"/>
      <c r="P667" s="219"/>
      <c r="Q667" s="219"/>
      <c r="R667" s="219"/>
      <c r="S667" s="219"/>
      <c r="T667" s="220"/>
      <c r="AT667" s="221" t="s">
        <v>149</v>
      </c>
      <c r="AU667" s="221" t="s">
        <v>79</v>
      </c>
      <c r="AV667" s="11" t="s">
        <v>79</v>
      </c>
      <c r="AW667" s="11" t="s">
        <v>33</v>
      </c>
      <c r="AX667" s="11" t="s">
        <v>72</v>
      </c>
      <c r="AY667" s="221" t="s">
        <v>138</v>
      </c>
    </row>
    <row r="668" spans="2:51" s="11" customFormat="1" ht="12">
      <c r="B668" s="211"/>
      <c r="C668" s="212"/>
      <c r="D668" s="208" t="s">
        <v>149</v>
      </c>
      <c r="E668" s="212"/>
      <c r="F668" s="214" t="s">
        <v>1083</v>
      </c>
      <c r="G668" s="212"/>
      <c r="H668" s="215">
        <v>33.233</v>
      </c>
      <c r="I668" s="216"/>
      <c r="J668" s="212"/>
      <c r="K668" s="212"/>
      <c r="L668" s="217"/>
      <c r="M668" s="218"/>
      <c r="N668" s="219"/>
      <c r="O668" s="219"/>
      <c r="P668" s="219"/>
      <c r="Q668" s="219"/>
      <c r="R668" s="219"/>
      <c r="S668" s="219"/>
      <c r="T668" s="220"/>
      <c r="AT668" s="221" t="s">
        <v>149</v>
      </c>
      <c r="AU668" s="221" t="s">
        <v>79</v>
      </c>
      <c r="AV668" s="11" t="s">
        <v>79</v>
      </c>
      <c r="AW668" s="11" t="s">
        <v>4</v>
      </c>
      <c r="AX668" s="11" t="s">
        <v>77</v>
      </c>
      <c r="AY668" s="221" t="s">
        <v>138</v>
      </c>
    </row>
    <row r="669" spans="2:65" s="1" customFormat="1" ht="16.5" customHeight="1">
      <c r="B669" s="36"/>
      <c r="C669" s="196" t="s">
        <v>1084</v>
      </c>
      <c r="D669" s="196" t="s">
        <v>140</v>
      </c>
      <c r="E669" s="197" t="s">
        <v>1085</v>
      </c>
      <c r="F669" s="198" t="s">
        <v>1086</v>
      </c>
      <c r="G669" s="199" t="s">
        <v>167</v>
      </c>
      <c r="H669" s="200">
        <v>25</v>
      </c>
      <c r="I669" s="201"/>
      <c r="J669" s="202">
        <f>ROUND(I669*H669,2)</f>
        <v>0</v>
      </c>
      <c r="K669" s="198" t="s">
        <v>19</v>
      </c>
      <c r="L669" s="41"/>
      <c r="M669" s="203" t="s">
        <v>19</v>
      </c>
      <c r="N669" s="204" t="s">
        <v>43</v>
      </c>
      <c r="O669" s="77"/>
      <c r="P669" s="205">
        <f>O669*H669</f>
        <v>0</v>
      </c>
      <c r="Q669" s="205">
        <v>0</v>
      </c>
      <c r="R669" s="205">
        <f>Q669*H669</f>
        <v>0</v>
      </c>
      <c r="S669" s="205">
        <v>0</v>
      </c>
      <c r="T669" s="206">
        <f>S669*H669</f>
        <v>0</v>
      </c>
      <c r="AR669" s="15" t="s">
        <v>236</v>
      </c>
      <c r="AT669" s="15" t="s">
        <v>140</v>
      </c>
      <c r="AU669" s="15" t="s">
        <v>79</v>
      </c>
      <c r="AY669" s="15" t="s">
        <v>138</v>
      </c>
      <c r="BE669" s="207">
        <f>IF(N669="základní",J669,0)</f>
        <v>0</v>
      </c>
      <c r="BF669" s="207">
        <f>IF(N669="snížená",J669,0)</f>
        <v>0</v>
      </c>
      <c r="BG669" s="207">
        <f>IF(N669="zákl. přenesená",J669,0)</f>
        <v>0</v>
      </c>
      <c r="BH669" s="207">
        <f>IF(N669="sníž. přenesená",J669,0)</f>
        <v>0</v>
      </c>
      <c r="BI669" s="207">
        <f>IF(N669="nulová",J669,0)</f>
        <v>0</v>
      </c>
      <c r="BJ669" s="15" t="s">
        <v>77</v>
      </c>
      <c r="BK669" s="207">
        <f>ROUND(I669*H669,2)</f>
        <v>0</v>
      </c>
      <c r="BL669" s="15" t="s">
        <v>236</v>
      </c>
      <c r="BM669" s="15" t="s">
        <v>1087</v>
      </c>
    </row>
    <row r="670" spans="2:47" s="1" customFormat="1" ht="12">
      <c r="B670" s="36"/>
      <c r="C670" s="37"/>
      <c r="D670" s="208" t="s">
        <v>147</v>
      </c>
      <c r="E670" s="37"/>
      <c r="F670" s="209" t="s">
        <v>1086</v>
      </c>
      <c r="G670" s="37"/>
      <c r="H670" s="37"/>
      <c r="I670" s="122"/>
      <c r="J670" s="37"/>
      <c r="K670" s="37"/>
      <c r="L670" s="41"/>
      <c r="M670" s="210"/>
      <c r="N670" s="77"/>
      <c r="O670" s="77"/>
      <c r="P670" s="77"/>
      <c r="Q670" s="77"/>
      <c r="R670" s="77"/>
      <c r="S670" s="77"/>
      <c r="T670" s="78"/>
      <c r="AT670" s="15" t="s">
        <v>147</v>
      </c>
      <c r="AU670" s="15" t="s">
        <v>79</v>
      </c>
    </row>
    <row r="671" spans="2:51" s="11" customFormat="1" ht="12">
      <c r="B671" s="211"/>
      <c r="C671" s="212"/>
      <c r="D671" s="208" t="s">
        <v>149</v>
      </c>
      <c r="E671" s="213" t="s">
        <v>19</v>
      </c>
      <c r="F671" s="214" t="s">
        <v>1067</v>
      </c>
      <c r="G671" s="212"/>
      <c r="H671" s="215">
        <v>18</v>
      </c>
      <c r="I671" s="216"/>
      <c r="J671" s="212"/>
      <c r="K671" s="212"/>
      <c r="L671" s="217"/>
      <c r="M671" s="218"/>
      <c r="N671" s="219"/>
      <c r="O671" s="219"/>
      <c r="P671" s="219"/>
      <c r="Q671" s="219"/>
      <c r="R671" s="219"/>
      <c r="S671" s="219"/>
      <c r="T671" s="220"/>
      <c r="AT671" s="221" t="s">
        <v>149</v>
      </c>
      <c r="AU671" s="221" t="s">
        <v>79</v>
      </c>
      <c r="AV671" s="11" t="s">
        <v>79</v>
      </c>
      <c r="AW671" s="11" t="s">
        <v>33</v>
      </c>
      <c r="AX671" s="11" t="s">
        <v>72</v>
      </c>
      <c r="AY671" s="221" t="s">
        <v>138</v>
      </c>
    </row>
    <row r="672" spans="2:51" s="11" customFormat="1" ht="12">
      <c r="B672" s="211"/>
      <c r="C672" s="212"/>
      <c r="D672" s="208" t="s">
        <v>149</v>
      </c>
      <c r="E672" s="213" t="s">
        <v>19</v>
      </c>
      <c r="F672" s="214" t="s">
        <v>1088</v>
      </c>
      <c r="G672" s="212"/>
      <c r="H672" s="215">
        <v>7</v>
      </c>
      <c r="I672" s="216"/>
      <c r="J672" s="212"/>
      <c r="K672" s="212"/>
      <c r="L672" s="217"/>
      <c r="M672" s="218"/>
      <c r="N672" s="219"/>
      <c r="O672" s="219"/>
      <c r="P672" s="219"/>
      <c r="Q672" s="219"/>
      <c r="R672" s="219"/>
      <c r="S672" s="219"/>
      <c r="T672" s="220"/>
      <c r="AT672" s="221" t="s">
        <v>149</v>
      </c>
      <c r="AU672" s="221" t="s">
        <v>79</v>
      </c>
      <c r="AV672" s="11" t="s">
        <v>79</v>
      </c>
      <c r="AW672" s="11" t="s">
        <v>33</v>
      </c>
      <c r="AX672" s="11" t="s">
        <v>72</v>
      </c>
      <c r="AY672" s="221" t="s">
        <v>138</v>
      </c>
    </row>
    <row r="673" spans="2:65" s="1" customFormat="1" ht="16.5" customHeight="1">
      <c r="B673" s="36"/>
      <c r="C673" s="196" t="s">
        <v>1089</v>
      </c>
      <c r="D673" s="196" t="s">
        <v>140</v>
      </c>
      <c r="E673" s="197" t="s">
        <v>1090</v>
      </c>
      <c r="F673" s="198" t="s">
        <v>1091</v>
      </c>
      <c r="G673" s="199" t="s">
        <v>167</v>
      </c>
      <c r="H673" s="200">
        <v>32</v>
      </c>
      <c r="I673" s="201"/>
      <c r="J673" s="202">
        <f>ROUND(I673*H673,2)</f>
        <v>0</v>
      </c>
      <c r="K673" s="198" t="s">
        <v>144</v>
      </c>
      <c r="L673" s="41"/>
      <c r="M673" s="203" t="s">
        <v>19</v>
      </c>
      <c r="N673" s="204" t="s">
        <v>43</v>
      </c>
      <c r="O673" s="77"/>
      <c r="P673" s="205">
        <f>O673*H673</f>
        <v>0</v>
      </c>
      <c r="Q673" s="205">
        <v>0.00012</v>
      </c>
      <c r="R673" s="205">
        <f>Q673*H673</f>
        <v>0.00384</v>
      </c>
      <c r="S673" s="205">
        <v>0</v>
      </c>
      <c r="T673" s="206">
        <f>S673*H673</f>
        <v>0</v>
      </c>
      <c r="AR673" s="15" t="s">
        <v>236</v>
      </c>
      <c r="AT673" s="15" t="s">
        <v>140</v>
      </c>
      <c r="AU673" s="15" t="s">
        <v>79</v>
      </c>
      <c r="AY673" s="15" t="s">
        <v>138</v>
      </c>
      <c r="BE673" s="207">
        <f>IF(N673="základní",J673,0)</f>
        <v>0</v>
      </c>
      <c r="BF673" s="207">
        <f>IF(N673="snížená",J673,0)</f>
        <v>0</v>
      </c>
      <c r="BG673" s="207">
        <f>IF(N673="zákl. přenesená",J673,0)</f>
        <v>0</v>
      </c>
      <c r="BH673" s="207">
        <f>IF(N673="sníž. přenesená",J673,0)</f>
        <v>0</v>
      </c>
      <c r="BI673" s="207">
        <f>IF(N673="nulová",J673,0)</f>
        <v>0</v>
      </c>
      <c r="BJ673" s="15" t="s">
        <v>77</v>
      </c>
      <c r="BK673" s="207">
        <f>ROUND(I673*H673,2)</f>
        <v>0</v>
      </c>
      <c r="BL673" s="15" t="s">
        <v>236</v>
      </c>
      <c r="BM673" s="15" t="s">
        <v>1092</v>
      </c>
    </row>
    <row r="674" spans="2:47" s="1" customFormat="1" ht="12">
      <c r="B674" s="36"/>
      <c r="C674" s="37"/>
      <c r="D674" s="208" t="s">
        <v>147</v>
      </c>
      <c r="E674" s="37"/>
      <c r="F674" s="209" t="s">
        <v>1093</v>
      </c>
      <c r="G674" s="37"/>
      <c r="H674" s="37"/>
      <c r="I674" s="122"/>
      <c r="J674" s="37"/>
      <c r="K674" s="37"/>
      <c r="L674" s="41"/>
      <c r="M674" s="210"/>
      <c r="N674" s="77"/>
      <c r="O674" s="77"/>
      <c r="P674" s="77"/>
      <c r="Q674" s="77"/>
      <c r="R674" s="77"/>
      <c r="S674" s="77"/>
      <c r="T674" s="78"/>
      <c r="AT674" s="15" t="s">
        <v>147</v>
      </c>
      <c r="AU674" s="15" t="s">
        <v>79</v>
      </c>
    </row>
    <row r="675" spans="2:65" s="1" customFormat="1" ht="16.5" customHeight="1">
      <c r="B675" s="36"/>
      <c r="C675" s="233" t="s">
        <v>1094</v>
      </c>
      <c r="D675" s="233" t="s">
        <v>213</v>
      </c>
      <c r="E675" s="234" t="s">
        <v>1095</v>
      </c>
      <c r="F675" s="235" t="s">
        <v>1096</v>
      </c>
      <c r="G675" s="236" t="s">
        <v>167</v>
      </c>
      <c r="H675" s="237">
        <v>18.9</v>
      </c>
      <c r="I675" s="238"/>
      <c r="J675" s="239">
        <f>ROUND(I675*H675,2)</f>
        <v>0</v>
      </c>
      <c r="K675" s="235" t="s">
        <v>144</v>
      </c>
      <c r="L675" s="240"/>
      <c r="M675" s="241" t="s">
        <v>19</v>
      </c>
      <c r="N675" s="242" t="s">
        <v>43</v>
      </c>
      <c r="O675" s="77"/>
      <c r="P675" s="205">
        <f>O675*H675</f>
        <v>0</v>
      </c>
      <c r="Q675" s="205">
        <v>0.0036</v>
      </c>
      <c r="R675" s="205">
        <f>Q675*H675</f>
        <v>0.06803999999999999</v>
      </c>
      <c r="S675" s="205">
        <v>0</v>
      </c>
      <c r="T675" s="206">
        <f>S675*H675</f>
        <v>0</v>
      </c>
      <c r="AR675" s="15" t="s">
        <v>338</v>
      </c>
      <c r="AT675" s="15" t="s">
        <v>213</v>
      </c>
      <c r="AU675" s="15" t="s">
        <v>79</v>
      </c>
      <c r="AY675" s="15" t="s">
        <v>138</v>
      </c>
      <c r="BE675" s="207">
        <f>IF(N675="základní",J675,0)</f>
        <v>0</v>
      </c>
      <c r="BF675" s="207">
        <f>IF(N675="snížená",J675,0)</f>
        <v>0</v>
      </c>
      <c r="BG675" s="207">
        <f>IF(N675="zákl. přenesená",J675,0)</f>
        <v>0</v>
      </c>
      <c r="BH675" s="207">
        <f>IF(N675="sníž. přenesená",J675,0)</f>
        <v>0</v>
      </c>
      <c r="BI675" s="207">
        <f>IF(N675="nulová",J675,0)</f>
        <v>0</v>
      </c>
      <c r="BJ675" s="15" t="s">
        <v>77</v>
      </c>
      <c r="BK675" s="207">
        <f>ROUND(I675*H675,2)</f>
        <v>0</v>
      </c>
      <c r="BL675" s="15" t="s">
        <v>236</v>
      </c>
      <c r="BM675" s="15" t="s">
        <v>1097</v>
      </c>
    </row>
    <row r="676" spans="2:47" s="1" customFormat="1" ht="12">
      <c r="B676" s="36"/>
      <c r="C676" s="37"/>
      <c r="D676" s="208" t="s">
        <v>147</v>
      </c>
      <c r="E676" s="37"/>
      <c r="F676" s="209" t="s">
        <v>1096</v>
      </c>
      <c r="G676" s="37"/>
      <c r="H676" s="37"/>
      <c r="I676" s="122"/>
      <c r="J676" s="37"/>
      <c r="K676" s="37"/>
      <c r="L676" s="41"/>
      <c r="M676" s="210"/>
      <c r="N676" s="77"/>
      <c r="O676" s="77"/>
      <c r="P676" s="77"/>
      <c r="Q676" s="77"/>
      <c r="R676" s="77"/>
      <c r="S676" s="77"/>
      <c r="T676" s="78"/>
      <c r="AT676" s="15" t="s">
        <v>147</v>
      </c>
      <c r="AU676" s="15" t="s">
        <v>79</v>
      </c>
    </row>
    <row r="677" spans="2:51" s="11" customFormat="1" ht="12">
      <c r="B677" s="211"/>
      <c r="C677" s="212"/>
      <c r="D677" s="208" t="s">
        <v>149</v>
      </c>
      <c r="E677" s="213" t="s">
        <v>19</v>
      </c>
      <c r="F677" s="214" t="s">
        <v>1098</v>
      </c>
      <c r="G677" s="212"/>
      <c r="H677" s="215">
        <v>18</v>
      </c>
      <c r="I677" s="216"/>
      <c r="J677" s="212"/>
      <c r="K677" s="212"/>
      <c r="L677" s="217"/>
      <c r="M677" s="218"/>
      <c r="N677" s="219"/>
      <c r="O677" s="219"/>
      <c r="P677" s="219"/>
      <c r="Q677" s="219"/>
      <c r="R677" s="219"/>
      <c r="S677" s="219"/>
      <c r="T677" s="220"/>
      <c r="AT677" s="221" t="s">
        <v>149</v>
      </c>
      <c r="AU677" s="221" t="s">
        <v>79</v>
      </c>
      <c r="AV677" s="11" t="s">
        <v>79</v>
      </c>
      <c r="AW677" s="11" t="s">
        <v>33</v>
      </c>
      <c r="AX677" s="11" t="s">
        <v>72</v>
      </c>
      <c r="AY677" s="221" t="s">
        <v>138</v>
      </c>
    </row>
    <row r="678" spans="2:51" s="11" customFormat="1" ht="12">
      <c r="B678" s="211"/>
      <c r="C678" s="212"/>
      <c r="D678" s="208" t="s">
        <v>149</v>
      </c>
      <c r="E678" s="212"/>
      <c r="F678" s="214" t="s">
        <v>1072</v>
      </c>
      <c r="G678" s="212"/>
      <c r="H678" s="215">
        <v>18.9</v>
      </c>
      <c r="I678" s="216"/>
      <c r="J678" s="212"/>
      <c r="K678" s="212"/>
      <c r="L678" s="217"/>
      <c r="M678" s="218"/>
      <c r="N678" s="219"/>
      <c r="O678" s="219"/>
      <c r="P678" s="219"/>
      <c r="Q678" s="219"/>
      <c r="R678" s="219"/>
      <c r="S678" s="219"/>
      <c r="T678" s="220"/>
      <c r="AT678" s="221" t="s">
        <v>149</v>
      </c>
      <c r="AU678" s="221" t="s">
        <v>79</v>
      </c>
      <c r="AV678" s="11" t="s">
        <v>79</v>
      </c>
      <c r="AW678" s="11" t="s">
        <v>4</v>
      </c>
      <c r="AX678" s="11" t="s">
        <v>77</v>
      </c>
      <c r="AY678" s="221" t="s">
        <v>138</v>
      </c>
    </row>
    <row r="679" spans="2:65" s="1" customFormat="1" ht="16.5" customHeight="1">
      <c r="B679" s="36"/>
      <c r="C679" s="233" t="s">
        <v>1099</v>
      </c>
      <c r="D679" s="233" t="s">
        <v>213</v>
      </c>
      <c r="E679" s="234" t="s">
        <v>1100</v>
      </c>
      <c r="F679" s="235" t="s">
        <v>1101</v>
      </c>
      <c r="G679" s="236" t="s">
        <v>167</v>
      </c>
      <c r="H679" s="237">
        <v>7.35</v>
      </c>
      <c r="I679" s="238"/>
      <c r="J679" s="239">
        <f>ROUND(I679*H679,2)</f>
        <v>0</v>
      </c>
      <c r="K679" s="235" t="s">
        <v>144</v>
      </c>
      <c r="L679" s="240"/>
      <c r="M679" s="241" t="s">
        <v>19</v>
      </c>
      <c r="N679" s="242" t="s">
        <v>43</v>
      </c>
      <c r="O679" s="77"/>
      <c r="P679" s="205">
        <f>O679*H679</f>
        <v>0</v>
      </c>
      <c r="Q679" s="205">
        <v>0.0054</v>
      </c>
      <c r="R679" s="205">
        <f>Q679*H679</f>
        <v>0.03969</v>
      </c>
      <c r="S679" s="205">
        <v>0</v>
      </c>
      <c r="T679" s="206">
        <f>S679*H679</f>
        <v>0</v>
      </c>
      <c r="AR679" s="15" t="s">
        <v>338</v>
      </c>
      <c r="AT679" s="15" t="s">
        <v>213</v>
      </c>
      <c r="AU679" s="15" t="s">
        <v>79</v>
      </c>
      <c r="AY679" s="15" t="s">
        <v>138</v>
      </c>
      <c r="BE679" s="207">
        <f>IF(N679="základní",J679,0)</f>
        <v>0</v>
      </c>
      <c r="BF679" s="207">
        <f>IF(N679="snížená",J679,0)</f>
        <v>0</v>
      </c>
      <c r="BG679" s="207">
        <f>IF(N679="zákl. přenesená",J679,0)</f>
        <v>0</v>
      </c>
      <c r="BH679" s="207">
        <f>IF(N679="sníž. přenesená",J679,0)</f>
        <v>0</v>
      </c>
      <c r="BI679" s="207">
        <f>IF(N679="nulová",J679,0)</f>
        <v>0</v>
      </c>
      <c r="BJ679" s="15" t="s">
        <v>77</v>
      </c>
      <c r="BK679" s="207">
        <f>ROUND(I679*H679,2)</f>
        <v>0</v>
      </c>
      <c r="BL679" s="15" t="s">
        <v>236</v>
      </c>
      <c r="BM679" s="15" t="s">
        <v>1102</v>
      </c>
    </row>
    <row r="680" spans="2:47" s="1" customFormat="1" ht="12">
      <c r="B680" s="36"/>
      <c r="C680" s="37"/>
      <c r="D680" s="208" t="s">
        <v>147</v>
      </c>
      <c r="E680" s="37"/>
      <c r="F680" s="209" t="s">
        <v>1101</v>
      </c>
      <c r="G680" s="37"/>
      <c r="H680" s="37"/>
      <c r="I680" s="122"/>
      <c r="J680" s="37"/>
      <c r="K680" s="37"/>
      <c r="L680" s="41"/>
      <c r="M680" s="210"/>
      <c r="N680" s="77"/>
      <c r="O680" s="77"/>
      <c r="P680" s="77"/>
      <c r="Q680" s="77"/>
      <c r="R680" s="77"/>
      <c r="S680" s="77"/>
      <c r="T680" s="78"/>
      <c r="AT680" s="15" t="s">
        <v>147</v>
      </c>
      <c r="AU680" s="15" t="s">
        <v>79</v>
      </c>
    </row>
    <row r="681" spans="2:51" s="11" customFormat="1" ht="12">
      <c r="B681" s="211"/>
      <c r="C681" s="212"/>
      <c r="D681" s="208" t="s">
        <v>149</v>
      </c>
      <c r="E681" s="213" t="s">
        <v>19</v>
      </c>
      <c r="F681" s="214" t="s">
        <v>1088</v>
      </c>
      <c r="G681" s="212"/>
      <c r="H681" s="215">
        <v>7</v>
      </c>
      <c r="I681" s="216"/>
      <c r="J681" s="212"/>
      <c r="K681" s="212"/>
      <c r="L681" s="217"/>
      <c r="M681" s="218"/>
      <c r="N681" s="219"/>
      <c r="O681" s="219"/>
      <c r="P681" s="219"/>
      <c r="Q681" s="219"/>
      <c r="R681" s="219"/>
      <c r="S681" s="219"/>
      <c r="T681" s="220"/>
      <c r="AT681" s="221" t="s">
        <v>149</v>
      </c>
      <c r="AU681" s="221" t="s">
        <v>79</v>
      </c>
      <c r="AV681" s="11" t="s">
        <v>79</v>
      </c>
      <c r="AW681" s="11" t="s">
        <v>33</v>
      </c>
      <c r="AX681" s="11" t="s">
        <v>72</v>
      </c>
      <c r="AY681" s="221" t="s">
        <v>138</v>
      </c>
    </row>
    <row r="682" spans="2:51" s="11" customFormat="1" ht="12">
      <c r="B682" s="211"/>
      <c r="C682" s="212"/>
      <c r="D682" s="208" t="s">
        <v>149</v>
      </c>
      <c r="E682" s="212"/>
      <c r="F682" s="214" t="s">
        <v>1103</v>
      </c>
      <c r="G682" s="212"/>
      <c r="H682" s="215">
        <v>7.35</v>
      </c>
      <c r="I682" s="216"/>
      <c r="J682" s="212"/>
      <c r="K682" s="212"/>
      <c r="L682" s="217"/>
      <c r="M682" s="218"/>
      <c r="N682" s="219"/>
      <c r="O682" s="219"/>
      <c r="P682" s="219"/>
      <c r="Q682" s="219"/>
      <c r="R682" s="219"/>
      <c r="S682" s="219"/>
      <c r="T682" s="220"/>
      <c r="AT682" s="221" t="s">
        <v>149</v>
      </c>
      <c r="AU682" s="221" t="s">
        <v>79</v>
      </c>
      <c r="AV682" s="11" t="s">
        <v>79</v>
      </c>
      <c r="AW682" s="11" t="s">
        <v>4</v>
      </c>
      <c r="AX682" s="11" t="s">
        <v>77</v>
      </c>
      <c r="AY682" s="221" t="s">
        <v>138</v>
      </c>
    </row>
    <row r="683" spans="2:65" s="1" customFormat="1" ht="16.5" customHeight="1">
      <c r="B683" s="36"/>
      <c r="C683" s="233" t="s">
        <v>1104</v>
      </c>
      <c r="D683" s="233" t="s">
        <v>213</v>
      </c>
      <c r="E683" s="234" t="s">
        <v>1069</v>
      </c>
      <c r="F683" s="235" t="s">
        <v>1070</v>
      </c>
      <c r="G683" s="236" t="s">
        <v>167</v>
      </c>
      <c r="H683" s="237">
        <v>7.35</v>
      </c>
      <c r="I683" s="238"/>
      <c r="J683" s="239">
        <f>ROUND(I683*H683,2)</f>
        <v>0</v>
      </c>
      <c r="K683" s="235" t="s">
        <v>144</v>
      </c>
      <c r="L683" s="240"/>
      <c r="M683" s="241" t="s">
        <v>19</v>
      </c>
      <c r="N683" s="242" t="s">
        <v>43</v>
      </c>
      <c r="O683" s="77"/>
      <c r="P683" s="205">
        <f>O683*H683</f>
        <v>0</v>
      </c>
      <c r="Q683" s="205">
        <v>0.006</v>
      </c>
      <c r="R683" s="205">
        <f>Q683*H683</f>
        <v>0.0441</v>
      </c>
      <c r="S683" s="205">
        <v>0</v>
      </c>
      <c r="T683" s="206">
        <f>S683*H683</f>
        <v>0</v>
      </c>
      <c r="AR683" s="15" t="s">
        <v>338</v>
      </c>
      <c r="AT683" s="15" t="s">
        <v>213</v>
      </c>
      <c r="AU683" s="15" t="s">
        <v>79</v>
      </c>
      <c r="AY683" s="15" t="s">
        <v>138</v>
      </c>
      <c r="BE683" s="207">
        <f>IF(N683="základní",J683,0)</f>
        <v>0</v>
      </c>
      <c r="BF683" s="207">
        <f>IF(N683="snížená",J683,0)</f>
        <v>0</v>
      </c>
      <c r="BG683" s="207">
        <f>IF(N683="zákl. přenesená",J683,0)</f>
        <v>0</v>
      </c>
      <c r="BH683" s="207">
        <f>IF(N683="sníž. přenesená",J683,0)</f>
        <v>0</v>
      </c>
      <c r="BI683" s="207">
        <f>IF(N683="nulová",J683,0)</f>
        <v>0</v>
      </c>
      <c r="BJ683" s="15" t="s">
        <v>77</v>
      </c>
      <c r="BK683" s="207">
        <f>ROUND(I683*H683,2)</f>
        <v>0</v>
      </c>
      <c r="BL683" s="15" t="s">
        <v>236</v>
      </c>
      <c r="BM683" s="15" t="s">
        <v>1105</v>
      </c>
    </row>
    <row r="684" spans="2:47" s="1" customFormat="1" ht="12">
      <c r="B684" s="36"/>
      <c r="C684" s="37"/>
      <c r="D684" s="208" t="s">
        <v>147</v>
      </c>
      <c r="E684" s="37"/>
      <c r="F684" s="209" t="s">
        <v>1070</v>
      </c>
      <c r="G684" s="37"/>
      <c r="H684" s="37"/>
      <c r="I684" s="122"/>
      <c r="J684" s="37"/>
      <c r="K684" s="37"/>
      <c r="L684" s="41"/>
      <c r="M684" s="210"/>
      <c r="N684" s="77"/>
      <c r="O684" s="77"/>
      <c r="P684" s="77"/>
      <c r="Q684" s="77"/>
      <c r="R684" s="77"/>
      <c r="S684" s="77"/>
      <c r="T684" s="78"/>
      <c r="AT684" s="15" t="s">
        <v>147</v>
      </c>
      <c r="AU684" s="15" t="s">
        <v>79</v>
      </c>
    </row>
    <row r="685" spans="2:51" s="11" customFormat="1" ht="12">
      <c r="B685" s="211"/>
      <c r="C685" s="212"/>
      <c r="D685" s="208" t="s">
        <v>149</v>
      </c>
      <c r="E685" s="213" t="s">
        <v>19</v>
      </c>
      <c r="F685" s="214" t="s">
        <v>1088</v>
      </c>
      <c r="G685" s="212"/>
      <c r="H685" s="215">
        <v>7</v>
      </c>
      <c r="I685" s="216"/>
      <c r="J685" s="212"/>
      <c r="K685" s="212"/>
      <c r="L685" s="217"/>
      <c r="M685" s="218"/>
      <c r="N685" s="219"/>
      <c r="O685" s="219"/>
      <c r="P685" s="219"/>
      <c r="Q685" s="219"/>
      <c r="R685" s="219"/>
      <c r="S685" s="219"/>
      <c r="T685" s="220"/>
      <c r="AT685" s="221" t="s">
        <v>149</v>
      </c>
      <c r="AU685" s="221" t="s">
        <v>79</v>
      </c>
      <c r="AV685" s="11" t="s">
        <v>79</v>
      </c>
      <c r="AW685" s="11" t="s">
        <v>33</v>
      </c>
      <c r="AX685" s="11" t="s">
        <v>72</v>
      </c>
      <c r="AY685" s="221" t="s">
        <v>138</v>
      </c>
    </row>
    <row r="686" spans="2:51" s="11" customFormat="1" ht="12">
      <c r="B686" s="211"/>
      <c r="C686" s="212"/>
      <c r="D686" s="208" t="s">
        <v>149</v>
      </c>
      <c r="E686" s="212"/>
      <c r="F686" s="214" t="s">
        <v>1103</v>
      </c>
      <c r="G686" s="212"/>
      <c r="H686" s="215">
        <v>7.35</v>
      </c>
      <c r="I686" s="216"/>
      <c r="J686" s="212"/>
      <c r="K686" s="212"/>
      <c r="L686" s="217"/>
      <c r="M686" s="218"/>
      <c r="N686" s="219"/>
      <c r="O686" s="219"/>
      <c r="P686" s="219"/>
      <c r="Q686" s="219"/>
      <c r="R686" s="219"/>
      <c r="S686" s="219"/>
      <c r="T686" s="220"/>
      <c r="AT686" s="221" t="s">
        <v>149</v>
      </c>
      <c r="AU686" s="221" t="s">
        <v>79</v>
      </c>
      <c r="AV686" s="11" t="s">
        <v>79</v>
      </c>
      <c r="AW686" s="11" t="s">
        <v>4</v>
      </c>
      <c r="AX686" s="11" t="s">
        <v>77</v>
      </c>
      <c r="AY686" s="221" t="s">
        <v>138</v>
      </c>
    </row>
    <row r="687" spans="2:65" s="1" customFormat="1" ht="16.5" customHeight="1">
      <c r="B687" s="36"/>
      <c r="C687" s="196" t="s">
        <v>1106</v>
      </c>
      <c r="D687" s="196" t="s">
        <v>140</v>
      </c>
      <c r="E687" s="197" t="s">
        <v>1107</v>
      </c>
      <c r="F687" s="198" t="s">
        <v>1108</v>
      </c>
      <c r="G687" s="199" t="s">
        <v>167</v>
      </c>
      <c r="H687" s="200">
        <v>17.7</v>
      </c>
      <c r="I687" s="201"/>
      <c r="J687" s="202">
        <f>ROUND(I687*H687,2)</f>
        <v>0</v>
      </c>
      <c r="K687" s="198" t="s">
        <v>144</v>
      </c>
      <c r="L687" s="41"/>
      <c r="M687" s="203" t="s">
        <v>19</v>
      </c>
      <c r="N687" s="204" t="s">
        <v>43</v>
      </c>
      <c r="O687" s="77"/>
      <c r="P687" s="205">
        <f>O687*H687</f>
        <v>0</v>
      </c>
      <c r="Q687" s="205">
        <v>0</v>
      </c>
      <c r="R687" s="205">
        <f>Q687*H687</f>
        <v>0</v>
      </c>
      <c r="S687" s="205">
        <v>0</v>
      </c>
      <c r="T687" s="206">
        <f>S687*H687</f>
        <v>0</v>
      </c>
      <c r="AR687" s="15" t="s">
        <v>236</v>
      </c>
      <c r="AT687" s="15" t="s">
        <v>140</v>
      </c>
      <c r="AU687" s="15" t="s">
        <v>79</v>
      </c>
      <c r="AY687" s="15" t="s">
        <v>138</v>
      </c>
      <c r="BE687" s="207">
        <f>IF(N687="základní",J687,0)</f>
        <v>0</v>
      </c>
      <c r="BF687" s="207">
        <f>IF(N687="snížená",J687,0)</f>
        <v>0</v>
      </c>
      <c r="BG687" s="207">
        <f>IF(N687="zákl. přenesená",J687,0)</f>
        <v>0</v>
      </c>
      <c r="BH687" s="207">
        <f>IF(N687="sníž. přenesená",J687,0)</f>
        <v>0</v>
      </c>
      <c r="BI687" s="207">
        <f>IF(N687="nulová",J687,0)</f>
        <v>0</v>
      </c>
      <c r="BJ687" s="15" t="s">
        <v>77</v>
      </c>
      <c r="BK687" s="207">
        <f>ROUND(I687*H687,2)</f>
        <v>0</v>
      </c>
      <c r="BL687" s="15" t="s">
        <v>236</v>
      </c>
      <c r="BM687" s="15" t="s">
        <v>1109</v>
      </c>
    </row>
    <row r="688" spans="2:47" s="1" customFormat="1" ht="12">
      <c r="B688" s="36"/>
      <c r="C688" s="37"/>
      <c r="D688" s="208" t="s">
        <v>147</v>
      </c>
      <c r="E688" s="37"/>
      <c r="F688" s="209" t="s">
        <v>1110</v>
      </c>
      <c r="G688" s="37"/>
      <c r="H688" s="37"/>
      <c r="I688" s="122"/>
      <c r="J688" s="37"/>
      <c r="K688" s="37"/>
      <c r="L688" s="41"/>
      <c r="M688" s="210"/>
      <c r="N688" s="77"/>
      <c r="O688" s="77"/>
      <c r="P688" s="77"/>
      <c r="Q688" s="77"/>
      <c r="R688" s="77"/>
      <c r="S688" s="77"/>
      <c r="T688" s="78"/>
      <c r="AT688" s="15" t="s">
        <v>147</v>
      </c>
      <c r="AU688" s="15" t="s">
        <v>79</v>
      </c>
    </row>
    <row r="689" spans="2:65" s="1" customFormat="1" ht="16.5" customHeight="1">
      <c r="B689" s="36"/>
      <c r="C689" s="233" t="s">
        <v>1111</v>
      </c>
      <c r="D689" s="233" t="s">
        <v>213</v>
      </c>
      <c r="E689" s="234" t="s">
        <v>1112</v>
      </c>
      <c r="F689" s="235" t="s">
        <v>1113</v>
      </c>
      <c r="G689" s="236" t="s">
        <v>167</v>
      </c>
      <c r="H689" s="237">
        <v>18.585</v>
      </c>
      <c r="I689" s="238"/>
      <c r="J689" s="239">
        <f>ROUND(I689*H689,2)</f>
        <v>0</v>
      </c>
      <c r="K689" s="235" t="s">
        <v>144</v>
      </c>
      <c r="L689" s="240"/>
      <c r="M689" s="241" t="s">
        <v>19</v>
      </c>
      <c r="N689" s="242" t="s">
        <v>43</v>
      </c>
      <c r="O689" s="77"/>
      <c r="P689" s="205">
        <f>O689*H689</f>
        <v>0</v>
      </c>
      <c r="Q689" s="205">
        <v>0.0018</v>
      </c>
      <c r="R689" s="205">
        <f>Q689*H689</f>
        <v>0.033453000000000004</v>
      </c>
      <c r="S689" s="205">
        <v>0</v>
      </c>
      <c r="T689" s="206">
        <f>S689*H689</f>
        <v>0</v>
      </c>
      <c r="AR689" s="15" t="s">
        <v>338</v>
      </c>
      <c r="AT689" s="15" t="s">
        <v>213</v>
      </c>
      <c r="AU689" s="15" t="s">
        <v>79</v>
      </c>
      <c r="AY689" s="15" t="s">
        <v>138</v>
      </c>
      <c r="BE689" s="207">
        <f>IF(N689="základní",J689,0)</f>
        <v>0</v>
      </c>
      <c r="BF689" s="207">
        <f>IF(N689="snížená",J689,0)</f>
        <v>0</v>
      </c>
      <c r="BG689" s="207">
        <f>IF(N689="zákl. přenesená",J689,0)</f>
        <v>0</v>
      </c>
      <c r="BH689" s="207">
        <f>IF(N689="sníž. přenesená",J689,0)</f>
        <v>0</v>
      </c>
      <c r="BI689" s="207">
        <f>IF(N689="nulová",J689,0)</f>
        <v>0</v>
      </c>
      <c r="BJ689" s="15" t="s">
        <v>77</v>
      </c>
      <c r="BK689" s="207">
        <f>ROUND(I689*H689,2)</f>
        <v>0</v>
      </c>
      <c r="BL689" s="15" t="s">
        <v>236</v>
      </c>
      <c r="BM689" s="15" t="s">
        <v>1114</v>
      </c>
    </row>
    <row r="690" spans="2:47" s="1" customFormat="1" ht="12">
      <c r="B690" s="36"/>
      <c r="C690" s="37"/>
      <c r="D690" s="208" t="s">
        <v>147</v>
      </c>
      <c r="E690" s="37"/>
      <c r="F690" s="209" t="s">
        <v>1113</v>
      </c>
      <c r="G690" s="37"/>
      <c r="H690" s="37"/>
      <c r="I690" s="122"/>
      <c r="J690" s="37"/>
      <c r="K690" s="37"/>
      <c r="L690" s="41"/>
      <c r="M690" s="210"/>
      <c r="N690" s="77"/>
      <c r="O690" s="77"/>
      <c r="P690" s="77"/>
      <c r="Q690" s="77"/>
      <c r="R690" s="77"/>
      <c r="S690" s="77"/>
      <c r="T690" s="78"/>
      <c r="AT690" s="15" t="s">
        <v>147</v>
      </c>
      <c r="AU690" s="15" t="s">
        <v>79</v>
      </c>
    </row>
    <row r="691" spans="2:51" s="11" customFormat="1" ht="12">
      <c r="B691" s="211"/>
      <c r="C691" s="212"/>
      <c r="D691" s="208" t="s">
        <v>149</v>
      </c>
      <c r="E691" s="213" t="s">
        <v>19</v>
      </c>
      <c r="F691" s="214" t="s">
        <v>1115</v>
      </c>
      <c r="G691" s="212"/>
      <c r="H691" s="215">
        <v>17.7</v>
      </c>
      <c r="I691" s="216"/>
      <c r="J691" s="212"/>
      <c r="K691" s="212"/>
      <c r="L691" s="217"/>
      <c r="M691" s="218"/>
      <c r="N691" s="219"/>
      <c r="O691" s="219"/>
      <c r="P691" s="219"/>
      <c r="Q691" s="219"/>
      <c r="R691" s="219"/>
      <c r="S691" s="219"/>
      <c r="T691" s="220"/>
      <c r="AT691" s="221" t="s">
        <v>149</v>
      </c>
      <c r="AU691" s="221" t="s">
        <v>79</v>
      </c>
      <c r="AV691" s="11" t="s">
        <v>79</v>
      </c>
      <c r="AW691" s="11" t="s">
        <v>33</v>
      </c>
      <c r="AX691" s="11" t="s">
        <v>72</v>
      </c>
      <c r="AY691" s="221" t="s">
        <v>138</v>
      </c>
    </row>
    <row r="692" spans="2:51" s="11" customFormat="1" ht="12">
      <c r="B692" s="211"/>
      <c r="C692" s="212"/>
      <c r="D692" s="208" t="s">
        <v>149</v>
      </c>
      <c r="E692" s="212"/>
      <c r="F692" s="214" t="s">
        <v>1116</v>
      </c>
      <c r="G692" s="212"/>
      <c r="H692" s="215">
        <v>18.585</v>
      </c>
      <c r="I692" s="216"/>
      <c r="J692" s="212"/>
      <c r="K692" s="212"/>
      <c r="L692" s="217"/>
      <c r="M692" s="218"/>
      <c r="N692" s="219"/>
      <c r="O692" s="219"/>
      <c r="P692" s="219"/>
      <c r="Q692" s="219"/>
      <c r="R692" s="219"/>
      <c r="S692" s="219"/>
      <c r="T692" s="220"/>
      <c r="AT692" s="221" t="s">
        <v>149</v>
      </c>
      <c r="AU692" s="221" t="s">
        <v>79</v>
      </c>
      <c r="AV692" s="11" t="s">
        <v>79</v>
      </c>
      <c r="AW692" s="11" t="s">
        <v>4</v>
      </c>
      <c r="AX692" s="11" t="s">
        <v>77</v>
      </c>
      <c r="AY692" s="221" t="s">
        <v>138</v>
      </c>
    </row>
    <row r="693" spans="2:65" s="1" customFormat="1" ht="16.5" customHeight="1">
      <c r="B693" s="36"/>
      <c r="C693" s="233" t="s">
        <v>1117</v>
      </c>
      <c r="D693" s="233" t="s">
        <v>213</v>
      </c>
      <c r="E693" s="234" t="s">
        <v>1118</v>
      </c>
      <c r="F693" s="235" t="s">
        <v>1119</v>
      </c>
      <c r="G693" s="236" t="s">
        <v>167</v>
      </c>
      <c r="H693" s="237">
        <v>18.585</v>
      </c>
      <c r="I693" s="238"/>
      <c r="J693" s="239">
        <f>ROUND(I693*H693,2)</f>
        <v>0</v>
      </c>
      <c r="K693" s="235" t="s">
        <v>144</v>
      </c>
      <c r="L693" s="240"/>
      <c r="M693" s="241" t="s">
        <v>19</v>
      </c>
      <c r="N693" s="242" t="s">
        <v>43</v>
      </c>
      <c r="O693" s="77"/>
      <c r="P693" s="205">
        <f>O693*H693</f>
        <v>0</v>
      </c>
      <c r="Q693" s="205">
        <v>0.00169</v>
      </c>
      <c r="R693" s="205">
        <f>Q693*H693</f>
        <v>0.03140865</v>
      </c>
      <c r="S693" s="205">
        <v>0</v>
      </c>
      <c r="T693" s="206">
        <f>S693*H693</f>
        <v>0</v>
      </c>
      <c r="AR693" s="15" t="s">
        <v>338</v>
      </c>
      <c r="AT693" s="15" t="s">
        <v>213</v>
      </c>
      <c r="AU693" s="15" t="s">
        <v>79</v>
      </c>
      <c r="AY693" s="15" t="s">
        <v>138</v>
      </c>
      <c r="BE693" s="207">
        <f>IF(N693="základní",J693,0)</f>
        <v>0</v>
      </c>
      <c r="BF693" s="207">
        <f>IF(N693="snížená",J693,0)</f>
        <v>0</v>
      </c>
      <c r="BG693" s="207">
        <f>IF(N693="zákl. přenesená",J693,0)</f>
        <v>0</v>
      </c>
      <c r="BH693" s="207">
        <f>IF(N693="sníž. přenesená",J693,0)</f>
        <v>0</v>
      </c>
      <c r="BI693" s="207">
        <f>IF(N693="nulová",J693,0)</f>
        <v>0</v>
      </c>
      <c r="BJ693" s="15" t="s">
        <v>77</v>
      </c>
      <c r="BK693" s="207">
        <f>ROUND(I693*H693,2)</f>
        <v>0</v>
      </c>
      <c r="BL693" s="15" t="s">
        <v>236</v>
      </c>
      <c r="BM693" s="15" t="s">
        <v>1120</v>
      </c>
    </row>
    <row r="694" spans="2:47" s="1" customFormat="1" ht="12">
      <c r="B694" s="36"/>
      <c r="C694" s="37"/>
      <c r="D694" s="208" t="s">
        <v>147</v>
      </c>
      <c r="E694" s="37"/>
      <c r="F694" s="209" t="s">
        <v>1119</v>
      </c>
      <c r="G694" s="37"/>
      <c r="H694" s="37"/>
      <c r="I694" s="122"/>
      <c r="J694" s="37"/>
      <c r="K694" s="37"/>
      <c r="L694" s="41"/>
      <c r="M694" s="210"/>
      <c r="N694" s="77"/>
      <c r="O694" s="77"/>
      <c r="P694" s="77"/>
      <c r="Q694" s="77"/>
      <c r="R694" s="77"/>
      <c r="S694" s="77"/>
      <c r="T694" s="78"/>
      <c r="AT694" s="15" t="s">
        <v>147</v>
      </c>
      <c r="AU694" s="15" t="s">
        <v>79</v>
      </c>
    </row>
    <row r="695" spans="2:51" s="11" customFormat="1" ht="12">
      <c r="B695" s="211"/>
      <c r="C695" s="212"/>
      <c r="D695" s="208" t="s">
        <v>149</v>
      </c>
      <c r="E695" s="213" t="s">
        <v>19</v>
      </c>
      <c r="F695" s="214" t="s">
        <v>1115</v>
      </c>
      <c r="G695" s="212"/>
      <c r="H695" s="215">
        <v>17.7</v>
      </c>
      <c r="I695" s="216"/>
      <c r="J695" s="212"/>
      <c r="K695" s="212"/>
      <c r="L695" s="217"/>
      <c r="M695" s="218"/>
      <c r="N695" s="219"/>
      <c r="O695" s="219"/>
      <c r="P695" s="219"/>
      <c r="Q695" s="219"/>
      <c r="R695" s="219"/>
      <c r="S695" s="219"/>
      <c r="T695" s="220"/>
      <c r="AT695" s="221" t="s">
        <v>149</v>
      </c>
      <c r="AU695" s="221" t="s">
        <v>79</v>
      </c>
      <c r="AV695" s="11" t="s">
        <v>79</v>
      </c>
      <c r="AW695" s="11" t="s">
        <v>33</v>
      </c>
      <c r="AX695" s="11" t="s">
        <v>72</v>
      </c>
      <c r="AY695" s="221" t="s">
        <v>138</v>
      </c>
    </row>
    <row r="696" spans="2:51" s="11" customFormat="1" ht="12">
      <c r="B696" s="211"/>
      <c r="C696" s="212"/>
      <c r="D696" s="208" t="s">
        <v>149</v>
      </c>
      <c r="E696" s="212"/>
      <c r="F696" s="214" t="s">
        <v>1116</v>
      </c>
      <c r="G696" s="212"/>
      <c r="H696" s="215">
        <v>18.585</v>
      </c>
      <c r="I696" s="216"/>
      <c r="J696" s="212"/>
      <c r="K696" s="212"/>
      <c r="L696" s="217"/>
      <c r="M696" s="218"/>
      <c r="N696" s="219"/>
      <c r="O696" s="219"/>
      <c r="P696" s="219"/>
      <c r="Q696" s="219"/>
      <c r="R696" s="219"/>
      <c r="S696" s="219"/>
      <c r="T696" s="220"/>
      <c r="AT696" s="221" t="s">
        <v>149</v>
      </c>
      <c r="AU696" s="221" t="s">
        <v>79</v>
      </c>
      <c r="AV696" s="11" t="s">
        <v>79</v>
      </c>
      <c r="AW696" s="11" t="s">
        <v>4</v>
      </c>
      <c r="AX696" s="11" t="s">
        <v>77</v>
      </c>
      <c r="AY696" s="221" t="s">
        <v>138</v>
      </c>
    </row>
    <row r="697" spans="2:65" s="1" customFormat="1" ht="16.5" customHeight="1">
      <c r="B697" s="36"/>
      <c r="C697" s="196" t="s">
        <v>1121</v>
      </c>
      <c r="D697" s="196" t="s">
        <v>140</v>
      </c>
      <c r="E697" s="197" t="s">
        <v>1122</v>
      </c>
      <c r="F697" s="198" t="s">
        <v>1123</v>
      </c>
      <c r="G697" s="199" t="s">
        <v>167</v>
      </c>
      <c r="H697" s="200">
        <v>41.8</v>
      </c>
      <c r="I697" s="201"/>
      <c r="J697" s="202">
        <f>ROUND(I697*H697,2)</f>
        <v>0</v>
      </c>
      <c r="K697" s="198" t="s">
        <v>144</v>
      </c>
      <c r="L697" s="41"/>
      <c r="M697" s="203" t="s">
        <v>19</v>
      </c>
      <c r="N697" s="204" t="s">
        <v>43</v>
      </c>
      <c r="O697" s="77"/>
      <c r="P697" s="205">
        <f>O697*H697</f>
        <v>0</v>
      </c>
      <c r="Q697" s="205">
        <v>0.00016</v>
      </c>
      <c r="R697" s="205">
        <f>Q697*H697</f>
        <v>0.006688</v>
      </c>
      <c r="S697" s="205">
        <v>0</v>
      </c>
      <c r="T697" s="206">
        <f>S697*H697</f>
        <v>0</v>
      </c>
      <c r="AR697" s="15" t="s">
        <v>236</v>
      </c>
      <c r="AT697" s="15" t="s">
        <v>140</v>
      </c>
      <c r="AU697" s="15" t="s">
        <v>79</v>
      </c>
      <c r="AY697" s="15" t="s">
        <v>138</v>
      </c>
      <c r="BE697" s="207">
        <f>IF(N697="základní",J697,0)</f>
        <v>0</v>
      </c>
      <c r="BF697" s="207">
        <f>IF(N697="snížená",J697,0)</f>
        <v>0</v>
      </c>
      <c r="BG697" s="207">
        <f>IF(N697="zákl. přenesená",J697,0)</f>
        <v>0</v>
      </c>
      <c r="BH697" s="207">
        <f>IF(N697="sníž. přenesená",J697,0)</f>
        <v>0</v>
      </c>
      <c r="BI697" s="207">
        <f>IF(N697="nulová",J697,0)</f>
        <v>0</v>
      </c>
      <c r="BJ697" s="15" t="s">
        <v>77</v>
      </c>
      <c r="BK697" s="207">
        <f>ROUND(I697*H697,2)</f>
        <v>0</v>
      </c>
      <c r="BL697" s="15" t="s">
        <v>236</v>
      </c>
      <c r="BM697" s="15" t="s">
        <v>1124</v>
      </c>
    </row>
    <row r="698" spans="2:47" s="1" customFormat="1" ht="12">
      <c r="B698" s="36"/>
      <c r="C698" s="37"/>
      <c r="D698" s="208" t="s">
        <v>147</v>
      </c>
      <c r="E698" s="37"/>
      <c r="F698" s="209" t="s">
        <v>1125</v>
      </c>
      <c r="G698" s="37"/>
      <c r="H698" s="37"/>
      <c r="I698" s="122"/>
      <c r="J698" s="37"/>
      <c r="K698" s="37"/>
      <c r="L698" s="41"/>
      <c r="M698" s="210"/>
      <c r="N698" s="77"/>
      <c r="O698" s="77"/>
      <c r="P698" s="77"/>
      <c r="Q698" s="77"/>
      <c r="R698" s="77"/>
      <c r="S698" s="77"/>
      <c r="T698" s="78"/>
      <c r="AT698" s="15" t="s">
        <v>147</v>
      </c>
      <c r="AU698" s="15" t="s">
        <v>79</v>
      </c>
    </row>
    <row r="699" spans="2:51" s="11" customFormat="1" ht="12">
      <c r="B699" s="211"/>
      <c r="C699" s="212"/>
      <c r="D699" s="208" t="s">
        <v>149</v>
      </c>
      <c r="E699" s="213" t="s">
        <v>19</v>
      </c>
      <c r="F699" s="214" t="s">
        <v>1126</v>
      </c>
      <c r="G699" s="212"/>
      <c r="H699" s="215">
        <v>38</v>
      </c>
      <c r="I699" s="216"/>
      <c r="J699" s="212"/>
      <c r="K699" s="212"/>
      <c r="L699" s="217"/>
      <c r="M699" s="218"/>
      <c r="N699" s="219"/>
      <c r="O699" s="219"/>
      <c r="P699" s="219"/>
      <c r="Q699" s="219"/>
      <c r="R699" s="219"/>
      <c r="S699" s="219"/>
      <c r="T699" s="220"/>
      <c r="AT699" s="221" t="s">
        <v>149</v>
      </c>
      <c r="AU699" s="221" t="s">
        <v>79</v>
      </c>
      <c r="AV699" s="11" t="s">
        <v>79</v>
      </c>
      <c r="AW699" s="11" t="s">
        <v>33</v>
      </c>
      <c r="AX699" s="11" t="s">
        <v>72</v>
      </c>
      <c r="AY699" s="221" t="s">
        <v>138</v>
      </c>
    </row>
    <row r="700" spans="2:51" s="11" customFormat="1" ht="12">
      <c r="B700" s="211"/>
      <c r="C700" s="212"/>
      <c r="D700" s="208" t="s">
        <v>149</v>
      </c>
      <c r="E700" s="212"/>
      <c r="F700" s="214" t="s">
        <v>1127</v>
      </c>
      <c r="G700" s="212"/>
      <c r="H700" s="215">
        <v>41.8</v>
      </c>
      <c r="I700" s="216"/>
      <c r="J700" s="212"/>
      <c r="K700" s="212"/>
      <c r="L700" s="217"/>
      <c r="M700" s="218"/>
      <c r="N700" s="219"/>
      <c r="O700" s="219"/>
      <c r="P700" s="219"/>
      <c r="Q700" s="219"/>
      <c r="R700" s="219"/>
      <c r="S700" s="219"/>
      <c r="T700" s="220"/>
      <c r="AT700" s="221" t="s">
        <v>149</v>
      </c>
      <c r="AU700" s="221" t="s">
        <v>79</v>
      </c>
      <c r="AV700" s="11" t="s">
        <v>79</v>
      </c>
      <c r="AW700" s="11" t="s">
        <v>4</v>
      </c>
      <c r="AX700" s="11" t="s">
        <v>77</v>
      </c>
      <c r="AY700" s="221" t="s">
        <v>138</v>
      </c>
    </row>
    <row r="701" spans="2:65" s="1" customFormat="1" ht="16.5" customHeight="1">
      <c r="B701" s="36"/>
      <c r="C701" s="196" t="s">
        <v>1128</v>
      </c>
      <c r="D701" s="196" t="s">
        <v>140</v>
      </c>
      <c r="E701" s="197" t="s">
        <v>1129</v>
      </c>
      <c r="F701" s="198" t="s">
        <v>1130</v>
      </c>
      <c r="G701" s="199" t="s">
        <v>167</v>
      </c>
      <c r="H701" s="200">
        <v>54.065</v>
      </c>
      <c r="I701" s="201"/>
      <c r="J701" s="202">
        <f>ROUND(I701*H701,2)</f>
        <v>0</v>
      </c>
      <c r="K701" s="198" t="s">
        <v>144</v>
      </c>
      <c r="L701" s="41"/>
      <c r="M701" s="203" t="s">
        <v>19</v>
      </c>
      <c r="N701" s="204" t="s">
        <v>43</v>
      </c>
      <c r="O701" s="77"/>
      <c r="P701" s="205">
        <f>O701*H701</f>
        <v>0</v>
      </c>
      <c r="Q701" s="205">
        <v>0.00016</v>
      </c>
      <c r="R701" s="205">
        <f>Q701*H701</f>
        <v>0.0086504</v>
      </c>
      <c r="S701" s="205">
        <v>0</v>
      </c>
      <c r="T701" s="206">
        <f>S701*H701</f>
        <v>0</v>
      </c>
      <c r="AR701" s="15" t="s">
        <v>236</v>
      </c>
      <c r="AT701" s="15" t="s">
        <v>140</v>
      </c>
      <c r="AU701" s="15" t="s">
        <v>79</v>
      </c>
      <c r="AY701" s="15" t="s">
        <v>138</v>
      </c>
      <c r="BE701" s="207">
        <f>IF(N701="základní",J701,0)</f>
        <v>0</v>
      </c>
      <c r="BF701" s="207">
        <f>IF(N701="snížená",J701,0)</f>
        <v>0</v>
      </c>
      <c r="BG701" s="207">
        <f>IF(N701="zákl. přenesená",J701,0)</f>
        <v>0</v>
      </c>
      <c r="BH701" s="207">
        <f>IF(N701="sníž. přenesená",J701,0)</f>
        <v>0</v>
      </c>
      <c r="BI701" s="207">
        <f>IF(N701="nulová",J701,0)</f>
        <v>0</v>
      </c>
      <c r="BJ701" s="15" t="s">
        <v>77</v>
      </c>
      <c r="BK701" s="207">
        <f>ROUND(I701*H701,2)</f>
        <v>0</v>
      </c>
      <c r="BL701" s="15" t="s">
        <v>236</v>
      </c>
      <c r="BM701" s="15" t="s">
        <v>1131</v>
      </c>
    </row>
    <row r="702" spans="2:47" s="1" customFormat="1" ht="12">
      <c r="B702" s="36"/>
      <c r="C702" s="37"/>
      <c r="D702" s="208" t="s">
        <v>147</v>
      </c>
      <c r="E702" s="37"/>
      <c r="F702" s="209" t="s">
        <v>1132</v>
      </c>
      <c r="G702" s="37"/>
      <c r="H702" s="37"/>
      <c r="I702" s="122"/>
      <c r="J702" s="37"/>
      <c r="K702" s="37"/>
      <c r="L702" s="41"/>
      <c r="M702" s="210"/>
      <c r="N702" s="77"/>
      <c r="O702" s="77"/>
      <c r="P702" s="77"/>
      <c r="Q702" s="77"/>
      <c r="R702" s="77"/>
      <c r="S702" s="77"/>
      <c r="T702" s="78"/>
      <c r="AT702" s="15" t="s">
        <v>147</v>
      </c>
      <c r="AU702" s="15" t="s">
        <v>79</v>
      </c>
    </row>
    <row r="703" spans="2:51" s="11" customFormat="1" ht="12">
      <c r="B703" s="211"/>
      <c r="C703" s="212"/>
      <c r="D703" s="208" t="s">
        <v>149</v>
      </c>
      <c r="E703" s="213" t="s">
        <v>19</v>
      </c>
      <c r="F703" s="214" t="s">
        <v>1133</v>
      </c>
      <c r="G703" s="212"/>
      <c r="H703" s="215">
        <v>29.15</v>
      </c>
      <c r="I703" s="216"/>
      <c r="J703" s="212"/>
      <c r="K703" s="212"/>
      <c r="L703" s="217"/>
      <c r="M703" s="218"/>
      <c r="N703" s="219"/>
      <c r="O703" s="219"/>
      <c r="P703" s="219"/>
      <c r="Q703" s="219"/>
      <c r="R703" s="219"/>
      <c r="S703" s="219"/>
      <c r="T703" s="220"/>
      <c r="AT703" s="221" t="s">
        <v>149</v>
      </c>
      <c r="AU703" s="221" t="s">
        <v>79</v>
      </c>
      <c r="AV703" s="11" t="s">
        <v>79</v>
      </c>
      <c r="AW703" s="11" t="s">
        <v>33</v>
      </c>
      <c r="AX703" s="11" t="s">
        <v>72</v>
      </c>
      <c r="AY703" s="221" t="s">
        <v>138</v>
      </c>
    </row>
    <row r="704" spans="2:51" s="11" customFormat="1" ht="12">
      <c r="B704" s="211"/>
      <c r="C704" s="212"/>
      <c r="D704" s="208" t="s">
        <v>149</v>
      </c>
      <c r="E704" s="213" t="s">
        <v>19</v>
      </c>
      <c r="F704" s="214" t="s">
        <v>1134</v>
      </c>
      <c r="G704" s="212"/>
      <c r="H704" s="215">
        <v>20</v>
      </c>
      <c r="I704" s="216"/>
      <c r="J704" s="212"/>
      <c r="K704" s="212"/>
      <c r="L704" s="217"/>
      <c r="M704" s="218"/>
      <c r="N704" s="219"/>
      <c r="O704" s="219"/>
      <c r="P704" s="219"/>
      <c r="Q704" s="219"/>
      <c r="R704" s="219"/>
      <c r="S704" s="219"/>
      <c r="T704" s="220"/>
      <c r="AT704" s="221" t="s">
        <v>149</v>
      </c>
      <c r="AU704" s="221" t="s">
        <v>79</v>
      </c>
      <c r="AV704" s="11" t="s">
        <v>79</v>
      </c>
      <c r="AW704" s="11" t="s">
        <v>33</v>
      </c>
      <c r="AX704" s="11" t="s">
        <v>72</v>
      </c>
      <c r="AY704" s="221" t="s">
        <v>138</v>
      </c>
    </row>
    <row r="705" spans="2:51" s="11" customFormat="1" ht="12">
      <c r="B705" s="211"/>
      <c r="C705" s="212"/>
      <c r="D705" s="208" t="s">
        <v>149</v>
      </c>
      <c r="E705" s="212"/>
      <c r="F705" s="214" t="s">
        <v>1135</v>
      </c>
      <c r="G705" s="212"/>
      <c r="H705" s="215">
        <v>54.065</v>
      </c>
      <c r="I705" s="216"/>
      <c r="J705" s="212"/>
      <c r="K705" s="212"/>
      <c r="L705" s="217"/>
      <c r="M705" s="218"/>
      <c r="N705" s="219"/>
      <c r="O705" s="219"/>
      <c r="P705" s="219"/>
      <c r="Q705" s="219"/>
      <c r="R705" s="219"/>
      <c r="S705" s="219"/>
      <c r="T705" s="220"/>
      <c r="AT705" s="221" t="s">
        <v>149</v>
      </c>
      <c r="AU705" s="221" t="s">
        <v>79</v>
      </c>
      <c r="AV705" s="11" t="s">
        <v>79</v>
      </c>
      <c r="AW705" s="11" t="s">
        <v>4</v>
      </c>
      <c r="AX705" s="11" t="s">
        <v>77</v>
      </c>
      <c r="AY705" s="221" t="s">
        <v>138</v>
      </c>
    </row>
    <row r="706" spans="2:65" s="1" customFormat="1" ht="16.5" customHeight="1">
      <c r="B706" s="36"/>
      <c r="C706" s="196" t="s">
        <v>1136</v>
      </c>
      <c r="D706" s="196" t="s">
        <v>140</v>
      </c>
      <c r="E706" s="197" t="s">
        <v>1137</v>
      </c>
      <c r="F706" s="198" t="s">
        <v>1138</v>
      </c>
      <c r="G706" s="199" t="s">
        <v>167</v>
      </c>
      <c r="H706" s="200">
        <v>17</v>
      </c>
      <c r="I706" s="201"/>
      <c r="J706" s="202">
        <f>ROUND(I706*H706,2)</f>
        <v>0</v>
      </c>
      <c r="K706" s="198" t="s">
        <v>144</v>
      </c>
      <c r="L706" s="41"/>
      <c r="M706" s="203" t="s">
        <v>19</v>
      </c>
      <c r="N706" s="204" t="s">
        <v>43</v>
      </c>
      <c r="O706" s="77"/>
      <c r="P706" s="205">
        <f>O706*H706</f>
        <v>0</v>
      </c>
      <c r="Q706" s="205">
        <v>0</v>
      </c>
      <c r="R706" s="205">
        <f>Q706*H706</f>
        <v>0</v>
      </c>
      <c r="S706" s="205">
        <v>0</v>
      </c>
      <c r="T706" s="206">
        <f>S706*H706</f>
        <v>0</v>
      </c>
      <c r="AR706" s="15" t="s">
        <v>236</v>
      </c>
      <c r="AT706" s="15" t="s">
        <v>140</v>
      </c>
      <c r="AU706" s="15" t="s">
        <v>79</v>
      </c>
      <c r="AY706" s="15" t="s">
        <v>138</v>
      </c>
      <c r="BE706" s="207">
        <f>IF(N706="základní",J706,0)</f>
        <v>0</v>
      </c>
      <c r="BF706" s="207">
        <f>IF(N706="snížená",J706,0)</f>
        <v>0</v>
      </c>
      <c r="BG706" s="207">
        <f>IF(N706="zákl. přenesená",J706,0)</f>
        <v>0</v>
      </c>
      <c r="BH706" s="207">
        <f>IF(N706="sníž. přenesená",J706,0)</f>
        <v>0</v>
      </c>
      <c r="BI706" s="207">
        <f>IF(N706="nulová",J706,0)</f>
        <v>0</v>
      </c>
      <c r="BJ706" s="15" t="s">
        <v>77</v>
      </c>
      <c r="BK706" s="207">
        <f>ROUND(I706*H706,2)</f>
        <v>0</v>
      </c>
      <c r="BL706" s="15" t="s">
        <v>236</v>
      </c>
      <c r="BM706" s="15" t="s">
        <v>1139</v>
      </c>
    </row>
    <row r="707" spans="2:47" s="1" customFormat="1" ht="12">
      <c r="B707" s="36"/>
      <c r="C707" s="37"/>
      <c r="D707" s="208" t="s">
        <v>147</v>
      </c>
      <c r="E707" s="37"/>
      <c r="F707" s="209" t="s">
        <v>1140</v>
      </c>
      <c r="G707" s="37"/>
      <c r="H707" s="37"/>
      <c r="I707" s="122"/>
      <c r="J707" s="37"/>
      <c r="K707" s="37"/>
      <c r="L707" s="41"/>
      <c r="M707" s="210"/>
      <c r="N707" s="77"/>
      <c r="O707" s="77"/>
      <c r="P707" s="77"/>
      <c r="Q707" s="77"/>
      <c r="R707" s="77"/>
      <c r="S707" s="77"/>
      <c r="T707" s="78"/>
      <c r="AT707" s="15" t="s">
        <v>147</v>
      </c>
      <c r="AU707" s="15" t="s">
        <v>79</v>
      </c>
    </row>
    <row r="708" spans="2:65" s="1" customFormat="1" ht="16.5" customHeight="1">
      <c r="B708" s="36"/>
      <c r="C708" s="233" t="s">
        <v>1141</v>
      </c>
      <c r="D708" s="233" t="s">
        <v>213</v>
      </c>
      <c r="E708" s="234" t="s">
        <v>1142</v>
      </c>
      <c r="F708" s="235" t="s">
        <v>1143</v>
      </c>
      <c r="G708" s="236" t="s">
        <v>167</v>
      </c>
      <c r="H708" s="237">
        <v>18.7</v>
      </c>
      <c r="I708" s="238"/>
      <c r="J708" s="239">
        <f>ROUND(I708*H708,2)</f>
        <v>0</v>
      </c>
      <c r="K708" s="235" t="s">
        <v>144</v>
      </c>
      <c r="L708" s="240"/>
      <c r="M708" s="241" t="s">
        <v>19</v>
      </c>
      <c r="N708" s="242" t="s">
        <v>43</v>
      </c>
      <c r="O708" s="77"/>
      <c r="P708" s="205">
        <f>O708*H708</f>
        <v>0</v>
      </c>
      <c r="Q708" s="205">
        <v>0.0005</v>
      </c>
      <c r="R708" s="205">
        <f>Q708*H708</f>
        <v>0.00935</v>
      </c>
      <c r="S708" s="205">
        <v>0</v>
      </c>
      <c r="T708" s="206">
        <f>S708*H708</f>
        <v>0</v>
      </c>
      <c r="AR708" s="15" t="s">
        <v>338</v>
      </c>
      <c r="AT708" s="15" t="s">
        <v>213</v>
      </c>
      <c r="AU708" s="15" t="s">
        <v>79</v>
      </c>
      <c r="AY708" s="15" t="s">
        <v>138</v>
      </c>
      <c r="BE708" s="207">
        <f>IF(N708="základní",J708,0)</f>
        <v>0</v>
      </c>
      <c r="BF708" s="207">
        <f>IF(N708="snížená",J708,0)</f>
        <v>0</v>
      </c>
      <c r="BG708" s="207">
        <f>IF(N708="zákl. přenesená",J708,0)</f>
        <v>0</v>
      </c>
      <c r="BH708" s="207">
        <f>IF(N708="sníž. přenesená",J708,0)</f>
        <v>0</v>
      </c>
      <c r="BI708" s="207">
        <f>IF(N708="nulová",J708,0)</f>
        <v>0</v>
      </c>
      <c r="BJ708" s="15" t="s">
        <v>77</v>
      </c>
      <c r="BK708" s="207">
        <f>ROUND(I708*H708,2)</f>
        <v>0</v>
      </c>
      <c r="BL708" s="15" t="s">
        <v>236</v>
      </c>
      <c r="BM708" s="15" t="s">
        <v>1144</v>
      </c>
    </row>
    <row r="709" spans="2:47" s="1" customFormat="1" ht="12">
      <c r="B709" s="36"/>
      <c r="C709" s="37"/>
      <c r="D709" s="208" t="s">
        <v>147</v>
      </c>
      <c r="E709" s="37"/>
      <c r="F709" s="209" t="s">
        <v>1143</v>
      </c>
      <c r="G709" s="37"/>
      <c r="H709" s="37"/>
      <c r="I709" s="122"/>
      <c r="J709" s="37"/>
      <c r="K709" s="37"/>
      <c r="L709" s="41"/>
      <c r="M709" s="210"/>
      <c r="N709" s="77"/>
      <c r="O709" s="77"/>
      <c r="P709" s="77"/>
      <c r="Q709" s="77"/>
      <c r="R709" s="77"/>
      <c r="S709" s="77"/>
      <c r="T709" s="78"/>
      <c r="AT709" s="15" t="s">
        <v>147</v>
      </c>
      <c r="AU709" s="15" t="s">
        <v>79</v>
      </c>
    </row>
    <row r="710" spans="2:51" s="11" customFormat="1" ht="12">
      <c r="B710" s="211"/>
      <c r="C710" s="212"/>
      <c r="D710" s="208" t="s">
        <v>149</v>
      </c>
      <c r="E710" s="213" t="s">
        <v>19</v>
      </c>
      <c r="F710" s="214" t="s">
        <v>1145</v>
      </c>
      <c r="G710" s="212"/>
      <c r="H710" s="215">
        <v>17</v>
      </c>
      <c r="I710" s="216"/>
      <c r="J710" s="212"/>
      <c r="K710" s="212"/>
      <c r="L710" s="217"/>
      <c r="M710" s="218"/>
      <c r="N710" s="219"/>
      <c r="O710" s="219"/>
      <c r="P710" s="219"/>
      <c r="Q710" s="219"/>
      <c r="R710" s="219"/>
      <c r="S710" s="219"/>
      <c r="T710" s="220"/>
      <c r="AT710" s="221" t="s">
        <v>149</v>
      </c>
      <c r="AU710" s="221" t="s">
        <v>79</v>
      </c>
      <c r="AV710" s="11" t="s">
        <v>79</v>
      </c>
      <c r="AW710" s="11" t="s">
        <v>33</v>
      </c>
      <c r="AX710" s="11" t="s">
        <v>72</v>
      </c>
      <c r="AY710" s="221" t="s">
        <v>138</v>
      </c>
    </row>
    <row r="711" spans="2:51" s="11" customFormat="1" ht="12">
      <c r="B711" s="211"/>
      <c r="C711" s="212"/>
      <c r="D711" s="208" t="s">
        <v>149</v>
      </c>
      <c r="E711" s="212"/>
      <c r="F711" s="214" t="s">
        <v>1146</v>
      </c>
      <c r="G711" s="212"/>
      <c r="H711" s="215">
        <v>18.7</v>
      </c>
      <c r="I711" s="216"/>
      <c r="J711" s="212"/>
      <c r="K711" s="212"/>
      <c r="L711" s="217"/>
      <c r="M711" s="218"/>
      <c r="N711" s="219"/>
      <c r="O711" s="219"/>
      <c r="P711" s="219"/>
      <c r="Q711" s="219"/>
      <c r="R711" s="219"/>
      <c r="S711" s="219"/>
      <c r="T711" s="220"/>
      <c r="AT711" s="221" t="s">
        <v>149</v>
      </c>
      <c r="AU711" s="221" t="s">
        <v>79</v>
      </c>
      <c r="AV711" s="11" t="s">
        <v>79</v>
      </c>
      <c r="AW711" s="11" t="s">
        <v>4</v>
      </c>
      <c r="AX711" s="11" t="s">
        <v>77</v>
      </c>
      <c r="AY711" s="221" t="s">
        <v>138</v>
      </c>
    </row>
    <row r="712" spans="2:65" s="1" customFormat="1" ht="16.5" customHeight="1">
      <c r="B712" s="36"/>
      <c r="C712" s="196" t="s">
        <v>1147</v>
      </c>
      <c r="D712" s="196" t="s">
        <v>140</v>
      </c>
      <c r="E712" s="197" t="s">
        <v>1148</v>
      </c>
      <c r="F712" s="198" t="s">
        <v>1149</v>
      </c>
      <c r="G712" s="199" t="s">
        <v>264</v>
      </c>
      <c r="H712" s="200">
        <v>0.568</v>
      </c>
      <c r="I712" s="201"/>
      <c r="J712" s="202">
        <f>ROUND(I712*H712,2)</f>
        <v>0</v>
      </c>
      <c r="K712" s="198" t="s">
        <v>144</v>
      </c>
      <c r="L712" s="41"/>
      <c r="M712" s="203" t="s">
        <v>19</v>
      </c>
      <c r="N712" s="204" t="s">
        <v>43</v>
      </c>
      <c r="O712" s="77"/>
      <c r="P712" s="205">
        <f>O712*H712</f>
        <v>0</v>
      </c>
      <c r="Q712" s="205">
        <v>0</v>
      </c>
      <c r="R712" s="205">
        <f>Q712*H712</f>
        <v>0</v>
      </c>
      <c r="S712" s="205">
        <v>0</v>
      </c>
      <c r="T712" s="206">
        <f>S712*H712</f>
        <v>0</v>
      </c>
      <c r="AR712" s="15" t="s">
        <v>236</v>
      </c>
      <c r="AT712" s="15" t="s">
        <v>140</v>
      </c>
      <c r="AU712" s="15" t="s">
        <v>79</v>
      </c>
      <c r="AY712" s="15" t="s">
        <v>138</v>
      </c>
      <c r="BE712" s="207">
        <f>IF(N712="základní",J712,0)</f>
        <v>0</v>
      </c>
      <c r="BF712" s="207">
        <f>IF(N712="snížená",J712,0)</f>
        <v>0</v>
      </c>
      <c r="BG712" s="207">
        <f>IF(N712="zákl. přenesená",J712,0)</f>
        <v>0</v>
      </c>
      <c r="BH712" s="207">
        <f>IF(N712="sníž. přenesená",J712,0)</f>
        <v>0</v>
      </c>
      <c r="BI712" s="207">
        <f>IF(N712="nulová",J712,0)</f>
        <v>0</v>
      </c>
      <c r="BJ712" s="15" t="s">
        <v>77</v>
      </c>
      <c r="BK712" s="207">
        <f>ROUND(I712*H712,2)</f>
        <v>0</v>
      </c>
      <c r="BL712" s="15" t="s">
        <v>236</v>
      </c>
      <c r="BM712" s="15" t="s">
        <v>1150</v>
      </c>
    </row>
    <row r="713" spans="2:47" s="1" customFormat="1" ht="12">
      <c r="B713" s="36"/>
      <c r="C713" s="37"/>
      <c r="D713" s="208" t="s">
        <v>147</v>
      </c>
      <c r="E713" s="37"/>
      <c r="F713" s="209" t="s">
        <v>1151</v>
      </c>
      <c r="G713" s="37"/>
      <c r="H713" s="37"/>
      <c r="I713" s="122"/>
      <c r="J713" s="37"/>
      <c r="K713" s="37"/>
      <c r="L713" s="41"/>
      <c r="M713" s="210"/>
      <c r="N713" s="77"/>
      <c r="O713" s="77"/>
      <c r="P713" s="77"/>
      <c r="Q713" s="77"/>
      <c r="R713" s="77"/>
      <c r="S713" s="77"/>
      <c r="T713" s="78"/>
      <c r="AT713" s="15" t="s">
        <v>147</v>
      </c>
      <c r="AU713" s="15" t="s">
        <v>79</v>
      </c>
    </row>
    <row r="714" spans="2:65" s="1" customFormat="1" ht="16.5" customHeight="1">
      <c r="B714" s="36"/>
      <c r="C714" s="196" t="s">
        <v>1152</v>
      </c>
      <c r="D714" s="196" t="s">
        <v>140</v>
      </c>
      <c r="E714" s="197" t="s">
        <v>1153</v>
      </c>
      <c r="F714" s="198" t="s">
        <v>1154</v>
      </c>
      <c r="G714" s="199" t="s">
        <v>264</v>
      </c>
      <c r="H714" s="200">
        <v>0.568</v>
      </c>
      <c r="I714" s="201"/>
      <c r="J714" s="202">
        <f>ROUND(I714*H714,2)</f>
        <v>0</v>
      </c>
      <c r="K714" s="198" t="s">
        <v>144</v>
      </c>
      <c r="L714" s="41"/>
      <c r="M714" s="203" t="s">
        <v>19</v>
      </c>
      <c r="N714" s="204" t="s">
        <v>43</v>
      </c>
      <c r="O714" s="77"/>
      <c r="P714" s="205">
        <f>O714*H714</f>
        <v>0</v>
      </c>
      <c r="Q714" s="205">
        <v>0</v>
      </c>
      <c r="R714" s="205">
        <f>Q714*H714</f>
        <v>0</v>
      </c>
      <c r="S714" s="205">
        <v>0</v>
      </c>
      <c r="T714" s="206">
        <f>S714*H714</f>
        <v>0</v>
      </c>
      <c r="AR714" s="15" t="s">
        <v>236</v>
      </c>
      <c r="AT714" s="15" t="s">
        <v>140</v>
      </c>
      <c r="AU714" s="15" t="s">
        <v>79</v>
      </c>
      <c r="AY714" s="15" t="s">
        <v>138</v>
      </c>
      <c r="BE714" s="207">
        <f>IF(N714="základní",J714,0)</f>
        <v>0</v>
      </c>
      <c r="BF714" s="207">
        <f>IF(N714="snížená",J714,0)</f>
        <v>0</v>
      </c>
      <c r="BG714" s="207">
        <f>IF(N714="zákl. přenesená",J714,0)</f>
        <v>0</v>
      </c>
      <c r="BH714" s="207">
        <f>IF(N714="sníž. přenesená",J714,0)</f>
        <v>0</v>
      </c>
      <c r="BI714" s="207">
        <f>IF(N714="nulová",J714,0)</f>
        <v>0</v>
      </c>
      <c r="BJ714" s="15" t="s">
        <v>77</v>
      </c>
      <c r="BK714" s="207">
        <f>ROUND(I714*H714,2)</f>
        <v>0</v>
      </c>
      <c r="BL714" s="15" t="s">
        <v>236</v>
      </c>
      <c r="BM714" s="15" t="s">
        <v>1155</v>
      </c>
    </row>
    <row r="715" spans="2:47" s="1" customFormat="1" ht="12">
      <c r="B715" s="36"/>
      <c r="C715" s="37"/>
      <c r="D715" s="208" t="s">
        <v>147</v>
      </c>
      <c r="E715" s="37"/>
      <c r="F715" s="209" t="s">
        <v>1156</v>
      </c>
      <c r="G715" s="37"/>
      <c r="H715" s="37"/>
      <c r="I715" s="122"/>
      <c r="J715" s="37"/>
      <c r="K715" s="37"/>
      <c r="L715" s="41"/>
      <c r="M715" s="210"/>
      <c r="N715" s="77"/>
      <c r="O715" s="77"/>
      <c r="P715" s="77"/>
      <c r="Q715" s="77"/>
      <c r="R715" s="77"/>
      <c r="S715" s="77"/>
      <c r="T715" s="78"/>
      <c r="AT715" s="15" t="s">
        <v>147</v>
      </c>
      <c r="AU715" s="15" t="s">
        <v>79</v>
      </c>
    </row>
    <row r="716" spans="2:63" s="10" customFormat="1" ht="22.8" customHeight="1">
      <c r="B716" s="180"/>
      <c r="C716" s="181"/>
      <c r="D716" s="182" t="s">
        <v>71</v>
      </c>
      <c r="E716" s="194" t="s">
        <v>1157</v>
      </c>
      <c r="F716" s="194" t="s">
        <v>1158</v>
      </c>
      <c r="G716" s="181"/>
      <c r="H716" s="181"/>
      <c r="I716" s="184"/>
      <c r="J716" s="195">
        <f>BK716</f>
        <v>0</v>
      </c>
      <c r="K716" s="181"/>
      <c r="L716" s="186"/>
      <c r="M716" s="187"/>
      <c r="N716" s="188"/>
      <c r="O716" s="188"/>
      <c r="P716" s="189">
        <f>SUM(P717:P721)</f>
        <v>0</v>
      </c>
      <c r="Q716" s="188"/>
      <c r="R716" s="189">
        <f>SUM(R717:R721)</f>
        <v>0</v>
      </c>
      <c r="S716" s="188"/>
      <c r="T716" s="190">
        <f>SUM(T717:T721)</f>
        <v>0</v>
      </c>
      <c r="AR716" s="191" t="s">
        <v>79</v>
      </c>
      <c r="AT716" s="192" t="s">
        <v>71</v>
      </c>
      <c r="AU716" s="192" t="s">
        <v>77</v>
      </c>
      <c r="AY716" s="191" t="s">
        <v>138</v>
      </c>
      <c r="BK716" s="193">
        <f>SUM(BK717:BK721)</f>
        <v>0</v>
      </c>
    </row>
    <row r="717" spans="2:65" s="1" customFormat="1" ht="16.5" customHeight="1">
      <c r="B717" s="36"/>
      <c r="C717" s="196" t="s">
        <v>1159</v>
      </c>
      <c r="D717" s="196" t="s">
        <v>140</v>
      </c>
      <c r="E717" s="197" t="s">
        <v>1160</v>
      </c>
      <c r="F717" s="198" t="s">
        <v>1161</v>
      </c>
      <c r="G717" s="199" t="s">
        <v>1162</v>
      </c>
      <c r="H717" s="200">
        <v>1</v>
      </c>
      <c r="I717" s="201"/>
      <c r="J717" s="202">
        <f>ROUND(I717*H717,2)</f>
        <v>0</v>
      </c>
      <c r="K717" s="198" t="s">
        <v>19</v>
      </c>
      <c r="L717" s="41"/>
      <c r="M717" s="203" t="s">
        <v>19</v>
      </c>
      <c r="N717" s="204" t="s">
        <v>43</v>
      </c>
      <c r="O717" s="77"/>
      <c r="P717" s="205">
        <f>O717*H717</f>
        <v>0</v>
      </c>
      <c r="Q717" s="205">
        <v>0</v>
      </c>
      <c r="R717" s="205">
        <f>Q717*H717</f>
        <v>0</v>
      </c>
      <c r="S717" s="205">
        <v>0</v>
      </c>
      <c r="T717" s="206">
        <f>S717*H717</f>
        <v>0</v>
      </c>
      <c r="AR717" s="15" t="s">
        <v>236</v>
      </c>
      <c r="AT717" s="15" t="s">
        <v>140</v>
      </c>
      <c r="AU717" s="15" t="s">
        <v>79</v>
      </c>
      <c r="AY717" s="15" t="s">
        <v>138</v>
      </c>
      <c r="BE717" s="207">
        <f>IF(N717="základní",J717,0)</f>
        <v>0</v>
      </c>
      <c r="BF717" s="207">
        <f>IF(N717="snížená",J717,0)</f>
        <v>0</v>
      </c>
      <c r="BG717" s="207">
        <f>IF(N717="zákl. přenesená",J717,0)</f>
        <v>0</v>
      </c>
      <c r="BH717" s="207">
        <f>IF(N717="sníž. přenesená",J717,0)</f>
        <v>0</v>
      </c>
      <c r="BI717" s="207">
        <f>IF(N717="nulová",J717,0)</f>
        <v>0</v>
      </c>
      <c r="BJ717" s="15" t="s">
        <v>77</v>
      </c>
      <c r="BK717" s="207">
        <f>ROUND(I717*H717,2)</f>
        <v>0</v>
      </c>
      <c r="BL717" s="15" t="s">
        <v>236</v>
      </c>
      <c r="BM717" s="15" t="s">
        <v>1163</v>
      </c>
    </row>
    <row r="718" spans="2:47" s="1" customFormat="1" ht="12">
      <c r="B718" s="36"/>
      <c r="C718" s="37"/>
      <c r="D718" s="208" t="s">
        <v>147</v>
      </c>
      <c r="E718" s="37"/>
      <c r="F718" s="209" t="s">
        <v>1161</v>
      </c>
      <c r="G718" s="37"/>
      <c r="H718" s="37"/>
      <c r="I718" s="122"/>
      <c r="J718" s="37"/>
      <c r="K718" s="37"/>
      <c r="L718" s="41"/>
      <c r="M718" s="210"/>
      <c r="N718" s="77"/>
      <c r="O718" s="77"/>
      <c r="P718" s="77"/>
      <c r="Q718" s="77"/>
      <c r="R718" s="77"/>
      <c r="S718" s="77"/>
      <c r="T718" s="78"/>
      <c r="AT718" s="15" t="s">
        <v>147</v>
      </c>
      <c r="AU718" s="15" t="s">
        <v>79</v>
      </c>
    </row>
    <row r="719" spans="2:47" s="1" customFormat="1" ht="12">
      <c r="B719" s="36"/>
      <c r="C719" s="37"/>
      <c r="D719" s="208" t="s">
        <v>317</v>
      </c>
      <c r="E719" s="37"/>
      <c r="F719" s="243" t="s">
        <v>1164</v>
      </c>
      <c r="G719" s="37"/>
      <c r="H719" s="37"/>
      <c r="I719" s="122"/>
      <c r="J719" s="37"/>
      <c r="K719" s="37"/>
      <c r="L719" s="41"/>
      <c r="M719" s="210"/>
      <c r="N719" s="77"/>
      <c r="O719" s="77"/>
      <c r="P719" s="77"/>
      <c r="Q719" s="77"/>
      <c r="R719" s="77"/>
      <c r="S719" s="77"/>
      <c r="T719" s="78"/>
      <c r="AT719" s="15" t="s">
        <v>317</v>
      </c>
      <c r="AU719" s="15" t="s">
        <v>79</v>
      </c>
    </row>
    <row r="720" spans="2:65" s="1" customFormat="1" ht="16.5" customHeight="1">
      <c r="B720" s="36"/>
      <c r="C720" s="196" t="s">
        <v>1165</v>
      </c>
      <c r="D720" s="196" t="s">
        <v>140</v>
      </c>
      <c r="E720" s="197" t="s">
        <v>1166</v>
      </c>
      <c r="F720" s="198" t="s">
        <v>1167</v>
      </c>
      <c r="G720" s="199" t="s">
        <v>1046</v>
      </c>
      <c r="H720" s="244"/>
      <c r="I720" s="201"/>
      <c r="J720" s="202">
        <f>ROUND(I720*H720,2)</f>
        <v>0</v>
      </c>
      <c r="K720" s="198" t="s">
        <v>144</v>
      </c>
      <c r="L720" s="41"/>
      <c r="M720" s="203" t="s">
        <v>19</v>
      </c>
      <c r="N720" s="204" t="s">
        <v>43</v>
      </c>
      <c r="O720" s="77"/>
      <c r="P720" s="205">
        <f>O720*H720</f>
        <v>0</v>
      </c>
      <c r="Q720" s="205">
        <v>0</v>
      </c>
      <c r="R720" s="205">
        <f>Q720*H720</f>
        <v>0</v>
      </c>
      <c r="S720" s="205">
        <v>0</v>
      </c>
      <c r="T720" s="206">
        <f>S720*H720</f>
        <v>0</v>
      </c>
      <c r="AR720" s="15" t="s">
        <v>236</v>
      </c>
      <c r="AT720" s="15" t="s">
        <v>140</v>
      </c>
      <c r="AU720" s="15" t="s">
        <v>79</v>
      </c>
      <c r="AY720" s="15" t="s">
        <v>138</v>
      </c>
      <c r="BE720" s="207">
        <f>IF(N720="základní",J720,0)</f>
        <v>0</v>
      </c>
      <c r="BF720" s="207">
        <f>IF(N720="snížená",J720,0)</f>
        <v>0</v>
      </c>
      <c r="BG720" s="207">
        <f>IF(N720="zákl. přenesená",J720,0)</f>
        <v>0</v>
      </c>
      <c r="BH720" s="207">
        <f>IF(N720="sníž. přenesená",J720,0)</f>
        <v>0</v>
      </c>
      <c r="BI720" s="207">
        <f>IF(N720="nulová",J720,0)</f>
        <v>0</v>
      </c>
      <c r="BJ720" s="15" t="s">
        <v>77</v>
      </c>
      <c r="BK720" s="207">
        <f>ROUND(I720*H720,2)</f>
        <v>0</v>
      </c>
      <c r="BL720" s="15" t="s">
        <v>236</v>
      </c>
      <c r="BM720" s="15" t="s">
        <v>1168</v>
      </c>
    </row>
    <row r="721" spans="2:47" s="1" customFormat="1" ht="12">
      <c r="B721" s="36"/>
      <c r="C721" s="37"/>
      <c r="D721" s="208" t="s">
        <v>147</v>
      </c>
      <c r="E721" s="37"/>
      <c r="F721" s="209" t="s">
        <v>1169</v>
      </c>
      <c r="G721" s="37"/>
      <c r="H721" s="37"/>
      <c r="I721" s="122"/>
      <c r="J721" s="37"/>
      <c r="K721" s="37"/>
      <c r="L721" s="41"/>
      <c r="M721" s="210"/>
      <c r="N721" s="77"/>
      <c r="O721" s="77"/>
      <c r="P721" s="77"/>
      <c r="Q721" s="77"/>
      <c r="R721" s="77"/>
      <c r="S721" s="77"/>
      <c r="T721" s="78"/>
      <c r="AT721" s="15" t="s">
        <v>147</v>
      </c>
      <c r="AU721" s="15" t="s">
        <v>79</v>
      </c>
    </row>
    <row r="722" spans="2:63" s="10" customFormat="1" ht="22.8" customHeight="1">
      <c r="B722" s="180"/>
      <c r="C722" s="181"/>
      <c r="D722" s="182" t="s">
        <v>71</v>
      </c>
      <c r="E722" s="194" t="s">
        <v>1170</v>
      </c>
      <c r="F722" s="194" t="s">
        <v>1171</v>
      </c>
      <c r="G722" s="181"/>
      <c r="H722" s="181"/>
      <c r="I722" s="184"/>
      <c r="J722" s="195">
        <f>BK722</f>
        <v>0</v>
      </c>
      <c r="K722" s="181"/>
      <c r="L722" s="186"/>
      <c r="M722" s="187"/>
      <c r="N722" s="188"/>
      <c r="O722" s="188"/>
      <c r="P722" s="189">
        <f>SUM(P723:P758)</f>
        <v>0</v>
      </c>
      <c r="Q722" s="188"/>
      <c r="R722" s="189">
        <f>SUM(R723:R758)</f>
        <v>0.030629999999999998</v>
      </c>
      <c r="S722" s="188"/>
      <c r="T722" s="190">
        <f>SUM(T723:T758)</f>
        <v>0</v>
      </c>
      <c r="AR722" s="191" t="s">
        <v>79</v>
      </c>
      <c r="AT722" s="192" t="s">
        <v>71</v>
      </c>
      <c r="AU722" s="192" t="s">
        <v>77</v>
      </c>
      <c r="AY722" s="191" t="s">
        <v>138</v>
      </c>
      <c r="BK722" s="193">
        <f>SUM(BK723:BK758)</f>
        <v>0</v>
      </c>
    </row>
    <row r="723" spans="2:65" s="1" customFormat="1" ht="16.5" customHeight="1">
      <c r="B723" s="36"/>
      <c r="C723" s="196" t="s">
        <v>1172</v>
      </c>
      <c r="D723" s="196" t="s">
        <v>140</v>
      </c>
      <c r="E723" s="197" t="s">
        <v>1173</v>
      </c>
      <c r="F723" s="198" t="s">
        <v>1174</v>
      </c>
      <c r="G723" s="199" t="s">
        <v>341</v>
      </c>
      <c r="H723" s="200">
        <v>4</v>
      </c>
      <c r="I723" s="201"/>
      <c r="J723" s="202">
        <f>ROUND(I723*H723,2)</f>
        <v>0</v>
      </c>
      <c r="K723" s="198" t="s">
        <v>144</v>
      </c>
      <c r="L723" s="41"/>
      <c r="M723" s="203" t="s">
        <v>19</v>
      </c>
      <c r="N723" s="204" t="s">
        <v>43</v>
      </c>
      <c r="O723" s="77"/>
      <c r="P723" s="205">
        <f>O723*H723</f>
        <v>0</v>
      </c>
      <c r="Q723" s="205">
        <v>0.00145</v>
      </c>
      <c r="R723" s="205">
        <f>Q723*H723</f>
        <v>0.0058</v>
      </c>
      <c r="S723" s="205">
        <v>0</v>
      </c>
      <c r="T723" s="206">
        <f>S723*H723</f>
        <v>0</v>
      </c>
      <c r="AR723" s="15" t="s">
        <v>236</v>
      </c>
      <c r="AT723" s="15" t="s">
        <v>140</v>
      </c>
      <c r="AU723" s="15" t="s">
        <v>79</v>
      </c>
      <c r="AY723" s="15" t="s">
        <v>138</v>
      </c>
      <c r="BE723" s="207">
        <f>IF(N723="základní",J723,0)</f>
        <v>0</v>
      </c>
      <c r="BF723" s="207">
        <f>IF(N723="snížená",J723,0)</f>
        <v>0</v>
      </c>
      <c r="BG723" s="207">
        <f>IF(N723="zákl. přenesená",J723,0)</f>
        <v>0</v>
      </c>
      <c r="BH723" s="207">
        <f>IF(N723="sníž. přenesená",J723,0)</f>
        <v>0</v>
      </c>
      <c r="BI723" s="207">
        <f>IF(N723="nulová",J723,0)</f>
        <v>0</v>
      </c>
      <c r="BJ723" s="15" t="s">
        <v>77</v>
      </c>
      <c r="BK723" s="207">
        <f>ROUND(I723*H723,2)</f>
        <v>0</v>
      </c>
      <c r="BL723" s="15" t="s">
        <v>236</v>
      </c>
      <c r="BM723" s="15" t="s">
        <v>1175</v>
      </c>
    </row>
    <row r="724" spans="2:47" s="1" customFormat="1" ht="12">
      <c r="B724" s="36"/>
      <c r="C724" s="37"/>
      <c r="D724" s="208" t="s">
        <v>147</v>
      </c>
      <c r="E724" s="37"/>
      <c r="F724" s="209" t="s">
        <v>1176</v>
      </c>
      <c r="G724" s="37"/>
      <c r="H724" s="37"/>
      <c r="I724" s="122"/>
      <c r="J724" s="37"/>
      <c r="K724" s="37"/>
      <c r="L724" s="41"/>
      <c r="M724" s="210"/>
      <c r="N724" s="77"/>
      <c r="O724" s="77"/>
      <c r="P724" s="77"/>
      <c r="Q724" s="77"/>
      <c r="R724" s="77"/>
      <c r="S724" s="77"/>
      <c r="T724" s="78"/>
      <c r="AT724" s="15" t="s">
        <v>147</v>
      </c>
      <c r="AU724" s="15" t="s">
        <v>79</v>
      </c>
    </row>
    <row r="725" spans="2:65" s="1" customFormat="1" ht="16.5" customHeight="1">
      <c r="B725" s="36"/>
      <c r="C725" s="196" t="s">
        <v>1177</v>
      </c>
      <c r="D725" s="196" t="s">
        <v>140</v>
      </c>
      <c r="E725" s="197" t="s">
        <v>1178</v>
      </c>
      <c r="F725" s="198" t="s">
        <v>1179</v>
      </c>
      <c r="G725" s="199" t="s">
        <v>341</v>
      </c>
      <c r="H725" s="200">
        <v>11</v>
      </c>
      <c r="I725" s="201"/>
      <c r="J725" s="202">
        <f>ROUND(I725*H725,2)</f>
        <v>0</v>
      </c>
      <c r="K725" s="198" t="s">
        <v>144</v>
      </c>
      <c r="L725" s="41"/>
      <c r="M725" s="203" t="s">
        <v>19</v>
      </c>
      <c r="N725" s="204" t="s">
        <v>43</v>
      </c>
      <c r="O725" s="77"/>
      <c r="P725" s="205">
        <f>O725*H725</f>
        <v>0</v>
      </c>
      <c r="Q725" s="205">
        <v>0.0011</v>
      </c>
      <c r="R725" s="205">
        <f>Q725*H725</f>
        <v>0.012100000000000001</v>
      </c>
      <c r="S725" s="205">
        <v>0</v>
      </c>
      <c r="T725" s="206">
        <f>S725*H725</f>
        <v>0</v>
      </c>
      <c r="AR725" s="15" t="s">
        <v>236</v>
      </c>
      <c r="AT725" s="15" t="s">
        <v>140</v>
      </c>
      <c r="AU725" s="15" t="s">
        <v>79</v>
      </c>
      <c r="AY725" s="15" t="s">
        <v>138</v>
      </c>
      <c r="BE725" s="207">
        <f>IF(N725="základní",J725,0)</f>
        <v>0</v>
      </c>
      <c r="BF725" s="207">
        <f>IF(N725="snížená",J725,0)</f>
        <v>0</v>
      </c>
      <c r="BG725" s="207">
        <f>IF(N725="zákl. přenesená",J725,0)</f>
        <v>0</v>
      </c>
      <c r="BH725" s="207">
        <f>IF(N725="sníž. přenesená",J725,0)</f>
        <v>0</v>
      </c>
      <c r="BI725" s="207">
        <f>IF(N725="nulová",J725,0)</f>
        <v>0</v>
      </c>
      <c r="BJ725" s="15" t="s">
        <v>77</v>
      </c>
      <c r="BK725" s="207">
        <f>ROUND(I725*H725,2)</f>
        <v>0</v>
      </c>
      <c r="BL725" s="15" t="s">
        <v>236</v>
      </c>
      <c r="BM725" s="15" t="s">
        <v>1180</v>
      </c>
    </row>
    <row r="726" spans="2:47" s="1" customFormat="1" ht="12">
      <c r="B726" s="36"/>
      <c r="C726" s="37"/>
      <c r="D726" s="208" t="s">
        <v>147</v>
      </c>
      <c r="E726" s="37"/>
      <c r="F726" s="209" t="s">
        <v>1181</v>
      </c>
      <c r="G726" s="37"/>
      <c r="H726" s="37"/>
      <c r="I726" s="122"/>
      <c r="J726" s="37"/>
      <c r="K726" s="37"/>
      <c r="L726" s="41"/>
      <c r="M726" s="210"/>
      <c r="N726" s="77"/>
      <c r="O726" s="77"/>
      <c r="P726" s="77"/>
      <c r="Q726" s="77"/>
      <c r="R726" s="77"/>
      <c r="S726" s="77"/>
      <c r="T726" s="78"/>
      <c r="AT726" s="15" t="s">
        <v>147</v>
      </c>
      <c r="AU726" s="15" t="s">
        <v>79</v>
      </c>
    </row>
    <row r="727" spans="2:51" s="11" customFormat="1" ht="12">
      <c r="B727" s="211"/>
      <c r="C727" s="212"/>
      <c r="D727" s="208" t="s">
        <v>149</v>
      </c>
      <c r="E727" s="213" t="s">
        <v>19</v>
      </c>
      <c r="F727" s="214" t="s">
        <v>1182</v>
      </c>
      <c r="G727" s="212"/>
      <c r="H727" s="215">
        <v>11</v>
      </c>
      <c r="I727" s="216"/>
      <c r="J727" s="212"/>
      <c r="K727" s="212"/>
      <c r="L727" s="217"/>
      <c r="M727" s="218"/>
      <c r="N727" s="219"/>
      <c r="O727" s="219"/>
      <c r="P727" s="219"/>
      <c r="Q727" s="219"/>
      <c r="R727" s="219"/>
      <c r="S727" s="219"/>
      <c r="T727" s="220"/>
      <c r="AT727" s="221" t="s">
        <v>149</v>
      </c>
      <c r="AU727" s="221" t="s">
        <v>79</v>
      </c>
      <c r="AV727" s="11" t="s">
        <v>79</v>
      </c>
      <c r="AW727" s="11" t="s">
        <v>33</v>
      </c>
      <c r="AX727" s="11" t="s">
        <v>72</v>
      </c>
      <c r="AY727" s="221" t="s">
        <v>138</v>
      </c>
    </row>
    <row r="728" spans="2:65" s="1" customFormat="1" ht="16.5" customHeight="1">
      <c r="B728" s="36"/>
      <c r="C728" s="196" t="s">
        <v>1183</v>
      </c>
      <c r="D728" s="196" t="s">
        <v>140</v>
      </c>
      <c r="E728" s="197" t="s">
        <v>1184</v>
      </c>
      <c r="F728" s="198" t="s">
        <v>1185</v>
      </c>
      <c r="G728" s="199" t="s">
        <v>341</v>
      </c>
      <c r="H728" s="200">
        <v>5.5</v>
      </c>
      <c r="I728" s="201"/>
      <c r="J728" s="202">
        <f>ROUND(I728*H728,2)</f>
        <v>0</v>
      </c>
      <c r="K728" s="198" t="s">
        <v>144</v>
      </c>
      <c r="L728" s="41"/>
      <c r="M728" s="203" t="s">
        <v>19</v>
      </c>
      <c r="N728" s="204" t="s">
        <v>43</v>
      </c>
      <c r="O728" s="77"/>
      <c r="P728" s="205">
        <f>O728*H728</f>
        <v>0</v>
      </c>
      <c r="Q728" s="205">
        <v>0.00121</v>
      </c>
      <c r="R728" s="205">
        <f>Q728*H728</f>
        <v>0.0066549999999999995</v>
      </c>
      <c r="S728" s="205">
        <v>0</v>
      </c>
      <c r="T728" s="206">
        <f>S728*H728</f>
        <v>0</v>
      </c>
      <c r="AR728" s="15" t="s">
        <v>236</v>
      </c>
      <c r="AT728" s="15" t="s">
        <v>140</v>
      </c>
      <c r="AU728" s="15" t="s">
        <v>79</v>
      </c>
      <c r="AY728" s="15" t="s">
        <v>138</v>
      </c>
      <c r="BE728" s="207">
        <f>IF(N728="základní",J728,0)</f>
        <v>0</v>
      </c>
      <c r="BF728" s="207">
        <f>IF(N728="snížená",J728,0)</f>
        <v>0</v>
      </c>
      <c r="BG728" s="207">
        <f>IF(N728="zákl. přenesená",J728,0)</f>
        <v>0</v>
      </c>
      <c r="BH728" s="207">
        <f>IF(N728="sníž. přenesená",J728,0)</f>
        <v>0</v>
      </c>
      <c r="BI728" s="207">
        <f>IF(N728="nulová",J728,0)</f>
        <v>0</v>
      </c>
      <c r="BJ728" s="15" t="s">
        <v>77</v>
      </c>
      <c r="BK728" s="207">
        <f>ROUND(I728*H728,2)</f>
        <v>0</v>
      </c>
      <c r="BL728" s="15" t="s">
        <v>236</v>
      </c>
      <c r="BM728" s="15" t="s">
        <v>1186</v>
      </c>
    </row>
    <row r="729" spans="2:47" s="1" customFormat="1" ht="12">
      <c r="B729" s="36"/>
      <c r="C729" s="37"/>
      <c r="D729" s="208" t="s">
        <v>147</v>
      </c>
      <c r="E729" s="37"/>
      <c r="F729" s="209" t="s">
        <v>1187</v>
      </c>
      <c r="G729" s="37"/>
      <c r="H729" s="37"/>
      <c r="I729" s="122"/>
      <c r="J729" s="37"/>
      <c r="K729" s="37"/>
      <c r="L729" s="41"/>
      <c r="M729" s="210"/>
      <c r="N729" s="77"/>
      <c r="O729" s="77"/>
      <c r="P729" s="77"/>
      <c r="Q729" s="77"/>
      <c r="R729" s="77"/>
      <c r="S729" s="77"/>
      <c r="T729" s="78"/>
      <c r="AT729" s="15" t="s">
        <v>147</v>
      </c>
      <c r="AU729" s="15" t="s">
        <v>79</v>
      </c>
    </row>
    <row r="730" spans="2:51" s="11" customFormat="1" ht="12">
      <c r="B730" s="211"/>
      <c r="C730" s="212"/>
      <c r="D730" s="208" t="s">
        <v>149</v>
      </c>
      <c r="E730" s="213" t="s">
        <v>19</v>
      </c>
      <c r="F730" s="214" t="s">
        <v>1188</v>
      </c>
      <c r="G730" s="212"/>
      <c r="H730" s="215">
        <v>5.5</v>
      </c>
      <c r="I730" s="216"/>
      <c r="J730" s="212"/>
      <c r="K730" s="212"/>
      <c r="L730" s="217"/>
      <c r="M730" s="218"/>
      <c r="N730" s="219"/>
      <c r="O730" s="219"/>
      <c r="P730" s="219"/>
      <c r="Q730" s="219"/>
      <c r="R730" s="219"/>
      <c r="S730" s="219"/>
      <c r="T730" s="220"/>
      <c r="AT730" s="221" t="s">
        <v>149</v>
      </c>
      <c r="AU730" s="221" t="s">
        <v>79</v>
      </c>
      <c r="AV730" s="11" t="s">
        <v>79</v>
      </c>
      <c r="AW730" s="11" t="s">
        <v>33</v>
      </c>
      <c r="AX730" s="11" t="s">
        <v>72</v>
      </c>
      <c r="AY730" s="221" t="s">
        <v>138</v>
      </c>
    </row>
    <row r="731" spans="2:65" s="1" customFormat="1" ht="16.5" customHeight="1">
      <c r="B731" s="36"/>
      <c r="C731" s="196" t="s">
        <v>1189</v>
      </c>
      <c r="D731" s="196" t="s">
        <v>140</v>
      </c>
      <c r="E731" s="197" t="s">
        <v>1190</v>
      </c>
      <c r="F731" s="198" t="s">
        <v>1191</v>
      </c>
      <c r="G731" s="199" t="s">
        <v>341</v>
      </c>
      <c r="H731" s="200">
        <v>2</v>
      </c>
      <c r="I731" s="201"/>
      <c r="J731" s="202">
        <f>ROUND(I731*H731,2)</f>
        <v>0</v>
      </c>
      <c r="K731" s="198" t="s">
        <v>534</v>
      </c>
      <c r="L731" s="41"/>
      <c r="M731" s="203" t="s">
        <v>19</v>
      </c>
      <c r="N731" s="204" t="s">
        <v>43</v>
      </c>
      <c r="O731" s="77"/>
      <c r="P731" s="205">
        <f>O731*H731</f>
        <v>0</v>
      </c>
      <c r="Q731" s="205">
        <v>0.00029</v>
      </c>
      <c r="R731" s="205">
        <f>Q731*H731</f>
        <v>0.00058</v>
      </c>
      <c r="S731" s="205">
        <v>0</v>
      </c>
      <c r="T731" s="206">
        <f>S731*H731</f>
        <v>0</v>
      </c>
      <c r="AR731" s="15" t="s">
        <v>236</v>
      </c>
      <c r="AT731" s="15" t="s">
        <v>140</v>
      </c>
      <c r="AU731" s="15" t="s">
        <v>79</v>
      </c>
      <c r="AY731" s="15" t="s">
        <v>138</v>
      </c>
      <c r="BE731" s="207">
        <f>IF(N731="základní",J731,0)</f>
        <v>0</v>
      </c>
      <c r="BF731" s="207">
        <f>IF(N731="snížená",J731,0)</f>
        <v>0</v>
      </c>
      <c r="BG731" s="207">
        <f>IF(N731="zákl. přenesená",J731,0)</f>
        <v>0</v>
      </c>
      <c r="BH731" s="207">
        <f>IF(N731="sníž. přenesená",J731,0)</f>
        <v>0</v>
      </c>
      <c r="BI731" s="207">
        <f>IF(N731="nulová",J731,0)</f>
        <v>0</v>
      </c>
      <c r="BJ731" s="15" t="s">
        <v>77</v>
      </c>
      <c r="BK731" s="207">
        <f>ROUND(I731*H731,2)</f>
        <v>0</v>
      </c>
      <c r="BL731" s="15" t="s">
        <v>236</v>
      </c>
      <c r="BM731" s="15" t="s">
        <v>1192</v>
      </c>
    </row>
    <row r="732" spans="2:47" s="1" customFormat="1" ht="12">
      <c r="B732" s="36"/>
      <c r="C732" s="37"/>
      <c r="D732" s="208" t="s">
        <v>147</v>
      </c>
      <c r="E732" s="37"/>
      <c r="F732" s="209" t="s">
        <v>1193</v>
      </c>
      <c r="G732" s="37"/>
      <c r="H732" s="37"/>
      <c r="I732" s="122"/>
      <c r="J732" s="37"/>
      <c r="K732" s="37"/>
      <c r="L732" s="41"/>
      <c r="M732" s="210"/>
      <c r="N732" s="77"/>
      <c r="O732" s="77"/>
      <c r="P732" s="77"/>
      <c r="Q732" s="77"/>
      <c r="R732" s="77"/>
      <c r="S732" s="77"/>
      <c r="T732" s="78"/>
      <c r="AT732" s="15" t="s">
        <v>147</v>
      </c>
      <c r="AU732" s="15" t="s">
        <v>79</v>
      </c>
    </row>
    <row r="733" spans="2:51" s="11" customFormat="1" ht="12">
      <c r="B733" s="211"/>
      <c r="C733" s="212"/>
      <c r="D733" s="208" t="s">
        <v>149</v>
      </c>
      <c r="E733" s="213" t="s">
        <v>19</v>
      </c>
      <c r="F733" s="214" t="s">
        <v>1194</v>
      </c>
      <c r="G733" s="212"/>
      <c r="H733" s="215">
        <v>2</v>
      </c>
      <c r="I733" s="216"/>
      <c r="J733" s="212"/>
      <c r="K733" s="212"/>
      <c r="L733" s="217"/>
      <c r="M733" s="218"/>
      <c r="N733" s="219"/>
      <c r="O733" s="219"/>
      <c r="P733" s="219"/>
      <c r="Q733" s="219"/>
      <c r="R733" s="219"/>
      <c r="S733" s="219"/>
      <c r="T733" s="220"/>
      <c r="AT733" s="221" t="s">
        <v>149</v>
      </c>
      <c r="AU733" s="221" t="s">
        <v>79</v>
      </c>
      <c r="AV733" s="11" t="s">
        <v>79</v>
      </c>
      <c r="AW733" s="11" t="s">
        <v>33</v>
      </c>
      <c r="AX733" s="11" t="s">
        <v>72</v>
      </c>
      <c r="AY733" s="221" t="s">
        <v>138</v>
      </c>
    </row>
    <row r="734" spans="2:65" s="1" customFormat="1" ht="16.5" customHeight="1">
      <c r="B734" s="36"/>
      <c r="C734" s="196" t="s">
        <v>1195</v>
      </c>
      <c r="D734" s="196" t="s">
        <v>140</v>
      </c>
      <c r="E734" s="197" t="s">
        <v>1196</v>
      </c>
      <c r="F734" s="198" t="s">
        <v>1197</v>
      </c>
      <c r="G734" s="199" t="s">
        <v>341</v>
      </c>
      <c r="H734" s="200">
        <v>10</v>
      </c>
      <c r="I734" s="201"/>
      <c r="J734" s="202">
        <f>ROUND(I734*H734,2)</f>
        <v>0</v>
      </c>
      <c r="K734" s="198" t="s">
        <v>534</v>
      </c>
      <c r="L734" s="41"/>
      <c r="M734" s="203" t="s">
        <v>19</v>
      </c>
      <c r="N734" s="204" t="s">
        <v>43</v>
      </c>
      <c r="O734" s="77"/>
      <c r="P734" s="205">
        <f>O734*H734</f>
        <v>0</v>
      </c>
      <c r="Q734" s="205">
        <v>0.00035</v>
      </c>
      <c r="R734" s="205">
        <f>Q734*H734</f>
        <v>0.0035</v>
      </c>
      <c r="S734" s="205">
        <v>0</v>
      </c>
      <c r="T734" s="206">
        <f>S734*H734</f>
        <v>0</v>
      </c>
      <c r="AR734" s="15" t="s">
        <v>236</v>
      </c>
      <c r="AT734" s="15" t="s">
        <v>140</v>
      </c>
      <c r="AU734" s="15" t="s">
        <v>79</v>
      </c>
      <c r="AY734" s="15" t="s">
        <v>138</v>
      </c>
      <c r="BE734" s="207">
        <f>IF(N734="základní",J734,0)</f>
        <v>0</v>
      </c>
      <c r="BF734" s="207">
        <f>IF(N734="snížená",J734,0)</f>
        <v>0</v>
      </c>
      <c r="BG734" s="207">
        <f>IF(N734="zákl. přenesená",J734,0)</f>
        <v>0</v>
      </c>
      <c r="BH734" s="207">
        <f>IF(N734="sníž. přenesená",J734,0)</f>
        <v>0</v>
      </c>
      <c r="BI734" s="207">
        <f>IF(N734="nulová",J734,0)</f>
        <v>0</v>
      </c>
      <c r="BJ734" s="15" t="s">
        <v>77</v>
      </c>
      <c r="BK734" s="207">
        <f>ROUND(I734*H734,2)</f>
        <v>0</v>
      </c>
      <c r="BL734" s="15" t="s">
        <v>236</v>
      </c>
      <c r="BM734" s="15" t="s">
        <v>1198</v>
      </c>
    </row>
    <row r="735" spans="2:47" s="1" customFormat="1" ht="12">
      <c r="B735" s="36"/>
      <c r="C735" s="37"/>
      <c r="D735" s="208" t="s">
        <v>147</v>
      </c>
      <c r="E735" s="37"/>
      <c r="F735" s="209" t="s">
        <v>1199</v>
      </c>
      <c r="G735" s="37"/>
      <c r="H735" s="37"/>
      <c r="I735" s="122"/>
      <c r="J735" s="37"/>
      <c r="K735" s="37"/>
      <c r="L735" s="41"/>
      <c r="M735" s="210"/>
      <c r="N735" s="77"/>
      <c r="O735" s="77"/>
      <c r="P735" s="77"/>
      <c r="Q735" s="77"/>
      <c r="R735" s="77"/>
      <c r="S735" s="77"/>
      <c r="T735" s="78"/>
      <c r="AT735" s="15" t="s">
        <v>147</v>
      </c>
      <c r="AU735" s="15" t="s">
        <v>79</v>
      </c>
    </row>
    <row r="736" spans="2:51" s="11" customFormat="1" ht="12">
      <c r="B736" s="211"/>
      <c r="C736" s="212"/>
      <c r="D736" s="208" t="s">
        <v>149</v>
      </c>
      <c r="E736" s="213" t="s">
        <v>19</v>
      </c>
      <c r="F736" s="214" t="s">
        <v>1200</v>
      </c>
      <c r="G736" s="212"/>
      <c r="H736" s="215">
        <v>10</v>
      </c>
      <c r="I736" s="216"/>
      <c r="J736" s="212"/>
      <c r="K736" s="212"/>
      <c r="L736" s="217"/>
      <c r="M736" s="218"/>
      <c r="N736" s="219"/>
      <c r="O736" s="219"/>
      <c r="P736" s="219"/>
      <c r="Q736" s="219"/>
      <c r="R736" s="219"/>
      <c r="S736" s="219"/>
      <c r="T736" s="220"/>
      <c r="AT736" s="221" t="s">
        <v>149</v>
      </c>
      <c r="AU736" s="221" t="s">
        <v>79</v>
      </c>
      <c r="AV736" s="11" t="s">
        <v>79</v>
      </c>
      <c r="AW736" s="11" t="s">
        <v>33</v>
      </c>
      <c r="AX736" s="11" t="s">
        <v>72</v>
      </c>
      <c r="AY736" s="221" t="s">
        <v>138</v>
      </c>
    </row>
    <row r="737" spans="2:65" s="1" customFormat="1" ht="16.5" customHeight="1">
      <c r="B737" s="36"/>
      <c r="C737" s="196" t="s">
        <v>1201</v>
      </c>
      <c r="D737" s="196" t="s">
        <v>140</v>
      </c>
      <c r="E737" s="197" t="s">
        <v>1202</v>
      </c>
      <c r="F737" s="198" t="s">
        <v>1203</v>
      </c>
      <c r="G737" s="199" t="s">
        <v>341</v>
      </c>
      <c r="H737" s="200">
        <v>2.5</v>
      </c>
      <c r="I737" s="201"/>
      <c r="J737" s="202">
        <f>ROUND(I737*H737,2)</f>
        <v>0</v>
      </c>
      <c r="K737" s="198" t="s">
        <v>144</v>
      </c>
      <c r="L737" s="41"/>
      <c r="M737" s="203" t="s">
        <v>19</v>
      </c>
      <c r="N737" s="204" t="s">
        <v>43</v>
      </c>
      <c r="O737" s="77"/>
      <c r="P737" s="205">
        <f>O737*H737</f>
        <v>0</v>
      </c>
      <c r="Q737" s="205">
        <v>0.00057</v>
      </c>
      <c r="R737" s="205">
        <f>Q737*H737</f>
        <v>0.001425</v>
      </c>
      <c r="S737" s="205">
        <v>0</v>
      </c>
      <c r="T737" s="206">
        <f>S737*H737</f>
        <v>0</v>
      </c>
      <c r="AR737" s="15" t="s">
        <v>236</v>
      </c>
      <c r="AT737" s="15" t="s">
        <v>140</v>
      </c>
      <c r="AU737" s="15" t="s">
        <v>79</v>
      </c>
      <c r="AY737" s="15" t="s">
        <v>138</v>
      </c>
      <c r="BE737" s="207">
        <f>IF(N737="základní",J737,0)</f>
        <v>0</v>
      </c>
      <c r="BF737" s="207">
        <f>IF(N737="snížená",J737,0)</f>
        <v>0</v>
      </c>
      <c r="BG737" s="207">
        <f>IF(N737="zákl. přenesená",J737,0)</f>
        <v>0</v>
      </c>
      <c r="BH737" s="207">
        <f>IF(N737="sníž. přenesená",J737,0)</f>
        <v>0</v>
      </c>
      <c r="BI737" s="207">
        <f>IF(N737="nulová",J737,0)</f>
        <v>0</v>
      </c>
      <c r="BJ737" s="15" t="s">
        <v>77</v>
      </c>
      <c r="BK737" s="207">
        <f>ROUND(I737*H737,2)</f>
        <v>0</v>
      </c>
      <c r="BL737" s="15" t="s">
        <v>236</v>
      </c>
      <c r="BM737" s="15" t="s">
        <v>1204</v>
      </c>
    </row>
    <row r="738" spans="2:47" s="1" customFormat="1" ht="12">
      <c r="B738" s="36"/>
      <c r="C738" s="37"/>
      <c r="D738" s="208" t="s">
        <v>147</v>
      </c>
      <c r="E738" s="37"/>
      <c r="F738" s="209" t="s">
        <v>1205</v>
      </c>
      <c r="G738" s="37"/>
      <c r="H738" s="37"/>
      <c r="I738" s="122"/>
      <c r="J738" s="37"/>
      <c r="K738" s="37"/>
      <c r="L738" s="41"/>
      <c r="M738" s="210"/>
      <c r="N738" s="77"/>
      <c r="O738" s="77"/>
      <c r="P738" s="77"/>
      <c r="Q738" s="77"/>
      <c r="R738" s="77"/>
      <c r="S738" s="77"/>
      <c r="T738" s="78"/>
      <c r="AT738" s="15" t="s">
        <v>147</v>
      </c>
      <c r="AU738" s="15" t="s">
        <v>79</v>
      </c>
    </row>
    <row r="739" spans="2:51" s="11" customFormat="1" ht="12">
      <c r="B739" s="211"/>
      <c r="C739" s="212"/>
      <c r="D739" s="208" t="s">
        <v>149</v>
      </c>
      <c r="E739" s="213" t="s">
        <v>19</v>
      </c>
      <c r="F739" s="214" t="s">
        <v>1206</v>
      </c>
      <c r="G739" s="212"/>
      <c r="H739" s="215">
        <v>2.5</v>
      </c>
      <c r="I739" s="216"/>
      <c r="J739" s="212"/>
      <c r="K739" s="212"/>
      <c r="L739" s="217"/>
      <c r="M739" s="218"/>
      <c r="N739" s="219"/>
      <c r="O739" s="219"/>
      <c r="P739" s="219"/>
      <c r="Q739" s="219"/>
      <c r="R739" s="219"/>
      <c r="S739" s="219"/>
      <c r="T739" s="220"/>
      <c r="AT739" s="221" t="s">
        <v>149</v>
      </c>
      <c r="AU739" s="221" t="s">
        <v>79</v>
      </c>
      <c r="AV739" s="11" t="s">
        <v>79</v>
      </c>
      <c r="AW739" s="11" t="s">
        <v>33</v>
      </c>
      <c r="AX739" s="11" t="s">
        <v>72</v>
      </c>
      <c r="AY739" s="221" t="s">
        <v>138</v>
      </c>
    </row>
    <row r="740" spans="2:65" s="1" customFormat="1" ht="16.5" customHeight="1">
      <c r="B740" s="36"/>
      <c r="C740" s="233" t="s">
        <v>1207</v>
      </c>
      <c r="D740" s="233" t="s">
        <v>213</v>
      </c>
      <c r="E740" s="234" t="s">
        <v>1208</v>
      </c>
      <c r="F740" s="235" t="s">
        <v>1209</v>
      </c>
      <c r="G740" s="236" t="s">
        <v>360</v>
      </c>
      <c r="H740" s="237">
        <v>1</v>
      </c>
      <c r="I740" s="238"/>
      <c r="J740" s="239">
        <f>ROUND(I740*H740,2)</f>
        <v>0</v>
      </c>
      <c r="K740" s="235" t="s">
        <v>144</v>
      </c>
      <c r="L740" s="240"/>
      <c r="M740" s="241" t="s">
        <v>19</v>
      </c>
      <c r="N740" s="242" t="s">
        <v>43</v>
      </c>
      <c r="O740" s="77"/>
      <c r="P740" s="205">
        <f>O740*H740</f>
        <v>0</v>
      </c>
      <c r="Q740" s="205">
        <v>0.00045</v>
      </c>
      <c r="R740" s="205">
        <f>Q740*H740</f>
        <v>0.00045</v>
      </c>
      <c r="S740" s="205">
        <v>0</v>
      </c>
      <c r="T740" s="206">
        <f>S740*H740</f>
        <v>0</v>
      </c>
      <c r="AR740" s="15" t="s">
        <v>338</v>
      </c>
      <c r="AT740" s="15" t="s">
        <v>213</v>
      </c>
      <c r="AU740" s="15" t="s">
        <v>79</v>
      </c>
      <c r="AY740" s="15" t="s">
        <v>138</v>
      </c>
      <c r="BE740" s="207">
        <f>IF(N740="základní",J740,0)</f>
        <v>0</v>
      </c>
      <c r="BF740" s="207">
        <f>IF(N740="snížená",J740,0)</f>
        <v>0</v>
      </c>
      <c r="BG740" s="207">
        <f>IF(N740="zákl. přenesená",J740,0)</f>
        <v>0</v>
      </c>
      <c r="BH740" s="207">
        <f>IF(N740="sníž. přenesená",J740,0)</f>
        <v>0</v>
      </c>
      <c r="BI740" s="207">
        <f>IF(N740="nulová",J740,0)</f>
        <v>0</v>
      </c>
      <c r="BJ740" s="15" t="s">
        <v>77</v>
      </c>
      <c r="BK740" s="207">
        <f>ROUND(I740*H740,2)</f>
        <v>0</v>
      </c>
      <c r="BL740" s="15" t="s">
        <v>236</v>
      </c>
      <c r="BM740" s="15" t="s">
        <v>1210</v>
      </c>
    </row>
    <row r="741" spans="2:47" s="1" customFormat="1" ht="12">
      <c r="B741" s="36"/>
      <c r="C741" s="37"/>
      <c r="D741" s="208" t="s">
        <v>147</v>
      </c>
      <c r="E741" s="37"/>
      <c r="F741" s="209" t="s">
        <v>1209</v>
      </c>
      <c r="G741" s="37"/>
      <c r="H741" s="37"/>
      <c r="I741" s="122"/>
      <c r="J741" s="37"/>
      <c r="K741" s="37"/>
      <c r="L741" s="41"/>
      <c r="M741" s="210"/>
      <c r="N741" s="77"/>
      <c r="O741" s="77"/>
      <c r="P741" s="77"/>
      <c r="Q741" s="77"/>
      <c r="R741" s="77"/>
      <c r="S741" s="77"/>
      <c r="T741" s="78"/>
      <c r="AT741" s="15" t="s">
        <v>147</v>
      </c>
      <c r="AU741" s="15" t="s">
        <v>79</v>
      </c>
    </row>
    <row r="742" spans="2:65" s="1" customFormat="1" ht="16.5" customHeight="1">
      <c r="B742" s="36"/>
      <c r="C742" s="196" t="s">
        <v>1211</v>
      </c>
      <c r="D742" s="196" t="s">
        <v>140</v>
      </c>
      <c r="E742" s="197" t="s">
        <v>1212</v>
      </c>
      <c r="F742" s="198" t="s">
        <v>1213</v>
      </c>
      <c r="G742" s="199" t="s">
        <v>360</v>
      </c>
      <c r="H742" s="200">
        <v>2</v>
      </c>
      <c r="I742" s="201"/>
      <c r="J742" s="202">
        <f>ROUND(I742*H742,2)</f>
        <v>0</v>
      </c>
      <c r="K742" s="198" t="s">
        <v>534</v>
      </c>
      <c r="L742" s="41"/>
      <c r="M742" s="203" t="s">
        <v>19</v>
      </c>
      <c r="N742" s="204" t="s">
        <v>43</v>
      </c>
      <c r="O742" s="77"/>
      <c r="P742" s="205">
        <f>O742*H742</f>
        <v>0</v>
      </c>
      <c r="Q742" s="205">
        <v>0</v>
      </c>
      <c r="R742" s="205">
        <f>Q742*H742</f>
        <v>0</v>
      </c>
      <c r="S742" s="205">
        <v>0</v>
      </c>
      <c r="T742" s="206">
        <f>S742*H742</f>
        <v>0</v>
      </c>
      <c r="AR742" s="15" t="s">
        <v>236</v>
      </c>
      <c r="AT742" s="15" t="s">
        <v>140</v>
      </c>
      <c r="AU742" s="15" t="s">
        <v>79</v>
      </c>
      <c r="AY742" s="15" t="s">
        <v>138</v>
      </c>
      <c r="BE742" s="207">
        <f>IF(N742="základní",J742,0)</f>
        <v>0</v>
      </c>
      <c r="BF742" s="207">
        <f>IF(N742="snížená",J742,0)</f>
        <v>0</v>
      </c>
      <c r="BG742" s="207">
        <f>IF(N742="zákl. přenesená",J742,0)</f>
        <v>0</v>
      </c>
      <c r="BH742" s="207">
        <f>IF(N742="sníž. přenesená",J742,0)</f>
        <v>0</v>
      </c>
      <c r="BI742" s="207">
        <f>IF(N742="nulová",J742,0)</f>
        <v>0</v>
      </c>
      <c r="BJ742" s="15" t="s">
        <v>77</v>
      </c>
      <c r="BK742" s="207">
        <f>ROUND(I742*H742,2)</f>
        <v>0</v>
      </c>
      <c r="BL742" s="15" t="s">
        <v>236</v>
      </c>
      <c r="BM742" s="15" t="s">
        <v>1214</v>
      </c>
    </row>
    <row r="743" spans="2:47" s="1" customFormat="1" ht="12">
      <c r="B743" s="36"/>
      <c r="C743" s="37"/>
      <c r="D743" s="208" t="s">
        <v>147</v>
      </c>
      <c r="E743" s="37"/>
      <c r="F743" s="209" t="s">
        <v>1215</v>
      </c>
      <c r="G743" s="37"/>
      <c r="H743" s="37"/>
      <c r="I743" s="122"/>
      <c r="J743" s="37"/>
      <c r="K743" s="37"/>
      <c r="L743" s="41"/>
      <c r="M743" s="210"/>
      <c r="N743" s="77"/>
      <c r="O743" s="77"/>
      <c r="P743" s="77"/>
      <c r="Q743" s="77"/>
      <c r="R743" s="77"/>
      <c r="S743" s="77"/>
      <c r="T743" s="78"/>
      <c r="AT743" s="15" t="s">
        <v>147</v>
      </c>
      <c r="AU743" s="15" t="s">
        <v>79</v>
      </c>
    </row>
    <row r="744" spans="2:65" s="1" customFormat="1" ht="16.5" customHeight="1">
      <c r="B744" s="36"/>
      <c r="C744" s="196" t="s">
        <v>1216</v>
      </c>
      <c r="D744" s="196" t="s">
        <v>140</v>
      </c>
      <c r="E744" s="197" t="s">
        <v>1217</v>
      </c>
      <c r="F744" s="198" t="s">
        <v>1218</v>
      </c>
      <c r="G744" s="199" t="s">
        <v>360</v>
      </c>
      <c r="H744" s="200">
        <v>3</v>
      </c>
      <c r="I744" s="201"/>
      <c r="J744" s="202">
        <f>ROUND(I744*H744,2)</f>
        <v>0</v>
      </c>
      <c r="K744" s="198" t="s">
        <v>534</v>
      </c>
      <c r="L744" s="41"/>
      <c r="M744" s="203" t="s">
        <v>19</v>
      </c>
      <c r="N744" s="204" t="s">
        <v>43</v>
      </c>
      <c r="O744" s="77"/>
      <c r="P744" s="205">
        <f>O744*H744</f>
        <v>0</v>
      </c>
      <c r="Q744" s="205">
        <v>0</v>
      </c>
      <c r="R744" s="205">
        <f>Q744*H744</f>
        <v>0</v>
      </c>
      <c r="S744" s="205">
        <v>0</v>
      </c>
      <c r="T744" s="206">
        <f>S744*H744</f>
        <v>0</v>
      </c>
      <c r="AR744" s="15" t="s">
        <v>236</v>
      </c>
      <c r="AT744" s="15" t="s">
        <v>140</v>
      </c>
      <c r="AU744" s="15" t="s">
        <v>79</v>
      </c>
      <c r="AY744" s="15" t="s">
        <v>138</v>
      </c>
      <c r="BE744" s="207">
        <f>IF(N744="základní",J744,0)</f>
        <v>0</v>
      </c>
      <c r="BF744" s="207">
        <f>IF(N744="snížená",J744,0)</f>
        <v>0</v>
      </c>
      <c r="BG744" s="207">
        <f>IF(N744="zákl. přenesená",J744,0)</f>
        <v>0</v>
      </c>
      <c r="BH744" s="207">
        <f>IF(N744="sníž. přenesená",J744,0)</f>
        <v>0</v>
      </c>
      <c r="BI744" s="207">
        <f>IF(N744="nulová",J744,0)</f>
        <v>0</v>
      </c>
      <c r="BJ744" s="15" t="s">
        <v>77</v>
      </c>
      <c r="BK744" s="207">
        <f>ROUND(I744*H744,2)</f>
        <v>0</v>
      </c>
      <c r="BL744" s="15" t="s">
        <v>236</v>
      </c>
      <c r="BM744" s="15" t="s">
        <v>1219</v>
      </c>
    </row>
    <row r="745" spans="2:47" s="1" customFormat="1" ht="12">
      <c r="B745" s="36"/>
      <c r="C745" s="37"/>
      <c r="D745" s="208" t="s">
        <v>147</v>
      </c>
      <c r="E745" s="37"/>
      <c r="F745" s="209" t="s">
        <v>1220</v>
      </c>
      <c r="G745" s="37"/>
      <c r="H745" s="37"/>
      <c r="I745" s="122"/>
      <c r="J745" s="37"/>
      <c r="K745" s="37"/>
      <c r="L745" s="41"/>
      <c r="M745" s="210"/>
      <c r="N745" s="77"/>
      <c r="O745" s="77"/>
      <c r="P745" s="77"/>
      <c r="Q745" s="77"/>
      <c r="R745" s="77"/>
      <c r="S745" s="77"/>
      <c r="T745" s="78"/>
      <c r="AT745" s="15" t="s">
        <v>147</v>
      </c>
      <c r="AU745" s="15" t="s">
        <v>79</v>
      </c>
    </row>
    <row r="746" spans="2:65" s="1" customFormat="1" ht="16.5" customHeight="1">
      <c r="B746" s="36"/>
      <c r="C746" s="196" t="s">
        <v>1221</v>
      </c>
      <c r="D746" s="196" t="s">
        <v>140</v>
      </c>
      <c r="E746" s="197" t="s">
        <v>1222</v>
      </c>
      <c r="F746" s="198" t="s">
        <v>1223</v>
      </c>
      <c r="G746" s="199" t="s">
        <v>360</v>
      </c>
      <c r="H746" s="200">
        <v>1</v>
      </c>
      <c r="I746" s="201"/>
      <c r="J746" s="202">
        <f>ROUND(I746*H746,2)</f>
        <v>0</v>
      </c>
      <c r="K746" s="198" t="s">
        <v>534</v>
      </c>
      <c r="L746" s="41"/>
      <c r="M746" s="203" t="s">
        <v>19</v>
      </c>
      <c r="N746" s="204" t="s">
        <v>43</v>
      </c>
      <c r="O746" s="77"/>
      <c r="P746" s="205">
        <f>O746*H746</f>
        <v>0</v>
      </c>
      <c r="Q746" s="205">
        <v>0</v>
      </c>
      <c r="R746" s="205">
        <f>Q746*H746</f>
        <v>0</v>
      </c>
      <c r="S746" s="205">
        <v>0</v>
      </c>
      <c r="T746" s="206">
        <f>S746*H746</f>
        <v>0</v>
      </c>
      <c r="AR746" s="15" t="s">
        <v>236</v>
      </c>
      <c r="AT746" s="15" t="s">
        <v>140</v>
      </c>
      <c r="AU746" s="15" t="s">
        <v>79</v>
      </c>
      <c r="AY746" s="15" t="s">
        <v>138</v>
      </c>
      <c r="BE746" s="207">
        <f>IF(N746="základní",J746,0)</f>
        <v>0</v>
      </c>
      <c r="BF746" s="207">
        <f>IF(N746="snížená",J746,0)</f>
        <v>0</v>
      </c>
      <c r="BG746" s="207">
        <f>IF(N746="zákl. přenesená",J746,0)</f>
        <v>0</v>
      </c>
      <c r="BH746" s="207">
        <f>IF(N746="sníž. přenesená",J746,0)</f>
        <v>0</v>
      </c>
      <c r="BI746" s="207">
        <f>IF(N746="nulová",J746,0)</f>
        <v>0</v>
      </c>
      <c r="BJ746" s="15" t="s">
        <v>77</v>
      </c>
      <c r="BK746" s="207">
        <f>ROUND(I746*H746,2)</f>
        <v>0</v>
      </c>
      <c r="BL746" s="15" t="s">
        <v>236</v>
      </c>
      <c r="BM746" s="15" t="s">
        <v>1224</v>
      </c>
    </row>
    <row r="747" spans="2:47" s="1" customFormat="1" ht="12">
      <c r="B747" s="36"/>
      <c r="C747" s="37"/>
      <c r="D747" s="208" t="s">
        <v>147</v>
      </c>
      <c r="E747" s="37"/>
      <c r="F747" s="209" t="s">
        <v>1225</v>
      </c>
      <c r="G747" s="37"/>
      <c r="H747" s="37"/>
      <c r="I747" s="122"/>
      <c r="J747" s="37"/>
      <c r="K747" s="37"/>
      <c r="L747" s="41"/>
      <c r="M747" s="210"/>
      <c r="N747" s="77"/>
      <c r="O747" s="77"/>
      <c r="P747" s="77"/>
      <c r="Q747" s="77"/>
      <c r="R747" s="77"/>
      <c r="S747" s="77"/>
      <c r="T747" s="78"/>
      <c r="AT747" s="15" t="s">
        <v>147</v>
      </c>
      <c r="AU747" s="15" t="s">
        <v>79</v>
      </c>
    </row>
    <row r="748" spans="2:65" s="1" customFormat="1" ht="16.5" customHeight="1">
      <c r="B748" s="36"/>
      <c r="C748" s="196" t="s">
        <v>1226</v>
      </c>
      <c r="D748" s="196" t="s">
        <v>140</v>
      </c>
      <c r="E748" s="197" t="s">
        <v>1227</v>
      </c>
      <c r="F748" s="198" t="s">
        <v>1228</v>
      </c>
      <c r="G748" s="199" t="s">
        <v>360</v>
      </c>
      <c r="H748" s="200">
        <v>2</v>
      </c>
      <c r="I748" s="201"/>
      <c r="J748" s="202">
        <f>ROUND(I748*H748,2)</f>
        <v>0</v>
      </c>
      <c r="K748" s="198" t="s">
        <v>144</v>
      </c>
      <c r="L748" s="41"/>
      <c r="M748" s="203" t="s">
        <v>19</v>
      </c>
      <c r="N748" s="204" t="s">
        <v>43</v>
      </c>
      <c r="O748" s="77"/>
      <c r="P748" s="205">
        <f>O748*H748</f>
        <v>0</v>
      </c>
      <c r="Q748" s="205">
        <v>6E-05</v>
      </c>
      <c r="R748" s="205">
        <f>Q748*H748</f>
        <v>0.00012</v>
      </c>
      <c r="S748" s="205">
        <v>0</v>
      </c>
      <c r="T748" s="206">
        <f>S748*H748</f>
        <v>0</v>
      </c>
      <c r="AR748" s="15" t="s">
        <v>236</v>
      </c>
      <c r="AT748" s="15" t="s">
        <v>140</v>
      </c>
      <c r="AU748" s="15" t="s">
        <v>79</v>
      </c>
      <c r="AY748" s="15" t="s">
        <v>138</v>
      </c>
      <c r="BE748" s="207">
        <f>IF(N748="základní",J748,0)</f>
        <v>0</v>
      </c>
      <c r="BF748" s="207">
        <f>IF(N748="snížená",J748,0)</f>
        <v>0</v>
      </c>
      <c r="BG748" s="207">
        <f>IF(N748="zákl. přenesená",J748,0)</f>
        <v>0</v>
      </c>
      <c r="BH748" s="207">
        <f>IF(N748="sníž. přenesená",J748,0)</f>
        <v>0</v>
      </c>
      <c r="BI748" s="207">
        <f>IF(N748="nulová",J748,0)</f>
        <v>0</v>
      </c>
      <c r="BJ748" s="15" t="s">
        <v>77</v>
      </c>
      <c r="BK748" s="207">
        <f>ROUND(I748*H748,2)</f>
        <v>0</v>
      </c>
      <c r="BL748" s="15" t="s">
        <v>236</v>
      </c>
      <c r="BM748" s="15" t="s">
        <v>1229</v>
      </c>
    </row>
    <row r="749" spans="2:47" s="1" customFormat="1" ht="12">
      <c r="B749" s="36"/>
      <c r="C749" s="37"/>
      <c r="D749" s="208" t="s">
        <v>147</v>
      </c>
      <c r="E749" s="37"/>
      <c r="F749" s="209" t="s">
        <v>1230</v>
      </c>
      <c r="G749" s="37"/>
      <c r="H749" s="37"/>
      <c r="I749" s="122"/>
      <c r="J749" s="37"/>
      <c r="K749" s="37"/>
      <c r="L749" s="41"/>
      <c r="M749" s="210"/>
      <c r="N749" s="77"/>
      <c r="O749" s="77"/>
      <c r="P749" s="77"/>
      <c r="Q749" s="77"/>
      <c r="R749" s="77"/>
      <c r="S749" s="77"/>
      <c r="T749" s="78"/>
      <c r="AT749" s="15" t="s">
        <v>147</v>
      </c>
      <c r="AU749" s="15" t="s">
        <v>79</v>
      </c>
    </row>
    <row r="750" spans="2:65" s="1" customFormat="1" ht="16.5" customHeight="1">
      <c r="B750" s="36"/>
      <c r="C750" s="196" t="s">
        <v>1231</v>
      </c>
      <c r="D750" s="196" t="s">
        <v>140</v>
      </c>
      <c r="E750" s="197" t="s">
        <v>1232</v>
      </c>
      <c r="F750" s="198" t="s">
        <v>1233</v>
      </c>
      <c r="G750" s="199" t="s">
        <v>341</v>
      </c>
      <c r="H750" s="200">
        <v>35</v>
      </c>
      <c r="I750" s="201"/>
      <c r="J750" s="202">
        <f>ROUND(I750*H750,2)</f>
        <v>0</v>
      </c>
      <c r="K750" s="198" t="s">
        <v>534</v>
      </c>
      <c r="L750" s="41"/>
      <c r="M750" s="203" t="s">
        <v>19</v>
      </c>
      <c r="N750" s="204" t="s">
        <v>43</v>
      </c>
      <c r="O750" s="77"/>
      <c r="P750" s="205">
        <f>O750*H750</f>
        <v>0</v>
      </c>
      <c r="Q750" s="205">
        <v>0</v>
      </c>
      <c r="R750" s="205">
        <f>Q750*H750</f>
        <v>0</v>
      </c>
      <c r="S750" s="205">
        <v>0</v>
      </c>
      <c r="T750" s="206">
        <f>S750*H750</f>
        <v>0</v>
      </c>
      <c r="AR750" s="15" t="s">
        <v>236</v>
      </c>
      <c r="AT750" s="15" t="s">
        <v>140</v>
      </c>
      <c r="AU750" s="15" t="s">
        <v>79</v>
      </c>
      <c r="AY750" s="15" t="s">
        <v>138</v>
      </c>
      <c r="BE750" s="207">
        <f>IF(N750="základní",J750,0)</f>
        <v>0</v>
      </c>
      <c r="BF750" s="207">
        <f>IF(N750="snížená",J750,0)</f>
        <v>0</v>
      </c>
      <c r="BG750" s="207">
        <f>IF(N750="zákl. přenesená",J750,0)</f>
        <v>0</v>
      </c>
      <c r="BH750" s="207">
        <f>IF(N750="sníž. přenesená",J750,0)</f>
        <v>0</v>
      </c>
      <c r="BI750" s="207">
        <f>IF(N750="nulová",J750,0)</f>
        <v>0</v>
      </c>
      <c r="BJ750" s="15" t="s">
        <v>77</v>
      </c>
      <c r="BK750" s="207">
        <f>ROUND(I750*H750,2)</f>
        <v>0</v>
      </c>
      <c r="BL750" s="15" t="s">
        <v>236</v>
      </c>
      <c r="BM750" s="15" t="s">
        <v>1234</v>
      </c>
    </row>
    <row r="751" spans="2:47" s="1" customFormat="1" ht="12">
      <c r="B751" s="36"/>
      <c r="C751" s="37"/>
      <c r="D751" s="208" t="s">
        <v>147</v>
      </c>
      <c r="E751" s="37"/>
      <c r="F751" s="209" t="s">
        <v>1235</v>
      </c>
      <c r="G751" s="37"/>
      <c r="H751" s="37"/>
      <c r="I751" s="122"/>
      <c r="J751" s="37"/>
      <c r="K751" s="37"/>
      <c r="L751" s="41"/>
      <c r="M751" s="210"/>
      <c r="N751" s="77"/>
      <c r="O751" s="77"/>
      <c r="P751" s="77"/>
      <c r="Q751" s="77"/>
      <c r="R751" s="77"/>
      <c r="S751" s="77"/>
      <c r="T751" s="78"/>
      <c r="AT751" s="15" t="s">
        <v>147</v>
      </c>
      <c r="AU751" s="15" t="s">
        <v>79</v>
      </c>
    </row>
    <row r="752" spans="2:65" s="1" customFormat="1" ht="16.5" customHeight="1">
      <c r="B752" s="36"/>
      <c r="C752" s="196" t="s">
        <v>1236</v>
      </c>
      <c r="D752" s="196" t="s">
        <v>140</v>
      </c>
      <c r="E752" s="197" t="s">
        <v>1237</v>
      </c>
      <c r="F752" s="198" t="s">
        <v>1238</v>
      </c>
      <c r="G752" s="199" t="s">
        <v>360</v>
      </c>
      <c r="H752" s="200">
        <v>1</v>
      </c>
      <c r="I752" s="201"/>
      <c r="J752" s="202">
        <f>ROUND(I752*H752,2)</f>
        <v>0</v>
      </c>
      <c r="K752" s="198" t="s">
        <v>19</v>
      </c>
      <c r="L752" s="41"/>
      <c r="M752" s="203" t="s">
        <v>19</v>
      </c>
      <c r="N752" s="204" t="s">
        <v>43</v>
      </c>
      <c r="O752" s="77"/>
      <c r="P752" s="205">
        <f>O752*H752</f>
        <v>0</v>
      </c>
      <c r="Q752" s="205">
        <v>0</v>
      </c>
      <c r="R752" s="205">
        <f>Q752*H752</f>
        <v>0</v>
      </c>
      <c r="S752" s="205">
        <v>0</v>
      </c>
      <c r="T752" s="206">
        <f>S752*H752</f>
        <v>0</v>
      </c>
      <c r="AR752" s="15" t="s">
        <v>236</v>
      </c>
      <c r="AT752" s="15" t="s">
        <v>140</v>
      </c>
      <c r="AU752" s="15" t="s">
        <v>79</v>
      </c>
      <c r="AY752" s="15" t="s">
        <v>138</v>
      </c>
      <c r="BE752" s="207">
        <f>IF(N752="základní",J752,0)</f>
        <v>0</v>
      </c>
      <c r="BF752" s="207">
        <f>IF(N752="snížená",J752,0)</f>
        <v>0</v>
      </c>
      <c r="BG752" s="207">
        <f>IF(N752="zákl. přenesená",J752,0)</f>
        <v>0</v>
      </c>
      <c r="BH752" s="207">
        <f>IF(N752="sníž. přenesená",J752,0)</f>
        <v>0</v>
      </c>
      <c r="BI752" s="207">
        <f>IF(N752="nulová",J752,0)</f>
        <v>0</v>
      </c>
      <c r="BJ752" s="15" t="s">
        <v>77</v>
      </c>
      <c r="BK752" s="207">
        <f>ROUND(I752*H752,2)</f>
        <v>0</v>
      </c>
      <c r="BL752" s="15" t="s">
        <v>236</v>
      </c>
      <c r="BM752" s="15" t="s">
        <v>1239</v>
      </c>
    </row>
    <row r="753" spans="2:47" s="1" customFormat="1" ht="12">
      <c r="B753" s="36"/>
      <c r="C753" s="37"/>
      <c r="D753" s="208" t="s">
        <v>147</v>
      </c>
      <c r="E753" s="37"/>
      <c r="F753" s="209" t="s">
        <v>1238</v>
      </c>
      <c r="G753" s="37"/>
      <c r="H753" s="37"/>
      <c r="I753" s="122"/>
      <c r="J753" s="37"/>
      <c r="K753" s="37"/>
      <c r="L753" s="41"/>
      <c r="M753" s="210"/>
      <c r="N753" s="77"/>
      <c r="O753" s="77"/>
      <c r="P753" s="77"/>
      <c r="Q753" s="77"/>
      <c r="R753" s="77"/>
      <c r="S753" s="77"/>
      <c r="T753" s="78"/>
      <c r="AT753" s="15" t="s">
        <v>147</v>
      </c>
      <c r="AU753" s="15" t="s">
        <v>79</v>
      </c>
    </row>
    <row r="754" spans="2:65" s="1" customFormat="1" ht="16.5" customHeight="1">
      <c r="B754" s="36"/>
      <c r="C754" s="196" t="s">
        <v>1240</v>
      </c>
      <c r="D754" s="196" t="s">
        <v>140</v>
      </c>
      <c r="E754" s="197" t="s">
        <v>1241</v>
      </c>
      <c r="F754" s="198" t="s">
        <v>1242</v>
      </c>
      <c r="G754" s="199" t="s">
        <v>349</v>
      </c>
      <c r="H754" s="200">
        <v>1</v>
      </c>
      <c r="I754" s="201"/>
      <c r="J754" s="202">
        <f>ROUND(I754*H754,2)</f>
        <v>0</v>
      </c>
      <c r="K754" s="198" t="s">
        <v>19</v>
      </c>
      <c r="L754" s="41"/>
      <c r="M754" s="203" t="s">
        <v>19</v>
      </c>
      <c r="N754" s="204" t="s">
        <v>43</v>
      </c>
      <c r="O754" s="77"/>
      <c r="P754" s="205">
        <f>O754*H754</f>
        <v>0</v>
      </c>
      <c r="Q754" s="205">
        <v>0</v>
      </c>
      <c r="R754" s="205">
        <f>Q754*H754</f>
        <v>0</v>
      </c>
      <c r="S754" s="205">
        <v>0</v>
      </c>
      <c r="T754" s="206">
        <f>S754*H754</f>
        <v>0</v>
      </c>
      <c r="AR754" s="15" t="s">
        <v>236</v>
      </c>
      <c r="AT754" s="15" t="s">
        <v>140</v>
      </c>
      <c r="AU754" s="15" t="s">
        <v>79</v>
      </c>
      <c r="AY754" s="15" t="s">
        <v>138</v>
      </c>
      <c r="BE754" s="207">
        <f>IF(N754="základní",J754,0)</f>
        <v>0</v>
      </c>
      <c r="BF754" s="207">
        <f>IF(N754="snížená",J754,0)</f>
        <v>0</v>
      </c>
      <c r="BG754" s="207">
        <f>IF(N754="zákl. přenesená",J754,0)</f>
        <v>0</v>
      </c>
      <c r="BH754" s="207">
        <f>IF(N754="sníž. přenesená",J754,0)</f>
        <v>0</v>
      </c>
      <c r="BI754" s="207">
        <f>IF(N754="nulová",J754,0)</f>
        <v>0</v>
      </c>
      <c r="BJ754" s="15" t="s">
        <v>77</v>
      </c>
      <c r="BK754" s="207">
        <f>ROUND(I754*H754,2)</f>
        <v>0</v>
      </c>
      <c r="BL754" s="15" t="s">
        <v>236</v>
      </c>
      <c r="BM754" s="15" t="s">
        <v>1243</v>
      </c>
    </row>
    <row r="755" spans="2:47" s="1" customFormat="1" ht="12">
      <c r="B755" s="36"/>
      <c r="C755" s="37"/>
      <c r="D755" s="208" t="s">
        <v>147</v>
      </c>
      <c r="E755" s="37"/>
      <c r="F755" s="209" t="s">
        <v>1242</v>
      </c>
      <c r="G755" s="37"/>
      <c r="H755" s="37"/>
      <c r="I755" s="122"/>
      <c r="J755" s="37"/>
      <c r="K755" s="37"/>
      <c r="L755" s="41"/>
      <c r="M755" s="210"/>
      <c r="N755" s="77"/>
      <c r="O755" s="77"/>
      <c r="P755" s="77"/>
      <c r="Q755" s="77"/>
      <c r="R755" s="77"/>
      <c r="S755" s="77"/>
      <c r="T755" s="78"/>
      <c r="AT755" s="15" t="s">
        <v>147</v>
      </c>
      <c r="AU755" s="15" t="s">
        <v>79</v>
      </c>
    </row>
    <row r="756" spans="2:47" s="1" customFormat="1" ht="12">
      <c r="B756" s="36"/>
      <c r="C756" s="37"/>
      <c r="D756" s="208" t="s">
        <v>317</v>
      </c>
      <c r="E756" s="37"/>
      <c r="F756" s="243" t="s">
        <v>1244</v>
      </c>
      <c r="G756" s="37"/>
      <c r="H756" s="37"/>
      <c r="I756" s="122"/>
      <c r="J756" s="37"/>
      <c r="K756" s="37"/>
      <c r="L756" s="41"/>
      <c r="M756" s="210"/>
      <c r="N756" s="77"/>
      <c r="O756" s="77"/>
      <c r="P756" s="77"/>
      <c r="Q756" s="77"/>
      <c r="R756" s="77"/>
      <c r="S756" s="77"/>
      <c r="T756" s="78"/>
      <c r="AT756" s="15" t="s">
        <v>317</v>
      </c>
      <c r="AU756" s="15" t="s">
        <v>79</v>
      </c>
    </row>
    <row r="757" spans="2:65" s="1" customFormat="1" ht="16.5" customHeight="1">
      <c r="B757" s="36"/>
      <c r="C757" s="196" t="s">
        <v>1245</v>
      </c>
      <c r="D757" s="196" t="s">
        <v>140</v>
      </c>
      <c r="E757" s="197" t="s">
        <v>1246</v>
      </c>
      <c r="F757" s="198" t="s">
        <v>1247</v>
      </c>
      <c r="G757" s="199" t="s">
        <v>1046</v>
      </c>
      <c r="H757" s="244"/>
      <c r="I757" s="201"/>
      <c r="J757" s="202">
        <f>ROUND(I757*H757,2)</f>
        <v>0</v>
      </c>
      <c r="K757" s="198" t="s">
        <v>144</v>
      </c>
      <c r="L757" s="41"/>
      <c r="M757" s="203" t="s">
        <v>19</v>
      </c>
      <c r="N757" s="204" t="s">
        <v>43</v>
      </c>
      <c r="O757" s="77"/>
      <c r="P757" s="205">
        <f>O757*H757</f>
        <v>0</v>
      </c>
      <c r="Q757" s="205">
        <v>0</v>
      </c>
      <c r="R757" s="205">
        <f>Q757*H757</f>
        <v>0</v>
      </c>
      <c r="S757" s="205">
        <v>0</v>
      </c>
      <c r="T757" s="206">
        <f>S757*H757</f>
        <v>0</v>
      </c>
      <c r="AR757" s="15" t="s">
        <v>236</v>
      </c>
      <c r="AT757" s="15" t="s">
        <v>140</v>
      </c>
      <c r="AU757" s="15" t="s">
        <v>79</v>
      </c>
      <c r="AY757" s="15" t="s">
        <v>138</v>
      </c>
      <c r="BE757" s="207">
        <f>IF(N757="základní",J757,0)</f>
        <v>0</v>
      </c>
      <c r="BF757" s="207">
        <f>IF(N757="snížená",J757,0)</f>
        <v>0</v>
      </c>
      <c r="BG757" s="207">
        <f>IF(N757="zákl. přenesená",J757,0)</f>
        <v>0</v>
      </c>
      <c r="BH757" s="207">
        <f>IF(N757="sníž. přenesená",J757,0)</f>
        <v>0</v>
      </c>
      <c r="BI757" s="207">
        <f>IF(N757="nulová",J757,0)</f>
        <v>0</v>
      </c>
      <c r="BJ757" s="15" t="s">
        <v>77</v>
      </c>
      <c r="BK757" s="207">
        <f>ROUND(I757*H757,2)</f>
        <v>0</v>
      </c>
      <c r="BL757" s="15" t="s">
        <v>236</v>
      </c>
      <c r="BM757" s="15" t="s">
        <v>1248</v>
      </c>
    </row>
    <row r="758" spans="2:47" s="1" customFormat="1" ht="12">
      <c r="B758" s="36"/>
      <c r="C758" s="37"/>
      <c r="D758" s="208" t="s">
        <v>147</v>
      </c>
      <c r="E758" s="37"/>
      <c r="F758" s="209" t="s">
        <v>1249</v>
      </c>
      <c r="G758" s="37"/>
      <c r="H758" s="37"/>
      <c r="I758" s="122"/>
      <c r="J758" s="37"/>
      <c r="K758" s="37"/>
      <c r="L758" s="41"/>
      <c r="M758" s="210"/>
      <c r="N758" s="77"/>
      <c r="O758" s="77"/>
      <c r="P758" s="77"/>
      <c r="Q758" s="77"/>
      <c r="R758" s="77"/>
      <c r="S758" s="77"/>
      <c r="T758" s="78"/>
      <c r="AT758" s="15" t="s">
        <v>147</v>
      </c>
      <c r="AU758" s="15" t="s">
        <v>79</v>
      </c>
    </row>
    <row r="759" spans="2:63" s="10" customFormat="1" ht="22.8" customHeight="1">
      <c r="B759" s="180"/>
      <c r="C759" s="181"/>
      <c r="D759" s="182" t="s">
        <v>71</v>
      </c>
      <c r="E759" s="194" t="s">
        <v>1250</v>
      </c>
      <c r="F759" s="194" t="s">
        <v>1251</v>
      </c>
      <c r="G759" s="181"/>
      <c r="H759" s="181"/>
      <c r="I759" s="184"/>
      <c r="J759" s="195">
        <f>BK759</f>
        <v>0</v>
      </c>
      <c r="K759" s="181"/>
      <c r="L759" s="186"/>
      <c r="M759" s="187"/>
      <c r="N759" s="188"/>
      <c r="O759" s="188"/>
      <c r="P759" s="189">
        <f>SUM(P760:P803)</f>
        <v>0</v>
      </c>
      <c r="Q759" s="188"/>
      <c r="R759" s="189">
        <f>SUM(R760:R803)</f>
        <v>0.032215</v>
      </c>
      <c r="S759" s="188"/>
      <c r="T759" s="190">
        <f>SUM(T760:T803)</f>
        <v>0</v>
      </c>
      <c r="AR759" s="191" t="s">
        <v>79</v>
      </c>
      <c r="AT759" s="192" t="s">
        <v>71</v>
      </c>
      <c r="AU759" s="192" t="s">
        <v>77</v>
      </c>
      <c r="AY759" s="191" t="s">
        <v>138</v>
      </c>
      <c r="BK759" s="193">
        <f>SUM(BK760:BK803)</f>
        <v>0</v>
      </c>
    </row>
    <row r="760" spans="2:65" s="1" customFormat="1" ht="16.5" customHeight="1">
      <c r="B760" s="36"/>
      <c r="C760" s="196" t="s">
        <v>1252</v>
      </c>
      <c r="D760" s="196" t="s">
        <v>140</v>
      </c>
      <c r="E760" s="197" t="s">
        <v>1253</v>
      </c>
      <c r="F760" s="198" t="s">
        <v>1254</v>
      </c>
      <c r="G760" s="199" t="s">
        <v>341</v>
      </c>
      <c r="H760" s="200">
        <v>4</v>
      </c>
      <c r="I760" s="201"/>
      <c r="J760" s="202">
        <f>ROUND(I760*H760,2)</f>
        <v>0</v>
      </c>
      <c r="K760" s="198" t="s">
        <v>144</v>
      </c>
      <c r="L760" s="41"/>
      <c r="M760" s="203" t="s">
        <v>19</v>
      </c>
      <c r="N760" s="204" t="s">
        <v>43</v>
      </c>
      <c r="O760" s="77"/>
      <c r="P760" s="205">
        <f>O760*H760</f>
        <v>0</v>
      </c>
      <c r="Q760" s="205">
        <v>0.00066</v>
      </c>
      <c r="R760" s="205">
        <f>Q760*H760</f>
        <v>0.00264</v>
      </c>
      <c r="S760" s="205">
        <v>0</v>
      </c>
      <c r="T760" s="206">
        <f>S760*H760</f>
        <v>0</v>
      </c>
      <c r="AR760" s="15" t="s">
        <v>236</v>
      </c>
      <c r="AT760" s="15" t="s">
        <v>140</v>
      </c>
      <c r="AU760" s="15" t="s">
        <v>79</v>
      </c>
      <c r="AY760" s="15" t="s">
        <v>138</v>
      </c>
      <c r="BE760" s="207">
        <f>IF(N760="základní",J760,0)</f>
        <v>0</v>
      </c>
      <c r="BF760" s="207">
        <f>IF(N760="snížená",J760,0)</f>
        <v>0</v>
      </c>
      <c r="BG760" s="207">
        <f>IF(N760="zákl. přenesená",J760,0)</f>
        <v>0</v>
      </c>
      <c r="BH760" s="207">
        <f>IF(N760="sníž. přenesená",J760,0)</f>
        <v>0</v>
      </c>
      <c r="BI760" s="207">
        <f>IF(N760="nulová",J760,0)</f>
        <v>0</v>
      </c>
      <c r="BJ760" s="15" t="s">
        <v>77</v>
      </c>
      <c r="BK760" s="207">
        <f>ROUND(I760*H760,2)</f>
        <v>0</v>
      </c>
      <c r="BL760" s="15" t="s">
        <v>236</v>
      </c>
      <c r="BM760" s="15" t="s">
        <v>1255</v>
      </c>
    </row>
    <row r="761" spans="2:47" s="1" customFormat="1" ht="12">
      <c r="B761" s="36"/>
      <c r="C761" s="37"/>
      <c r="D761" s="208" t="s">
        <v>147</v>
      </c>
      <c r="E761" s="37"/>
      <c r="F761" s="209" t="s">
        <v>1256</v>
      </c>
      <c r="G761" s="37"/>
      <c r="H761" s="37"/>
      <c r="I761" s="122"/>
      <c r="J761" s="37"/>
      <c r="K761" s="37"/>
      <c r="L761" s="41"/>
      <c r="M761" s="210"/>
      <c r="N761" s="77"/>
      <c r="O761" s="77"/>
      <c r="P761" s="77"/>
      <c r="Q761" s="77"/>
      <c r="R761" s="77"/>
      <c r="S761" s="77"/>
      <c r="T761" s="78"/>
      <c r="AT761" s="15" t="s">
        <v>147</v>
      </c>
      <c r="AU761" s="15" t="s">
        <v>79</v>
      </c>
    </row>
    <row r="762" spans="2:51" s="11" customFormat="1" ht="12">
      <c r="B762" s="211"/>
      <c r="C762" s="212"/>
      <c r="D762" s="208" t="s">
        <v>149</v>
      </c>
      <c r="E762" s="213" t="s">
        <v>19</v>
      </c>
      <c r="F762" s="214" t="s">
        <v>1257</v>
      </c>
      <c r="G762" s="212"/>
      <c r="H762" s="215">
        <v>4</v>
      </c>
      <c r="I762" s="216"/>
      <c r="J762" s="212"/>
      <c r="K762" s="212"/>
      <c r="L762" s="217"/>
      <c r="M762" s="218"/>
      <c r="N762" s="219"/>
      <c r="O762" s="219"/>
      <c r="P762" s="219"/>
      <c r="Q762" s="219"/>
      <c r="R762" s="219"/>
      <c r="S762" s="219"/>
      <c r="T762" s="220"/>
      <c r="AT762" s="221" t="s">
        <v>149</v>
      </c>
      <c r="AU762" s="221" t="s">
        <v>79</v>
      </c>
      <c r="AV762" s="11" t="s">
        <v>79</v>
      </c>
      <c r="AW762" s="11" t="s">
        <v>33</v>
      </c>
      <c r="AX762" s="11" t="s">
        <v>72</v>
      </c>
      <c r="AY762" s="221" t="s">
        <v>138</v>
      </c>
    </row>
    <row r="763" spans="2:65" s="1" customFormat="1" ht="16.5" customHeight="1">
      <c r="B763" s="36"/>
      <c r="C763" s="196" t="s">
        <v>1258</v>
      </c>
      <c r="D763" s="196" t="s">
        <v>140</v>
      </c>
      <c r="E763" s="197" t="s">
        <v>1259</v>
      </c>
      <c r="F763" s="198" t="s">
        <v>1260</v>
      </c>
      <c r="G763" s="199" t="s">
        <v>341</v>
      </c>
      <c r="H763" s="200">
        <v>13.5</v>
      </c>
      <c r="I763" s="201"/>
      <c r="J763" s="202">
        <f>ROUND(I763*H763,2)</f>
        <v>0</v>
      </c>
      <c r="K763" s="198" t="s">
        <v>534</v>
      </c>
      <c r="L763" s="41"/>
      <c r="M763" s="203" t="s">
        <v>19</v>
      </c>
      <c r="N763" s="204" t="s">
        <v>43</v>
      </c>
      <c r="O763" s="77"/>
      <c r="P763" s="205">
        <f>O763*H763</f>
        <v>0</v>
      </c>
      <c r="Q763" s="205">
        <v>0.00091</v>
      </c>
      <c r="R763" s="205">
        <f>Q763*H763</f>
        <v>0.012285</v>
      </c>
      <c r="S763" s="205">
        <v>0</v>
      </c>
      <c r="T763" s="206">
        <f>S763*H763</f>
        <v>0</v>
      </c>
      <c r="AR763" s="15" t="s">
        <v>236</v>
      </c>
      <c r="AT763" s="15" t="s">
        <v>140</v>
      </c>
      <c r="AU763" s="15" t="s">
        <v>79</v>
      </c>
      <c r="AY763" s="15" t="s">
        <v>138</v>
      </c>
      <c r="BE763" s="207">
        <f>IF(N763="základní",J763,0)</f>
        <v>0</v>
      </c>
      <c r="BF763" s="207">
        <f>IF(N763="snížená",J763,0)</f>
        <v>0</v>
      </c>
      <c r="BG763" s="207">
        <f>IF(N763="zákl. přenesená",J763,0)</f>
        <v>0</v>
      </c>
      <c r="BH763" s="207">
        <f>IF(N763="sníž. přenesená",J763,0)</f>
        <v>0</v>
      </c>
      <c r="BI763" s="207">
        <f>IF(N763="nulová",J763,0)</f>
        <v>0</v>
      </c>
      <c r="BJ763" s="15" t="s">
        <v>77</v>
      </c>
      <c r="BK763" s="207">
        <f>ROUND(I763*H763,2)</f>
        <v>0</v>
      </c>
      <c r="BL763" s="15" t="s">
        <v>236</v>
      </c>
      <c r="BM763" s="15" t="s">
        <v>1261</v>
      </c>
    </row>
    <row r="764" spans="2:47" s="1" customFormat="1" ht="12">
      <c r="B764" s="36"/>
      <c r="C764" s="37"/>
      <c r="D764" s="208" t="s">
        <v>147</v>
      </c>
      <c r="E764" s="37"/>
      <c r="F764" s="209" t="s">
        <v>1262</v>
      </c>
      <c r="G764" s="37"/>
      <c r="H764" s="37"/>
      <c r="I764" s="122"/>
      <c r="J764" s="37"/>
      <c r="K764" s="37"/>
      <c r="L764" s="41"/>
      <c r="M764" s="210"/>
      <c r="N764" s="77"/>
      <c r="O764" s="77"/>
      <c r="P764" s="77"/>
      <c r="Q764" s="77"/>
      <c r="R764" s="77"/>
      <c r="S764" s="77"/>
      <c r="T764" s="78"/>
      <c r="AT764" s="15" t="s">
        <v>147</v>
      </c>
      <c r="AU764" s="15" t="s">
        <v>79</v>
      </c>
    </row>
    <row r="765" spans="2:51" s="11" customFormat="1" ht="12">
      <c r="B765" s="211"/>
      <c r="C765" s="212"/>
      <c r="D765" s="208" t="s">
        <v>149</v>
      </c>
      <c r="E765" s="213" t="s">
        <v>19</v>
      </c>
      <c r="F765" s="214" t="s">
        <v>1263</v>
      </c>
      <c r="G765" s="212"/>
      <c r="H765" s="215">
        <v>13.5</v>
      </c>
      <c r="I765" s="216"/>
      <c r="J765" s="212"/>
      <c r="K765" s="212"/>
      <c r="L765" s="217"/>
      <c r="M765" s="218"/>
      <c r="N765" s="219"/>
      <c r="O765" s="219"/>
      <c r="P765" s="219"/>
      <c r="Q765" s="219"/>
      <c r="R765" s="219"/>
      <c r="S765" s="219"/>
      <c r="T765" s="220"/>
      <c r="AT765" s="221" t="s">
        <v>149</v>
      </c>
      <c r="AU765" s="221" t="s">
        <v>79</v>
      </c>
      <c r="AV765" s="11" t="s">
        <v>79</v>
      </c>
      <c r="AW765" s="11" t="s">
        <v>33</v>
      </c>
      <c r="AX765" s="11" t="s">
        <v>77</v>
      </c>
      <c r="AY765" s="221" t="s">
        <v>138</v>
      </c>
    </row>
    <row r="766" spans="2:65" s="1" customFormat="1" ht="16.5" customHeight="1">
      <c r="B766" s="36"/>
      <c r="C766" s="196" t="s">
        <v>1264</v>
      </c>
      <c r="D766" s="196" t="s">
        <v>140</v>
      </c>
      <c r="E766" s="197" t="s">
        <v>1265</v>
      </c>
      <c r="F766" s="198" t="s">
        <v>1266</v>
      </c>
      <c r="G766" s="199" t="s">
        <v>341</v>
      </c>
      <c r="H766" s="200">
        <v>1</v>
      </c>
      <c r="I766" s="201"/>
      <c r="J766" s="202">
        <f>ROUND(I766*H766,2)</f>
        <v>0</v>
      </c>
      <c r="K766" s="198" t="s">
        <v>144</v>
      </c>
      <c r="L766" s="41"/>
      <c r="M766" s="203" t="s">
        <v>19</v>
      </c>
      <c r="N766" s="204" t="s">
        <v>43</v>
      </c>
      <c r="O766" s="77"/>
      <c r="P766" s="205">
        <f>O766*H766</f>
        <v>0</v>
      </c>
      <c r="Q766" s="205">
        <v>0.0007</v>
      </c>
      <c r="R766" s="205">
        <f>Q766*H766</f>
        <v>0.0007</v>
      </c>
      <c r="S766" s="205">
        <v>0</v>
      </c>
      <c r="T766" s="206">
        <f>S766*H766</f>
        <v>0</v>
      </c>
      <c r="AR766" s="15" t="s">
        <v>236</v>
      </c>
      <c r="AT766" s="15" t="s">
        <v>140</v>
      </c>
      <c r="AU766" s="15" t="s">
        <v>79</v>
      </c>
      <c r="AY766" s="15" t="s">
        <v>138</v>
      </c>
      <c r="BE766" s="207">
        <f>IF(N766="základní",J766,0)</f>
        <v>0</v>
      </c>
      <c r="BF766" s="207">
        <f>IF(N766="snížená",J766,0)</f>
        <v>0</v>
      </c>
      <c r="BG766" s="207">
        <f>IF(N766="zákl. přenesená",J766,0)</f>
        <v>0</v>
      </c>
      <c r="BH766" s="207">
        <f>IF(N766="sníž. přenesená",J766,0)</f>
        <v>0</v>
      </c>
      <c r="BI766" s="207">
        <f>IF(N766="nulová",J766,0)</f>
        <v>0</v>
      </c>
      <c r="BJ766" s="15" t="s">
        <v>77</v>
      </c>
      <c r="BK766" s="207">
        <f>ROUND(I766*H766,2)</f>
        <v>0</v>
      </c>
      <c r="BL766" s="15" t="s">
        <v>236</v>
      </c>
      <c r="BM766" s="15" t="s">
        <v>1267</v>
      </c>
    </row>
    <row r="767" spans="2:47" s="1" customFormat="1" ht="12">
      <c r="B767" s="36"/>
      <c r="C767" s="37"/>
      <c r="D767" s="208" t="s">
        <v>147</v>
      </c>
      <c r="E767" s="37"/>
      <c r="F767" s="209" t="s">
        <v>1268</v>
      </c>
      <c r="G767" s="37"/>
      <c r="H767" s="37"/>
      <c r="I767" s="122"/>
      <c r="J767" s="37"/>
      <c r="K767" s="37"/>
      <c r="L767" s="41"/>
      <c r="M767" s="210"/>
      <c r="N767" s="77"/>
      <c r="O767" s="77"/>
      <c r="P767" s="77"/>
      <c r="Q767" s="77"/>
      <c r="R767" s="77"/>
      <c r="S767" s="77"/>
      <c r="T767" s="78"/>
      <c r="AT767" s="15" t="s">
        <v>147</v>
      </c>
      <c r="AU767" s="15" t="s">
        <v>79</v>
      </c>
    </row>
    <row r="768" spans="2:65" s="1" customFormat="1" ht="16.5" customHeight="1">
      <c r="B768" s="36"/>
      <c r="C768" s="196" t="s">
        <v>1269</v>
      </c>
      <c r="D768" s="196" t="s">
        <v>140</v>
      </c>
      <c r="E768" s="197" t="s">
        <v>1270</v>
      </c>
      <c r="F768" s="198" t="s">
        <v>1271</v>
      </c>
      <c r="G768" s="199" t="s">
        <v>341</v>
      </c>
      <c r="H768" s="200">
        <v>5.5</v>
      </c>
      <c r="I768" s="201"/>
      <c r="J768" s="202">
        <f>ROUND(I768*H768,2)</f>
        <v>0</v>
      </c>
      <c r="K768" s="198" t="s">
        <v>144</v>
      </c>
      <c r="L768" s="41"/>
      <c r="M768" s="203" t="s">
        <v>19</v>
      </c>
      <c r="N768" s="204" t="s">
        <v>43</v>
      </c>
      <c r="O768" s="77"/>
      <c r="P768" s="205">
        <f>O768*H768</f>
        <v>0</v>
      </c>
      <c r="Q768" s="205">
        <v>0.00078</v>
      </c>
      <c r="R768" s="205">
        <f>Q768*H768</f>
        <v>0.0042899999999999995</v>
      </c>
      <c r="S768" s="205">
        <v>0</v>
      </c>
      <c r="T768" s="206">
        <f>S768*H768</f>
        <v>0</v>
      </c>
      <c r="AR768" s="15" t="s">
        <v>236</v>
      </c>
      <c r="AT768" s="15" t="s">
        <v>140</v>
      </c>
      <c r="AU768" s="15" t="s">
        <v>79</v>
      </c>
      <c r="AY768" s="15" t="s">
        <v>138</v>
      </c>
      <c r="BE768" s="207">
        <f>IF(N768="základní",J768,0)</f>
        <v>0</v>
      </c>
      <c r="BF768" s="207">
        <f>IF(N768="snížená",J768,0)</f>
        <v>0</v>
      </c>
      <c r="BG768" s="207">
        <f>IF(N768="zákl. přenesená",J768,0)</f>
        <v>0</v>
      </c>
      <c r="BH768" s="207">
        <f>IF(N768="sníž. přenesená",J768,0)</f>
        <v>0</v>
      </c>
      <c r="BI768" s="207">
        <f>IF(N768="nulová",J768,0)</f>
        <v>0</v>
      </c>
      <c r="BJ768" s="15" t="s">
        <v>77</v>
      </c>
      <c r="BK768" s="207">
        <f>ROUND(I768*H768,2)</f>
        <v>0</v>
      </c>
      <c r="BL768" s="15" t="s">
        <v>236</v>
      </c>
      <c r="BM768" s="15" t="s">
        <v>1272</v>
      </c>
    </row>
    <row r="769" spans="2:47" s="1" customFormat="1" ht="12">
      <c r="B769" s="36"/>
      <c r="C769" s="37"/>
      <c r="D769" s="208" t="s">
        <v>147</v>
      </c>
      <c r="E769" s="37"/>
      <c r="F769" s="209" t="s">
        <v>1273</v>
      </c>
      <c r="G769" s="37"/>
      <c r="H769" s="37"/>
      <c r="I769" s="122"/>
      <c r="J769" s="37"/>
      <c r="K769" s="37"/>
      <c r="L769" s="41"/>
      <c r="M769" s="210"/>
      <c r="N769" s="77"/>
      <c r="O769" s="77"/>
      <c r="P769" s="77"/>
      <c r="Q769" s="77"/>
      <c r="R769" s="77"/>
      <c r="S769" s="77"/>
      <c r="T769" s="78"/>
      <c r="AT769" s="15" t="s">
        <v>147</v>
      </c>
      <c r="AU769" s="15" t="s">
        <v>79</v>
      </c>
    </row>
    <row r="770" spans="2:51" s="11" customFormat="1" ht="12">
      <c r="B770" s="211"/>
      <c r="C770" s="212"/>
      <c r="D770" s="208" t="s">
        <v>149</v>
      </c>
      <c r="E770" s="213" t="s">
        <v>19</v>
      </c>
      <c r="F770" s="214" t="s">
        <v>1274</v>
      </c>
      <c r="G770" s="212"/>
      <c r="H770" s="215">
        <v>5.5</v>
      </c>
      <c r="I770" s="216"/>
      <c r="J770" s="212"/>
      <c r="K770" s="212"/>
      <c r="L770" s="217"/>
      <c r="M770" s="218"/>
      <c r="N770" s="219"/>
      <c r="O770" s="219"/>
      <c r="P770" s="219"/>
      <c r="Q770" s="219"/>
      <c r="R770" s="219"/>
      <c r="S770" s="219"/>
      <c r="T770" s="220"/>
      <c r="AT770" s="221" t="s">
        <v>149</v>
      </c>
      <c r="AU770" s="221" t="s">
        <v>79</v>
      </c>
      <c r="AV770" s="11" t="s">
        <v>79</v>
      </c>
      <c r="AW770" s="11" t="s">
        <v>33</v>
      </c>
      <c r="AX770" s="11" t="s">
        <v>72</v>
      </c>
      <c r="AY770" s="221" t="s">
        <v>138</v>
      </c>
    </row>
    <row r="771" spans="2:65" s="1" customFormat="1" ht="16.5" customHeight="1">
      <c r="B771" s="36"/>
      <c r="C771" s="196" t="s">
        <v>1275</v>
      </c>
      <c r="D771" s="196" t="s">
        <v>140</v>
      </c>
      <c r="E771" s="197" t="s">
        <v>1276</v>
      </c>
      <c r="F771" s="198" t="s">
        <v>1277</v>
      </c>
      <c r="G771" s="199" t="s">
        <v>341</v>
      </c>
      <c r="H771" s="200">
        <v>1.5</v>
      </c>
      <c r="I771" s="201"/>
      <c r="J771" s="202">
        <f>ROUND(I771*H771,2)</f>
        <v>0</v>
      </c>
      <c r="K771" s="198" t="s">
        <v>534</v>
      </c>
      <c r="L771" s="41"/>
      <c r="M771" s="203" t="s">
        <v>19</v>
      </c>
      <c r="N771" s="204" t="s">
        <v>43</v>
      </c>
      <c r="O771" s="77"/>
      <c r="P771" s="205">
        <f>O771*H771</f>
        <v>0</v>
      </c>
      <c r="Q771" s="205">
        <v>0.00096</v>
      </c>
      <c r="R771" s="205">
        <f>Q771*H771</f>
        <v>0.00144</v>
      </c>
      <c r="S771" s="205">
        <v>0</v>
      </c>
      <c r="T771" s="206">
        <f>S771*H771</f>
        <v>0</v>
      </c>
      <c r="AR771" s="15" t="s">
        <v>236</v>
      </c>
      <c r="AT771" s="15" t="s">
        <v>140</v>
      </c>
      <c r="AU771" s="15" t="s">
        <v>79</v>
      </c>
      <c r="AY771" s="15" t="s">
        <v>138</v>
      </c>
      <c r="BE771" s="207">
        <f>IF(N771="základní",J771,0)</f>
        <v>0</v>
      </c>
      <c r="BF771" s="207">
        <f>IF(N771="snížená",J771,0)</f>
        <v>0</v>
      </c>
      <c r="BG771" s="207">
        <f>IF(N771="zákl. přenesená",J771,0)</f>
        <v>0</v>
      </c>
      <c r="BH771" s="207">
        <f>IF(N771="sníž. přenesená",J771,0)</f>
        <v>0</v>
      </c>
      <c r="BI771" s="207">
        <f>IF(N771="nulová",J771,0)</f>
        <v>0</v>
      </c>
      <c r="BJ771" s="15" t="s">
        <v>77</v>
      </c>
      <c r="BK771" s="207">
        <f>ROUND(I771*H771,2)</f>
        <v>0</v>
      </c>
      <c r="BL771" s="15" t="s">
        <v>236</v>
      </c>
      <c r="BM771" s="15" t="s">
        <v>1278</v>
      </c>
    </row>
    <row r="772" spans="2:47" s="1" customFormat="1" ht="12">
      <c r="B772" s="36"/>
      <c r="C772" s="37"/>
      <c r="D772" s="208" t="s">
        <v>147</v>
      </c>
      <c r="E772" s="37"/>
      <c r="F772" s="209" t="s">
        <v>1279</v>
      </c>
      <c r="G772" s="37"/>
      <c r="H772" s="37"/>
      <c r="I772" s="122"/>
      <c r="J772" s="37"/>
      <c r="K772" s="37"/>
      <c r="L772" s="41"/>
      <c r="M772" s="210"/>
      <c r="N772" s="77"/>
      <c r="O772" s="77"/>
      <c r="P772" s="77"/>
      <c r="Q772" s="77"/>
      <c r="R772" s="77"/>
      <c r="S772" s="77"/>
      <c r="T772" s="78"/>
      <c r="AT772" s="15" t="s">
        <v>147</v>
      </c>
      <c r="AU772" s="15" t="s">
        <v>79</v>
      </c>
    </row>
    <row r="773" spans="2:65" s="1" customFormat="1" ht="16.5" customHeight="1">
      <c r="B773" s="36"/>
      <c r="C773" s="196" t="s">
        <v>1280</v>
      </c>
      <c r="D773" s="196" t="s">
        <v>140</v>
      </c>
      <c r="E773" s="197" t="s">
        <v>1281</v>
      </c>
      <c r="F773" s="198" t="s">
        <v>1282</v>
      </c>
      <c r="G773" s="199" t="s">
        <v>1162</v>
      </c>
      <c r="H773" s="200">
        <v>1</v>
      </c>
      <c r="I773" s="201"/>
      <c r="J773" s="202">
        <f>ROUND(I773*H773,2)</f>
        <v>0</v>
      </c>
      <c r="K773" s="198" t="s">
        <v>144</v>
      </c>
      <c r="L773" s="41"/>
      <c r="M773" s="203" t="s">
        <v>19</v>
      </c>
      <c r="N773" s="204" t="s">
        <v>43</v>
      </c>
      <c r="O773" s="77"/>
      <c r="P773" s="205">
        <f>O773*H773</f>
        <v>0</v>
      </c>
      <c r="Q773" s="205">
        <v>0</v>
      </c>
      <c r="R773" s="205">
        <f>Q773*H773</f>
        <v>0</v>
      </c>
      <c r="S773" s="205">
        <v>0</v>
      </c>
      <c r="T773" s="206">
        <f>S773*H773</f>
        <v>0</v>
      </c>
      <c r="AR773" s="15" t="s">
        <v>236</v>
      </c>
      <c r="AT773" s="15" t="s">
        <v>140</v>
      </c>
      <c r="AU773" s="15" t="s">
        <v>79</v>
      </c>
      <c r="AY773" s="15" t="s">
        <v>138</v>
      </c>
      <c r="BE773" s="207">
        <f>IF(N773="základní",J773,0)</f>
        <v>0</v>
      </c>
      <c r="BF773" s="207">
        <f>IF(N773="snížená",J773,0)</f>
        <v>0</v>
      </c>
      <c r="BG773" s="207">
        <f>IF(N773="zákl. přenesená",J773,0)</f>
        <v>0</v>
      </c>
      <c r="BH773" s="207">
        <f>IF(N773="sníž. přenesená",J773,0)</f>
        <v>0</v>
      </c>
      <c r="BI773" s="207">
        <f>IF(N773="nulová",J773,0)</f>
        <v>0</v>
      </c>
      <c r="BJ773" s="15" t="s">
        <v>77</v>
      </c>
      <c r="BK773" s="207">
        <f>ROUND(I773*H773,2)</f>
        <v>0</v>
      </c>
      <c r="BL773" s="15" t="s">
        <v>236</v>
      </c>
      <c r="BM773" s="15" t="s">
        <v>1283</v>
      </c>
    </row>
    <row r="774" spans="2:47" s="1" customFormat="1" ht="12">
      <c r="B774" s="36"/>
      <c r="C774" s="37"/>
      <c r="D774" s="208" t="s">
        <v>147</v>
      </c>
      <c r="E774" s="37"/>
      <c r="F774" s="209" t="s">
        <v>1284</v>
      </c>
      <c r="G774" s="37"/>
      <c r="H774" s="37"/>
      <c r="I774" s="122"/>
      <c r="J774" s="37"/>
      <c r="K774" s="37"/>
      <c r="L774" s="41"/>
      <c r="M774" s="210"/>
      <c r="N774" s="77"/>
      <c r="O774" s="77"/>
      <c r="P774" s="77"/>
      <c r="Q774" s="77"/>
      <c r="R774" s="77"/>
      <c r="S774" s="77"/>
      <c r="T774" s="78"/>
      <c r="AT774" s="15" t="s">
        <v>147</v>
      </c>
      <c r="AU774" s="15" t="s">
        <v>79</v>
      </c>
    </row>
    <row r="775" spans="2:65" s="1" customFormat="1" ht="16.5" customHeight="1">
      <c r="B775" s="36"/>
      <c r="C775" s="196" t="s">
        <v>1285</v>
      </c>
      <c r="D775" s="196" t="s">
        <v>140</v>
      </c>
      <c r="E775" s="197" t="s">
        <v>1286</v>
      </c>
      <c r="F775" s="198" t="s">
        <v>1287</v>
      </c>
      <c r="G775" s="199" t="s">
        <v>341</v>
      </c>
      <c r="H775" s="200">
        <v>17.5</v>
      </c>
      <c r="I775" s="201"/>
      <c r="J775" s="202">
        <f>ROUND(I775*H775,2)</f>
        <v>0</v>
      </c>
      <c r="K775" s="198" t="s">
        <v>196</v>
      </c>
      <c r="L775" s="41"/>
      <c r="M775" s="203" t="s">
        <v>19</v>
      </c>
      <c r="N775" s="204" t="s">
        <v>43</v>
      </c>
      <c r="O775" s="77"/>
      <c r="P775" s="205">
        <f>O775*H775</f>
        <v>0</v>
      </c>
      <c r="Q775" s="205">
        <v>4E-05</v>
      </c>
      <c r="R775" s="205">
        <f>Q775*H775</f>
        <v>0.0007000000000000001</v>
      </c>
      <c r="S775" s="205">
        <v>0</v>
      </c>
      <c r="T775" s="206">
        <f>S775*H775</f>
        <v>0</v>
      </c>
      <c r="AR775" s="15" t="s">
        <v>236</v>
      </c>
      <c r="AT775" s="15" t="s">
        <v>140</v>
      </c>
      <c r="AU775" s="15" t="s">
        <v>79</v>
      </c>
      <c r="AY775" s="15" t="s">
        <v>138</v>
      </c>
      <c r="BE775" s="207">
        <f>IF(N775="základní",J775,0)</f>
        <v>0</v>
      </c>
      <c r="BF775" s="207">
        <f>IF(N775="snížená",J775,0)</f>
        <v>0</v>
      </c>
      <c r="BG775" s="207">
        <f>IF(N775="zákl. přenesená",J775,0)</f>
        <v>0</v>
      </c>
      <c r="BH775" s="207">
        <f>IF(N775="sníž. přenesená",J775,0)</f>
        <v>0</v>
      </c>
      <c r="BI775" s="207">
        <f>IF(N775="nulová",J775,0)</f>
        <v>0</v>
      </c>
      <c r="BJ775" s="15" t="s">
        <v>77</v>
      </c>
      <c r="BK775" s="207">
        <f>ROUND(I775*H775,2)</f>
        <v>0</v>
      </c>
      <c r="BL775" s="15" t="s">
        <v>236</v>
      </c>
      <c r="BM775" s="15" t="s">
        <v>1288</v>
      </c>
    </row>
    <row r="776" spans="2:47" s="1" customFormat="1" ht="12">
      <c r="B776" s="36"/>
      <c r="C776" s="37"/>
      <c r="D776" s="208" t="s">
        <v>147</v>
      </c>
      <c r="E776" s="37"/>
      <c r="F776" s="209" t="s">
        <v>1289</v>
      </c>
      <c r="G776" s="37"/>
      <c r="H776" s="37"/>
      <c r="I776" s="122"/>
      <c r="J776" s="37"/>
      <c r="K776" s="37"/>
      <c r="L776" s="41"/>
      <c r="M776" s="210"/>
      <c r="N776" s="77"/>
      <c r="O776" s="77"/>
      <c r="P776" s="77"/>
      <c r="Q776" s="77"/>
      <c r="R776" s="77"/>
      <c r="S776" s="77"/>
      <c r="T776" s="78"/>
      <c r="AT776" s="15" t="s">
        <v>147</v>
      </c>
      <c r="AU776" s="15" t="s">
        <v>79</v>
      </c>
    </row>
    <row r="777" spans="2:65" s="1" customFormat="1" ht="16.5" customHeight="1">
      <c r="B777" s="36"/>
      <c r="C777" s="196" t="s">
        <v>1290</v>
      </c>
      <c r="D777" s="196" t="s">
        <v>140</v>
      </c>
      <c r="E777" s="197" t="s">
        <v>1291</v>
      </c>
      <c r="F777" s="198" t="s">
        <v>1292</v>
      </c>
      <c r="G777" s="199" t="s">
        <v>341</v>
      </c>
      <c r="H777" s="200">
        <v>6.5</v>
      </c>
      <c r="I777" s="201"/>
      <c r="J777" s="202">
        <f>ROUND(I777*H777,2)</f>
        <v>0</v>
      </c>
      <c r="K777" s="198" t="s">
        <v>144</v>
      </c>
      <c r="L777" s="41"/>
      <c r="M777" s="203" t="s">
        <v>19</v>
      </c>
      <c r="N777" s="204" t="s">
        <v>43</v>
      </c>
      <c r="O777" s="77"/>
      <c r="P777" s="205">
        <f>O777*H777</f>
        <v>0</v>
      </c>
      <c r="Q777" s="205">
        <v>0.0002</v>
      </c>
      <c r="R777" s="205">
        <f>Q777*H777</f>
        <v>0.0013000000000000002</v>
      </c>
      <c r="S777" s="205">
        <v>0</v>
      </c>
      <c r="T777" s="206">
        <f>S777*H777</f>
        <v>0</v>
      </c>
      <c r="AR777" s="15" t="s">
        <v>236</v>
      </c>
      <c r="AT777" s="15" t="s">
        <v>140</v>
      </c>
      <c r="AU777" s="15" t="s">
        <v>79</v>
      </c>
      <c r="AY777" s="15" t="s">
        <v>138</v>
      </c>
      <c r="BE777" s="207">
        <f>IF(N777="základní",J777,0)</f>
        <v>0</v>
      </c>
      <c r="BF777" s="207">
        <f>IF(N777="snížená",J777,0)</f>
        <v>0</v>
      </c>
      <c r="BG777" s="207">
        <f>IF(N777="zákl. přenesená",J777,0)</f>
        <v>0</v>
      </c>
      <c r="BH777" s="207">
        <f>IF(N777="sníž. přenesená",J777,0)</f>
        <v>0</v>
      </c>
      <c r="BI777" s="207">
        <f>IF(N777="nulová",J777,0)</f>
        <v>0</v>
      </c>
      <c r="BJ777" s="15" t="s">
        <v>77</v>
      </c>
      <c r="BK777" s="207">
        <f>ROUND(I777*H777,2)</f>
        <v>0</v>
      </c>
      <c r="BL777" s="15" t="s">
        <v>236</v>
      </c>
      <c r="BM777" s="15" t="s">
        <v>1293</v>
      </c>
    </row>
    <row r="778" spans="2:47" s="1" customFormat="1" ht="12">
      <c r="B778" s="36"/>
      <c r="C778" s="37"/>
      <c r="D778" s="208" t="s">
        <v>147</v>
      </c>
      <c r="E778" s="37"/>
      <c r="F778" s="209" t="s">
        <v>1294</v>
      </c>
      <c r="G778" s="37"/>
      <c r="H778" s="37"/>
      <c r="I778" s="122"/>
      <c r="J778" s="37"/>
      <c r="K778" s="37"/>
      <c r="L778" s="41"/>
      <c r="M778" s="210"/>
      <c r="N778" s="77"/>
      <c r="O778" s="77"/>
      <c r="P778" s="77"/>
      <c r="Q778" s="77"/>
      <c r="R778" s="77"/>
      <c r="S778" s="77"/>
      <c r="T778" s="78"/>
      <c r="AT778" s="15" t="s">
        <v>147</v>
      </c>
      <c r="AU778" s="15" t="s">
        <v>79</v>
      </c>
    </row>
    <row r="779" spans="2:65" s="1" customFormat="1" ht="16.5" customHeight="1">
      <c r="B779" s="36"/>
      <c r="C779" s="196" t="s">
        <v>1295</v>
      </c>
      <c r="D779" s="196" t="s">
        <v>140</v>
      </c>
      <c r="E779" s="197" t="s">
        <v>1296</v>
      </c>
      <c r="F779" s="198" t="s">
        <v>1297</v>
      </c>
      <c r="G779" s="199" t="s">
        <v>341</v>
      </c>
      <c r="H779" s="200">
        <v>1.5</v>
      </c>
      <c r="I779" s="201"/>
      <c r="J779" s="202">
        <f>ROUND(I779*H779,2)</f>
        <v>0</v>
      </c>
      <c r="K779" s="198" t="s">
        <v>196</v>
      </c>
      <c r="L779" s="41"/>
      <c r="M779" s="203" t="s">
        <v>19</v>
      </c>
      <c r="N779" s="204" t="s">
        <v>43</v>
      </c>
      <c r="O779" s="77"/>
      <c r="P779" s="205">
        <f>O779*H779</f>
        <v>0</v>
      </c>
      <c r="Q779" s="205">
        <v>0.00024</v>
      </c>
      <c r="R779" s="205">
        <f>Q779*H779</f>
        <v>0.00036</v>
      </c>
      <c r="S779" s="205">
        <v>0</v>
      </c>
      <c r="T779" s="206">
        <f>S779*H779</f>
        <v>0</v>
      </c>
      <c r="AR779" s="15" t="s">
        <v>236</v>
      </c>
      <c r="AT779" s="15" t="s">
        <v>140</v>
      </c>
      <c r="AU779" s="15" t="s">
        <v>79</v>
      </c>
      <c r="AY779" s="15" t="s">
        <v>138</v>
      </c>
      <c r="BE779" s="207">
        <f>IF(N779="základní",J779,0)</f>
        <v>0</v>
      </c>
      <c r="BF779" s="207">
        <f>IF(N779="snížená",J779,0)</f>
        <v>0</v>
      </c>
      <c r="BG779" s="207">
        <f>IF(N779="zákl. přenesená",J779,0)</f>
        <v>0</v>
      </c>
      <c r="BH779" s="207">
        <f>IF(N779="sníž. přenesená",J779,0)</f>
        <v>0</v>
      </c>
      <c r="BI779" s="207">
        <f>IF(N779="nulová",J779,0)</f>
        <v>0</v>
      </c>
      <c r="BJ779" s="15" t="s">
        <v>77</v>
      </c>
      <c r="BK779" s="207">
        <f>ROUND(I779*H779,2)</f>
        <v>0</v>
      </c>
      <c r="BL779" s="15" t="s">
        <v>236</v>
      </c>
      <c r="BM779" s="15" t="s">
        <v>1298</v>
      </c>
    </row>
    <row r="780" spans="2:47" s="1" customFormat="1" ht="12">
      <c r="B780" s="36"/>
      <c r="C780" s="37"/>
      <c r="D780" s="208" t="s">
        <v>147</v>
      </c>
      <c r="E780" s="37"/>
      <c r="F780" s="209" t="s">
        <v>1299</v>
      </c>
      <c r="G780" s="37"/>
      <c r="H780" s="37"/>
      <c r="I780" s="122"/>
      <c r="J780" s="37"/>
      <c r="K780" s="37"/>
      <c r="L780" s="41"/>
      <c r="M780" s="210"/>
      <c r="N780" s="77"/>
      <c r="O780" s="77"/>
      <c r="P780" s="77"/>
      <c r="Q780" s="77"/>
      <c r="R780" s="77"/>
      <c r="S780" s="77"/>
      <c r="T780" s="78"/>
      <c r="AT780" s="15" t="s">
        <v>147</v>
      </c>
      <c r="AU780" s="15" t="s">
        <v>79</v>
      </c>
    </row>
    <row r="781" spans="2:65" s="1" customFormat="1" ht="16.5" customHeight="1">
      <c r="B781" s="36"/>
      <c r="C781" s="196" t="s">
        <v>1300</v>
      </c>
      <c r="D781" s="196" t="s">
        <v>140</v>
      </c>
      <c r="E781" s="197" t="s">
        <v>1301</v>
      </c>
      <c r="F781" s="198" t="s">
        <v>1302</v>
      </c>
      <c r="G781" s="199" t="s">
        <v>360</v>
      </c>
      <c r="H781" s="200">
        <v>9</v>
      </c>
      <c r="I781" s="201"/>
      <c r="J781" s="202">
        <f>ROUND(I781*H781,2)</f>
        <v>0</v>
      </c>
      <c r="K781" s="198" t="s">
        <v>196</v>
      </c>
      <c r="L781" s="41"/>
      <c r="M781" s="203" t="s">
        <v>19</v>
      </c>
      <c r="N781" s="204" t="s">
        <v>43</v>
      </c>
      <c r="O781" s="77"/>
      <c r="P781" s="205">
        <f>O781*H781</f>
        <v>0</v>
      </c>
      <c r="Q781" s="205">
        <v>0</v>
      </c>
      <c r="R781" s="205">
        <f>Q781*H781</f>
        <v>0</v>
      </c>
      <c r="S781" s="205">
        <v>0</v>
      </c>
      <c r="T781" s="206">
        <f>S781*H781</f>
        <v>0</v>
      </c>
      <c r="AR781" s="15" t="s">
        <v>236</v>
      </c>
      <c r="AT781" s="15" t="s">
        <v>140</v>
      </c>
      <c r="AU781" s="15" t="s">
        <v>79</v>
      </c>
      <c r="AY781" s="15" t="s">
        <v>138</v>
      </c>
      <c r="BE781" s="207">
        <f>IF(N781="základní",J781,0)</f>
        <v>0</v>
      </c>
      <c r="BF781" s="207">
        <f>IF(N781="snížená",J781,0)</f>
        <v>0</v>
      </c>
      <c r="BG781" s="207">
        <f>IF(N781="zákl. přenesená",J781,0)</f>
        <v>0</v>
      </c>
      <c r="BH781" s="207">
        <f>IF(N781="sníž. přenesená",J781,0)</f>
        <v>0</v>
      </c>
      <c r="BI781" s="207">
        <f>IF(N781="nulová",J781,0)</f>
        <v>0</v>
      </c>
      <c r="BJ781" s="15" t="s">
        <v>77</v>
      </c>
      <c r="BK781" s="207">
        <f>ROUND(I781*H781,2)</f>
        <v>0</v>
      </c>
      <c r="BL781" s="15" t="s">
        <v>236</v>
      </c>
      <c r="BM781" s="15" t="s">
        <v>1303</v>
      </c>
    </row>
    <row r="782" spans="2:47" s="1" customFormat="1" ht="12">
      <c r="B782" s="36"/>
      <c r="C782" s="37"/>
      <c r="D782" s="208" t="s">
        <v>147</v>
      </c>
      <c r="E782" s="37"/>
      <c r="F782" s="209" t="s">
        <v>1304</v>
      </c>
      <c r="G782" s="37"/>
      <c r="H782" s="37"/>
      <c r="I782" s="122"/>
      <c r="J782" s="37"/>
      <c r="K782" s="37"/>
      <c r="L782" s="41"/>
      <c r="M782" s="210"/>
      <c r="N782" s="77"/>
      <c r="O782" s="77"/>
      <c r="P782" s="77"/>
      <c r="Q782" s="77"/>
      <c r="R782" s="77"/>
      <c r="S782" s="77"/>
      <c r="T782" s="78"/>
      <c r="AT782" s="15" t="s">
        <v>147</v>
      </c>
      <c r="AU782" s="15" t="s">
        <v>79</v>
      </c>
    </row>
    <row r="783" spans="2:65" s="1" customFormat="1" ht="16.5" customHeight="1">
      <c r="B783" s="36"/>
      <c r="C783" s="196" t="s">
        <v>1305</v>
      </c>
      <c r="D783" s="196" t="s">
        <v>140</v>
      </c>
      <c r="E783" s="197" t="s">
        <v>1306</v>
      </c>
      <c r="F783" s="198" t="s">
        <v>1307</v>
      </c>
      <c r="G783" s="199" t="s">
        <v>360</v>
      </c>
      <c r="H783" s="200">
        <v>7</v>
      </c>
      <c r="I783" s="201"/>
      <c r="J783" s="202">
        <f>ROUND(I783*H783,2)</f>
        <v>0</v>
      </c>
      <c r="K783" s="198" t="s">
        <v>196</v>
      </c>
      <c r="L783" s="41"/>
      <c r="M783" s="203" t="s">
        <v>19</v>
      </c>
      <c r="N783" s="204" t="s">
        <v>43</v>
      </c>
      <c r="O783" s="77"/>
      <c r="P783" s="205">
        <f>O783*H783</f>
        <v>0</v>
      </c>
      <c r="Q783" s="205">
        <v>0.00013</v>
      </c>
      <c r="R783" s="205">
        <f>Q783*H783</f>
        <v>0.0009099999999999999</v>
      </c>
      <c r="S783" s="205">
        <v>0</v>
      </c>
      <c r="T783" s="206">
        <f>S783*H783</f>
        <v>0</v>
      </c>
      <c r="AR783" s="15" t="s">
        <v>236</v>
      </c>
      <c r="AT783" s="15" t="s">
        <v>140</v>
      </c>
      <c r="AU783" s="15" t="s">
        <v>79</v>
      </c>
      <c r="AY783" s="15" t="s">
        <v>138</v>
      </c>
      <c r="BE783" s="207">
        <f>IF(N783="základní",J783,0)</f>
        <v>0</v>
      </c>
      <c r="BF783" s="207">
        <f>IF(N783="snížená",J783,0)</f>
        <v>0</v>
      </c>
      <c r="BG783" s="207">
        <f>IF(N783="zákl. přenesená",J783,0)</f>
        <v>0</v>
      </c>
      <c r="BH783" s="207">
        <f>IF(N783="sníž. přenesená",J783,0)</f>
        <v>0</v>
      </c>
      <c r="BI783" s="207">
        <f>IF(N783="nulová",J783,0)</f>
        <v>0</v>
      </c>
      <c r="BJ783" s="15" t="s">
        <v>77</v>
      </c>
      <c r="BK783" s="207">
        <f>ROUND(I783*H783,2)</f>
        <v>0</v>
      </c>
      <c r="BL783" s="15" t="s">
        <v>236</v>
      </c>
      <c r="BM783" s="15" t="s">
        <v>1308</v>
      </c>
    </row>
    <row r="784" spans="2:47" s="1" customFormat="1" ht="12">
      <c r="B784" s="36"/>
      <c r="C784" s="37"/>
      <c r="D784" s="208" t="s">
        <v>147</v>
      </c>
      <c r="E784" s="37"/>
      <c r="F784" s="209" t="s">
        <v>1309</v>
      </c>
      <c r="G784" s="37"/>
      <c r="H784" s="37"/>
      <c r="I784" s="122"/>
      <c r="J784" s="37"/>
      <c r="K784" s="37"/>
      <c r="L784" s="41"/>
      <c r="M784" s="210"/>
      <c r="N784" s="77"/>
      <c r="O784" s="77"/>
      <c r="P784" s="77"/>
      <c r="Q784" s="77"/>
      <c r="R784" s="77"/>
      <c r="S784" s="77"/>
      <c r="T784" s="78"/>
      <c r="AT784" s="15" t="s">
        <v>147</v>
      </c>
      <c r="AU784" s="15" t="s">
        <v>79</v>
      </c>
    </row>
    <row r="785" spans="2:65" s="1" customFormat="1" ht="16.5" customHeight="1">
      <c r="B785" s="36"/>
      <c r="C785" s="196" t="s">
        <v>1310</v>
      </c>
      <c r="D785" s="196" t="s">
        <v>140</v>
      </c>
      <c r="E785" s="197" t="s">
        <v>1311</v>
      </c>
      <c r="F785" s="198" t="s">
        <v>1312</v>
      </c>
      <c r="G785" s="199" t="s">
        <v>1313</v>
      </c>
      <c r="H785" s="200">
        <v>2</v>
      </c>
      <c r="I785" s="201"/>
      <c r="J785" s="202">
        <f>ROUND(I785*H785,2)</f>
        <v>0</v>
      </c>
      <c r="K785" s="198" t="s">
        <v>144</v>
      </c>
      <c r="L785" s="41"/>
      <c r="M785" s="203" t="s">
        <v>19</v>
      </c>
      <c r="N785" s="204" t="s">
        <v>43</v>
      </c>
      <c r="O785" s="77"/>
      <c r="P785" s="205">
        <f>O785*H785</f>
        <v>0</v>
      </c>
      <c r="Q785" s="205">
        <v>0.00025</v>
      </c>
      <c r="R785" s="205">
        <f>Q785*H785</f>
        <v>0.0005</v>
      </c>
      <c r="S785" s="205">
        <v>0</v>
      </c>
      <c r="T785" s="206">
        <f>S785*H785</f>
        <v>0</v>
      </c>
      <c r="AR785" s="15" t="s">
        <v>236</v>
      </c>
      <c r="AT785" s="15" t="s">
        <v>140</v>
      </c>
      <c r="AU785" s="15" t="s">
        <v>79</v>
      </c>
      <c r="AY785" s="15" t="s">
        <v>138</v>
      </c>
      <c r="BE785" s="207">
        <f>IF(N785="základní",J785,0)</f>
        <v>0</v>
      </c>
      <c r="BF785" s="207">
        <f>IF(N785="snížená",J785,0)</f>
        <v>0</v>
      </c>
      <c r="BG785" s="207">
        <f>IF(N785="zákl. přenesená",J785,0)</f>
        <v>0</v>
      </c>
      <c r="BH785" s="207">
        <f>IF(N785="sníž. přenesená",J785,0)</f>
        <v>0</v>
      </c>
      <c r="BI785" s="207">
        <f>IF(N785="nulová",J785,0)</f>
        <v>0</v>
      </c>
      <c r="BJ785" s="15" t="s">
        <v>77</v>
      </c>
      <c r="BK785" s="207">
        <f>ROUND(I785*H785,2)</f>
        <v>0</v>
      </c>
      <c r="BL785" s="15" t="s">
        <v>236</v>
      </c>
      <c r="BM785" s="15" t="s">
        <v>1314</v>
      </c>
    </row>
    <row r="786" spans="2:47" s="1" customFormat="1" ht="12">
      <c r="B786" s="36"/>
      <c r="C786" s="37"/>
      <c r="D786" s="208" t="s">
        <v>147</v>
      </c>
      <c r="E786" s="37"/>
      <c r="F786" s="209" t="s">
        <v>1315</v>
      </c>
      <c r="G786" s="37"/>
      <c r="H786" s="37"/>
      <c r="I786" s="122"/>
      <c r="J786" s="37"/>
      <c r="K786" s="37"/>
      <c r="L786" s="41"/>
      <c r="M786" s="210"/>
      <c r="N786" s="77"/>
      <c r="O786" s="77"/>
      <c r="P786" s="77"/>
      <c r="Q786" s="77"/>
      <c r="R786" s="77"/>
      <c r="S786" s="77"/>
      <c r="T786" s="78"/>
      <c r="AT786" s="15" t="s">
        <v>147</v>
      </c>
      <c r="AU786" s="15" t="s">
        <v>79</v>
      </c>
    </row>
    <row r="787" spans="2:65" s="1" customFormat="1" ht="16.5" customHeight="1">
      <c r="B787" s="36"/>
      <c r="C787" s="196" t="s">
        <v>1316</v>
      </c>
      <c r="D787" s="196" t="s">
        <v>140</v>
      </c>
      <c r="E787" s="197" t="s">
        <v>1317</v>
      </c>
      <c r="F787" s="198" t="s">
        <v>1318</v>
      </c>
      <c r="G787" s="199" t="s">
        <v>360</v>
      </c>
      <c r="H787" s="200">
        <v>3</v>
      </c>
      <c r="I787" s="201"/>
      <c r="J787" s="202">
        <f>ROUND(I787*H787,2)</f>
        <v>0</v>
      </c>
      <c r="K787" s="198" t="s">
        <v>144</v>
      </c>
      <c r="L787" s="41"/>
      <c r="M787" s="203" t="s">
        <v>19</v>
      </c>
      <c r="N787" s="204" t="s">
        <v>43</v>
      </c>
      <c r="O787" s="77"/>
      <c r="P787" s="205">
        <f>O787*H787</f>
        <v>0</v>
      </c>
      <c r="Q787" s="205">
        <v>0.00013</v>
      </c>
      <c r="R787" s="205">
        <f>Q787*H787</f>
        <v>0.00038999999999999994</v>
      </c>
      <c r="S787" s="205">
        <v>0</v>
      </c>
      <c r="T787" s="206">
        <f>S787*H787</f>
        <v>0</v>
      </c>
      <c r="AR787" s="15" t="s">
        <v>236</v>
      </c>
      <c r="AT787" s="15" t="s">
        <v>140</v>
      </c>
      <c r="AU787" s="15" t="s">
        <v>79</v>
      </c>
      <c r="AY787" s="15" t="s">
        <v>138</v>
      </c>
      <c r="BE787" s="207">
        <f>IF(N787="základní",J787,0)</f>
        <v>0</v>
      </c>
      <c r="BF787" s="207">
        <f>IF(N787="snížená",J787,0)</f>
        <v>0</v>
      </c>
      <c r="BG787" s="207">
        <f>IF(N787="zákl. přenesená",J787,0)</f>
        <v>0</v>
      </c>
      <c r="BH787" s="207">
        <f>IF(N787="sníž. přenesená",J787,0)</f>
        <v>0</v>
      </c>
      <c r="BI787" s="207">
        <f>IF(N787="nulová",J787,0)</f>
        <v>0</v>
      </c>
      <c r="BJ787" s="15" t="s">
        <v>77</v>
      </c>
      <c r="BK787" s="207">
        <f>ROUND(I787*H787,2)</f>
        <v>0</v>
      </c>
      <c r="BL787" s="15" t="s">
        <v>236</v>
      </c>
      <c r="BM787" s="15" t="s">
        <v>1319</v>
      </c>
    </row>
    <row r="788" spans="2:47" s="1" customFormat="1" ht="12">
      <c r="B788" s="36"/>
      <c r="C788" s="37"/>
      <c r="D788" s="208" t="s">
        <v>147</v>
      </c>
      <c r="E788" s="37"/>
      <c r="F788" s="209" t="s">
        <v>1320</v>
      </c>
      <c r="G788" s="37"/>
      <c r="H788" s="37"/>
      <c r="I788" s="122"/>
      <c r="J788" s="37"/>
      <c r="K788" s="37"/>
      <c r="L788" s="41"/>
      <c r="M788" s="210"/>
      <c r="N788" s="77"/>
      <c r="O788" s="77"/>
      <c r="P788" s="77"/>
      <c r="Q788" s="77"/>
      <c r="R788" s="77"/>
      <c r="S788" s="77"/>
      <c r="T788" s="78"/>
      <c r="AT788" s="15" t="s">
        <v>147</v>
      </c>
      <c r="AU788" s="15" t="s">
        <v>79</v>
      </c>
    </row>
    <row r="789" spans="2:65" s="1" customFormat="1" ht="16.5" customHeight="1">
      <c r="B789" s="36"/>
      <c r="C789" s="196" t="s">
        <v>1321</v>
      </c>
      <c r="D789" s="196" t="s">
        <v>140</v>
      </c>
      <c r="E789" s="197" t="s">
        <v>1322</v>
      </c>
      <c r="F789" s="198" t="s">
        <v>1323</v>
      </c>
      <c r="G789" s="199" t="s">
        <v>360</v>
      </c>
      <c r="H789" s="200">
        <v>3</v>
      </c>
      <c r="I789" s="201"/>
      <c r="J789" s="202">
        <f>ROUND(I789*H789,2)</f>
        <v>0</v>
      </c>
      <c r="K789" s="198" t="s">
        <v>144</v>
      </c>
      <c r="L789" s="41"/>
      <c r="M789" s="203" t="s">
        <v>19</v>
      </c>
      <c r="N789" s="204" t="s">
        <v>43</v>
      </c>
      <c r="O789" s="77"/>
      <c r="P789" s="205">
        <f>O789*H789</f>
        <v>0</v>
      </c>
      <c r="Q789" s="205">
        <v>0.0004</v>
      </c>
      <c r="R789" s="205">
        <f>Q789*H789</f>
        <v>0.0012000000000000001</v>
      </c>
      <c r="S789" s="205">
        <v>0</v>
      </c>
      <c r="T789" s="206">
        <f>S789*H789</f>
        <v>0</v>
      </c>
      <c r="AR789" s="15" t="s">
        <v>236</v>
      </c>
      <c r="AT789" s="15" t="s">
        <v>140</v>
      </c>
      <c r="AU789" s="15" t="s">
        <v>79</v>
      </c>
      <c r="AY789" s="15" t="s">
        <v>138</v>
      </c>
      <c r="BE789" s="207">
        <f>IF(N789="základní",J789,0)</f>
        <v>0</v>
      </c>
      <c r="BF789" s="207">
        <f>IF(N789="snížená",J789,0)</f>
        <v>0</v>
      </c>
      <c r="BG789" s="207">
        <f>IF(N789="zákl. přenesená",J789,0)</f>
        <v>0</v>
      </c>
      <c r="BH789" s="207">
        <f>IF(N789="sníž. přenesená",J789,0)</f>
        <v>0</v>
      </c>
      <c r="BI789" s="207">
        <f>IF(N789="nulová",J789,0)</f>
        <v>0</v>
      </c>
      <c r="BJ789" s="15" t="s">
        <v>77</v>
      </c>
      <c r="BK789" s="207">
        <f>ROUND(I789*H789,2)</f>
        <v>0</v>
      </c>
      <c r="BL789" s="15" t="s">
        <v>236</v>
      </c>
      <c r="BM789" s="15" t="s">
        <v>1324</v>
      </c>
    </row>
    <row r="790" spans="2:47" s="1" customFormat="1" ht="12">
      <c r="B790" s="36"/>
      <c r="C790" s="37"/>
      <c r="D790" s="208" t="s">
        <v>147</v>
      </c>
      <c r="E790" s="37"/>
      <c r="F790" s="209" t="s">
        <v>1325</v>
      </c>
      <c r="G790" s="37"/>
      <c r="H790" s="37"/>
      <c r="I790" s="122"/>
      <c r="J790" s="37"/>
      <c r="K790" s="37"/>
      <c r="L790" s="41"/>
      <c r="M790" s="210"/>
      <c r="N790" s="77"/>
      <c r="O790" s="77"/>
      <c r="P790" s="77"/>
      <c r="Q790" s="77"/>
      <c r="R790" s="77"/>
      <c r="S790" s="77"/>
      <c r="T790" s="78"/>
      <c r="AT790" s="15" t="s">
        <v>147</v>
      </c>
      <c r="AU790" s="15" t="s">
        <v>79</v>
      </c>
    </row>
    <row r="791" spans="2:65" s="1" customFormat="1" ht="16.5" customHeight="1">
      <c r="B791" s="36"/>
      <c r="C791" s="196" t="s">
        <v>1326</v>
      </c>
      <c r="D791" s="196" t="s">
        <v>140</v>
      </c>
      <c r="E791" s="197" t="s">
        <v>1327</v>
      </c>
      <c r="F791" s="198" t="s">
        <v>1328</v>
      </c>
      <c r="G791" s="199" t="s">
        <v>360</v>
      </c>
      <c r="H791" s="200">
        <v>1</v>
      </c>
      <c r="I791" s="201"/>
      <c r="J791" s="202">
        <f>ROUND(I791*H791,2)</f>
        <v>0</v>
      </c>
      <c r="K791" s="198" t="s">
        <v>19</v>
      </c>
      <c r="L791" s="41"/>
      <c r="M791" s="203" t="s">
        <v>19</v>
      </c>
      <c r="N791" s="204" t="s">
        <v>43</v>
      </c>
      <c r="O791" s="77"/>
      <c r="P791" s="205">
        <f>O791*H791</f>
        <v>0</v>
      </c>
      <c r="Q791" s="205">
        <v>0.0004</v>
      </c>
      <c r="R791" s="205">
        <f>Q791*H791</f>
        <v>0.0004</v>
      </c>
      <c r="S791" s="205">
        <v>0</v>
      </c>
      <c r="T791" s="206">
        <f>S791*H791</f>
        <v>0</v>
      </c>
      <c r="AR791" s="15" t="s">
        <v>236</v>
      </c>
      <c r="AT791" s="15" t="s">
        <v>140</v>
      </c>
      <c r="AU791" s="15" t="s">
        <v>79</v>
      </c>
      <c r="AY791" s="15" t="s">
        <v>138</v>
      </c>
      <c r="BE791" s="207">
        <f>IF(N791="základní",J791,0)</f>
        <v>0</v>
      </c>
      <c r="BF791" s="207">
        <f>IF(N791="snížená",J791,0)</f>
        <v>0</v>
      </c>
      <c r="BG791" s="207">
        <f>IF(N791="zákl. přenesená",J791,0)</f>
        <v>0</v>
      </c>
      <c r="BH791" s="207">
        <f>IF(N791="sníž. přenesená",J791,0)</f>
        <v>0</v>
      </c>
      <c r="BI791" s="207">
        <f>IF(N791="nulová",J791,0)</f>
        <v>0</v>
      </c>
      <c r="BJ791" s="15" t="s">
        <v>77</v>
      </c>
      <c r="BK791" s="207">
        <f>ROUND(I791*H791,2)</f>
        <v>0</v>
      </c>
      <c r="BL791" s="15" t="s">
        <v>236</v>
      </c>
      <c r="BM791" s="15" t="s">
        <v>1329</v>
      </c>
    </row>
    <row r="792" spans="2:47" s="1" customFormat="1" ht="12">
      <c r="B792" s="36"/>
      <c r="C792" s="37"/>
      <c r="D792" s="208" t="s">
        <v>147</v>
      </c>
      <c r="E792" s="37"/>
      <c r="F792" s="209" t="s">
        <v>1328</v>
      </c>
      <c r="G792" s="37"/>
      <c r="H792" s="37"/>
      <c r="I792" s="122"/>
      <c r="J792" s="37"/>
      <c r="K792" s="37"/>
      <c r="L792" s="41"/>
      <c r="M792" s="210"/>
      <c r="N792" s="77"/>
      <c r="O792" s="77"/>
      <c r="P792" s="77"/>
      <c r="Q792" s="77"/>
      <c r="R792" s="77"/>
      <c r="S792" s="77"/>
      <c r="T792" s="78"/>
      <c r="AT792" s="15" t="s">
        <v>147</v>
      </c>
      <c r="AU792" s="15" t="s">
        <v>79</v>
      </c>
    </row>
    <row r="793" spans="2:65" s="1" customFormat="1" ht="16.5" customHeight="1">
      <c r="B793" s="36"/>
      <c r="C793" s="196" t="s">
        <v>1330</v>
      </c>
      <c r="D793" s="196" t="s">
        <v>140</v>
      </c>
      <c r="E793" s="197" t="s">
        <v>1331</v>
      </c>
      <c r="F793" s="198" t="s">
        <v>1332</v>
      </c>
      <c r="G793" s="199" t="s">
        <v>341</v>
      </c>
      <c r="H793" s="200">
        <v>25.5</v>
      </c>
      <c r="I793" s="201"/>
      <c r="J793" s="202">
        <f>ROUND(I793*H793,2)</f>
        <v>0</v>
      </c>
      <c r="K793" s="198" t="s">
        <v>534</v>
      </c>
      <c r="L793" s="41"/>
      <c r="M793" s="203" t="s">
        <v>19</v>
      </c>
      <c r="N793" s="204" t="s">
        <v>43</v>
      </c>
      <c r="O793" s="77"/>
      <c r="P793" s="205">
        <f>O793*H793</f>
        <v>0</v>
      </c>
      <c r="Q793" s="205">
        <v>0.00019</v>
      </c>
      <c r="R793" s="205">
        <f>Q793*H793</f>
        <v>0.004845</v>
      </c>
      <c r="S793" s="205">
        <v>0</v>
      </c>
      <c r="T793" s="206">
        <f>S793*H793</f>
        <v>0</v>
      </c>
      <c r="AR793" s="15" t="s">
        <v>236</v>
      </c>
      <c r="AT793" s="15" t="s">
        <v>140</v>
      </c>
      <c r="AU793" s="15" t="s">
        <v>79</v>
      </c>
      <c r="AY793" s="15" t="s">
        <v>138</v>
      </c>
      <c r="BE793" s="207">
        <f>IF(N793="základní",J793,0)</f>
        <v>0</v>
      </c>
      <c r="BF793" s="207">
        <f>IF(N793="snížená",J793,0)</f>
        <v>0</v>
      </c>
      <c r="BG793" s="207">
        <f>IF(N793="zákl. přenesená",J793,0)</f>
        <v>0</v>
      </c>
      <c r="BH793" s="207">
        <f>IF(N793="sníž. přenesená",J793,0)</f>
        <v>0</v>
      </c>
      <c r="BI793" s="207">
        <f>IF(N793="nulová",J793,0)</f>
        <v>0</v>
      </c>
      <c r="BJ793" s="15" t="s">
        <v>77</v>
      </c>
      <c r="BK793" s="207">
        <f>ROUND(I793*H793,2)</f>
        <v>0</v>
      </c>
      <c r="BL793" s="15" t="s">
        <v>236</v>
      </c>
      <c r="BM793" s="15" t="s">
        <v>1333</v>
      </c>
    </row>
    <row r="794" spans="2:47" s="1" customFormat="1" ht="12">
      <c r="B794" s="36"/>
      <c r="C794" s="37"/>
      <c r="D794" s="208" t="s">
        <v>147</v>
      </c>
      <c r="E794" s="37"/>
      <c r="F794" s="209" t="s">
        <v>1334</v>
      </c>
      <c r="G794" s="37"/>
      <c r="H794" s="37"/>
      <c r="I794" s="122"/>
      <c r="J794" s="37"/>
      <c r="K794" s="37"/>
      <c r="L794" s="41"/>
      <c r="M794" s="210"/>
      <c r="N794" s="77"/>
      <c r="O794" s="77"/>
      <c r="P794" s="77"/>
      <c r="Q794" s="77"/>
      <c r="R794" s="77"/>
      <c r="S794" s="77"/>
      <c r="T794" s="78"/>
      <c r="AT794" s="15" t="s">
        <v>147</v>
      </c>
      <c r="AU794" s="15" t="s">
        <v>79</v>
      </c>
    </row>
    <row r="795" spans="2:65" s="1" customFormat="1" ht="16.5" customHeight="1">
      <c r="B795" s="36"/>
      <c r="C795" s="196" t="s">
        <v>1335</v>
      </c>
      <c r="D795" s="196" t="s">
        <v>140</v>
      </c>
      <c r="E795" s="197" t="s">
        <v>1336</v>
      </c>
      <c r="F795" s="198" t="s">
        <v>1337</v>
      </c>
      <c r="G795" s="199" t="s">
        <v>341</v>
      </c>
      <c r="H795" s="200">
        <v>25.5</v>
      </c>
      <c r="I795" s="201"/>
      <c r="J795" s="202">
        <f>ROUND(I795*H795,2)</f>
        <v>0</v>
      </c>
      <c r="K795" s="198" t="s">
        <v>196</v>
      </c>
      <c r="L795" s="41"/>
      <c r="M795" s="203" t="s">
        <v>19</v>
      </c>
      <c r="N795" s="204" t="s">
        <v>43</v>
      </c>
      <c r="O795" s="77"/>
      <c r="P795" s="205">
        <f>O795*H795</f>
        <v>0</v>
      </c>
      <c r="Q795" s="205">
        <v>1E-05</v>
      </c>
      <c r="R795" s="205">
        <f>Q795*H795</f>
        <v>0.000255</v>
      </c>
      <c r="S795" s="205">
        <v>0</v>
      </c>
      <c r="T795" s="206">
        <f>S795*H795</f>
        <v>0</v>
      </c>
      <c r="AR795" s="15" t="s">
        <v>236</v>
      </c>
      <c r="AT795" s="15" t="s">
        <v>140</v>
      </c>
      <c r="AU795" s="15" t="s">
        <v>79</v>
      </c>
      <c r="AY795" s="15" t="s">
        <v>138</v>
      </c>
      <c r="BE795" s="207">
        <f>IF(N795="základní",J795,0)</f>
        <v>0</v>
      </c>
      <c r="BF795" s="207">
        <f>IF(N795="snížená",J795,0)</f>
        <v>0</v>
      </c>
      <c r="BG795" s="207">
        <f>IF(N795="zákl. přenesená",J795,0)</f>
        <v>0</v>
      </c>
      <c r="BH795" s="207">
        <f>IF(N795="sníž. přenesená",J795,0)</f>
        <v>0</v>
      </c>
      <c r="BI795" s="207">
        <f>IF(N795="nulová",J795,0)</f>
        <v>0</v>
      </c>
      <c r="BJ795" s="15" t="s">
        <v>77</v>
      </c>
      <c r="BK795" s="207">
        <f>ROUND(I795*H795,2)</f>
        <v>0</v>
      </c>
      <c r="BL795" s="15" t="s">
        <v>236</v>
      </c>
      <c r="BM795" s="15" t="s">
        <v>1338</v>
      </c>
    </row>
    <row r="796" spans="2:47" s="1" customFormat="1" ht="12">
      <c r="B796" s="36"/>
      <c r="C796" s="37"/>
      <c r="D796" s="208" t="s">
        <v>147</v>
      </c>
      <c r="E796" s="37"/>
      <c r="F796" s="209" t="s">
        <v>1339</v>
      </c>
      <c r="G796" s="37"/>
      <c r="H796" s="37"/>
      <c r="I796" s="122"/>
      <c r="J796" s="37"/>
      <c r="K796" s="37"/>
      <c r="L796" s="41"/>
      <c r="M796" s="210"/>
      <c r="N796" s="77"/>
      <c r="O796" s="77"/>
      <c r="P796" s="77"/>
      <c r="Q796" s="77"/>
      <c r="R796" s="77"/>
      <c r="S796" s="77"/>
      <c r="T796" s="78"/>
      <c r="AT796" s="15" t="s">
        <v>147</v>
      </c>
      <c r="AU796" s="15" t="s">
        <v>79</v>
      </c>
    </row>
    <row r="797" spans="2:65" s="1" customFormat="1" ht="16.5" customHeight="1">
      <c r="B797" s="36"/>
      <c r="C797" s="196" t="s">
        <v>1340</v>
      </c>
      <c r="D797" s="196" t="s">
        <v>140</v>
      </c>
      <c r="E797" s="197" t="s">
        <v>1341</v>
      </c>
      <c r="F797" s="198" t="s">
        <v>1342</v>
      </c>
      <c r="G797" s="199" t="s">
        <v>360</v>
      </c>
      <c r="H797" s="200">
        <v>3</v>
      </c>
      <c r="I797" s="201"/>
      <c r="J797" s="202">
        <f>ROUND(I797*H797,2)</f>
        <v>0</v>
      </c>
      <c r="K797" s="198" t="s">
        <v>19</v>
      </c>
      <c r="L797" s="41"/>
      <c r="M797" s="203" t="s">
        <v>19</v>
      </c>
      <c r="N797" s="204" t="s">
        <v>43</v>
      </c>
      <c r="O797" s="77"/>
      <c r="P797" s="205">
        <f>O797*H797</f>
        <v>0</v>
      </c>
      <c r="Q797" s="205">
        <v>0</v>
      </c>
      <c r="R797" s="205">
        <f>Q797*H797</f>
        <v>0</v>
      </c>
      <c r="S797" s="205">
        <v>0</v>
      </c>
      <c r="T797" s="206">
        <f>S797*H797</f>
        <v>0</v>
      </c>
      <c r="AR797" s="15" t="s">
        <v>236</v>
      </c>
      <c r="AT797" s="15" t="s">
        <v>140</v>
      </c>
      <c r="AU797" s="15" t="s">
        <v>79</v>
      </c>
      <c r="AY797" s="15" t="s">
        <v>138</v>
      </c>
      <c r="BE797" s="207">
        <f>IF(N797="základní",J797,0)</f>
        <v>0</v>
      </c>
      <c r="BF797" s="207">
        <f>IF(N797="snížená",J797,0)</f>
        <v>0</v>
      </c>
      <c r="BG797" s="207">
        <f>IF(N797="zákl. přenesená",J797,0)</f>
        <v>0</v>
      </c>
      <c r="BH797" s="207">
        <f>IF(N797="sníž. přenesená",J797,0)</f>
        <v>0</v>
      </c>
      <c r="BI797" s="207">
        <f>IF(N797="nulová",J797,0)</f>
        <v>0</v>
      </c>
      <c r="BJ797" s="15" t="s">
        <v>77</v>
      </c>
      <c r="BK797" s="207">
        <f>ROUND(I797*H797,2)</f>
        <v>0</v>
      </c>
      <c r="BL797" s="15" t="s">
        <v>236</v>
      </c>
      <c r="BM797" s="15" t="s">
        <v>1343</v>
      </c>
    </row>
    <row r="798" spans="2:47" s="1" customFormat="1" ht="12">
      <c r="B798" s="36"/>
      <c r="C798" s="37"/>
      <c r="D798" s="208" t="s">
        <v>147</v>
      </c>
      <c r="E798" s="37"/>
      <c r="F798" s="209" t="s">
        <v>1342</v>
      </c>
      <c r="G798" s="37"/>
      <c r="H798" s="37"/>
      <c r="I798" s="122"/>
      <c r="J798" s="37"/>
      <c r="K798" s="37"/>
      <c r="L798" s="41"/>
      <c r="M798" s="210"/>
      <c r="N798" s="77"/>
      <c r="O798" s="77"/>
      <c r="P798" s="77"/>
      <c r="Q798" s="77"/>
      <c r="R798" s="77"/>
      <c r="S798" s="77"/>
      <c r="T798" s="78"/>
      <c r="AT798" s="15" t="s">
        <v>147</v>
      </c>
      <c r="AU798" s="15" t="s">
        <v>79</v>
      </c>
    </row>
    <row r="799" spans="2:65" s="1" customFormat="1" ht="16.5" customHeight="1">
      <c r="B799" s="36"/>
      <c r="C799" s="196" t="s">
        <v>1344</v>
      </c>
      <c r="D799" s="196" t="s">
        <v>140</v>
      </c>
      <c r="E799" s="197" t="s">
        <v>1241</v>
      </c>
      <c r="F799" s="198" t="s">
        <v>1242</v>
      </c>
      <c r="G799" s="199" t="s">
        <v>349</v>
      </c>
      <c r="H799" s="200">
        <v>1</v>
      </c>
      <c r="I799" s="201"/>
      <c r="J799" s="202">
        <f>ROUND(I799*H799,2)</f>
        <v>0</v>
      </c>
      <c r="K799" s="198" t="s">
        <v>19</v>
      </c>
      <c r="L799" s="41"/>
      <c r="M799" s="203" t="s">
        <v>19</v>
      </c>
      <c r="N799" s="204" t="s">
        <v>43</v>
      </c>
      <c r="O799" s="77"/>
      <c r="P799" s="205">
        <f>O799*H799</f>
        <v>0</v>
      </c>
      <c r="Q799" s="205">
        <v>0</v>
      </c>
      <c r="R799" s="205">
        <f>Q799*H799</f>
        <v>0</v>
      </c>
      <c r="S799" s="205">
        <v>0</v>
      </c>
      <c r="T799" s="206">
        <f>S799*H799</f>
        <v>0</v>
      </c>
      <c r="AR799" s="15" t="s">
        <v>236</v>
      </c>
      <c r="AT799" s="15" t="s">
        <v>140</v>
      </c>
      <c r="AU799" s="15" t="s">
        <v>79</v>
      </c>
      <c r="AY799" s="15" t="s">
        <v>138</v>
      </c>
      <c r="BE799" s="207">
        <f>IF(N799="základní",J799,0)</f>
        <v>0</v>
      </c>
      <c r="BF799" s="207">
        <f>IF(N799="snížená",J799,0)</f>
        <v>0</v>
      </c>
      <c r="BG799" s="207">
        <f>IF(N799="zákl. přenesená",J799,0)</f>
        <v>0</v>
      </c>
      <c r="BH799" s="207">
        <f>IF(N799="sníž. přenesená",J799,0)</f>
        <v>0</v>
      </c>
      <c r="BI799" s="207">
        <f>IF(N799="nulová",J799,0)</f>
        <v>0</v>
      </c>
      <c r="BJ799" s="15" t="s">
        <v>77</v>
      </c>
      <c r="BK799" s="207">
        <f>ROUND(I799*H799,2)</f>
        <v>0</v>
      </c>
      <c r="BL799" s="15" t="s">
        <v>236</v>
      </c>
      <c r="BM799" s="15" t="s">
        <v>1345</v>
      </c>
    </row>
    <row r="800" spans="2:47" s="1" customFormat="1" ht="12">
      <c r="B800" s="36"/>
      <c r="C800" s="37"/>
      <c r="D800" s="208" t="s">
        <v>147</v>
      </c>
      <c r="E800" s="37"/>
      <c r="F800" s="209" t="s">
        <v>1242</v>
      </c>
      <c r="G800" s="37"/>
      <c r="H800" s="37"/>
      <c r="I800" s="122"/>
      <c r="J800" s="37"/>
      <c r="K800" s="37"/>
      <c r="L800" s="41"/>
      <c r="M800" s="210"/>
      <c r="N800" s="77"/>
      <c r="O800" s="77"/>
      <c r="P800" s="77"/>
      <c r="Q800" s="77"/>
      <c r="R800" s="77"/>
      <c r="S800" s="77"/>
      <c r="T800" s="78"/>
      <c r="AT800" s="15" t="s">
        <v>147</v>
      </c>
      <c r="AU800" s="15" t="s">
        <v>79</v>
      </c>
    </row>
    <row r="801" spans="2:47" s="1" customFormat="1" ht="12">
      <c r="B801" s="36"/>
      <c r="C801" s="37"/>
      <c r="D801" s="208" t="s">
        <v>317</v>
      </c>
      <c r="E801" s="37"/>
      <c r="F801" s="243" t="s">
        <v>1244</v>
      </c>
      <c r="G801" s="37"/>
      <c r="H801" s="37"/>
      <c r="I801" s="122"/>
      <c r="J801" s="37"/>
      <c r="K801" s="37"/>
      <c r="L801" s="41"/>
      <c r="M801" s="210"/>
      <c r="N801" s="77"/>
      <c r="O801" s="77"/>
      <c r="P801" s="77"/>
      <c r="Q801" s="77"/>
      <c r="R801" s="77"/>
      <c r="S801" s="77"/>
      <c r="T801" s="78"/>
      <c r="AT801" s="15" t="s">
        <v>317</v>
      </c>
      <c r="AU801" s="15" t="s">
        <v>79</v>
      </c>
    </row>
    <row r="802" spans="2:65" s="1" customFormat="1" ht="16.5" customHeight="1">
      <c r="B802" s="36"/>
      <c r="C802" s="196" t="s">
        <v>1346</v>
      </c>
      <c r="D802" s="196" t="s">
        <v>140</v>
      </c>
      <c r="E802" s="197" t="s">
        <v>1347</v>
      </c>
      <c r="F802" s="198" t="s">
        <v>1348</v>
      </c>
      <c r="G802" s="199" t="s">
        <v>1046</v>
      </c>
      <c r="H802" s="244"/>
      <c r="I802" s="201"/>
      <c r="J802" s="202">
        <f>ROUND(I802*H802,2)</f>
        <v>0</v>
      </c>
      <c r="K802" s="198" t="s">
        <v>534</v>
      </c>
      <c r="L802" s="41"/>
      <c r="M802" s="203" t="s">
        <v>19</v>
      </c>
      <c r="N802" s="204" t="s">
        <v>43</v>
      </c>
      <c r="O802" s="77"/>
      <c r="P802" s="205">
        <f>O802*H802</f>
        <v>0</v>
      </c>
      <c r="Q802" s="205">
        <v>0</v>
      </c>
      <c r="R802" s="205">
        <f>Q802*H802</f>
        <v>0</v>
      </c>
      <c r="S802" s="205">
        <v>0</v>
      </c>
      <c r="T802" s="206">
        <f>S802*H802</f>
        <v>0</v>
      </c>
      <c r="AR802" s="15" t="s">
        <v>236</v>
      </c>
      <c r="AT802" s="15" t="s">
        <v>140</v>
      </c>
      <c r="AU802" s="15" t="s">
        <v>79</v>
      </c>
      <c r="AY802" s="15" t="s">
        <v>138</v>
      </c>
      <c r="BE802" s="207">
        <f>IF(N802="základní",J802,0)</f>
        <v>0</v>
      </c>
      <c r="BF802" s="207">
        <f>IF(N802="snížená",J802,0)</f>
        <v>0</v>
      </c>
      <c r="BG802" s="207">
        <f>IF(N802="zákl. přenesená",J802,0)</f>
        <v>0</v>
      </c>
      <c r="BH802" s="207">
        <f>IF(N802="sníž. přenesená",J802,0)</f>
        <v>0</v>
      </c>
      <c r="BI802" s="207">
        <f>IF(N802="nulová",J802,0)</f>
        <v>0</v>
      </c>
      <c r="BJ802" s="15" t="s">
        <v>77</v>
      </c>
      <c r="BK802" s="207">
        <f>ROUND(I802*H802,2)</f>
        <v>0</v>
      </c>
      <c r="BL802" s="15" t="s">
        <v>236</v>
      </c>
      <c r="BM802" s="15" t="s">
        <v>1349</v>
      </c>
    </row>
    <row r="803" spans="2:47" s="1" customFormat="1" ht="12">
      <c r="B803" s="36"/>
      <c r="C803" s="37"/>
      <c r="D803" s="208" t="s">
        <v>147</v>
      </c>
      <c r="E803" s="37"/>
      <c r="F803" s="209" t="s">
        <v>1350</v>
      </c>
      <c r="G803" s="37"/>
      <c r="H803" s="37"/>
      <c r="I803" s="122"/>
      <c r="J803" s="37"/>
      <c r="K803" s="37"/>
      <c r="L803" s="41"/>
      <c r="M803" s="210"/>
      <c r="N803" s="77"/>
      <c r="O803" s="77"/>
      <c r="P803" s="77"/>
      <c r="Q803" s="77"/>
      <c r="R803" s="77"/>
      <c r="S803" s="77"/>
      <c r="T803" s="78"/>
      <c r="AT803" s="15" t="s">
        <v>147</v>
      </c>
      <c r="AU803" s="15" t="s">
        <v>79</v>
      </c>
    </row>
    <row r="804" spans="2:63" s="10" customFormat="1" ht="22.8" customHeight="1">
      <c r="B804" s="180"/>
      <c r="C804" s="181"/>
      <c r="D804" s="182" t="s">
        <v>71</v>
      </c>
      <c r="E804" s="194" t="s">
        <v>1351</v>
      </c>
      <c r="F804" s="194" t="s">
        <v>1352</v>
      </c>
      <c r="G804" s="181"/>
      <c r="H804" s="181"/>
      <c r="I804" s="184"/>
      <c r="J804" s="195">
        <f>BK804</f>
        <v>0</v>
      </c>
      <c r="K804" s="181"/>
      <c r="L804" s="186"/>
      <c r="M804" s="187"/>
      <c r="N804" s="188"/>
      <c r="O804" s="188"/>
      <c r="P804" s="189">
        <f>SUM(P805:P855)</f>
        <v>0</v>
      </c>
      <c r="Q804" s="188"/>
      <c r="R804" s="189">
        <f>SUM(R805:R855)</f>
        <v>0.15361</v>
      </c>
      <c r="S804" s="188"/>
      <c r="T804" s="190">
        <f>SUM(T805:T855)</f>
        <v>0</v>
      </c>
      <c r="AR804" s="191" t="s">
        <v>79</v>
      </c>
      <c r="AT804" s="192" t="s">
        <v>71</v>
      </c>
      <c r="AU804" s="192" t="s">
        <v>77</v>
      </c>
      <c r="AY804" s="191" t="s">
        <v>138</v>
      </c>
      <c r="BK804" s="193">
        <f>SUM(BK805:BK855)</f>
        <v>0</v>
      </c>
    </row>
    <row r="805" spans="2:65" s="1" customFormat="1" ht="16.5" customHeight="1">
      <c r="B805" s="36"/>
      <c r="C805" s="196" t="s">
        <v>1353</v>
      </c>
      <c r="D805" s="196" t="s">
        <v>140</v>
      </c>
      <c r="E805" s="197" t="s">
        <v>1354</v>
      </c>
      <c r="F805" s="198" t="s">
        <v>1355</v>
      </c>
      <c r="G805" s="199" t="s">
        <v>1162</v>
      </c>
      <c r="H805" s="200">
        <v>1</v>
      </c>
      <c r="I805" s="201"/>
      <c r="J805" s="202">
        <f>ROUND(I805*H805,2)</f>
        <v>0</v>
      </c>
      <c r="K805" s="198" t="s">
        <v>144</v>
      </c>
      <c r="L805" s="41"/>
      <c r="M805" s="203" t="s">
        <v>19</v>
      </c>
      <c r="N805" s="204" t="s">
        <v>43</v>
      </c>
      <c r="O805" s="77"/>
      <c r="P805" s="205">
        <f>O805*H805</f>
        <v>0</v>
      </c>
      <c r="Q805" s="205">
        <v>0.01023</v>
      </c>
      <c r="R805" s="205">
        <f>Q805*H805</f>
        <v>0.01023</v>
      </c>
      <c r="S805" s="205">
        <v>0</v>
      </c>
      <c r="T805" s="206">
        <f>S805*H805</f>
        <v>0</v>
      </c>
      <c r="AR805" s="15" t="s">
        <v>236</v>
      </c>
      <c r="AT805" s="15" t="s">
        <v>140</v>
      </c>
      <c r="AU805" s="15" t="s">
        <v>79</v>
      </c>
      <c r="AY805" s="15" t="s">
        <v>138</v>
      </c>
      <c r="BE805" s="207">
        <f>IF(N805="základní",J805,0)</f>
        <v>0</v>
      </c>
      <c r="BF805" s="207">
        <f>IF(N805="snížená",J805,0)</f>
        <v>0</v>
      </c>
      <c r="BG805" s="207">
        <f>IF(N805="zákl. přenesená",J805,0)</f>
        <v>0</v>
      </c>
      <c r="BH805" s="207">
        <f>IF(N805="sníž. přenesená",J805,0)</f>
        <v>0</v>
      </c>
      <c r="BI805" s="207">
        <f>IF(N805="nulová",J805,0)</f>
        <v>0</v>
      </c>
      <c r="BJ805" s="15" t="s">
        <v>77</v>
      </c>
      <c r="BK805" s="207">
        <f>ROUND(I805*H805,2)</f>
        <v>0</v>
      </c>
      <c r="BL805" s="15" t="s">
        <v>236</v>
      </c>
      <c r="BM805" s="15" t="s">
        <v>1356</v>
      </c>
    </row>
    <row r="806" spans="2:47" s="1" customFormat="1" ht="12">
      <c r="B806" s="36"/>
      <c r="C806" s="37"/>
      <c r="D806" s="208" t="s">
        <v>147</v>
      </c>
      <c r="E806" s="37"/>
      <c r="F806" s="209" t="s">
        <v>1357</v>
      </c>
      <c r="G806" s="37"/>
      <c r="H806" s="37"/>
      <c r="I806" s="122"/>
      <c r="J806" s="37"/>
      <c r="K806" s="37"/>
      <c r="L806" s="41"/>
      <c r="M806" s="210"/>
      <c r="N806" s="77"/>
      <c r="O806" s="77"/>
      <c r="P806" s="77"/>
      <c r="Q806" s="77"/>
      <c r="R806" s="77"/>
      <c r="S806" s="77"/>
      <c r="T806" s="78"/>
      <c r="AT806" s="15" t="s">
        <v>147</v>
      </c>
      <c r="AU806" s="15" t="s">
        <v>79</v>
      </c>
    </row>
    <row r="807" spans="2:65" s="1" customFormat="1" ht="16.5" customHeight="1">
      <c r="B807" s="36"/>
      <c r="C807" s="196" t="s">
        <v>1358</v>
      </c>
      <c r="D807" s="196" t="s">
        <v>140</v>
      </c>
      <c r="E807" s="197" t="s">
        <v>1359</v>
      </c>
      <c r="F807" s="198" t="s">
        <v>1360</v>
      </c>
      <c r="G807" s="199" t="s">
        <v>360</v>
      </c>
      <c r="H807" s="200">
        <v>3</v>
      </c>
      <c r="I807" s="201"/>
      <c r="J807" s="202">
        <f>ROUND(I807*H807,2)</f>
        <v>0</v>
      </c>
      <c r="K807" s="198" t="s">
        <v>144</v>
      </c>
      <c r="L807" s="41"/>
      <c r="M807" s="203" t="s">
        <v>19</v>
      </c>
      <c r="N807" s="204" t="s">
        <v>43</v>
      </c>
      <c r="O807" s="77"/>
      <c r="P807" s="205">
        <f>O807*H807</f>
        <v>0</v>
      </c>
      <c r="Q807" s="205">
        <v>0.00031</v>
      </c>
      <c r="R807" s="205">
        <f>Q807*H807</f>
        <v>0.00093</v>
      </c>
      <c r="S807" s="205">
        <v>0</v>
      </c>
      <c r="T807" s="206">
        <f>S807*H807</f>
        <v>0</v>
      </c>
      <c r="AR807" s="15" t="s">
        <v>236</v>
      </c>
      <c r="AT807" s="15" t="s">
        <v>140</v>
      </c>
      <c r="AU807" s="15" t="s">
        <v>79</v>
      </c>
      <c r="AY807" s="15" t="s">
        <v>138</v>
      </c>
      <c r="BE807" s="207">
        <f>IF(N807="základní",J807,0)</f>
        <v>0</v>
      </c>
      <c r="BF807" s="207">
        <f>IF(N807="snížená",J807,0)</f>
        <v>0</v>
      </c>
      <c r="BG807" s="207">
        <f>IF(N807="zákl. přenesená",J807,0)</f>
        <v>0</v>
      </c>
      <c r="BH807" s="207">
        <f>IF(N807="sníž. přenesená",J807,0)</f>
        <v>0</v>
      </c>
      <c r="BI807" s="207">
        <f>IF(N807="nulová",J807,0)</f>
        <v>0</v>
      </c>
      <c r="BJ807" s="15" t="s">
        <v>77</v>
      </c>
      <c r="BK807" s="207">
        <f>ROUND(I807*H807,2)</f>
        <v>0</v>
      </c>
      <c r="BL807" s="15" t="s">
        <v>236</v>
      </c>
      <c r="BM807" s="15" t="s">
        <v>1361</v>
      </c>
    </row>
    <row r="808" spans="2:47" s="1" customFormat="1" ht="12">
      <c r="B808" s="36"/>
      <c r="C808" s="37"/>
      <c r="D808" s="208" t="s">
        <v>147</v>
      </c>
      <c r="E808" s="37"/>
      <c r="F808" s="209" t="s">
        <v>1360</v>
      </c>
      <c r="G808" s="37"/>
      <c r="H808" s="37"/>
      <c r="I808" s="122"/>
      <c r="J808" s="37"/>
      <c r="K808" s="37"/>
      <c r="L808" s="41"/>
      <c r="M808" s="210"/>
      <c r="N808" s="77"/>
      <c r="O808" s="77"/>
      <c r="P808" s="77"/>
      <c r="Q808" s="77"/>
      <c r="R808" s="77"/>
      <c r="S808" s="77"/>
      <c r="T808" s="78"/>
      <c r="AT808" s="15" t="s">
        <v>147</v>
      </c>
      <c r="AU808" s="15" t="s">
        <v>79</v>
      </c>
    </row>
    <row r="809" spans="2:65" s="1" customFormat="1" ht="16.5" customHeight="1">
      <c r="B809" s="36"/>
      <c r="C809" s="196" t="s">
        <v>1362</v>
      </c>
      <c r="D809" s="196" t="s">
        <v>140</v>
      </c>
      <c r="E809" s="197" t="s">
        <v>1363</v>
      </c>
      <c r="F809" s="198" t="s">
        <v>1364</v>
      </c>
      <c r="G809" s="199" t="s">
        <v>360</v>
      </c>
      <c r="H809" s="200">
        <v>1</v>
      </c>
      <c r="I809" s="201"/>
      <c r="J809" s="202">
        <f>ROUND(I809*H809,2)</f>
        <v>0</v>
      </c>
      <c r="K809" s="198" t="s">
        <v>19</v>
      </c>
      <c r="L809" s="41"/>
      <c r="M809" s="203" t="s">
        <v>19</v>
      </c>
      <c r="N809" s="204" t="s">
        <v>43</v>
      </c>
      <c r="O809" s="77"/>
      <c r="P809" s="205">
        <f>O809*H809</f>
        <v>0</v>
      </c>
      <c r="Q809" s="205">
        <v>0</v>
      </c>
      <c r="R809" s="205">
        <f>Q809*H809</f>
        <v>0</v>
      </c>
      <c r="S809" s="205">
        <v>0</v>
      </c>
      <c r="T809" s="206">
        <f>S809*H809</f>
        <v>0</v>
      </c>
      <c r="AR809" s="15" t="s">
        <v>236</v>
      </c>
      <c r="AT809" s="15" t="s">
        <v>140</v>
      </c>
      <c r="AU809" s="15" t="s">
        <v>79</v>
      </c>
      <c r="AY809" s="15" t="s">
        <v>138</v>
      </c>
      <c r="BE809" s="207">
        <f>IF(N809="základní",J809,0)</f>
        <v>0</v>
      </c>
      <c r="BF809" s="207">
        <f>IF(N809="snížená",J809,0)</f>
        <v>0</v>
      </c>
      <c r="BG809" s="207">
        <f>IF(N809="zákl. přenesená",J809,0)</f>
        <v>0</v>
      </c>
      <c r="BH809" s="207">
        <f>IF(N809="sníž. přenesená",J809,0)</f>
        <v>0</v>
      </c>
      <c r="BI809" s="207">
        <f>IF(N809="nulová",J809,0)</f>
        <v>0</v>
      </c>
      <c r="BJ809" s="15" t="s">
        <v>77</v>
      </c>
      <c r="BK809" s="207">
        <f>ROUND(I809*H809,2)</f>
        <v>0</v>
      </c>
      <c r="BL809" s="15" t="s">
        <v>236</v>
      </c>
      <c r="BM809" s="15" t="s">
        <v>1365</v>
      </c>
    </row>
    <row r="810" spans="2:47" s="1" customFormat="1" ht="12">
      <c r="B810" s="36"/>
      <c r="C810" s="37"/>
      <c r="D810" s="208" t="s">
        <v>147</v>
      </c>
      <c r="E810" s="37"/>
      <c r="F810" s="209" t="s">
        <v>1364</v>
      </c>
      <c r="G810" s="37"/>
      <c r="H810" s="37"/>
      <c r="I810" s="122"/>
      <c r="J810" s="37"/>
      <c r="K810" s="37"/>
      <c r="L810" s="41"/>
      <c r="M810" s="210"/>
      <c r="N810" s="77"/>
      <c r="O810" s="77"/>
      <c r="P810" s="77"/>
      <c r="Q810" s="77"/>
      <c r="R810" s="77"/>
      <c r="S810" s="77"/>
      <c r="T810" s="78"/>
      <c r="AT810" s="15" t="s">
        <v>147</v>
      </c>
      <c r="AU810" s="15" t="s">
        <v>79</v>
      </c>
    </row>
    <row r="811" spans="2:65" s="1" customFormat="1" ht="16.5" customHeight="1">
      <c r="B811" s="36"/>
      <c r="C811" s="196" t="s">
        <v>1366</v>
      </c>
      <c r="D811" s="196" t="s">
        <v>140</v>
      </c>
      <c r="E811" s="197" t="s">
        <v>1367</v>
      </c>
      <c r="F811" s="198" t="s">
        <v>1368</v>
      </c>
      <c r="G811" s="199" t="s">
        <v>1162</v>
      </c>
      <c r="H811" s="200">
        <v>2</v>
      </c>
      <c r="I811" s="201"/>
      <c r="J811" s="202">
        <f>ROUND(I811*H811,2)</f>
        <v>0</v>
      </c>
      <c r="K811" s="198" t="s">
        <v>144</v>
      </c>
      <c r="L811" s="41"/>
      <c r="M811" s="203" t="s">
        <v>19</v>
      </c>
      <c r="N811" s="204" t="s">
        <v>43</v>
      </c>
      <c r="O811" s="77"/>
      <c r="P811" s="205">
        <f>O811*H811</f>
        <v>0</v>
      </c>
      <c r="Q811" s="205">
        <v>0.01587</v>
      </c>
      <c r="R811" s="205">
        <f>Q811*H811</f>
        <v>0.03174</v>
      </c>
      <c r="S811" s="205">
        <v>0</v>
      </c>
      <c r="T811" s="206">
        <f>S811*H811</f>
        <v>0</v>
      </c>
      <c r="AR811" s="15" t="s">
        <v>236</v>
      </c>
      <c r="AT811" s="15" t="s">
        <v>140</v>
      </c>
      <c r="AU811" s="15" t="s">
        <v>79</v>
      </c>
      <c r="AY811" s="15" t="s">
        <v>138</v>
      </c>
      <c r="BE811" s="207">
        <f>IF(N811="základní",J811,0)</f>
        <v>0</v>
      </c>
      <c r="BF811" s="207">
        <f>IF(N811="snížená",J811,0)</f>
        <v>0</v>
      </c>
      <c r="BG811" s="207">
        <f>IF(N811="zákl. přenesená",J811,0)</f>
        <v>0</v>
      </c>
      <c r="BH811" s="207">
        <f>IF(N811="sníž. přenesená",J811,0)</f>
        <v>0</v>
      </c>
      <c r="BI811" s="207">
        <f>IF(N811="nulová",J811,0)</f>
        <v>0</v>
      </c>
      <c r="BJ811" s="15" t="s">
        <v>77</v>
      </c>
      <c r="BK811" s="207">
        <f>ROUND(I811*H811,2)</f>
        <v>0</v>
      </c>
      <c r="BL811" s="15" t="s">
        <v>236</v>
      </c>
      <c r="BM811" s="15" t="s">
        <v>1369</v>
      </c>
    </row>
    <row r="812" spans="2:47" s="1" customFormat="1" ht="12">
      <c r="B812" s="36"/>
      <c r="C812" s="37"/>
      <c r="D812" s="208" t="s">
        <v>147</v>
      </c>
      <c r="E812" s="37"/>
      <c r="F812" s="209" t="s">
        <v>1370</v>
      </c>
      <c r="G812" s="37"/>
      <c r="H812" s="37"/>
      <c r="I812" s="122"/>
      <c r="J812" s="37"/>
      <c r="K812" s="37"/>
      <c r="L812" s="41"/>
      <c r="M812" s="210"/>
      <c r="N812" s="77"/>
      <c r="O812" s="77"/>
      <c r="P812" s="77"/>
      <c r="Q812" s="77"/>
      <c r="R812" s="77"/>
      <c r="S812" s="77"/>
      <c r="T812" s="78"/>
      <c r="AT812" s="15" t="s">
        <v>147</v>
      </c>
      <c r="AU812" s="15" t="s">
        <v>79</v>
      </c>
    </row>
    <row r="813" spans="2:65" s="1" customFormat="1" ht="16.5" customHeight="1">
      <c r="B813" s="36"/>
      <c r="C813" s="196" t="s">
        <v>1371</v>
      </c>
      <c r="D813" s="196" t="s">
        <v>140</v>
      </c>
      <c r="E813" s="197" t="s">
        <v>1372</v>
      </c>
      <c r="F813" s="198" t="s">
        <v>1373</v>
      </c>
      <c r="G813" s="199" t="s">
        <v>1162</v>
      </c>
      <c r="H813" s="200">
        <v>2</v>
      </c>
      <c r="I813" s="201"/>
      <c r="J813" s="202">
        <f>ROUND(I813*H813,2)</f>
        <v>0</v>
      </c>
      <c r="K813" s="198" t="s">
        <v>144</v>
      </c>
      <c r="L813" s="41"/>
      <c r="M813" s="203" t="s">
        <v>19</v>
      </c>
      <c r="N813" s="204" t="s">
        <v>43</v>
      </c>
      <c r="O813" s="77"/>
      <c r="P813" s="205">
        <f>O813*H813</f>
        <v>0</v>
      </c>
      <c r="Q813" s="205">
        <v>0.02125</v>
      </c>
      <c r="R813" s="205">
        <f>Q813*H813</f>
        <v>0.0425</v>
      </c>
      <c r="S813" s="205">
        <v>0</v>
      </c>
      <c r="T813" s="206">
        <f>S813*H813</f>
        <v>0</v>
      </c>
      <c r="AR813" s="15" t="s">
        <v>236</v>
      </c>
      <c r="AT813" s="15" t="s">
        <v>140</v>
      </c>
      <c r="AU813" s="15" t="s">
        <v>79</v>
      </c>
      <c r="AY813" s="15" t="s">
        <v>138</v>
      </c>
      <c r="BE813" s="207">
        <f>IF(N813="základní",J813,0)</f>
        <v>0</v>
      </c>
      <c r="BF813" s="207">
        <f>IF(N813="snížená",J813,0)</f>
        <v>0</v>
      </c>
      <c r="BG813" s="207">
        <f>IF(N813="zákl. přenesená",J813,0)</f>
        <v>0</v>
      </c>
      <c r="BH813" s="207">
        <f>IF(N813="sníž. přenesená",J813,0)</f>
        <v>0</v>
      </c>
      <c r="BI813" s="207">
        <f>IF(N813="nulová",J813,0)</f>
        <v>0</v>
      </c>
      <c r="BJ813" s="15" t="s">
        <v>77</v>
      </c>
      <c r="BK813" s="207">
        <f>ROUND(I813*H813,2)</f>
        <v>0</v>
      </c>
      <c r="BL813" s="15" t="s">
        <v>236</v>
      </c>
      <c r="BM813" s="15" t="s">
        <v>1374</v>
      </c>
    </row>
    <row r="814" spans="2:47" s="1" customFormat="1" ht="12">
      <c r="B814" s="36"/>
      <c r="C814" s="37"/>
      <c r="D814" s="208" t="s">
        <v>147</v>
      </c>
      <c r="E814" s="37"/>
      <c r="F814" s="209" t="s">
        <v>1375</v>
      </c>
      <c r="G814" s="37"/>
      <c r="H814" s="37"/>
      <c r="I814" s="122"/>
      <c r="J814" s="37"/>
      <c r="K814" s="37"/>
      <c r="L814" s="41"/>
      <c r="M814" s="210"/>
      <c r="N814" s="77"/>
      <c r="O814" s="77"/>
      <c r="P814" s="77"/>
      <c r="Q814" s="77"/>
      <c r="R814" s="77"/>
      <c r="S814" s="77"/>
      <c r="T814" s="78"/>
      <c r="AT814" s="15" t="s">
        <v>147</v>
      </c>
      <c r="AU814" s="15" t="s">
        <v>79</v>
      </c>
    </row>
    <row r="815" spans="2:65" s="1" customFormat="1" ht="16.5" customHeight="1">
      <c r="B815" s="36"/>
      <c r="C815" s="196" t="s">
        <v>1376</v>
      </c>
      <c r="D815" s="196" t="s">
        <v>140</v>
      </c>
      <c r="E815" s="197" t="s">
        <v>1377</v>
      </c>
      <c r="F815" s="198" t="s">
        <v>1378</v>
      </c>
      <c r="G815" s="199" t="s">
        <v>1162</v>
      </c>
      <c r="H815" s="200">
        <v>1</v>
      </c>
      <c r="I815" s="201"/>
      <c r="J815" s="202">
        <f>ROUND(I815*H815,2)</f>
        <v>0</v>
      </c>
      <c r="K815" s="198" t="s">
        <v>144</v>
      </c>
      <c r="L815" s="41"/>
      <c r="M815" s="203" t="s">
        <v>19</v>
      </c>
      <c r="N815" s="204" t="s">
        <v>43</v>
      </c>
      <c r="O815" s="77"/>
      <c r="P815" s="205">
        <f>O815*H815</f>
        <v>0</v>
      </c>
      <c r="Q815" s="205">
        <v>0.00052</v>
      </c>
      <c r="R815" s="205">
        <f>Q815*H815</f>
        <v>0.00052</v>
      </c>
      <c r="S815" s="205">
        <v>0</v>
      </c>
      <c r="T815" s="206">
        <f>S815*H815</f>
        <v>0</v>
      </c>
      <c r="AR815" s="15" t="s">
        <v>236</v>
      </c>
      <c r="AT815" s="15" t="s">
        <v>140</v>
      </c>
      <c r="AU815" s="15" t="s">
        <v>79</v>
      </c>
      <c r="AY815" s="15" t="s">
        <v>138</v>
      </c>
      <c r="BE815" s="207">
        <f>IF(N815="základní",J815,0)</f>
        <v>0</v>
      </c>
      <c r="BF815" s="207">
        <f>IF(N815="snížená",J815,0)</f>
        <v>0</v>
      </c>
      <c r="BG815" s="207">
        <f>IF(N815="zákl. přenesená",J815,0)</f>
        <v>0</v>
      </c>
      <c r="BH815" s="207">
        <f>IF(N815="sníž. přenesená",J815,0)</f>
        <v>0</v>
      </c>
      <c r="BI815" s="207">
        <f>IF(N815="nulová",J815,0)</f>
        <v>0</v>
      </c>
      <c r="BJ815" s="15" t="s">
        <v>77</v>
      </c>
      <c r="BK815" s="207">
        <f>ROUND(I815*H815,2)</f>
        <v>0</v>
      </c>
      <c r="BL815" s="15" t="s">
        <v>236</v>
      </c>
      <c r="BM815" s="15" t="s">
        <v>1379</v>
      </c>
    </row>
    <row r="816" spans="2:47" s="1" customFormat="1" ht="12">
      <c r="B816" s="36"/>
      <c r="C816" s="37"/>
      <c r="D816" s="208" t="s">
        <v>147</v>
      </c>
      <c r="E816" s="37"/>
      <c r="F816" s="209" t="s">
        <v>1378</v>
      </c>
      <c r="G816" s="37"/>
      <c r="H816" s="37"/>
      <c r="I816" s="122"/>
      <c r="J816" s="37"/>
      <c r="K816" s="37"/>
      <c r="L816" s="41"/>
      <c r="M816" s="210"/>
      <c r="N816" s="77"/>
      <c r="O816" s="77"/>
      <c r="P816" s="77"/>
      <c r="Q816" s="77"/>
      <c r="R816" s="77"/>
      <c r="S816" s="77"/>
      <c r="T816" s="78"/>
      <c r="AT816" s="15" t="s">
        <v>147</v>
      </c>
      <c r="AU816" s="15" t="s">
        <v>79</v>
      </c>
    </row>
    <row r="817" spans="2:65" s="1" customFormat="1" ht="16.5" customHeight="1">
      <c r="B817" s="36"/>
      <c r="C817" s="196" t="s">
        <v>1380</v>
      </c>
      <c r="D817" s="196" t="s">
        <v>140</v>
      </c>
      <c r="E817" s="197" t="s">
        <v>1381</v>
      </c>
      <c r="F817" s="198" t="s">
        <v>1382</v>
      </c>
      <c r="G817" s="199" t="s">
        <v>1162</v>
      </c>
      <c r="H817" s="200">
        <v>1</v>
      </c>
      <c r="I817" s="201"/>
      <c r="J817" s="202">
        <f>ROUND(I817*H817,2)</f>
        <v>0</v>
      </c>
      <c r="K817" s="198" t="s">
        <v>144</v>
      </c>
      <c r="L817" s="41"/>
      <c r="M817" s="203" t="s">
        <v>19</v>
      </c>
      <c r="N817" s="204" t="s">
        <v>43</v>
      </c>
      <c r="O817" s="77"/>
      <c r="P817" s="205">
        <f>O817*H817</f>
        <v>0</v>
      </c>
      <c r="Q817" s="205">
        <v>0.00052</v>
      </c>
      <c r="R817" s="205">
        <f>Q817*H817</f>
        <v>0.00052</v>
      </c>
      <c r="S817" s="205">
        <v>0</v>
      </c>
      <c r="T817" s="206">
        <f>S817*H817</f>
        <v>0</v>
      </c>
      <c r="AR817" s="15" t="s">
        <v>236</v>
      </c>
      <c r="AT817" s="15" t="s">
        <v>140</v>
      </c>
      <c r="AU817" s="15" t="s">
        <v>79</v>
      </c>
      <c r="AY817" s="15" t="s">
        <v>138</v>
      </c>
      <c r="BE817" s="207">
        <f>IF(N817="základní",J817,0)</f>
        <v>0</v>
      </c>
      <c r="BF817" s="207">
        <f>IF(N817="snížená",J817,0)</f>
        <v>0</v>
      </c>
      <c r="BG817" s="207">
        <f>IF(N817="zákl. přenesená",J817,0)</f>
        <v>0</v>
      </c>
      <c r="BH817" s="207">
        <f>IF(N817="sníž. přenesená",J817,0)</f>
        <v>0</v>
      </c>
      <c r="BI817" s="207">
        <f>IF(N817="nulová",J817,0)</f>
        <v>0</v>
      </c>
      <c r="BJ817" s="15" t="s">
        <v>77</v>
      </c>
      <c r="BK817" s="207">
        <f>ROUND(I817*H817,2)</f>
        <v>0</v>
      </c>
      <c r="BL817" s="15" t="s">
        <v>236</v>
      </c>
      <c r="BM817" s="15" t="s">
        <v>1383</v>
      </c>
    </row>
    <row r="818" spans="2:47" s="1" customFormat="1" ht="12">
      <c r="B818" s="36"/>
      <c r="C818" s="37"/>
      <c r="D818" s="208" t="s">
        <v>147</v>
      </c>
      <c r="E818" s="37"/>
      <c r="F818" s="209" t="s">
        <v>1384</v>
      </c>
      <c r="G818" s="37"/>
      <c r="H818" s="37"/>
      <c r="I818" s="122"/>
      <c r="J818" s="37"/>
      <c r="K818" s="37"/>
      <c r="L818" s="41"/>
      <c r="M818" s="210"/>
      <c r="N818" s="77"/>
      <c r="O818" s="77"/>
      <c r="P818" s="77"/>
      <c r="Q818" s="77"/>
      <c r="R818" s="77"/>
      <c r="S818" s="77"/>
      <c r="T818" s="78"/>
      <c r="AT818" s="15" t="s">
        <v>147</v>
      </c>
      <c r="AU818" s="15" t="s">
        <v>79</v>
      </c>
    </row>
    <row r="819" spans="2:65" s="1" customFormat="1" ht="16.5" customHeight="1">
      <c r="B819" s="36"/>
      <c r="C819" s="196" t="s">
        <v>1385</v>
      </c>
      <c r="D819" s="196" t="s">
        <v>140</v>
      </c>
      <c r="E819" s="197" t="s">
        <v>1386</v>
      </c>
      <c r="F819" s="198" t="s">
        <v>1387</v>
      </c>
      <c r="G819" s="199" t="s">
        <v>1162</v>
      </c>
      <c r="H819" s="200">
        <v>1</v>
      </c>
      <c r="I819" s="201"/>
      <c r="J819" s="202">
        <f>ROUND(I819*H819,2)</f>
        <v>0</v>
      </c>
      <c r="K819" s="198" t="s">
        <v>144</v>
      </c>
      <c r="L819" s="41"/>
      <c r="M819" s="203" t="s">
        <v>19</v>
      </c>
      <c r="N819" s="204" t="s">
        <v>43</v>
      </c>
      <c r="O819" s="77"/>
      <c r="P819" s="205">
        <f>O819*H819</f>
        <v>0</v>
      </c>
      <c r="Q819" s="205">
        <v>0.00052</v>
      </c>
      <c r="R819" s="205">
        <f>Q819*H819</f>
        <v>0.00052</v>
      </c>
      <c r="S819" s="205">
        <v>0</v>
      </c>
      <c r="T819" s="206">
        <f>S819*H819</f>
        <v>0</v>
      </c>
      <c r="AR819" s="15" t="s">
        <v>236</v>
      </c>
      <c r="AT819" s="15" t="s">
        <v>140</v>
      </c>
      <c r="AU819" s="15" t="s">
        <v>79</v>
      </c>
      <c r="AY819" s="15" t="s">
        <v>138</v>
      </c>
      <c r="BE819" s="207">
        <f>IF(N819="základní",J819,0)</f>
        <v>0</v>
      </c>
      <c r="BF819" s="207">
        <f>IF(N819="snížená",J819,0)</f>
        <v>0</v>
      </c>
      <c r="BG819" s="207">
        <f>IF(N819="zákl. přenesená",J819,0)</f>
        <v>0</v>
      </c>
      <c r="BH819" s="207">
        <f>IF(N819="sníž. přenesená",J819,0)</f>
        <v>0</v>
      </c>
      <c r="BI819" s="207">
        <f>IF(N819="nulová",J819,0)</f>
        <v>0</v>
      </c>
      <c r="BJ819" s="15" t="s">
        <v>77</v>
      </c>
      <c r="BK819" s="207">
        <f>ROUND(I819*H819,2)</f>
        <v>0</v>
      </c>
      <c r="BL819" s="15" t="s">
        <v>236</v>
      </c>
      <c r="BM819" s="15" t="s">
        <v>1388</v>
      </c>
    </row>
    <row r="820" spans="2:47" s="1" customFormat="1" ht="12">
      <c r="B820" s="36"/>
      <c r="C820" s="37"/>
      <c r="D820" s="208" t="s">
        <v>147</v>
      </c>
      <c r="E820" s="37"/>
      <c r="F820" s="209" t="s">
        <v>1387</v>
      </c>
      <c r="G820" s="37"/>
      <c r="H820" s="37"/>
      <c r="I820" s="122"/>
      <c r="J820" s="37"/>
      <c r="K820" s="37"/>
      <c r="L820" s="41"/>
      <c r="M820" s="210"/>
      <c r="N820" s="77"/>
      <c r="O820" s="77"/>
      <c r="P820" s="77"/>
      <c r="Q820" s="77"/>
      <c r="R820" s="77"/>
      <c r="S820" s="77"/>
      <c r="T820" s="78"/>
      <c r="AT820" s="15" t="s">
        <v>147</v>
      </c>
      <c r="AU820" s="15" t="s">
        <v>79</v>
      </c>
    </row>
    <row r="821" spans="2:65" s="1" customFormat="1" ht="16.5" customHeight="1">
      <c r="B821" s="36"/>
      <c r="C821" s="196" t="s">
        <v>1389</v>
      </c>
      <c r="D821" s="196" t="s">
        <v>140</v>
      </c>
      <c r="E821" s="197" t="s">
        <v>1390</v>
      </c>
      <c r="F821" s="198" t="s">
        <v>1391</v>
      </c>
      <c r="G821" s="199" t="s">
        <v>1162</v>
      </c>
      <c r="H821" s="200">
        <v>1</v>
      </c>
      <c r="I821" s="201"/>
      <c r="J821" s="202">
        <f>ROUND(I821*H821,2)</f>
        <v>0</v>
      </c>
      <c r="K821" s="198" t="s">
        <v>144</v>
      </c>
      <c r="L821" s="41"/>
      <c r="M821" s="203" t="s">
        <v>19</v>
      </c>
      <c r="N821" s="204" t="s">
        <v>43</v>
      </c>
      <c r="O821" s="77"/>
      <c r="P821" s="205">
        <f>O821*H821</f>
        <v>0</v>
      </c>
      <c r="Q821" s="205">
        <v>0.05503</v>
      </c>
      <c r="R821" s="205">
        <f>Q821*H821</f>
        <v>0.05503</v>
      </c>
      <c r="S821" s="205">
        <v>0</v>
      </c>
      <c r="T821" s="206">
        <f>S821*H821</f>
        <v>0</v>
      </c>
      <c r="AR821" s="15" t="s">
        <v>236</v>
      </c>
      <c r="AT821" s="15" t="s">
        <v>140</v>
      </c>
      <c r="AU821" s="15" t="s">
        <v>79</v>
      </c>
      <c r="AY821" s="15" t="s">
        <v>138</v>
      </c>
      <c r="BE821" s="207">
        <f>IF(N821="základní",J821,0)</f>
        <v>0</v>
      </c>
      <c r="BF821" s="207">
        <f>IF(N821="snížená",J821,0)</f>
        <v>0</v>
      </c>
      <c r="BG821" s="207">
        <f>IF(N821="zákl. přenesená",J821,0)</f>
        <v>0</v>
      </c>
      <c r="BH821" s="207">
        <f>IF(N821="sníž. přenesená",J821,0)</f>
        <v>0</v>
      </c>
      <c r="BI821" s="207">
        <f>IF(N821="nulová",J821,0)</f>
        <v>0</v>
      </c>
      <c r="BJ821" s="15" t="s">
        <v>77</v>
      </c>
      <c r="BK821" s="207">
        <f>ROUND(I821*H821,2)</f>
        <v>0</v>
      </c>
      <c r="BL821" s="15" t="s">
        <v>236</v>
      </c>
      <c r="BM821" s="15" t="s">
        <v>1392</v>
      </c>
    </row>
    <row r="822" spans="2:47" s="1" customFormat="1" ht="12">
      <c r="B822" s="36"/>
      <c r="C822" s="37"/>
      <c r="D822" s="208" t="s">
        <v>147</v>
      </c>
      <c r="E822" s="37"/>
      <c r="F822" s="209" t="s">
        <v>1393</v>
      </c>
      <c r="G822" s="37"/>
      <c r="H822" s="37"/>
      <c r="I822" s="122"/>
      <c r="J822" s="37"/>
      <c r="K822" s="37"/>
      <c r="L822" s="41"/>
      <c r="M822" s="210"/>
      <c r="N822" s="77"/>
      <c r="O822" s="77"/>
      <c r="P822" s="77"/>
      <c r="Q822" s="77"/>
      <c r="R822" s="77"/>
      <c r="S822" s="77"/>
      <c r="T822" s="78"/>
      <c r="AT822" s="15" t="s">
        <v>147</v>
      </c>
      <c r="AU822" s="15" t="s">
        <v>79</v>
      </c>
    </row>
    <row r="823" spans="2:65" s="1" customFormat="1" ht="16.5" customHeight="1">
      <c r="B823" s="36"/>
      <c r="C823" s="196" t="s">
        <v>1394</v>
      </c>
      <c r="D823" s="196" t="s">
        <v>140</v>
      </c>
      <c r="E823" s="197" t="s">
        <v>1395</v>
      </c>
      <c r="F823" s="198" t="s">
        <v>1396</v>
      </c>
      <c r="G823" s="199" t="s">
        <v>360</v>
      </c>
      <c r="H823" s="200">
        <v>1</v>
      </c>
      <c r="I823" s="201"/>
      <c r="J823" s="202">
        <f>ROUND(I823*H823,2)</f>
        <v>0</v>
      </c>
      <c r="K823" s="198" t="s">
        <v>144</v>
      </c>
      <c r="L823" s="41"/>
      <c r="M823" s="203" t="s">
        <v>19</v>
      </c>
      <c r="N823" s="204" t="s">
        <v>43</v>
      </c>
      <c r="O823" s="77"/>
      <c r="P823" s="205">
        <f>O823*H823</f>
        <v>0</v>
      </c>
      <c r="Q823" s="205">
        <v>0.00021</v>
      </c>
      <c r="R823" s="205">
        <f>Q823*H823</f>
        <v>0.00021</v>
      </c>
      <c r="S823" s="205">
        <v>0</v>
      </c>
      <c r="T823" s="206">
        <f>S823*H823</f>
        <v>0</v>
      </c>
      <c r="AR823" s="15" t="s">
        <v>236</v>
      </c>
      <c r="AT823" s="15" t="s">
        <v>140</v>
      </c>
      <c r="AU823" s="15" t="s">
        <v>79</v>
      </c>
      <c r="AY823" s="15" t="s">
        <v>138</v>
      </c>
      <c r="BE823" s="207">
        <f>IF(N823="základní",J823,0)</f>
        <v>0</v>
      </c>
      <c r="BF823" s="207">
        <f>IF(N823="snížená",J823,0)</f>
        <v>0</v>
      </c>
      <c r="BG823" s="207">
        <f>IF(N823="zákl. přenesená",J823,0)</f>
        <v>0</v>
      </c>
      <c r="BH823" s="207">
        <f>IF(N823="sníž. přenesená",J823,0)</f>
        <v>0</v>
      </c>
      <c r="BI823" s="207">
        <f>IF(N823="nulová",J823,0)</f>
        <v>0</v>
      </c>
      <c r="BJ823" s="15" t="s">
        <v>77</v>
      </c>
      <c r="BK823" s="207">
        <f>ROUND(I823*H823,2)</f>
        <v>0</v>
      </c>
      <c r="BL823" s="15" t="s">
        <v>236</v>
      </c>
      <c r="BM823" s="15" t="s">
        <v>1397</v>
      </c>
    </row>
    <row r="824" spans="2:47" s="1" customFormat="1" ht="12">
      <c r="B824" s="36"/>
      <c r="C824" s="37"/>
      <c r="D824" s="208" t="s">
        <v>147</v>
      </c>
      <c r="E824" s="37"/>
      <c r="F824" s="209" t="s">
        <v>1398</v>
      </c>
      <c r="G824" s="37"/>
      <c r="H824" s="37"/>
      <c r="I824" s="122"/>
      <c r="J824" s="37"/>
      <c r="K824" s="37"/>
      <c r="L824" s="41"/>
      <c r="M824" s="210"/>
      <c r="N824" s="77"/>
      <c r="O824" s="77"/>
      <c r="P824" s="77"/>
      <c r="Q824" s="77"/>
      <c r="R824" s="77"/>
      <c r="S824" s="77"/>
      <c r="T824" s="78"/>
      <c r="AT824" s="15" t="s">
        <v>147</v>
      </c>
      <c r="AU824" s="15" t="s">
        <v>79</v>
      </c>
    </row>
    <row r="825" spans="2:65" s="1" customFormat="1" ht="16.5" customHeight="1">
      <c r="B825" s="36"/>
      <c r="C825" s="196" t="s">
        <v>1399</v>
      </c>
      <c r="D825" s="196" t="s">
        <v>140</v>
      </c>
      <c r="E825" s="197" t="s">
        <v>1400</v>
      </c>
      <c r="F825" s="198" t="s">
        <v>1401</v>
      </c>
      <c r="G825" s="199" t="s">
        <v>360</v>
      </c>
      <c r="H825" s="200">
        <v>2</v>
      </c>
      <c r="I825" s="201"/>
      <c r="J825" s="202">
        <f>ROUND(I825*H825,2)</f>
        <v>0</v>
      </c>
      <c r="K825" s="198" t="s">
        <v>144</v>
      </c>
      <c r="L825" s="41"/>
      <c r="M825" s="203" t="s">
        <v>19</v>
      </c>
      <c r="N825" s="204" t="s">
        <v>43</v>
      </c>
      <c r="O825" s="77"/>
      <c r="P825" s="205">
        <f>O825*H825</f>
        <v>0</v>
      </c>
      <c r="Q825" s="205">
        <v>0.001</v>
      </c>
      <c r="R825" s="205">
        <f>Q825*H825</f>
        <v>0.002</v>
      </c>
      <c r="S825" s="205">
        <v>0</v>
      </c>
      <c r="T825" s="206">
        <f>S825*H825</f>
        <v>0</v>
      </c>
      <c r="AR825" s="15" t="s">
        <v>236</v>
      </c>
      <c r="AT825" s="15" t="s">
        <v>140</v>
      </c>
      <c r="AU825" s="15" t="s">
        <v>79</v>
      </c>
      <c r="AY825" s="15" t="s">
        <v>138</v>
      </c>
      <c r="BE825" s="207">
        <f>IF(N825="základní",J825,0)</f>
        <v>0</v>
      </c>
      <c r="BF825" s="207">
        <f>IF(N825="snížená",J825,0)</f>
        <v>0</v>
      </c>
      <c r="BG825" s="207">
        <f>IF(N825="zákl. přenesená",J825,0)</f>
        <v>0</v>
      </c>
      <c r="BH825" s="207">
        <f>IF(N825="sníž. přenesená",J825,0)</f>
        <v>0</v>
      </c>
      <c r="BI825" s="207">
        <f>IF(N825="nulová",J825,0)</f>
        <v>0</v>
      </c>
      <c r="BJ825" s="15" t="s">
        <v>77</v>
      </c>
      <c r="BK825" s="207">
        <f>ROUND(I825*H825,2)</f>
        <v>0</v>
      </c>
      <c r="BL825" s="15" t="s">
        <v>236</v>
      </c>
      <c r="BM825" s="15" t="s">
        <v>1402</v>
      </c>
    </row>
    <row r="826" spans="2:47" s="1" customFormat="1" ht="12">
      <c r="B826" s="36"/>
      <c r="C826" s="37"/>
      <c r="D826" s="208" t="s">
        <v>147</v>
      </c>
      <c r="E826" s="37"/>
      <c r="F826" s="209" t="s">
        <v>1403</v>
      </c>
      <c r="G826" s="37"/>
      <c r="H826" s="37"/>
      <c r="I826" s="122"/>
      <c r="J826" s="37"/>
      <c r="K826" s="37"/>
      <c r="L826" s="41"/>
      <c r="M826" s="210"/>
      <c r="N826" s="77"/>
      <c r="O826" s="77"/>
      <c r="P826" s="77"/>
      <c r="Q826" s="77"/>
      <c r="R826" s="77"/>
      <c r="S826" s="77"/>
      <c r="T826" s="78"/>
      <c r="AT826" s="15" t="s">
        <v>147</v>
      </c>
      <c r="AU826" s="15" t="s">
        <v>79</v>
      </c>
    </row>
    <row r="827" spans="2:65" s="1" customFormat="1" ht="16.5" customHeight="1">
      <c r="B827" s="36"/>
      <c r="C827" s="196" t="s">
        <v>1404</v>
      </c>
      <c r="D827" s="196" t="s">
        <v>140</v>
      </c>
      <c r="E827" s="197" t="s">
        <v>1405</v>
      </c>
      <c r="F827" s="198" t="s">
        <v>1406</v>
      </c>
      <c r="G827" s="199" t="s">
        <v>1162</v>
      </c>
      <c r="H827" s="200">
        <v>7</v>
      </c>
      <c r="I827" s="201"/>
      <c r="J827" s="202">
        <f>ROUND(I827*H827,2)</f>
        <v>0</v>
      </c>
      <c r="K827" s="198" t="s">
        <v>144</v>
      </c>
      <c r="L827" s="41"/>
      <c r="M827" s="203" t="s">
        <v>19</v>
      </c>
      <c r="N827" s="204" t="s">
        <v>43</v>
      </c>
      <c r="O827" s="77"/>
      <c r="P827" s="205">
        <f>O827*H827</f>
        <v>0</v>
      </c>
      <c r="Q827" s="205">
        <v>0.0003</v>
      </c>
      <c r="R827" s="205">
        <f>Q827*H827</f>
        <v>0.0021</v>
      </c>
      <c r="S827" s="205">
        <v>0</v>
      </c>
      <c r="T827" s="206">
        <f>S827*H827</f>
        <v>0</v>
      </c>
      <c r="AR827" s="15" t="s">
        <v>236</v>
      </c>
      <c r="AT827" s="15" t="s">
        <v>140</v>
      </c>
      <c r="AU827" s="15" t="s">
        <v>79</v>
      </c>
      <c r="AY827" s="15" t="s">
        <v>138</v>
      </c>
      <c r="BE827" s="207">
        <f>IF(N827="základní",J827,0)</f>
        <v>0</v>
      </c>
      <c r="BF827" s="207">
        <f>IF(N827="snížená",J827,0)</f>
        <v>0</v>
      </c>
      <c r="BG827" s="207">
        <f>IF(N827="zákl. přenesená",J827,0)</f>
        <v>0</v>
      </c>
      <c r="BH827" s="207">
        <f>IF(N827="sníž. přenesená",J827,0)</f>
        <v>0</v>
      </c>
      <c r="BI827" s="207">
        <f>IF(N827="nulová",J827,0)</f>
        <v>0</v>
      </c>
      <c r="BJ827" s="15" t="s">
        <v>77</v>
      </c>
      <c r="BK827" s="207">
        <f>ROUND(I827*H827,2)</f>
        <v>0</v>
      </c>
      <c r="BL827" s="15" t="s">
        <v>236</v>
      </c>
      <c r="BM827" s="15" t="s">
        <v>1407</v>
      </c>
    </row>
    <row r="828" spans="2:47" s="1" customFormat="1" ht="12">
      <c r="B828" s="36"/>
      <c r="C828" s="37"/>
      <c r="D828" s="208" t="s">
        <v>147</v>
      </c>
      <c r="E828" s="37"/>
      <c r="F828" s="209" t="s">
        <v>1408</v>
      </c>
      <c r="G828" s="37"/>
      <c r="H828" s="37"/>
      <c r="I828" s="122"/>
      <c r="J828" s="37"/>
      <c r="K828" s="37"/>
      <c r="L828" s="41"/>
      <c r="M828" s="210"/>
      <c r="N828" s="77"/>
      <c r="O828" s="77"/>
      <c r="P828" s="77"/>
      <c r="Q828" s="77"/>
      <c r="R828" s="77"/>
      <c r="S828" s="77"/>
      <c r="T828" s="78"/>
      <c r="AT828" s="15" t="s">
        <v>147</v>
      </c>
      <c r="AU828" s="15" t="s">
        <v>79</v>
      </c>
    </row>
    <row r="829" spans="2:65" s="1" customFormat="1" ht="16.5" customHeight="1">
      <c r="B829" s="36"/>
      <c r="C829" s="196" t="s">
        <v>1409</v>
      </c>
      <c r="D829" s="196" t="s">
        <v>140</v>
      </c>
      <c r="E829" s="197" t="s">
        <v>1410</v>
      </c>
      <c r="F829" s="198" t="s">
        <v>1411</v>
      </c>
      <c r="G829" s="199" t="s">
        <v>1162</v>
      </c>
      <c r="H829" s="200">
        <v>2</v>
      </c>
      <c r="I829" s="201"/>
      <c r="J829" s="202">
        <f>ROUND(I829*H829,2)</f>
        <v>0</v>
      </c>
      <c r="K829" s="198" t="s">
        <v>144</v>
      </c>
      <c r="L829" s="41"/>
      <c r="M829" s="203" t="s">
        <v>19</v>
      </c>
      <c r="N829" s="204" t="s">
        <v>43</v>
      </c>
      <c r="O829" s="77"/>
      <c r="P829" s="205">
        <f>O829*H829</f>
        <v>0</v>
      </c>
      <c r="Q829" s="205">
        <v>0.0018</v>
      </c>
      <c r="R829" s="205">
        <f>Q829*H829</f>
        <v>0.0036</v>
      </c>
      <c r="S829" s="205">
        <v>0</v>
      </c>
      <c r="T829" s="206">
        <f>S829*H829</f>
        <v>0</v>
      </c>
      <c r="AR829" s="15" t="s">
        <v>236</v>
      </c>
      <c r="AT829" s="15" t="s">
        <v>140</v>
      </c>
      <c r="AU829" s="15" t="s">
        <v>79</v>
      </c>
      <c r="AY829" s="15" t="s">
        <v>138</v>
      </c>
      <c r="BE829" s="207">
        <f>IF(N829="základní",J829,0)</f>
        <v>0</v>
      </c>
      <c r="BF829" s="207">
        <f>IF(N829="snížená",J829,0)</f>
        <v>0</v>
      </c>
      <c r="BG829" s="207">
        <f>IF(N829="zákl. přenesená",J829,0)</f>
        <v>0</v>
      </c>
      <c r="BH829" s="207">
        <f>IF(N829="sníž. přenesená",J829,0)</f>
        <v>0</v>
      </c>
      <c r="BI829" s="207">
        <f>IF(N829="nulová",J829,0)</f>
        <v>0</v>
      </c>
      <c r="BJ829" s="15" t="s">
        <v>77</v>
      </c>
      <c r="BK829" s="207">
        <f>ROUND(I829*H829,2)</f>
        <v>0</v>
      </c>
      <c r="BL829" s="15" t="s">
        <v>236</v>
      </c>
      <c r="BM829" s="15" t="s">
        <v>1412</v>
      </c>
    </row>
    <row r="830" spans="2:47" s="1" customFormat="1" ht="12">
      <c r="B830" s="36"/>
      <c r="C830" s="37"/>
      <c r="D830" s="208" t="s">
        <v>147</v>
      </c>
      <c r="E830" s="37"/>
      <c r="F830" s="209" t="s">
        <v>1413</v>
      </c>
      <c r="G830" s="37"/>
      <c r="H830" s="37"/>
      <c r="I830" s="122"/>
      <c r="J830" s="37"/>
      <c r="K830" s="37"/>
      <c r="L830" s="41"/>
      <c r="M830" s="210"/>
      <c r="N830" s="77"/>
      <c r="O830" s="77"/>
      <c r="P830" s="77"/>
      <c r="Q830" s="77"/>
      <c r="R830" s="77"/>
      <c r="S830" s="77"/>
      <c r="T830" s="78"/>
      <c r="AT830" s="15" t="s">
        <v>147</v>
      </c>
      <c r="AU830" s="15" t="s">
        <v>79</v>
      </c>
    </row>
    <row r="831" spans="2:65" s="1" customFormat="1" ht="16.5" customHeight="1">
      <c r="B831" s="36"/>
      <c r="C831" s="196" t="s">
        <v>1414</v>
      </c>
      <c r="D831" s="196" t="s">
        <v>140</v>
      </c>
      <c r="E831" s="197" t="s">
        <v>1415</v>
      </c>
      <c r="F831" s="198" t="s">
        <v>1416</v>
      </c>
      <c r="G831" s="199" t="s">
        <v>360</v>
      </c>
      <c r="H831" s="200">
        <v>2</v>
      </c>
      <c r="I831" s="201"/>
      <c r="J831" s="202">
        <f>ROUND(I831*H831,2)</f>
        <v>0</v>
      </c>
      <c r="K831" s="198" t="s">
        <v>144</v>
      </c>
      <c r="L831" s="41"/>
      <c r="M831" s="203" t="s">
        <v>19</v>
      </c>
      <c r="N831" s="204" t="s">
        <v>43</v>
      </c>
      <c r="O831" s="77"/>
      <c r="P831" s="205">
        <f>O831*H831</f>
        <v>0</v>
      </c>
      <c r="Q831" s="205">
        <v>0.00014</v>
      </c>
      <c r="R831" s="205">
        <f>Q831*H831</f>
        <v>0.00028</v>
      </c>
      <c r="S831" s="205">
        <v>0</v>
      </c>
      <c r="T831" s="206">
        <f>S831*H831</f>
        <v>0</v>
      </c>
      <c r="AR831" s="15" t="s">
        <v>236</v>
      </c>
      <c r="AT831" s="15" t="s">
        <v>140</v>
      </c>
      <c r="AU831" s="15" t="s">
        <v>79</v>
      </c>
      <c r="AY831" s="15" t="s">
        <v>138</v>
      </c>
      <c r="BE831" s="207">
        <f>IF(N831="základní",J831,0)</f>
        <v>0</v>
      </c>
      <c r="BF831" s="207">
        <f>IF(N831="snížená",J831,0)</f>
        <v>0</v>
      </c>
      <c r="BG831" s="207">
        <f>IF(N831="zákl. přenesená",J831,0)</f>
        <v>0</v>
      </c>
      <c r="BH831" s="207">
        <f>IF(N831="sníž. přenesená",J831,0)</f>
        <v>0</v>
      </c>
      <c r="BI831" s="207">
        <f>IF(N831="nulová",J831,0)</f>
        <v>0</v>
      </c>
      <c r="BJ831" s="15" t="s">
        <v>77</v>
      </c>
      <c r="BK831" s="207">
        <f>ROUND(I831*H831,2)</f>
        <v>0</v>
      </c>
      <c r="BL831" s="15" t="s">
        <v>236</v>
      </c>
      <c r="BM831" s="15" t="s">
        <v>1417</v>
      </c>
    </row>
    <row r="832" spans="2:47" s="1" customFormat="1" ht="12">
      <c r="B832" s="36"/>
      <c r="C832" s="37"/>
      <c r="D832" s="208" t="s">
        <v>147</v>
      </c>
      <c r="E832" s="37"/>
      <c r="F832" s="209" t="s">
        <v>1418</v>
      </c>
      <c r="G832" s="37"/>
      <c r="H832" s="37"/>
      <c r="I832" s="122"/>
      <c r="J832" s="37"/>
      <c r="K832" s="37"/>
      <c r="L832" s="41"/>
      <c r="M832" s="210"/>
      <c r="N832" s="77"/>
      <c r="O832" s="77"/>
      <c r="P832" s="77"/>
      <c r="Q832" s="77"/>
      <c r="R832" s="77"/>
      <c r="S832" s="77"/>
      <c r="T832" s="78"/>
      <c r="AT832" s="15" t="s">
        <v>147</v>
      </c>
      <c r="AU832" s="15" t="s">
        <v>79</v>
      </c>
    </row>
    <row r="833" spans="2:65" s="1" customFormat="1" ht="16.5" customHeight="1">
      <c r="B833" s="36"/>
      <c r="C833" s="233" t="s">
        <v>1419</v>
      </c>
      <c r="D833" s="233" t="s">
        <v>213</v>
      </c>
      <c r="E833" s="234" t="s">
        <v>1420</v>
      </c>
      <c r="F833" s="235" t="s">
        <v>1421</v>
      </c>
      <c r="G833" s="236" t="s">
        <v>360</v>
      </c>
      <c r="H833" s="237">
        <v>4</v>
      </c>
      <c r="I833" s="238"/>
      <c r="J833" s="239">
        <f>ROUND(I833*H833,2)</f>
        <v>0</v>
      </c>
      <c r="K833" s="235" t="s">
        <v>196</v>
      </c>
      <c r="L833" s="240"/>
      <c r="M833" s="241" t="s">
        <v>19</v>
      </c>
      <c r="N833" s="242" t="s">
        <v>43</v>
      </c>
      <c r="O833" s="77"/>
      <c r="P833" s="205">
        <f>O833*H833</f>
        <v>0</v>
      </c>
      <c r="Q833" s="205">
        <v>9E-05</v>
      </c>
      <c r="R833" s="205">
        <f>Q833*H833</f>
        <v>0.00036</v>
      </c>
      <c r="S833" s="205">
        <v>0</v>
      </c>
      <c r="T833" s="206">
        <f>S833*H833</f>
        <v>0</v>
      </c>
      <c r="AR833" s="15" t="s">
        <v>338</v>
      </c>
      <c r="AT833" s="15" t="s">
        <v>213</v>
      </c>
      <c r="AU833" s="15" t="s">
        <v>79</v>
      </c>
      <c r="AY833" s="15" t="s">
        <v>138</v>
      </c>
      <c r="BE833" s="207">
        <f>IF(N833="základní",J833,0)</f>
        <v>0</v>
      </c>
      <c r="BF833" s="207">
        <f>IF(N833="snížená",J833,0)</f>
        <v>0</v>
      </c>
      <c r="BG833" s="207">
        <f>IF(N833="zákl. přenesená",J833,0)</f>
        <v>0</v>
      </c>
      <c r="BH833" s="207">
        <f>IF(N833="sníž. přenesená",J833,0)</f>
        <v>0</v>
      </c>
      <c r="BI833" s="207">
        <f>IF(N833="nulová",J833,0)</f>
        <v>0</v>
      </c>
      <c r="BJ833" s="15" t="s">
        <v>77</v>
      </c>
      <c r="BK833" s="207">
        <f>ROUND(I833*H833,2)</f>
        <v>0</v>
      </c>
      <c r="BL833" s="15" t="s">
        <v>236</v>
      </c>
      <c r="BM833" s="15" t="s">
        <v>1422</v>
      </c>
    </row>
    <row r="834" spans="2:47" s="1" customFormat="1" ht="12">
      <c r="B834" s="36"/>
      <c r="C834" s="37"/>
      <c r="D834" s="208" t="s">
        <v>147</v>
      </c>
      <c r="E834" s="37"/>
      <c r="F834" s="209" t="s">
        <v>1421</v>
      </c>
      <c r="G834" s="37"/>
      <c r="H834" s="37"/>
      <c r="I834" s="122"/>
      <c r="J834" s="37"/>
      <c r="K834" s="37"/>
      <c r="L834" s="41"/>
      <c r="M834" s="210"/>
      <c r="N834" s="77"/>
      <c r="O834" s="77"/>
      <c r="P834" s="77"/>
      <c r="Q834" s="77"/>
      <c r="R834" s="77"/>
      <c r="S834" s="77"/>
      <c r="T834" s="78"/>
      <c r="AT834" s="15" t="s">
        <v>147</v>
      </c>
      <c r="AU834" s="15" t="s">
        <v>79</v>
      </c>
    </row>
    <row r="835" spans="2:65" s="1" customFormat="1" ht="16.5" customHeight="1">
      <c r="B835" s="36"/>
      <c r="C835" s="233" t="s">
        <v>1423</v>
      </c>
      <c r="D835" s="233" t="s">
        <v>213</v>
      </c>
      <c r="E835" s="234" t="s">
        <v>1424</v>
      </c>
      <c r="F835" s="235" t="s">
        <v>1425</v>
      </c>
      <c r="G835" s="236" t="s">
        <v>360</v>
      </c>
      <c r="H835" s="237">
        <v>5</v>
      </c>
      <c r="I835" s="238"/>
      <c r="J835" s="239">
        <f>ROUND(I835*H835,2)</f>
        <v>0</v>
      </c>
      <c r="K835" s="235" t="s">
        <v>196</v>
      </c>
      <c r="L835" s="240"/>
      <c r="M835" s="241" t="s">
        <v>19</v>
      </c>
      <c r="N835" s="242" t="s">
        <v>43</v>
      </c>
      <c r="O835" s="77"/>
      <c r="P835" s="205">
        <f>O835*H835</f>
        <v>0</v>
      </c>
      <c r="Q835" s="205">
        <v>0.00011</v>
      </c>
      <c r="R835" s="205">
        <f>Q835*H835</f>
        <v>0.00055</v>
      </c>
      <c r="S835" s="205">
        <v>0</v>
      </c>
      <c r="T835" s="206">
        <f>S835*H835</f>
        <v>0</v>
      </c>
      <c r="AR835" s="15" t="s">
        <v>338</v>
      </c>
      <c r="AT835" s="15" t="s">
        <v>213</v>
      </c>
      <c r="AU835" s="15" t="s">
        <v>79</v>
      </c>
      <c r="AY835" s="15" t="s">
        <v>138</v>
      </c>
      <c r="BE835" s="207">
        <f>IF(N835="základní",J835,0)</f>
        <v>0</v>
      </c>
      <c r="BF835" s="207">
        <f>IF(N835="snížená",J835,0)</f>
        <v>0</v>
      </c>
      <c r="BG835" s="207">
        <f>IF(N835="zákl. přenesená",J835,0)</f>
        <v>0</v>
      </c>
      <c r="BH835" s="207">
        <f>IF(N835="sníž. přenesená",J835,0)</f>
        <v>0</v>
      </c>
      <c r="BI835" s="207">
        <f>IF(N835="nulová",J835,0)</f>
        <v>0</v>
      </c>
      <c r="BJ835" s="15" t="s">
        <v>77</v>
      </c>
      <c r="BK835" s="207">
        <f>ROUND(I835*H835,2)</f>
        <v>0</v>
      </c>
      <c r="BL835" s="15" t="s">
        <v>236</v>
      </c>
      <c r="BM835" s="15" t="s">
        <v>1426</v>
      </c>
    </row>
    <row r="836" spans="2:47" s="1" customFormat="1" ht="12">
      <c r="B836" s="36"/>
      <c r="C836" s="37"/>
      <c r="D836" s="208" t="s">
        <v>147</v>
      </c>
      <c r="E836" s="37"/>
      <c r="F836" s="209" t="s">
        <v>1425</v>
      </c>
      <c r="G836" s="37"/>
      <c r="H836" s="37"/>
      <c r="I836" s="122"/>
      <c r="J836" s="37"/>
      <c r="K836" s="37"/>
      <c r="L836" s="41"/>
      <c r="M836" s="210"/>
      <c r="N836" s="77"/>
      <c r="O836" s="77"/>
      <c r="P836" s="77"/>
      <c r="Q836" s="77"/>
      <c r="R836" s="77"/>
      <c r="S836" s="77"/>
      <c r="T836" s="78"/>
      <c r="AT836" s="15" t="s">
        <v>147</v>
      </c>
      <c r="AU836" s="15" t="s">
        <v>79</v>
      </c>
    </row>
    <row r="837" spans="2:65" s="1" customFormat="1" ht="16.5" customHeight="1">
      <c r="B837" s="36"/>
      <c r="C837" s="196" t="s">
        <v>1427</v>
      </c>
      <c r="D837" s="196" t="s">
        <v>140</v>
      </c>
      <c r="E837" s="197" t="s">
        <v>1428</v>
      </c>
      <c r="F837" s="198" t="s">
        <v>1429</v>
      </c>
      <c r="G837" s="199" t="s">
        <v>360</v>
      </c>
      <c r="H837" s="200">
        <v>2</v>
      </c>
      <c r="I837" s="201"/>
      <c r="J837" s="202">
        <f>ROUND(I837*H837,2)</f>
        <v>0</v>
      </c>
      <c r="K837" s="198" t="s">
        <v>144</v>
      </c>
      <c r="L837" s="41"/>
      <c r="M837" s="203" t="s">
        <v>19</v>
      </c>
      <c r="N837" s="204" t="s">
        <v>43</v>
      </c>
      <c r="O837" s="77"/>
      <c r="P837" s="205">
        <f>O837*H837</f>
        <v>0</v>
      </c>
      <c r="Q837" s="205">
        <v>0.00023</v>
      </c>
      <c r="R837" s="205">
        <f>Q837*H837</f>
        <v>0.00046</v>
      </c>
      <c r="S837" s="205">
        <v>0</v>
      </c>
      <c r="T837" s="206">
        <f>S837*H837</f>
        <v>0</v>
      </c>
      <c r="AR837" s="15" t="s">
        <v>236</v>
      </c>
      <c r="AT837" s="15" t="s">
        <v>140</v>
      </c>
      <c r="AU837" s="15" t="s">
        <v>79</v>
      </c>
      <c r="AY837" s="15" t="s">
        <v>138</v>
      </c>
      <c r="BE837" s="207">
        <f>IF(N837="základní",J837,0)</f>
        <v>0</v>
      </c>
      <c r="BF837" s="207">
        <f>IF(N837="snížená",J837,0)</f>
        <v>0</v>
      </c>
      <c r="BG837" s="207">
        <f>IF(N837="zákl. přenesená",J837,0)</f>
        <v>0</v>
      </c>
      <c r="BH837" s="207">
        <f>IF(N837="sníž. přenesená",J837,0)</f>
        <v>0</v>
      </c>
      <c r="BI837" s="207">
        <f>IF(N837="nulová",J837,0)</f>
        <v>0</v>
      </c>
      <c r="BJ837" s="15" t="s">
        <v>77</v>
      </c>
      <c r="BK837" s="207">
        <f>ROUND(I837*H837,2)</f>
        <v>0</v>
      </c>
      <c r="BL837" s="15" t="s">
        <v>236</v>
      </c>
      <c r="BM837" s="15" t="s">
        <v>1430</v>
      </c>
    </row>
    <row r="838" spans="2:47" s="1" customFormat="1" ht="12">
      <c r="B838" s="36"/>
      <c r="C838" s="37"/>
      <c r="D838" s="208" t="s">
        <v>147</v>
      </c>
      <c r="E838" s="37"/>
      <c r="F838" s="209" t="s">
        <v>1431</v>
      </c>
      <c r="G838" s="37"/>
      <c r="H838" s="37"/>
      <c r="I838" s="122"/>
      <c r="J838" s="37"/>
      <c r="K838" s="37"/>
      <c r="L838" s="41"/>
      <c r="M838" s="210"/>
      <c r="N838" s="77"/>
      <c r="O838" s="77"/>
      <c r="P838" s="77"/>
      <c r="Q838" s="77"/>
      <c r="R838" s="77"/>
      <c r="S838" s="77"/>
      <c r="T838" s="78"/>
      <c r="AT838" s="15" t="s">
        <v>147</v>
      </c>
      <c r="AU838" s="15" t="s">
        <v>79</v>
      </c>
    </row>
    <row r="839" spans="2:65" s="1" customFormat="1" ht="16.5" customHeight="1">
      <c r="B839" s="36"/>
      <c r="C839" s="196" t="s">
        <v>1432</v>
      </c>
      <c r="D839" s="196" t="s">
        <v>140</v>
      </c>
      <c r="E839" s="197" t="s">
        <v>1433</v>
      </c>
      <c r="F839" s="198" t="s">
        <v>1434</v>
      </c>
      <c r="G839" s="199" t="s">
        <v>360</v>
      </c>
      <c r="H839" s="200">
        <v>2</v>
      </c>
      <c r="I839" s="201"/>
      <c r="J839" s="202">
        <f>ROUND(I839*H839,2)</f>
        <v>0</v>
      </c>
      <c r="K839" s="198" t="s">
        <v>144</v>
      </c>
      <c r="L839" s="41"/>
      <c r="M839" s="203" t="s">
        <v>19</v>
      </c>
      <c r="N839" s="204" t="s">
        <v>43</v>
      </c>
      <c r="O839" s="77"/>
      <c r="P839" s="205">
        <f>O839*H839</f>
        <v>0</v>
      </c>
      <c r="Q839" s="205">
        <v>0.00028</v>
      </c>
      <c r="R839" s="205">
        <f>Q839*H839</f>
        <v>0.00056</v>
      </c>
      <c r="S839" s="205">
        <v>0</v>
      </c>
      <c r="T839" s="206">
        <f>S839*H839</f>
        <v>0</v>
      </c>
      <c r="AR839" s="15" t="s">
        <v>236</v>
      </c>
      <c r="AT839" s="15" t="s">
        <v>140</v>
      </c>
      <c r="AU839" s="15" t="s">
        <v>79</v>
      </c>
      <c r="AY839" s="15" t="s">
        <v>138</v>
      </c>
      <c r="BE839" s="207">
        <f>IF(N839="základní",J839,0)</f>
        <v>0</v>
      </c>
      <c r="BF839" s="207">
        <f>IF(N839="snížená",J839,0)</f>
        <v>0</v>
      </c>
      <c r="BG839" s="207">
        <f>IF(N839="zákl. přenesená",J839,0)</f>
        <v>0</v>
      </c>
      <c r="BH839" s="207">
        <f>IF(N839="sníž. přenesená",J839,0)</f>
        <v>0</v>
      </c>
      <c r="BI839" s="207">
        <f>IF(N839="nulová",J839,0)</f>
        <v>0</v>
      </c>
      <c r="BJ839" s="15" t="s">
        <v>77</v>
      </c>
      <c r="BK839" s="207">
        <f>ROUND(I839*H839,2)</f>
        <v>0</v>
      </c>
      <c r="BL839" s="15" t="s">
        <v>236</v>
      </c>
      <c r="BM839" s="15" t="s">
        <v>1435</v>
      </c>
    </row>
    <row r="840" spans="2:47" s="1" customFormat="1" ht="12">
      <c r="B840" s="36"/>
      <c r="C840" s="37"/>
      <c r="D840" s="208" t="s">
        <v>147</v>
      </c>
      <c r="E840" s="37"/>
      <c r="F840" s="209" t="s">
        <v>1436</v>
      </c>
      <c r="G840" s="37"/>
      <c r="H840" s="37"/>
      <c r="I840" s="122"/>
      <c r="J840" s="37"/>
      <c r="K840" s="37"/>
      <c r="L840" s="41"/>
      <c r="M840" s="210"/>
      <c r="N840" s="77"/>
      <c r="O840" s="77"/>
      <c r="P840" s="77"/>
      <c r="Q840" s="77"/>
      <c r="R840" s="77"/>
      <c r="S840" s="77"/>
      <c r="T840" s="78"/>
      <c r="AT840" s="15" t="s">
        <v>147</v>
      </c>
      <c r="AU840" s="15" t="s">
        <v>79</v>
      </c>
    </row>
    <row r="841" spans="2:65" s="1" customFormat="1" ht="16.5" customHeight="1">
      <c r="B841" s="36"/>
      <c r="C841" s="196" t="s">
        <v>1437</v>
      </c>
      <c r="D841" s="196" t="s">
        <v>140</v>
      </c>
      <c r="E841" s="197" t="s">
        <v>1438</v>
      </c>
      <c r="F841" s="198" t="s">
        <v>1439</v>
      </c>
      <c r="G841" s="199" t="s">
        <v>360</v>
      </c>
      <c r="H841" s="200">
        <v>1</v>
      </c>
      <c r="I841" s="201"/>
      <c r="J841" s="202">
        <f>ROUND(I841*H841,2)</f>
        <v>0</v>
      </c>
      <c r="K841" s="198" t="s">
        <v>19</v>
      </c>
      <c r="L841" s="41"/>
      <c r="M841" s="203" t="s">
        <v>19</v>
      </c>
      <c r="N841" s="204" t="s">
        <v>43</v>
      </c>
      <c r="O841" s="77"/>
      <c r="P841" s="205">
        <f>O841*H841</f>
        <v>0</v>
      </c>
      <c r="Q841" s="205">
        <v>0</v>
      </c>
      <c r="R841" s="205">
        <f>Q841*H841</f>
        <v>0</v>
      </c>
      <c r="S841" s="205">
        <v>0</v>
      </c>
      <c r="T841" s="206">
        <f>S841*H841</f>
        <v>0</v>
      </c>
      <c r="AR841" s="15" t="s">
        <v>236</v>
      </c>
      <c r="AT841" s="15" t="s">
        <v>140</v>
      </c>
      <c r="AU841" s="15" t="s">
        <v>79</v>
      </c>
      <c r="AY841" s="15" t="s">
        <v>138</v>
      </c>
      <c r="BE841" s="207">
        <f>IF(N841="základní",J841,0)</f>
        <v>0</v>
      </c>
      <c r="BF841" s="207">
        <f>IF(N841="snížená",J841,0)</f>
        <v>0</v>
      </c>
      <c r="BG841" s="207">
        <f>IF(N841="zákl. přenesená",J841,0)</f>
        <v>0</v>
      </c>
      <c r="BH841" s="207">
        <f>IF(N841="sníž. přenesená",J841,0)</f>
        <v>0</v>
      </c>
      <c r="BI841" s="207">
        <f>IF(N841="nulová",J841,0)</f>
        <v>0</v>
      </c>
      <c r="BJ841" s="15" t="s">
        <v>77</v>
      </c>
      <c r="BK841" s="207">
        <f>ROUND(I841*H841,2)</f>
        <v>0</v>
      </c>
      <c r="BL841" s="15" t="s">
        <v>236</v>
      </c>
      <c r="BM841" s="15" t="s">
        <v>1440</v>
      </c>
    </row>
    <row r="842" spans="2:47" s="1" customFormat="1" ht="12">
      <c r="B842" s="36"/>
      <c r="C842" s="37"/>
      <c r="D842" s="208" t="s">
        <v>147</v>
      </c>
      <c r="E842" s="37"/>
      <c r="F842" s="209" t="s">
        <v>1439</v>
      </c>
      <c r="G842" s="37"/>
      <c r="H842" s="37"/>
      <c r="I842" s="122"/>
      <c r="J842" s="37"/>
      <c r="K842" s="37"/>
      <c r="L842" s="41"/>
      <c r="M842" s="210"/>
      <c r="N842" s="77"/>
      <c r="O842" s="77"/>
      <c r="P842" s="77"/>
      <c r="Q842" s="77"/>
      <c r="R842" s="77"/>
      <c r="S842" s="77"/>
      <c r="T842" s="78"/>
      <c r="AT842" s="15" t="s">
        <v>147</v>
      </c>
      <c r="AU842" s="15" t="s">
        <v>79</v>
      </c>
    </row>
    <row r="843" spans="2:47" s="1" customFormat="1" ht="12">
      <c r="B843" s="36"/>
      <c r="C843" s="37"/>
      <c r="D843" s="208" t="s">
        <v>317</v>
      </c>
      <c r="E843" s="37"/>
      <c r="F843" s="243" t="s">
        <v>1441</v>
      </c>
      <c r="G843" s="37"/>
      <c r="H843" s="37"/>
      <c r="I843" s="122"/>
      <c r="J843" s="37"/>
      <c r="K843" s="37"/>
      <c r="L843" s="41"/>
      <c r="M843" s="210"/>
      <c r="N843" s="77"/>
      <c r="O843" s="77"/>
      <c r="P843" s="77"/>
      <c r="Q843" s="77"/>
      <c r="R843" s="77"/>
      <c r="S843" s="77"/>
      <c r="T843" s="78"/>
      <c r="AT843" s="15" t="s">
        <v>317</v>
      </c>
      <c r="AU843" s="15" t="s">
        <v>79</v>
      </c>
    </row>
    <row r="844" spans="2:65" s="1" customFormat="1" ht="16.5" customHeight="1">
      <c r="B844" s="36"/>
      <c r="C844" s="196" t="s">
        <v>1442</v>
      </c>
      <c r="D844" s="196" t="s">
        <v>140</v>
      </c>
      <c r="E844" s="197" t="s">
        <v>1443</v>
      </c>
      <c r="F844" s="198" t="s">
        <v>1444</v>
      </c>
      <c r="G844" s="199" t="s">
        <v>360</v>
      </c>
      <c r="H844" s="200">
        <v>1</v>
      </c>
      <c r="I844" s="201"/>
      <c r="J844" s="202">
        <f>ROUND(I844*H844,2)</f>
        <v>0</v>
      </c>
      <c r="K844" s="198" t="s">
        <v>19</v>
      </c>
      <c r="L844" s="41"/>
      <c r="M844" s="203" t="s">
        <v>19</v>
      </c>
      <c r="N844" s="204" t="s">
        <v>43</v>
      </c>
      <c r="O844" s="77"/>
      <c r="P844" s="205">
        <f>O844*H844</f>
        <v>0</v>
      </c>
      <c r="Q844" s="205">
        <v>0</v>
      </c>
      <c r="R844" s="205">
        <f>Q844*H844</f>
        <v>0</v>
      </c>
      <c r="S844" s="205">
        <v>0</v>
      </c>
      <c r="T844" s="206">
        <f>S844*H844</f>
        <v>0</v>
      </c>
      <c r="AR844" s="15" t="s">
        <v>236</v>
      </c>
      <c r="AT844" s="15" t="s">
        <v>140</v>
      </c>
      <c r="AU844" s="15" t="s">
        <v>79</v>
      </c>
      <c r="AY844" s="15" t="s">
        <v>138</v>
      </c>
      <c r="BE844" s="207">
        <f>IF(N844="základní",J844,0)</f>
        <v>0</v>
      </c>
      <c r="BF844" s="207">
        <f>IF(N844="snížená",J844,0)</f>
        <v>0</v>
      </c>
      <c r="BG844" s="207">
        <f>IF(N844="zákl. přenesená",J844,0)</f>
        <v>0</v>
      </c>
      <c r="BH844" s="207">
        <f>IF(N844="sníž. přenesená",J844,0)</f>
        <v>0</v>
      </c>
      <c r="BI844" s="207">
        <f>IF(N844="nulová",J844,0)</f>
        <v>0</v>
      </c>
      <c r="BJ844" s="15" t="s">
        <v>77</v>
      </c>
      <c r="BK844" s="207">
        <f>ROUND(I844*H844,2)</f>
        <v>0</v>
      </c>
      <c r="BL844" s="15" t="s">
        <v>236</v>
      </c>
      <c r="BM844" s="15" t="s">
        <v>1445</v>
      </c>
    </row>
    <row r="845" spans="2:47" s="1" customFormat="1" ht="12">
      <c r="B845" s="36"/>
      <c r="C845" s="37"/>
      <c r="D845" s="208" t="s">
        <v>147</v>
      </c>
      <c r="E845" s="37"/>
      <c r="F845" s="209" t="s">
        <v>1444</v>
      </c>
      <c r="G845" s="37"/>
      <c r="H845" s="37"/>
      <c r="I845" s="122"/>
      <c r="J845" s="37"/>
      <c r="K845" s="37"/>
      <c r="L845" s="41"/>
      <c r="M845" s="210"/>
      <c r="N845" s="77"/>
      <c r="O845" s="77"/>
      <c r="P845" s="77"/>
      <c r="Q845" s="77"/>
      <c r="R845" s="77"/>
      <c r="S845" s="77"/>
      <c r="T845" s="78"/>
      <c r="AT845" s="15" t="s">
        <v>147</v>
      </c>
      <c r="AU845" s="15" t="s">
        <v>79</v>
      </c>
    </row>
    <row r="846" spans="2:47" s="1" customFormat="1" ht="12">
      <c r="B846" s="36"/>
      <c r="C846" s="37"/>
      <c r="D846" s="208" t="s">
        <v>317</v>
      </c>
      <c r="E846" s="37"/>
      <c r="F846" s="243" t="s">
        <v>1441</v>
      </c>
      <c r="G846" s="37"/>
      <c r="H846" s="37"/>
      <c r="I846" s="122"/>
      <c r="J846" s="37"/>
      <c r="K846" s="37"/>
      <c r="L846" s="41"/>
      <c r="M846" s="210"/>
      <c r="N846" s="77"/>
      <c r="O846" s="77"/>
      <c r="P846" s="77"/>
      <c r="Q846" s="77"/>
      <c r="R846" s="77"/>
      <c r="S846" s="77"/>
      <c r="T846" s="78"/>
      <c r="AT846" s="15" t="s">
        <v>317</v>
      </c>
      <c r="AU846" s="15" t="s">
        <v>79</v>
      </c>
    </row>
    <row r="847" spans="2:65" s="1" customFormat="1" ht="16.5" customHeight="1">
      <c r="B847" s="36"/>
      <c r="C847" s="233" t="s">
        <v>1446</v>
      </c>
      <c r="D847" s="233" t="s">
        <v>213</v>
      </c>
      <c r="E847" s="234" t="s">
        <v>1447</v>
      </c>
      <c r="F847" s="235" t="s">
        <v>1448</v>
      </c>
      <c r="G847" s="236" t="s">
        <v>360</v>
      </c>
      <c r="H847" s="237">
        <v>1</v>
      </c>
      <c r="I847" s="238"/>
      <c r="J847" s="239">
        <f>ROUND(I847*H847,2)</f>
        <v>0</v>
      </c>
      <c r="K847" s="235" t="s">
        <v>144</v>
      </c>
      <c r="L847" s="240"/>
      <c r="M847" s="241" t="s">
        <v>19</v>
      </c>
      <c r="N847" s="242" t="s">
        <v>43</v>
      </c>
      <c r="O847" s="77"/>
      <c r="P847" s="205">
        <f>O847*H847</f>
        <v>0</v>
      </c>
      <c r="Q847" s="205">
        <v>0.001</v>
      </c>
      <c r="R847" s="205">
        <f>Q847*H847</f>
        <v>0.001</v>
      </c>
      <c r="S847" s="205">
        <v>0</v>
      </c>
      <c r="T847" s="206">
        <f>S847*H847</f>
        <v>0</v>
      </c>
      <c r="AR847" s="15" t="s">
        <v>338</v>
      </c>
      <c r="AT847" s="15" t="s">
        <v>213</v>
      </c>
      <c r="AU847" s="15" t="s">
        <v>79</v>
      </c>
      <c r="AY847" s="15" t="s">
        <v>138</v>
      </c>
      <c r="BE847" s="207">
        <f>IF(N847="základní",J847,0)</f>
        <v>0</v>
      </c>
      <c r="BF847" s="207">
        <f>IF(N847="snížená",J847,0)</f>
        <v>0</v>
      </c>
      <c r="BG847" s="207">
        <f>IF(N847="zákl. přenesená",J847,0)</f>
        <v>0</v>
      </c>
      <c r="BH847" s="207">
        <f>IF(N847="sníž. přenesená",J847,0)</f>
        <v>0</v>
      </c>
      <c r="BI847" s="207">
        <f>IF(N847="nulová",J847,0)</f>
        <v>0</v>
      </c>
      <c r="BJ847" s="15" t="s">
        <v>77</v>
      </c>
      <c r="BK847" s="207">
        <f>ROUND(I847*H847,2)</f>
        <v>0</v>
      </c>
      <c r="BL847" s="15" t="s">
        <v>236</v>
      </c>
      <c r="BM847" s="15" t="s">
        <v>1449</v>
      </c>
    </row>
    <row r="848" spans="2:47" s="1" customFormat="1" ht="12">
      <c r="B848" s="36"/>
      <c r="C848" s="37"/>
      <c r="D848" s="208" t="s">
        <v>147</v>
      </c>
      <c r="E848" s="37"/>
      <c r="F848" s="209" t="s">
        <v>1448</v>
      </c>
      <c r="G848" s="37"/>
      <c r="H848" s="37"/>
      <c r="I848" s="122"/>
      <c r="J848" s="37"/>
      <c r="K848" s="37"/>
      <c r="L848" s="41"/>
      <c r="M848" s="210"/>
      <c r="N848" s="77"/>
      <c r="O848" s="77"/>
      <c r="P848" s="77"/>
      <c r="Q848" s="77"/>
      <c r="R848" s="77"/>
      <c r="S848" s="77"/>
      <c r="T848" s="78"/>
      <c r="AT848" s="15" t="s">
        <v>147</v>
      </c>
      <c r="AU848" s="15" t="s">
        <v>79</v>
      </c>
    </row>
    <row r="849" spans="2:47" s="1" customFormat="1" ht="12">
      <c r="B849" s="36"/>
      <c r="C849" s="37"/>
      <c r="D849" s="208" t="s">
        <v>317</v>
      </c>
      <c r="E849" s="37"/>
      <c r="F849" s="243" t="s">
        <v>1450</v>
      </c>
      <c r="G849" s="37"/>
      <c r="H849" s="37"/>
      <c r="I849" s="122"/>
      <c r="J849" s="37"/>
      <c r="K849" s="37"/>
      <c r="L849" s="41"/>
      <c r="M849" s="210"/>
      <c r="N849" s="77"/>
      <c r="O849" s="77"/>
      <c r="P849" s="77"/>
      <c r="Q849" s="77"/>
      <c r="R849" s="77"/>
      <c r="S849" s="77"/>
      <c r="T849" s="78"/>
      <c r="AT849" s="15" t="s">
        <v>317</v>
      </c>
      <c r="AU849" s="15" t="s">
        <v>79</v>
      </c>
    </row>
    <row r="850" spans="2:65" s="1" customFormat="1" ht="16.5" customHeight="1">
      <c r="B850" s="36"/>
      <c r="C850" s="196" t="s">
        <v>1451</v>
      </c>
      <c r="D850" s="196" t="s">
        <v>140</v>
      </c>
      <c r="E850" s="197" t="s">
        <v>1452</v>
      </c>
      <c r="F850" s="198" t="s">
        <v>1453</v>
      </c>
      <c r="G850" s="199" t="s">
        <v>360</v>
      </c>
      <c r="H850" s="200">
        <v>1</v>
      </c>
      <c r="I850" s="201"/>
      <c r="J850" s="202">
        <f>ROUND(I850*H850,2)</f>
        <v>0</v>
      </c>
      <c r="K850" s="198" t="s">
        <v>19</v>
      </c>
      <c r="L850" s="41"/>
      <c r="M850" s="203" t="s">
        <v>19</v>
      </c>
      <c r="N850" s="204" t="s">
        <v>43</v>
      </c>
      <c r="O850" s="77"/>
      <c r="P850" s="205">
        <f>O850*H850</f>
        <v>0</v>
      </c>
      <c r="Q850" s="205">
        <v>0</v>
      </c>
      <c r="R850" s="205">
        <f>Q850*H850</f>
        <v>0</v>
      </c>
      <c r="S850" s="205">
        <v>0</v>
      </c>
      <c r="T850" s="206">
        <f>S850*H850</f>
        <v>0</v>
      </c>
      <c r="AR850" s="15" t="s">
        <v>236</v>
      </c>
      <c r="AT850" s="15" t="s">
        <v>140</v>
      </c>
      <c r="AU850" s="15" t="s">
        <v>79</v>
      </c>
      <c r="AY850" s="15" t="s">
        <v>138</v>
      </c>
      <c r="BE850" s="207">
        <f>IF(N850="základní",J850,0)</f>
        <v>0</v>
      </c>
      <c r="BF850" s="207">
        <f>IF(N850="snížená",J850,0)</f>
        <v>0</v>
      </c>
      <c r="BG850" s="207">
        <f>IF(N850="zákl. přenesená",J850,0)</f>
        <v>0</v>
      </c>
      <c r="BH850" s="207">
        <f>IF(N850="sníž. přenesená",J850,0)</f>
        <v>0</v>
      </c>
      <c r="BI850" s="207">
        <f>IF(N850="nulová",J850,0)</f>
        <v>0</v>
      </c>
      <c r="BJ850" s="15" t="s">
        <v>77</v>
      </c>
      <c r="BK850" s="207">
        <f>ROUND(I850*H850,2)</f>
        <v>0</v>
      </c>
      <c r="BL850" s="15" t="s">
        <v>236</v>
      </c>
      <c r="BM850" s="15" t="s">
        <v>1454</v>
      </c>
    </row>
    <row r="851" spans="2:47" s="1" customFormat="1" ht="12">
      <c r="B851" s="36"/>
      <c r="C851" s="37"/>
      <c r="D851" s="208" t="s">
        <v>147</v>
      </c>
      <c r="E851" s="37"/>
      <c r="F851" s="209" t="s">
        <v>1455</v>
      </c>
      <c r="G851" s="37"/>
      <c r="H851" s="37"/>
      <c r="I851" s="122"/>
      <c r="J851" s="37"/>
      <c r="K851" s="37"/>
      <c r="L851" s="41"/>
      <c r="M851" s="210"/>
      <c r="N851" s="77"/>
      <c r="O851" s="77"/>
      <c r="P851" s="77"/>
      <c r="Q851" s="77"/>
      <c r="R851" s="77"/>
      <c r="S851" s="77"/>
      <c r="T851" s="78"/>
      <c r="AT851" s="15" t="s">
        <v>147</v>
      </c>
      <c r="AU851" s="15" t="s">
        <v>79</v>
      </c>
    </row>
    <row r="852" spans="2:65" s="1" customFormat="1" ht="16.5" customHeight="1">
      <c r="B852" s="36"/>
      <c r="C852" s="233" t="s">
        <v>1456</v>
      </c>
      <c r="D852" s="233" t="s">
        <v>213</v>
      </c>
      <c r="E852" s="234" t="s">
        <v>1457</v>
      </c>
      <c r="F852" s="235" t="s">
        <v>1458</v>
      </c>
      <c r="G852" s="236" t="s">
        <v>360</v>
      </c>
      <c r="H852" s="237">
        <v>1</v>
      </c>
      <c r="I852" s="238"/>
      <c r="J852" s="239">
        <f>ROUND(I852*H852,2)</f>
        <v>0</v>
      </c>
      <c r="K852" s="235" t="s">
        <v>144</v>
      </c>
      <c r="L852" s="240"/>
      <c r="M852" s="241" t="s">
        <v>19</v>
      </c>
      <c r="N852" s="242" t="s">
        <v>43</v>
      </c>
      <c r="O852" s="77"/>
      <c r="P852" s="205">
        <f>O852*H852</f>
        <v>0</v>
      </c>
      <c r="Q852" s="205">
        <v>0.0005</v>
      </c>
      <c r="R852" s="205">
        <f>Q852*H852</f>
        <v>0.0005</v>
      </c>
      <c r="S852" s="205">
        <v>0</v>
      </c>
      <c r="T852" s="206">
        <f>S852*H852</f>
        <v>0</v>
      </c>
      <c r="AR852" s="15" t="s">
        <v>338</v>
      </c>
      <c r="AT852" s="15" t="s">
        <v>213</v>
      </c>
      <c r="AU852" s="15" t="s">
        <v>79</v>
      </c>
      <c r="AY852" s="15" t="s">
        <v>138</v>
      </c>
      <c r="BE852" s="207">
        <f>IF(N852="základní",J852,0)</f>
        <v>0</v>
      </c>
      <c r="BF852" s="207">
        <f>IF(N852="snížená",J852,0)</f>
        <v>0</v>
      </c>
      <c r="BG852" s="207">
        <f>IF(N852="zákl. přenesená",J852,0)</f>
        <v>0</v>
      </c>
      <c r="BH852" s="207">
        <f>IF(N852="sníž. přenesená",J852,0)</f>
        <v>0</v>
      </c>
      <c r="BI852" s="207">
        <f>IF(N852="nulová",J852,0)</f>
        <v>0</v>
      </c>
      <c r="BJ852" s="15" t="s">
        <v>77</v>
      </c>
      <c r="BK852" s="207">
        <f>ROUND(I852*H852,2)</f>
        <v>0</v>
      </c>
      <c r="BL852" s="15" t="s">
        <v>236</v>
      </c>
      <c r="BM852" s="15" t="s">
        <v>1459</v>
      </c>
    </row>
    <row r="853" spans="2:47" s="1" customFormat="1" ht="12">
      <c r="B853" s="36"/>
      <c r="C853" s="37"/>
      <c r="D853" s="208" t="s">
        <v>147</v>
      </c>
      <c r="E853" s="37"/>
      <c r="F853" s="209" t="s">
        <v>1458</v>
      </c>
      <c r="G853" s="37"/>
      <c r="H853" s="37"/>
      <c r="I853" s="122"/>
      <c r="J853" s="37"/>
      <c r="K853" s="37"/>
      <c r="L853" s="41"/>
      <c r="M853" s="210"/>
      <c r="N853" s="77"/>
      <c r="O853" s="77"/>
      <c r="P853" s="77"/>
      <c r="Q853" s="77"/>
      <c r="R853" s="77"/>
      <c r="S853" s="77"/>
      <c r="T853" s="78"/>
      <c r="AT853" s="15" t="s">
        <v>147</v>
      </c>
      <c r="AU853" s="15" t="s">
        <v>79</v>
      </c>
    </row>
    <row r="854" spans="2:65" s="1" customFormat="1" ht="16.5" customHeight="1">
      <c r="B854" s="36"/>
      <c r="C854" s="196" t="s">
        <v>1460</v>
      </c>
      <c r="D854" s="196" t="s">
        <v>140</v>
      </c>
      <c r="E854" s="197" t="s">
        <v>1461</v>
      </c>
      <c r="F854" s="198" t="s">
        <v>1462</v>
      </c>
      <c r="G854" s="199" t="s">
        <v>1046</v>
      </c>
      <c r="H854" s="244"/>
      <c r="I854" s="201"/>
      <c r="J854" s="202">
        <f>ROUND(I854*H854,2)</f>
        <v>0</v>
      </c>
      <c r="K854" s="198" t="s">
        <v>144</v>
      </c>
      <c r="L854" s="41"/>
      <c r="M854" s="203" t="s">
        <v>19</v>
      </c>
      <c r="N854" s="204" t="s">
        <v>43</v>
      </c>
      <c r="O854" s="77"/>
      <c r="P854" s="205">
        <f>O854*H854</f>
        <v>0</v>
      </c>
      <c r="Q854" s="205">
        <v>0</v>
      </c>
      <c r="R854" s="205">
        <f>Q854*H854</f>
        <v>0</v>
      </c>
      <c r="S854" s="205">
        <v>0</v>
      </c>
      <c r="T854" s="206">
        <f>S854*H854</f>
        <v>0</v>
      </c>
      <c r="AR854" s="15" t="s">
        <v>236</v>
      </c>
      <c r="AT854" s="15" t="s">
        <v>140</v>
      </c>
      <c r="AU854" s="15" t="s">
        <v>79</v>
      </c>
      <c r="AY854" s="15" t="s">
        <v>138</v>
      </c>
      <c r="BE854" s="207">
        <f>IF(N854="základní",J854,0)</f>
        <v>0</v>
      </c>
      <c r="BF854" s="207">
        <f>IF(N854="snížená",J854,0)</f>
        <v>0</v>
      </c>
      <c r="BG854" s="207">
        <f>IF(N854="zákl. přenesená",J854,0)</f>
        <v>0</v>
      </c>
      <c r="BH854" s="207">
        <f>IF(N854="sníž. přenesená",J854,0)</f>
        <v>0</v>
      </c>
      <c r="BI854" s="207">
        <f>IF(N854="nulová",J854,0)</f>
        <v>0</v>
      </c>
      <c r="BJ854" s="15" t="s">
        <v>77</v>
      </c>
      <c r="BK854" s="207">
        <f>ROUND(I854*H854,2)</f>
        <v>0</v>
      </c>
      <c r="BL854" s="15" t="s">
        <v>236</v>
      </c>
      <c r="BM854" s="15" t="s">
        <v>1463</v>
      </c>
    </row>
    <row r="855" spans="2:47" s="1" customFormat="1" ht="12">
      <c r="B855" s="36"/>
      <c r="C855" s="37"/>
      <c r="D855" s="208" t="s">
        <v>147</v>
      </c>
      <c r="E855" s="37"/>
      <c r="F855" s="209" t="s">
        <v>1464</v>
      </c>
      <c r="G855" s="37"/>
      <c r="H855" s="37"/>
      <c r="I855" s="122"/>
      <c r="J855" s="37"/>
      <c r="K855" s="37"/>
      <c r="L855" s="41"/>
      <c r="M855" s="210"/>
      <c r="N855" s="77"/>
      <c r="O855" s="77"/>
      <c r="P855" s="77"/>
      <c r="Q855" s="77"/>
      <c r="R855" s="77"/>
      <c r="S855" s="77"/>
      <c r="T855" s="78"/>
      <c r="AT855" s="15" t="s">
        <v>147</v>
      </c>
      <c r="AU855" s="15" t="s">
        <v>79</v>
      </c>
    </row>
    <row r="856" spans="2:63" s="10" customFormat="1" ht="22.8" customHeight="1">
      <c r="B856" s="180"/>
      <c r="C856" s="181"/>
      <c r="D856" s="182" t="s">
        <v>71</v>
      </c>
      <c r="E856" s="194" t="s">
        <v>1465</v>
      </c>
      <c r="F856" s="194" t="s">
        <v>1466</v>
      </c>
      <c r="G856" s="181"/>
      <c r="H856" s="181"/>
      <c r="I856" s="184"/>
      <c r="J856" s="195">
        <f>BK856</f>
        <v>0</v>
      </c>
      <c r="K856" s="181"/>
      <c r="L856" s="186"/>
      <c r="M856" s="187"/>
      <c r="N856" s="188"/>
      <c r="O856" s="188"/>
      <c r="P856" s="189">
        <f>SUM(P857:P881)</f>
        <v>0</v>
      </c>
      <c r="Q856" s="188"/>
      <c r="R856" s="189">
        <f>SUM(R857:R881)</f>
        <v>0</v>
      </c>
      <c r="S856" s="188"/>
      <c r="T856" s="190">
        <f>SUM(T857:T881)</f>
        <v>0</v>
      </c>
      <c r="AR856" s="191" t="s">
        <v>79</v>
      </c>
      <c r="AT856" s="192" t="s">
        <v>71</v>
      </c>
      <c r="AU856" s="192" t="s">
        <v>77</v>
      </c>
      <c r="AY856" s="191" t="s">
        <v>138</v>
      </c>
      <c r="BK856" s="193">
        <f>SUM(BK857:BK881)</f>
        <v>0</v>
      </c>
    </row>
    <row r="857" spans="2:65" s="1" customFormat="1" ht="16.5" customHeight="1">
      <c r="B857" s="36"/>
      <c r="C857" s="196" t="s">
        <v>1467</v>
      </c>
      <c r="D857" s="196" t="s">
        <v>140</v>
      </c>
      <c r="E857" s="197" t="s">
        <v>1468</v>
      </c>
      <c r="F857" s="198" t="s">
        <v>1469</v>
      </c>
      <c r="G857" s="199" t="s">
        <v>349</v>
      </c>
      <c r="H857" s="200">
        <v>1</v>
      </c>
      <c r="I857" s="201"/>
      <c r="J857" s="202">
        <f>ROUND(I857*H857,2)</f>
        <v>0</v>
      </c>
      <c r="K857" s="198" t="s">
        <v>19</v>
      </c>
      <c r="L857" s="41"/>
      <c r="M857" s="203" t="s">
        <v>19</v>
      </c>
      <c r="N857" s="204" t="s">
        <v>43</v>
      </c>
      <c r="O857" s="77"/>
      <c r="P857" s="205">
        <f>O857*H857</f>
        <v>0</v>
      </c>
      <c r="Q857" s="205">
        <v>0</v>
      </c>
      <c r="R857" s="205">
        <f>Q857*H857</f>
        <v>0</v>
      </c>
      <c r="S857" s="205">
        <v>0</v>
      </c>
      <c r="T857" s="206">
        <f>S857*H857</f>
        <v>0</v>
      </c>
      <c r="AR857" s="15" t="s">
        <v>236</v>
      </c>
      <c r="AT857" s="15" t="s">
        <v>140</v>
      </c>
      <c r="AU857" s="15" t="s">
        <v>79</v>
      </c>
      <c r="AY857" s="15" t="s">
        <v>138</v>
      </c>
      <c r="BE857" s="207">
        <f>IF(N857="základní",J857,0)</f>
        <v>0</v>
      </c>
      <c r="BF857" s="207">
        <f>IF(N857="snížená",J857,0)</f>
        <v>0</v>
      </c>
      <c r="BG857" s="207">
        <f>IF(N857="zákl. přenesená",J857,0)</f>
        <v>0</v>
      </c>
      <c r="BH857" s="207">
        <f>IF(N857="sníž. přenesená",J857,0)</f>
        <v>0</v>
      </c>
      <c r="BI857" s="207">
        <f>IF(N857="nulová",J857,0)</f>
        <v>0</v>
      </c>
      <c r="BJ857" s="15" t="s">
        <v>77</v>
      </c>
      <c r="BK857" s="207">
        <f>ROUND(I857*H857,2)</f>
        <v>0</v>
      </c>
      <c r="BL857" s="15" t="s">
        <v>236</v>
      </c>
      <c r="BM857" s="15" t="s">
        <v>1470</v>
      </c>
    </row>
    <row r="858" spans="2:47" s="1" customFormat="1" ht="12">
      <c r="B858" s="36"/>
      <c r="C858" s="37"/>
      <c r="D858" s="208" t="s">
        <v>147</v>
      </c>
      <c r="E858" s="37"/>
      <c r="F858" s="209" t="s">
        <v>1469</v>
      </c>
      <c r="G858" s="37"/>
      <c r="H858" s="37"/>
      <c r="I858" s="122"/>
      <c r="J858" s="37"/>
      <c r="K858" s="37"/>
      <c r="L858" s="41"/>
      <c r="M858" s="210"/>
      <c r="N858" s="77"/>
      <c r="O858" s="77"/>
      <c r="P858" s="77"/>
      <c r="Q858" s="77"/>
      <c r="R858" s="77"/>
      <c r="S858" s="77"/>
      <c r="T858" s="78"/>
      <c r="AT858" s="15" t="s">
        <v>147</v>
      </c>
      <c r="AU858" s="15" t="s">
        <v>79</v>
      </c>
    </row>
    <row r="859" spans="2:65" s="1" customFormat="1" ht="16.5" customHeight="1">
      <c r="B859" s="36"/>
      <c r="C859" s="196" t="s">
        <v>1471</v>
      </c>
      <c r="D859" s="196" t="s">
        <v>140</v>
      </c>
      <c r="E859" s="197" t="s">
        <v>1472</v>
      </c>
      <c r="F859" s="198" t="s">
        <v>1473</v>
      </c>
      <c r="G859" s="199" t="s">
        <v>349</v>
      </c>
      <c r="H859" s="200">
        <v>1</v>
      </c>
      <c r="I859" s="201"/>
      <c r="J859" s="202">
        <f>ROUND(I859*H859,2)</f>
        <v>0</v>
      </c>
      <c r="K859" s="198" t="s">
        <v>19</v>
      </c>
      <c r="L859" s="41"/>
      <c r="M859" s="203" t="s">
        <v>19</v>
      </c>
      <c r="N859" s="204" t="s">
        <v>43</v>
      </c>
      <c r="O859" s="77"/>
      <c r="P859" s="205">
        <f>O859*H859</f>
        <v>0</v>
      </c>
      <c r="Q859" s="205">
        <v>0</v>
      </c>
      <c r="R859" s="205">
        <f>Q859*H859</f>
        <v>0</v>
      </c>
      <c r="S859" s="205">
        <v>0</v>
      </c>
      <c r="T859" s="206">
        <f>S859*H859</f>
        <v>0</v>
      </c>
      <c r="AR859" s="15" t="s">
        <v>236</v>
      </c>
      <c r="AT859" s="15" t="s">
        <v>140</v>
      </c>
      <c r="AU859" s="15" t="s">
        <v>79</v>
      </c>
      <c r="AY859" s="15" t="s">
        <v>138</v>
      </c>
      <c r="BE859" s="207">
        <f>IF(N859="základní",J859,0)</f>
        <v>0</v>
      </c>
      <c r="BF859" s="207">
        <f>IF(N859="snížená",J859,0)</f>
        <v>0</v>
      </c>
      <c r="BG859" s="207">
        <f>IF(N859="zákl. přenesená",J859,0)</f>
        <v>0</v>
      </c>
      <c r="BH859" s="207">
        <f>IF(N859="sníž. přenesená",J859,0)</f>
        <v>0</v>
      </c>
      <c r="BI859" s="207">
        <f>IF(N859="nulová",J859,0)</f>
        <v>0</v>
      </c>
      <c r="BJ859" s="15" t="s">
        <v>77</v>
      </c>
      <c r="BK859" s="207">
        <f>ROUND(I859*H859,2)</f>
        <v>0</v>
      </c>
      <c r="BL859" s="15" t="s">
        <v>236</v>
      </c>
      <c r="BM859" s="15" t="s">
        <v>1474</v>
      </c>
    </row>
    <row r="860" spans="2:47" s="1" customFormat="1" ht="12">
      <c r="B860" s="36"/>
      <c r="C860" s="37"/>
      <c r="D860" s="208" t="s">
        <v>147</v>
      </c>
      <c r="E860" s="37"/>
      <c r="F860" s="209" t="s">
        <v>1473</v>
      </c>
      <c r="G860" s="37"/>
      <c r="H860" s="37"/>
      <c r="I860" s="122"/>
      <c r="J860" s="37"/>
      <c r="K860" s="37"/>
      <c r="L860" s="41"/>
      <c r="M860" s="210"/>
      <c r="N860" s="77"/>
      <c r="O860" s="77"/>
      <c r="P860" s="77"/>
      <c r="Q860" s="77"/>
      <c r="R860" s="77"/>
      <c r="S860" s="77"/>
      <c r="T860" s="78"/>
      <c r="AT860" s="15" t="s">
        <v>147</v>
      </c>
      <c r="AU860" s="15" t="s">
        <v>79</v>
      </c>
    </row>
    <row r="861" spans="2:65" s="1" customFormat="1" ht="16.5" customHeight="1">
      <c r="B861" s="36"/>
      <c r="C861" s="196" t="s">
        <v>1475</v>
      </c>
      <c r="D861" s="196" t="s">
        <v>140</v>
      </c>
      <c r="E861" s="197" t="s">
        <v>1476</v>
      </c>
      <c r="F861" s="198" t="s">
        <v>1477</v>
      </c>
      <c r="G861" s="199" t="s">
        <v>360</v>
      </c>
      <c r="H861" s="200">
        <v>2</v>
      </c>
      <c r="I861" s="201"/>
      <c r="J861" s="202">
        <f>ROUND(I861*H861,2)</f>
        <v>0</v>
      </c>
      <c r="K861" s="198" t="s">
        <v>19</v>
      </c>
      <c r="L861" s="41"/>
      <c r="M861" s="203" t="s">
        <v>19</v>
      </c>
      <c r="N861" s="204" t="s">
        <v>43</v>
      </c>
      <c r="O861" s="77"/>
      <c r="P861" s="205">
        <f>O861*H861</f>
        <v>0</v>
      </c>
      <c r="Q861" s="205">
        <v>0</v>
      </c>
      <c r="R861" s="205">
        <f>Q861*H861</f>
        <v>0</v>
      </c>
      <c r="S861" s="205">
        <v>0</v>
      </c>
      <c r="T861" s="206">
        <f>S861*H861</f>
        <v>0</v>
      </c>
      <c r="AR861" s="15" t="s">
        <v>236</v>
      </c>
      <c r="AT861" s="15" t="s">
        <v>140</v>
      </c>
      <c r="AU861" s="15" t="s">
        <v>79</v>
      </c>
      <c r="AY861" s="15" t="s">
        <v>138</v>
      </c>
      <c r="BE861" s="207">
        <f>IF(N861="základní",J861,0)</f>
        <v>0</v>
      </c>
      <c r="BF861" s="207">
        <f>IF(N861="snížená",J861,0)</f>
        <v>0</v>
      </c>
      <c r="BG861" s="207">
        <f>IF(N861="zákl. přenesená",J861,0)</f>
        <v>0</v>
      </c>
      <c r="BH861" s="207">
        <f>IF(N861="sníž. přenesená",J861,0)</f>
        <v>0</v>
      </c>
      <c r="BI861" s="207">
        <f>IF(N861="nulová",J861,0)</f>
        <v>0</v>
      </c>
      <c r="BJ861" s="15" t="s">
        <v>77</v>
      </c>
      <c r="BK861" s="207">
        <f>ROUND(I861*H861,2)</f>
        <v>0</v>
      </c>
      <c r="BL861" s="15" t="s">
        <v>236</v>
      </c>
      <c r="BM861" s="15" t="s">
        <v>1478</v>
      </c>
    </row>
    <row r="862" spans="2:47" s="1" customFormat="1" ht="12">
      <c r="B862" s="36"/>
      <c r="C862" s="37"/>
      <c r="D862" s="208" t="s">
        <v>147</v>
      </c>
      <c r="E862" s="37"/>
      <c r="F862" s="209" t="s">
        <v>1479</v>
      </c>
      <c r="G862" s="37"/>
      <c r="H862" s="37"/>
      <c r="I862" s="122"/>
      <c r="J862" s="37"/>
      <c r="K862" s="37"/>
      <c r="L862" s="41"/>
      <c r="M862" s="210"/>
      <c r="N862" s="77"/>
      <c r="O862" s="77"/>
      <c r="P862" s="77"/>
      <c r="Q862" s="77"/>
      <c r="R862" s="77"/>
      <c r="S862" s="77"/>
      <c r="T862" s="78"/>
      <c r="AT862" s="15" t="s">
        <v>147</v>
      </c>
      <c r="AU862" s="15" t="s">
        <v>79</v>
      </c>
    </row>
    <row r="863" spans="2:65" s="1" customFormat="1" ht="16.5" customHeight="1">
      <c r="B863" s="36"/>
      <c r="C863" s="196" t="s">
        <v>1480</v>
      </c>
      <c r="D863" s="196" t="s">
        <v>140</v>
      </c>
      <c r="E863" s="197" t="s">
        <v>1481</v>
      </c>
      <c r="F863" s="198" t="s">
        <v>1482</v>
      </c>
      <c r="G863" s="199" t="s">
        <v>360</v>
      </c>
      <c r="H863" s="200">
        <v>2</v>
      </c>
      <c r="I863" s="201"/>
      <c r="J863" s="202">
        <f>ROUND(I863*H863,2)</f>
        <v>0</v>
      </c>
      <c r="K863" s="198" t="s">
        <v>19</v>
      </c>
      <c r="L863" s="41"/>
      <c r="M863" s="203" t="s">
        <v>19</v>
      </c>
      <c r="N863" s="204" t="s">
        <v>43</v>
      </c>
      <c r="O863" s="77"/>
      <c r="P863" s="205">
        <f>O863*H863</f>
        <v>0</v>
      </c>
      <c r="Q863" s="205">
        <v>0</v>
      </c>
      <c r="R863" s="205">
        <f>Q863*H863</f>
        <v>0</v>
      </c>
      <c r="S863" s="205">
        <v>0</v>
      </c>
      <c r="T863" s="206">
        <f>S863*H863</f>
        <v>0</v>
      </c>
      <c r="AR863" s="15" t="s">
        <v>236</v>
      </c>
      <c r="AT863" s="15" t="s">
        <v>140</v>
      </c>
      <c r="AU863" s="15" t="s">
        <v>79</v>
      </c>
      <c r="AY863" s="15" t="s">
        <v>138</v>
      </c>
      <c r="BE863" s="207">
        <f>IF(N863="základní",J863,0)</f>
        <v>0</v>
      </c>
      <c r="BF863" s="207">
        <f>IF(N863="snížená",J863,0)</f>
        <v>0</v>
      </c>
      <c r="BG863" s="207">
        <f>IF(N863="zákl. přenesená",J863,0)</f>
        <v>0</v>
      </c>
      <c r="BH863" s="207">
        <f>IF(N863="sníž. přenesená",J863,0)</f>
        <v>0</v>
      </c>
      <c r="BI863" s="207">
        <f>IF(N863="nulová",J863,0)</f>
        <v>0</v>
      </c>
      <c r="BJ863" s="15" t="s">
        <v>77</v>
      </c>
      <c r="BK863" s="207">
        <f>ROUND(I863*H863,2)</f>
        <v>0</v>
      </c>
      <c r="BL863" s="15" t="s">
        <v>236</v>
      </c>
      <c r="BM863" s="15" t="s">
        <v>1483</v>
      </c>
    </row>
    <row r="864" spans="2:47" s="1" customFormat="1" ht="12">
      <c r="B864" s="36"/>
      <c r="C864" s="37"/>
      <c r="D864" s="208" t="s">
        <v>147</v>
      </c>
      <c r="E864" s="37"/>
      <c r="F864" s="209" t="s">
        <v>1482</v>
      </c>
      <c r="G864" s="37"/>
      <c r="H864" s="37"/>
      <c r="I864" s="122"/>
      <c r="J864" s="37"/>
      <c r="K864" s="37"/>
      <c r="L864" s="41"/>
      <c r="M864" s="210"/>
      <c r="N864" s="77"/>
      <c r="O864" s="77"/>
      <c r="P864" s="77"/>
      <c r="Q864" s="77"/>
      <c r="R864" s="77"/>
      <c r="S864" s="77"/>
      <c r="T864" s="78"/>
      <c r="AT864" s="15" t="s">
        <v>147</v>
      </c>
      <c r="AU864" s="15" t="s">
        <v>79</v>
      </c>
    </row>
    <row r="865" spans="2:47" s="1" customFormat="1" ht="12">
      <c r="B865" s="36"/>
      <c r="C865" s="37"/>
      <c r="D865" s="208" t="s">
        <v>317</v>
      </c>
      <c r="E865" s="37"/>
      <c r="F865" s="243" t="s">
        <v>1484</v>
      </c>
      <c r="G865" s="37"/>
      <c r="H865" s="37"/>
      <c r="I865" s="122"/>
      <c r="J865" s="37"/>
      <c r="K865" s="37"/>
      <c r="L865" s="41"/>
      <c r="M865" s="210"/>
      <c r="N865" s="77"/>
      <c r="O865" s="77"/>
      <c r="P865" s="77"/>
      <c r="Q865" s="77"/>
      <c r="R865" s="77"/>
      <c r="S865" s="77"/>
      <c r="T865" s="78"/>
      <c r="AT865" s="15" t="s">
        <v>317</v>
      </c>
      <c r="AU865" s="15" t="s">
        <v>79</v>
      </c>
    </row>
    <row r="866" spans="2:65" s="1" customFormat="1" ht="16.5" customHeight="1">
      <c r="B866" s="36"/>
      <c r="C866" s="196" t="s">
        <v>1485</v>
      </c>
      <c r="D866" s="196" t="s">
        <v>140</v>
      </c>
      <c r="E866" s="197" t="s">
        <v>1486</v>
      </c>
      <c r="F866" s="198" t="s">
        <v>1487</v>
      </c>
      <c r="G866" s="199" t="s">
        <v>360</v>
      </c>
      <c r="H866" s="200">
        <v>2</v>
      </c>
      <c r="I866" s="201"/>
      <c r="J866" s="202">
        <f>ROUND(I866*H866,2)</f>
        <v>0</v>
      </c>
      <c r="K866" s="198" t="s">
        <v>19</v>
      </c>
      <c r="L866" s="41"/>
      <c r="M866" s="203" t="s">
        <v>19</v>
      </c>
      <c r="N866" s="204" t="s">
        <v>43</v>
      </c>
      <c r="O866" s="77"/>
      <c r="P866" s="205">
        <f>O866*H866</f>
        <v>0</v>
      </c>
      <c r="Q866" s="205">
        <v>0</v>
      </c>
      <c r="R866" s="205">
        <f>Q866*H866</f>
        <v>0</v>
      </c>
      <c r="S866" s="205">
        <v>0</v>
      </c>
      <c r="T866" s="206">
        <f>S866*H866</f>
        <v>0</v>
      </c>
      <c r="AR866" s="15" t="s">
        <v>236</v>
      </c>
      <c r="AT866" s="15" t="s">
        <v>140</v>
      </c>
      <c r="AU866" s="15" t="s">
        <v>79</v>
      </c>
      <c r="AY866" s="15" t="s">
        <v>138</v>
      </c>
      <c r="BE866" s="207">
        <f>IF(N866="základní",J866,0)</f>
        <v>0</v>
      </c>
      <c r="BF866" s="207">
        <f>IF(N866="snížená",J866,0)</f>
        <v>0</v>
      </c>
      <c r="BG866" s="207">
        <f>IF(N866="zákl. přenesená",J866,0)</f>
        <v>0</v>
      </c>
      <c r="BH866" s="207">
        <f>IF(N866="sníž. přenesená",J866,0)</f>
        <v>0</v>
      </c>
      <c r="BI866" s="207">
        <f>IF(N866="nulová",J866,0)</f>
        <v>0</v>
      </c>
      <c r="BJ866" s="15" t="s">
        <v>77</v>
      </c>
      <c r="BK866" s="207">
        <f>ROUND(I866*H866,2)</f>
        <v>0</v>
      </c>
      <c r="BL866" s="15" t="s">
        <v>236</v>
      </c>
      <c r="BM866" s="15" t="s">
        <v>1488</v>
      </c>
    </row>
    <row r="867" spans="2:47" s="1" customFormat="1" ht="12">
      <c r="B867" s="36"/>
      <c r="C867" s="37"/>
      <c r="D867" s="208" t="s">
        <v>147</v>
      </c>
      <c r="E867" s="37"/>
      <c r="F867" s="209" t="s">
        <v>1487</v>
      </c>
      <c r="G867" s="37"/>
      <c r="H867" s="37"/>
      <c r="I867" s="122"/>
      <c r="J867" s="37"/>
      <c r="K867" s="37"/>
      <c r="L867" s="41"/>
      <c r="M867" s="210"/>
      <c r="N867" s="77"/>
      <c r="O867" s="77"/>
      <c r="P867" s="77"/>
      <c r="Q867" s="77"/>
      <c r="R867" s="77"/>
      <c r="S867" s="77"/>
      <c r="T867" s="78"/>
      <c r="AT867" s="15" t="s">
        <v>147</v>
      </c>
      <c r="AU867" s="15" t="s">
        <v>79</v>
      </c>
    </row>
    <row r="868" spans="2:47" s="1" customFormat="1" ht="12">
      <c r="B868" s="36"/>
      <c r="C868" s="37"/>
      <c r="D868" s="208" t="s">
        <v>317</v>
      </c>
      <c r="E868" s="37"/>
      <c r="F868" s="243" t="s">
        <v>1489</v>
      </c>
      <c r="G868" s="37"/>
      <c r="H868" s="37"/>
      <c r="I868" s="122"/>
      <c r="J868" s="37"/>
      <c r="K868" s="37"/>
      <c r="L868" s="41"/>
      <c r="M868" s="210"/>
      <c r="N868" s="77"/>
      <c r="O868" s="77"/>
      <c r="P868" s="77"/>
      <c r="Q868" s="77"/>
      <c r="R868" s="77"/>
      <c r="S868" s="77"/>
      <c r="T868" s="78"/>
      <c r="AT868" s="15" t="s">
        <v>317</v>
      </c>
      <c r="AU868" s="15" t="s">
        <v>79</v>
      </c>
    </row>
    <row r="869" spans="2:65" s="1" customFormat="1" ht="16.5" customHeight="1">
      <c r="B869" s="36"/>
      <c r="C869" s="196" t="s">
        <v>1490</v>
      </c>
      <c r="D869" s="196" t="s">
        <v>140</v>
      </c>
      <c r="E869" s="197" t="s">
        <v>1491</v>
      </c>
      <c r="F869" s="198" t="s">
        <v>1492</v>
      </c>
      <c r="G869" s="199" t="s">
        <v>360</v>
      </c>
      <c r="H869" s="200">
        <v>2</v>
      </c>
      <c r="I869" s="201"/>
      <c r="J869" s="202">
        <f>ROUND(I869*H869,2)</f>
        <v>0</v>
      </c>
      <c r="K869" s="198" t="s">
        <v>19</v>
      </c>
      <c r="L869" s="41"/>
      <c r="M869" s="203" t="s">
        <v>19</v>
      </c>
      <c r="N869" s="204" t="s">
        <v>43</v>
      </c>
      <c r="O869" s="77"/>
      <c r="P869" s="205">
        <f>O869*H869</f>
        <v>0</v>
      </c>
      <c r="Q869" s="205">
        <v>0</v>
      </c>
      <c r="R869" s="205">
        <f>Q869*H869</f>
        <v>0</v>
      </c>
      <c r="S869" s="205">
        <v>0</v>
      </c>
      <c r="T869" s="206">
        <f>S869*H869</f>
        <v>0</v>
      </c>
      <c r="AR869" s="15" t="s">
        <v>236</v>
      </c>
      <c r="AT869" s="15" t="s">
        <v>140</v>
      </c>
      <c r="AU869" s="15" t="s">
        <v>79</v>
      </c>
      <c r="AY869" s="15" t="s">
        <v>138</v>
      </c>
      <c r="BE869" s="207">
        <f>IF(N869="základní",J869,0)</f>
        <v>0</v>
      </c>
      <c r="BF869" s="207">
        <f>IF(N869="snížená",J869,0)</f>
        <v>0</v>
      </c>
      <c r="BG869" s="207">
        <f>IF(N869="zákl. přenesená",J869,0)</f>
        <v>0</v>
      </c>
      <c r="BH869" s="207">
        <f>IF(N869="sníž. přenesená",J869,0)</f>
        <v>0</v>
      </c>
      <c r="BI869" s="207">
        <f>IF(N869="nulová",J869,0)</f>
        <v>0</v>
      </c>
      <c r="BJ869" s="15" t="s">
        <v>77</v>
      </c>
      <c r="BK869" s="207">
        <f>ROUND(I869*H869,2)</f>
        <v>0</v>
      </c>
      <c r="BL869" s="15" t="s">
        <v>236</v>
      </c>
      <c r="BM869" s="15" t="s">
        <v>1493</v>
      </c>
    </row>
    <row r="870" spans="2:47" s="1" customFormat="1" ht="12">
      <c r="B870" s="36"/>
      <c r="C870" s="37"/>
      <c r="D870" s="208" t="s">
        <v>147</v>
      </c>
      <c r="E870" s="37"/>
      <c r="F870" s="209" t="s">
        <v>1492</v>
      </c>
      <c r="G870" s="37"/>
      <c r="H870" s="37"/>
      <c r="I870" s="122"/>
      <c r="J870" s="37"/>
      <c r="K870" s="37"/>
      <c r="L870" s="41"/>
      <c r="M870" s="210"/>
      <c r="N870" s="77"/>
      <c r="O870" s="77"/>
      <c r="P870" s="77"/>
      <c r="Q870" s="77"/>
      <c r="R870" s="77"/>
      <c r="S870" s="77"/>
      <c r="T870" s="78"/>
      <c r="AT870" s="15" t="s">
        <v>147</v>
      </c>
      <c r="AU870" s="15" t="s">
        <v>79</v>
      </c>
    </row>
    <row r="871" spans="2:47" s="1" customFormat="1" ht="12">
      <c r="B871" s="36"/>
      <c r="C871" s="37"/>
      <c r="D871" s="208" t="s">
        <v>317</v>
      </c>
      <c r="E871" s="37"/>
      <c r="F871" s="243" t="s">
        <v>1494</v>
      </c>
      <c r="G871" s="37"/>
      <c r="H871" s="37"/>
      <c r="I871" s="122"/>
      <c r="J871" s="37"/>
      <c r="K871" s="37"/>
      <c r="L871" s="41"/>
      <c r="M871" s="210"/>
      <c r="N871" s="77"/>
      <c r="O871" s="77"/>
      <c r="P871" s="77"/>
      <c r="Q871" s="77"/>
      <c r="R871" s="77"/>
      <c r="S871" s="77"/>
      <c r="T871" s="78"/>
      <c r="AT871" s="15" t="s">
        <v>317</v>
      </c>
      <c r="AU871" s="15" t="s">
        <v>79</v>
      </c>
    </row>
    <row r="872" spans="2:65" s="1" customFormat="1" ht="16.5" customHeight="1">
      <c r="B872" s="36"/>
      <c r="C872" s="196" t="s">
        <v>1495</v>
      </c>
      <c r="D872" s="196" t="s">
        <v>140</v>
      </c>
      <c r="E872" s="197" t="s">
        <v>1496</v>
      </c>
      <c r="F872" s="198" t="s">
        <v>1497</v>
      </c>
      <c r="G872" s="199" t="s">
        <v>1162</v>
      </c>
      <c r="H872" s="200">
        <v>1</v>
      </c>
      <c r="I872" s="201"/>
      <c r="J872" s="202">
        <f>ROUND(I872*H872,2)</f>
        <v>0</v>
      </c>
      <c r="K872" s="198" t="s">
        <v>19</v>
      </c>
      <c r="L872" s="41"/>
      <c r="M872" s="203" t="s">
        <v>19</v>
      </c>
      <c r="N872" s="204" t="s">
        <v>43</v>
      </c>
      <c r="O872" s="77"/>
      <c r="P872" s="205">
        <f>O872*H872</f>
        <v>0</v>
      </c>
      <c r="Q872" s="205">
        <v>0</v>
      </c>
      <c r="R872" s="205">
        <f>Q872*H872</f>
        <v>0</v>
      </c>
      <c r="S872" s="205">
        <v>0</v>
      </c>
      <c r="T872" s="206">
        <f>S872*H872</f>
        <v>0</v>
      </c>
      <c r="AR872" s="15" t="s">
        <v>236</v>
      </c>
      <c r="AT872" s="15" t="s">
        <v>140</v>
      </c>
      <c r="AU872" s="15" t="s">
        <v>79</v>
      </c>
      <c r="AY872" s="15" t="s">
        <v>138</v>
      </c>
      <c r="BE872" s="207">
        <f>IF(N872="základní",J872,0)</f>
        <v>0</v>
      </c>
      <c r="BF872" s="207">
        <f>IF(N872="snížená",J872,0)</f>
        <v>0</v>
      </c>
      <c r="BG872" s="207">
        <f>IF(N872="zákl. přenesená",J872,0)</f>
        <v>0</v>
      </c>
      <c r="BH872" s="207">
        <f>IF(N872="sníž. přenesená",J872,0)</f>
        <v>0</v>
      </c>
      <c r="BI872" s="207">
        <f>IF(N872="nulová",J872,0)</f>
        <v>0</v>
      </c>
      <c r="BJ872" s="15" t="s">
        <v>77</v>
      </c>
      <c r="BK872" s="207">
        <f>ROUND(I872*H872,2)</f>
        <v>0</v>
      </c>
      <c r="BL872" s="15" t="s">
        <v>236</v>
      </c>
      <c r="BM872" s="15" t="s">
        <v>1498</v>
      </c>
    </row>
    <row r="873" spans="2:47" s="1" customFormat="1" ht="12">
      <c r="B873" s="36"/>
      <c r="C873" s="37"/>
      <c r="D873" s="208" t="s">
        <v>147</v>
      </c>
      <c r="E873" s="37"/>
      <c r="F873" s="209" t="s">
        <v>1497</v>
      </c>
      <c r="G873" s="37"/>
      <c r="H873" s="37"/>
      <c r="I873" s="122"/>
      <c r="J873" s="37"/>
      <c r="K873" s="37"/>
      <c r="L873" s="41"/>
      <c r="M873" s="210"/>
      <c r="N873" s="77"/>
      <c r="O873" s="77"/>
      <c r="P873" s="77"/>
      <c r="Q873" s="77"/>
      <c r="R873" s="77"/>
      <c r="S873" s="77"/>
      <c r="T873" s="78"/>
      <c r="AT873" s="15" t="s">
        <v>147</v>
      </c>
      <c r="AU873" s="15" t="s">
        <v>79</v>
      </c>
    </row>
    <row r="874" spans="2:47" s="1" customFormat="1" ht="12">
      <c r="B874" s="36"/>
      <c r="C874" s="37"/>
      <c r="D874" s="208" t="s">
        <v>317</v>
      </c>
      <c r="E874" s="37"/>
      <c r="F874" s="243" t="s">
        <v>1499</v>
      </c>
      <c r="G874" s="37"/>
      <c r="H874" s="37"/>
      <c r="I874" s="122"/>
      <c r="J874" s="37"/>
      <c r="K874" s="37"/>
      <c r="L874" s="41"/>
      <c r="M874" s="210"/>
      <c r="N874" s="77"/>
      <c r="O874" s="77"/>
      <c r="P874" s="77"/>
      <c r="Q874" s="77"/>
      <c r="R874" s="77"/>
      <c r="S874" s="77"/>
      <c r="T874" s="78"/>
      <c r="AT874" s="15" t="s">
        <v>317</v>
      </c>
      <c r="AU874" s="15" t="s">
        <v>79</v>
      </c>
    </row>
    <row r="875" spans="2:65" s="1" customFormat="1" ht="16.5" customHeight="1">
      <c r="B875" s="36"/>
      <c r="C875" s="196" t="s">
        <v>1500</v>
      </c>
      <c r="D875" s="196" t="s">
        <v>140</v>
      </c>
      <c r="E875" s="197" t="s">
        <v>1501</v>
      </c>
      <c r="F875" s="198" t="s">
        <v>1502</v>
      </c>
      <c r="G875" s="199" t="s">
        <v>349</v>
      </c>
      <c r="H875" s="200">
        <v>1</v>
      </c>
      <c r="I875" s="201"/>
      <c r="J875" s="202">
        <f>ROUND(I875*H875,2)</f>
        <v>0</v>
      </c>
      <c r="K875" s="198" t="s">
        <v>19</v>
      </c>
      <c r="L875" s="41"/>
      <c r="M875" s="203" t="s">
        <v>19</v>
      </c>
      <c r="N875" s="204" t="s">
        <v>43</v>
      </c>
      <c r="O875" s="77"/>
      <c r="P875" s="205">
        <f>O875*H875</f>
        <v>0</v>
      </c>
      <c r="Q875" s="205">
        <v>0</v>
      </c>
      <c r="R875" s="205">
        <f>Q875*H875</f>
        <v>0</v>
      </c>
      <c r="S875" s="205">
        <v>0</v>
      </c>
      <c r="T875" s="206">
        <f>S875*H875</f>
        <v>0</v>
      </c>
      <c r="AR875" s="15" t="s">
        <v>236</v>
      </c>
      <c r="AT875" s="15" t="s">
        <v>140</v>
      </c>
      <c r="AU875" s="15" t="s">
        <v>79</v>
      </c>
      <c r="AY875" s="15" t="s">
        <v>138</v>
      </c>
      <c r="BE875" s="207">
        <f>IF(N875="základní",J875,0)</f>
        <v>0</v>
      </c>
      <c r="BF875" s="207">
        <f>IF(N875="snížená",J875,0)</f>
        <v>0</v>
      </c>
      <c r="BG875" s="207">
        <f>IF(N875="zákl. přenesená",J875,0)</f>
        <v>0</v>
      </c>
      <c r="BH875" s="207">
        <f>IF(N875="sníž. přenesená",J875,0)</f>
        <v>0</v>
      </c>
      <c r="BI875" s="207">
        <f>IF(N875="nulová",J875,0)</f>
        <v>0</v>
      </c>
      <c r="BJ875" s="15" t="s">
        <v>77</v>
      </c>
      <c r="BK875" s="207">
        <f>ROUND(I875*H875,2)</f>
        <v>0</v>
      </c>
      <c r="BL875" s="15" t="s">
        <v>236</v>
      </c>
      <c r="BM875" s="15" t="s">
        <v>1503</v>
      </c>
    </row>
    <row r="876" spans="2:47" s="1" customFormat="1" ht="12">
      <c r="B876" s="36"/>
      <c r="C876" s="37"/>
      <c r="D876" s="208" t="s">
        <v>147</v>
      </c>
      <c r="E876" s="37"/>
      <c r="F876" s="209" t="s">
        <v>1502</v>
      </c>
      <c r="G876" s="37"/>
      <c r="H876" s="37"/>
      <c r="I876" s="122"/>
      <c r="J876" s="37"/>
      <c r="K876" s="37"/>
      <c r="L876" s="41"/>
      <c r="M876" s="210"/>
      <c r="N876" s="77"/>
      <c r="O876" s="77"/>
      <c r="P876" s="77"/>
      <c r="Q876" s="77"/>
      <c r="R876" s="77"/>
      <c r="S876" s="77"/>
      <c r="T876" s="78"/>
      <c r="AT876" s="15" t="s">
        <v>147</v>
      </c>
      <c r="AU876" s="15" t="s">
        <v>79</v>
      </c>
    </row>
    <row r="877" spans="2:65" s="1" customFormat="1" ht="16.5" customHeight="1">
      <c r="B877" s="36"/>
      <c r="C877" s="196" t="s">
        <v>1504</v>
      </c>
      <c r="D877" s="196" t="s">
        <v>140</v>
      </c>
      <c r="E877" s="197" t="s">
        <v>1241</v>
      </c>
      <c r="F877" s="198" t="s">
        <v>1242</v>
      </c>
      <c r="G877" s="199" t="s">
        <v>349</v>
      </c>
      <c r="H877" s="200">
        <v>1</v>
      </c>
      <c r="I877" s="201"/>
      <c r="J877" s="202">
        <f>ROUND(I877*H877,2)</f>
        <v>0</v>
      </c>
      <c r="K877" s="198" t="s">
        <v>19</v>
      </c>
      <c r="L877" s="41"/>
      <c r="M877" s="203" t="s">
        <v>19</v>
      </c>
      <c r="N877" s="204" t="s">
        <v>43</v>
      </c>
      <c r="O877" s="77"/>
      <c r="P877" s="205">
        <f>O877*H877</f>
        <v>0</v>
      </c>
      <c r="Q877" s="205">
        <v>0</v>
      </c>
      <c r="R877" s="205">
        <f>Q877*H877</f>
        <v>0</v>
      </c>
      <c r="S877" s="205">
        <v>0</v>
      </c>
      <c r="T877" s="206">
        <f>S877*H877</f>
        <v>0</v>
      </c>
      <c r="AR877" s="15" t="s">
        <v>236</v>
      </c>
      <c r="AT877" s="15" t="s">
        <v>140</v>
      </c>
      <c r="AU877" s="15" t="s">
        <v>79</v>
      </c>
      <c r="AY877" s="15" t="s">
        <v>138</v>
      </c>
      <c r="BE877" s="207">
        <f>IF(N877="základní",J877,0)</f>
        <v>0</v>
      </c>
      <c r="BF877" s="207">
        <f>IF(N877="snížená",J877,0)</f>
        <v>0</v>
      </c>
      <c r="BG877" s="207">
        <f>IF(N877="zákl. přenesená",J877,0)</f>
        <v>0</v>
      </c>
      <c r="BH877" s="207">
        <f>IF(N877="sníž. přenesená",J877,0)</f>
        <v>0</v>
      </c>
      <c r="BI877" s="207">
        <f>IF(N877="nulová",J877,0)</f>
        <v>0</v>
      </c>
      <c r="BJ877" s="15" t="s">
        <v>77</v>
      </c>
      <c r="BK877" s="207">
        <f>ROUND(I877*H877,2)</f>
        <v>0</v>
      </c>
      <c r="BL877" s="15" t="s">
        <v>236</v>
      </c>
      <c r="BM877" s="15" t="s">
        <v>1505</v>
      </c>
    </row>
    <row r="878" spans="2:47" s="1" customFormat="1" ht="12">
      <c r="B878" s="36"/>
      <c r="C878" s="37"/>
      <c r="D878" s="208" t="s">
        <v>147</v>
      </c>
      <c r="E878" s="37"/>
      <c r="F878" s="209" t="s">
        <v>1242</v>
      </c>
      <c r="G878" s="37"/>
      <c r="H878" s="37"/>
      <c r="I878" s="122"/>
      <c r="J878" s="37"/>
      <c r="K878" s="37"/>
      <c r="L878" s="41"/>
      <c r="M878" s="210"/>
      <c r="N878" s="77"/>
      <c r="O878" s="77"/>
      <c r="P878" s="77"/>
      <c r="Q878" s="77"/>
      <c r="R878" s="77"/>
      <c r="S878" s="77"/>
      <c r="T878" s="78"/>
      <c r="AT878" s="15" t="s">
        <v>147</v>
      </c>
      <c r="AU878" s="15" t="s">
        <v>79</v>
      </c>
    </row>
    <row r="879" spans="2:47" s="1" customFormat="1" ht="12">
      <c r="B879" s="36"/>
      <c r="C879" s="37"/>
      <c r="D879" s="208" t="s">
        <v>317</v>
      </c>
      <c r="E879" s="37"/>
      <c r="F879" s="243" t="s">
        <v>1244</v>
      </c>
      <c r="G879" s="37"/>
      <c r="H879" s="37"/>
      <c r="I879" s="122"/>
      <c r="J879" s="37"/>
      <c r="K879" s="37"/>
      <c r="L879" s="41"/>
      <c r="M879" s="210"/>
      <c r="N879" s="77"/>
      <c r="O879" s="77"/>
      <c r="P879" s="77"/>
      <c r="Q879" s="77"/>
      <c r="R879" s="77"/>
      <c r="S879" s="77"/>
      <c r="T879" s="78"/>
      <c r="AT879" s="15" t="s">
        <v>317</v>
      </c>
      <c r="AU879" s="15" t="s">
        <v>79</v>
      </c>
    </row>
    <row r="880" spans="2:65" s="1" customFormat="1" ht="16.5" customHeight="1">
      <c r="B880" s="36"/>
      <c r="C880" s="196" t="s">
        <v>1506</v>
      </c>
      <c r="D880" s="196" t="s">
        <v>140</v>
      </c>
      <c r="E880" s="197" t="s">
        <v>1507</v>
      </c>
      <c r="F880" s="198" t="s">
        <v>1508</v>
      </c>
      <c r="G880" s="199" t="s">
        <v>1046</v>
      </c>
      <c r="H880" s="244"/>
      <c r="I880" s="201"/>
      <c r="J880" s="202">
        <f>ROUND(I880*H880,2)</f>
        <v>0</v>
      </c>
      <c r="K880" s="198" t="s">
        <v>144</v>
      </c>
      <c r="L880" s="41"/>
      <c r="M880" s="203" t="s">
        <v>19</v>
      </c>
      <c r="N880" s="204" t="s">
        <v>43</v>
      </c>
      <c r="O880" s="77"/>
      <c r="P880" s="205">
        <f>O880*H880</f>
        <v>0</v>
      </c>
      <c r="Q880" s="205">
        <v>0</v>
      </c>
      <c r="R880" s="205">
        <f>Q880*H880</f>
        <v>0</v>
      </c>
      <c r="S880" s="205">
        <v>0</v>
      </c>
      <c r="T880" s="206">
        <f>S880*H880</f>
        <v>0</v>
      </c>
      <c r="AR880" s="15" t="s">
        <v>236</v>
      </c>
      <c r="AT880" s="15" t="s">
        <v>140</v>
      </c>
      <c r="AU880" s="15" t="s">
        <v>79</v>
      </c>
      <c r="AY880" s="15" t="s">
        <v>138</v>
      </c>
      <c r="BE880" s="207">
        <f>IF(N880="základní",J880,0)</f>
        <v>0</v>
      </c>
      <c r="BF880" s="207">
        <f>IF(N880="snížená",J880,0)</f>
        <v>0</v>
      </c>
      <c r="BG880" s="207">
        <f>IF(N880="zákl. přenesená",J880,0)</f>
        <v>0</v>
      </c>
      <c r="BH880" s="207">
        <f>IF(N880="sníž. přenesená",J880,0)</f>
        <v>0</v>
      </c>
      <c r="BI880" s="207">
        <f>IF(N880="nulová",J880,0)</f>
        <v>0</v>
      </c>
      <c r="BJ880" s="15" t="s">
        <v>77</v>
      </c>
      <c r="BK880" s="207">
        <f>ROUND(I880*H880,2)</f>
        <v>0</v>
      </c>
      <c r="BL880" s="15" t="s">
        <v>236</v>
      </c>
      <c r="BM880" s="15" t="s">
        <v>1509</v>
      </c>
    </row>
    <row r="881" spans="2:47" s="1" customFormat="1" ht="12">
      <c r="B881" s="36"/>
      <c r="C881" s="37"/>
      <c r="D881" s="208" t="s">
        <v>147</v>
      </c>
      <c r="E881" s="37"/>
      <c r="F881" s="209" t="s">
        <v>1510</v>
      </c>
      <c r="G881" s="37"/>
      <c r="H881" s="37"/>
      <c r="I881" s="122"/>
      <c r="J881" s="37"/>
      <c r="K881" s="37"/>
      <c r="L881" s="41"/>
      <c r="M881" s="210"/>
      <c r="N881" s="77"/>
      <c r="O881" s="77"/>
      <c r="P881" s="77"/>
      <c r="Q881" s="77"/>
      <c r="R881" s="77"/>
      <c r="S881" s="77"/>
      <c r="T881" s="78"/>
      <c r="AT881" s="15" t="s">
        <v>147</v>
      </c>
      <c r="AU881" s="15" t="s">
        <v>79</v>
      </c>
    </row>
    <row r="882" spans="2:63" s="10" customFormat="1" ht="22.8" customHeight="1">
      <c r="B882" s="180"/>
      <c r="C882" s="181"/>
      <c r="D882" s="182" t="s">
        <v>71</v>
      </c>
      <c r="E882" s="194" t="s">
        <v>1511</v>
      </c>
      <c r="F882" s="194" t="s">
        <v>1512</v>
      </c>
      <c r="G882" s="181"/>
      <c r="H882" s="181"/>
      <c r="I882" s="184"/>
      <c r="J882" s="195">
        <f>BK882</f>
        <v>0</v>
      </c>
      <c r="K882" s="181"/>
      <c r="L882" s="186"/>
      <c r="M882" s="187"/>
      <c r="N882" s="188"/>
      <c r="O882" s="188"/>
      <c r="P882" s="189">
        <f>SUM(P883:P977)</f>
        <v>0</v>
      </c>
      <c r="Q882" s="188"/>
      <c r="R882" s="189">
        <f>SUM(R883:R977)</f>
        <v>0</v>
      </c>
      <c r="S882" s="188"/>
      <c r="T882" s="190">
        <f>SUM(T883:T977)</f>
        <v>0</v>
      </c>
      <c r="AR882" s="191" t="s">
        <v>79</v>
      </c>
      <c r="AT882" s="192" t="s">
        <v>71</v>
      </c>
      <c r="AU882" s="192" t="s">
        <v>77</v>
      </c>
      <c r="AY882" s="191" t="s">
        <v>138</v>
      </c>
      <c r="BK882" s="193">
        <f>SUM(BK883:BK977)</f>
        <v>0</v>
      </c>
    </row>
    <row r="883" spans="2:65" s="1" customFormat="1" ht="16.5" customHeight="1">
      <c r="B883" s="36"/>
      <c r="C883" s="196" t="s">
        <v>1513</v>
      </c>
      <c r="D883" s="196" t="s">
        <v>140</v>
      </c>
      <c r="E883" s="197" t="s">
        <v>1514</v>
      </c>
      <c r="F883" s="198" t="s">
        <v>1515</v>
      </c>
      <c r="G883" s="199" t="s">
        <v>360</v>
      </c>
      <c r="H883" s="200">
        <v>4</v>
      </c>
      <c r="I883" s="201"/>
      <c r="J883" s="202">
        <f>ROUND(I883*H883,2)</f>
        <v>0</v>
      </c>
      <c r="K883" s="198" t="s">
        <v>19</v>
      </c>
      <c r="L883" s="41"/>
      <c r="M883" s="203" t="s">
        <v>19</v>
      </c>
      <c r="N883" s="204" t="s">
        <v>43</v>
      </c>
      <c r="O883" s="77"/>
      <c r="P883" s="205">
        <f>O883*H883</f>
        <v>0</v>
      </c>
      <c r="Q883" s="205">
        <v>0</v>
      </c>
      <c r="R883" s="205">
        <f>Q883*H883</f>
        <v>0</v>
      </c>
      <c r="S883" s="205">
        <v>0</v>
      </c>
      <c r="T883" s="206">
        <f>S883*H883</f>
        <v>0</v>
      </c>
      <c r="AR883" s="15" t="s">
        <v>236</v>
      </c>
      <c r="AT883" s="15" t="s">
        <v>140</v>
      </c>
      <c r="AU883" s="15" t="s">
        <v>79</v>
      </c>
      <c r="AY883" s="15" t="s">
        <v>138</v>
      </c>
      <c r="BE883" s="207">
        <f>IF(N883="základní",J883,0)</f>
        <v>0</v>
      </c>
      <c r="BF883" s="207">
        <f>IF(N883="snížená",J883,0)</f>
        <v>0</v>
      </c>
      <c r="BG883" s="207">
        <f>IF(N883="zákl. přenesená",J883,0)</f>
        <v>0</v>
      </c>
      <c r="BH883" s="207">
        <f>IF(N883="sníž. přenesená",J883,0)</f>
        <v>0</v>
      </c>
      <c r="BI883" s="207">
        <f>IF(N883="nulová",J883,0)</f>
        <v>0</v>
      </c>
      <c r="BJ883" s="15" t="s">
        <v>77</v>
      </c>
      <c r="BK883" s="207">
        <f>ROUND(I883*H883,2)</f>
        <v>0</v>
      </c>
      <c r="BL883" s="15" t="s">
        <v>236</v>
      </c>
      <c r="BM883" s="15" t="s">
        <v>1516</v>
      </c>
    </row>
    <row r="884" spans="2:47" s="1" customFormat="1" ht="12">
      <c r="B884" s="36"/>
      <c r="C884" s="37"/>
      <c r="D884" s="208" t="s">
        <v>147</v>
      </c>
      <c r="E884" s="37"/>
      <c r="F884" s="209" t="s">
        <v>1515</v>
      </c>
      <c r="G884" s="37"/>
      <c r="H884" s="37"/>
      <c r="I884" s="122"/>
      <c r="J884" s="37"/>
      <c r="K884" s="37"/>
      <c r="L884" s="41"/>
      <c r="M884" s="210"/>
      <c r="N884" s="77"/>
      <c r="O884" s="77"/>
      <c r="P884" s="77"/>
      <c r="Q884" s="77"/>
      <c r="R884" s="77"/>
      <c r="S884" s="77"/>
      <c r="T884" s="78"/>
      <c r="AT884" s="15" t="s">
        <v>147</v>
      </c>
      <c r="AU884" s="15" t="s">
        <v>79</v>
      </c>
    </row>
    <row r="885" spans="2:65" s="1" customFormat="1" ht="16.5" customHeight="1">
      <c r="B885" s="36"/>
      <c r="C885" s="196" t="s">
        <v>1517</v>
      </c>
      <c r="D885" s="196" t="s">
        <v>140</v>
      </c>
      <c r="E885" s="197" t="s">
        <v>1518</v>
      </c>
      <c r="F885" s="198" t="s">
        <v>1519</v>
      </c>
      <c r="G885" s="199" t="s">
        <v>360</v>
      </c>
      <c r="H885" s="200">
        <v>31</v>
      </c>
      <c r="I885" s="201"/>
      <c r="J885" s="202">
        <f>ROUND(I885*H885,2)</f>
        <v>0</v>
      </c>
      <c r="K885" s="198" t="s">
        <v>19</v>
      </c>
      <c r="L885" s="41"/>
      <c r="M885" s="203" t="s">
        <v>19</v>
      </c>
      <c r="N885" s="204" t="s">
        <v>43</v>
      </c>
      <c r="O885" s="77"/>
      <c r="P885" s="205">
        <f>O885*H885</f>
        <v>0</v>
      </c>
      <c r="Q885" s="205">
        <v>0</v>
      </c>
      <c r="R885" s="205">
        <f>Q885*H885</f>
        <v>0</v>
      </c>
      <c r="S885" s="205">
        <v>0</v>
      </c>
      <c r="T885" s="206">
        <f>S885*H885</f>
        <v>0</v>
      </c>
      <c r="AR885" s="15" t="s">
        <v>236</v>
      </c>
      <c r="AT885" s="15" t="s">
        <v>140</v>
      </c>
      <c r="AU885" s="15" t="s">
        <v>79</v>
      </c>
      <c r="AY885" s="15" t="s">
        <v>138</v>
      </c>
      <c r="BE885" s="207">
        <f>IF(N885="základní",J885,0)</f>
        <v>0</v>
      </c>
      <c r="BF885" s="207">
        <f>IF(N885="snížená",J885,0)</f>
        <v>0</v>
      </c>
      <c r="BG885" s="207">
        <f>IF(N885="zákl. přenesená",J885,0)</f>
        <v>0</v>
      </c>
      <c r="BH885" s="207">
        <f>IF(N885="sníž. přenesená",J885,0)</f>
        <v>0</v>
      </c>
      <c r="BI885" s="207">
        <f>IF(N885="nulová",J885,0)</f>
        <v>0</v>
      </c>
      <c r="BJ885" s="15" t="s">
        <v>77</v>
      </c>
      <c r="BK885" s="207">
        <f>ROUND(I885*H885,2)</f>
        <v>0</v>
      </c>
      <c r="BL885" s="15" t="s">
        <v>236</v>
      </c>
      <c r="BM885" s="15" t="s">
        <v>1520</v>
      </c>
    </row>
    <row r="886" spans="2:47" s="1" customFormat="1" ht="12">
      <c r="B886" s="36"/>
      <c r="C886" s="37"/>
      <c r="D886" s="208" t="s">
        <v>147</v>
      </c>
      <c r="E886" s="37"/>
      <c r="F886" s="209" t="s">
        <v>1519</v>
      </c>
      <c r="G886" s="37"/>
      <c r="H886" s="37"/>
      <c r="I886" s="122"/>
      <c r="J886" s="37"/>
      <c r="K886" s="37"/>
      <c r="L886" s="41"/>
      <c r="M886" s="210"/>
      <c r="N886" s="77"/>
      <c r="O886" s="77"/>
      <c r="P886" s="77"/>
      <c r="Q886" s="77"/>
      <c r="R886" s="77"/>
      <c r="S886" s="77"/>
      <c r="T886" s="78"/>
      <c r="AT886" s="15" t="s">
        <v>147</v>
      </c>
      <c r="AU886" s="15" t="s">
        <v>79</v>
      </c>
    </row>
    <row r="887" spans="2:65" s="1" customFormat="1" ht="16.5" customHeight="1">
      <c r="B887" s="36"/>
      <c r="C887" s="196" t="s">
        <v>1521</v>
      </c>
      <c r="D887" s="196" t="s">
        <v>140</v>
      </c>
      <c r="E887" s="197" t="s">
        <v>1522</v>
      </c>
      <c r="F887" s="198" t="s">
        <v>1523</v>
      </c>
      <c r="G887" s="199" t="s">
        <v>360</v>
      </c>
      <c r="H887" s="200">
        <v>8</v>
      </c>
      <c r="I887" s="201"/>
      <c r="J887" s="202">
        <f>ROUND(I887*H887,2)</f>
        <v>0</v>
      </c>
      <c r="K887" s="198" t="s">
        <v>19</v>
      </c>
      <c r="L887" s="41"/>
      <c r="M887" s="203" t="s">
        <v>19</v>
      </c>
      <c r="N887" s="204" t="s">
        <v>43</v>
      </c>
      <c r="O887" s="77"/>
      <c r="P887" s="205">
        <f>O887*H887</f>
        <v>0</v>
      </c>
      <c r="Q887" s="205">
        <v>0</v>
      </c>
      <c r="R887" s="205">
        <f>Q887*H887</f>
        <v>0</v>
      </c>
      <c r="S887" s="205">
        <v>0</v>
      </c>
      <c r="T887" s="206">
        <f>S887*H887</f>
        <v>0</v>
      </c>
      <c r="AR887" s="15" t="s">
        <v>236</v>
      </c>
      <c r="AT887" s="15" t="s">
        <v>140</v>
      </c>
      <c r="AU887" s="15" t="s">
        <v>79</v>
      </c>
      <c r="AY887" s="15" t="s">
        <v>138</v>
      </c>
      <c r="BE887" s="207">
        <f>IF(N887="základní",J887,0)</f>
        <v>0</v>
      </c>
      <c r="BF887" s="207">
        <f>IF(N887="snížená",J887,0)</f>
        <v>0</v>
      </c>
      <c r="BG887" s="207">
        <f>IF(N887="zákl. přenesená",J887,0)</f>
        <v>0</v>
      </c>
      <c r="BH887" s="207">
        <f>IF(N887="sníž. přenesená",J887,0)</f>
        <v>0</v>
      </c>
      <c r="BI887" s="207">
        <f>IF(N887="nulová",J887,0)</f>
        <v>0</v>
      </c>
      <c r="BJ887" s="15" t="s">
        <v>77</v>
      </c>
      <c r="BK887" s="207">
        <f>ROUND(I887*H887,2)</f>
        <v>0</v>
      </c>
      <c r="BL887" s="15" t="s">
        <v>236</v>
      </c>
      <c r="BM887" s="15" t="s">
        <v>1524</v>
      </c>
    </row>
    <row r="888" spans="2:47" s="1" customFormat="1" ht="12">
      <c r="B888" s="36"/>
      <c r="C888" s="37"/>
      <c r="D888" s="208" t="s">
        <v>147</v>
      </c>
      <c r="E888" s="37"/>
      <c r="F888" s="209" t="s">
        <v>1523</v>
      </c>
      <c r="G888" s="37"/>
      <c r="H888" s="37"/>
      <c r="I888" s="122"/>
      <c r="J888" s="37"/>
      <c r="K888" s="37"/>
      <c r="L888" s="41"/>
      <c r="M888" s="210"/>
      <c r="N888" s="77"/>
      <c r="O888" s="77"/>
      <c r="P888" s="77"/>
      <c r="Q888" s="77"/>
      <c r="R888" s="77"/>
      <c r="S888" s="77"/>
      <c r="T888" s="78"/>
      <c r="AT888" s="15" t="s">
        <v>147</v>
      </c>
      <c r="AU888" s="15" t="s">
        <v>79</v>
      </c>
    </row>
    <row r="889" spans="2:65" s="1" customFormat="1" ht="16.5" customHeight="1">
      <c r="B889" s="36"/>
      <c r="C889" s="196" t="s">
        <v>1525</v>
      </c>
      <c r="D889" s="196" t="s">
        <v>140</v>
      </c>
      <c r="E889" s="197" t="s">
        <v>1526</v>
      </c>
      <c r="F889" s="198" t="s">
        <v>1527</v>
      </c>
      <c r="G889" s="199" t="s">
        <v>360</v>
      </c>
      <c r="H889" s="200">
        <v>5</v>
      </c>
      <c r="I889" s="201"/>
      <c r="J889" s="202">
        <f>ROUND(I889*H889,2)</f>
        <v>0</v>
      </c>
      <c r="K889" s="198" t="s">
        <v>19</v>
      </c>
      <c r="L889" s="41"/>
      <c r="M889" s="203" t="s">
        <v>19</v>
      </c>
      <c r="N889" s="204" t="s">
        <v>43</v>
      </c>
      <c r="O889" s="77"/>
      <c r="P889" s="205">
        <f>O889*H889</f>
        <v>0</v>
      </c>
      <c r="Q889" s="205">
        <v>0</v>
      </c>
      <c r="R889" s="205">
        <f>Q889*H889</f>
        <v>0</v>
      </c>
      <c r="S889" s="205">
        <v>0</v>
      </c>
      <c r="T889" s="206">
        <f>S889*H889</f>
        <v>0</v>
      </c>
      <c r="AR889" s="15" t="s">
        <v>236</v>
      </c>
      <c r="AT889" s="15" t="s">
        <v>140</v>
      </c>
      <c r="AU889" s="15" t="s">
        <v>79</v>
      </c>
      <c r="AY889" s="15" t="s">
        <v>138</v>
      </c>
      <c r="BE889" s="207">
        <f>IF(N889="základní",J889,0)</f>
        <v>0</v>
      </c>
      <c r="BF889" s="207">
        <f>IF(N889="snížená",J889,0)</f>
        <v>0</v>
      </c>
      <c r="BG889" s="207">
        <f>IF(N889="zákl. přenesená",J889,0)</f>
        <v>0</v>
      </c>
      <c r="BH889" s="207">
        <f>IF(N889="sníž. přenesená",J889,0)</f>
        <v>0</v>
      </c>
      <c r="BI889" s="207">
        <f>IF(N889="nulová",J889,0)</f>
        <v>0</v>
      </c>
      <c r="BJ889" s="15" t="s">
        <v>77</v>
      </c>
      <c r="BK889" s="207">
        <f>ROUND(I889*H889,2)</f>
        <v>0</v>
      </c>
      <c r="BL889" s="15" t="s">
        <v>236</v>
      </c>
      <c r="BM889" s="15" t="s">
        <v>1528</v>
      </c>
    </row>
    <row r="890" spans="2:47" s="1" customFormat="1" ht="12">
      <c r="B890" s="36"/>
      <c r="C890" s="37"/>
      <c r="D890" s="208" t="s">
        <v>147</v>
      </c>
      <c r="E890" s="37"/>
      <c r="F890" s="209" t="s">
        <v>1529</v>
      </c>
      <c r="G890" s="37"/>
      <c r="H890" s="37"/>
      <c r="I890" s="122"/>
      <c r="J890" s="37"/>
      <c r="K890" s="37"/>
      <c r="L890" s="41"/>
      <c r="M890" s="210"/>
      <c r="N890" s="77"/>
      <c r="O890" s="77"/>
      <c r="P890" s="77"/>
      <c r="Q890" s="77"/>
      <c r="R890" s="77"/>
      <c r="S890" s="77"/>
      <c r="T890" s="78"/>
      <c r="AT890" s="15" t="s">
        <v>147</v>
      </c>
      <c r="AU890" s="15" t="s">
        <v>79</v>
      </c>
    </row>
    <row r="891" spans="2:65" s="1" customFormat="1" ht="16.5" customHeight="1">
      <c r="B891" s="36"/>
      <c r="C891" s="196" t="s">
        <v>1530</v>
      </c>
      <c r="D891" s="196" t="s">
        <v>140</v>
      </c>
      <c r="E891" s="197" t="s">
        <v>1531</v>
      </c>
      <c r="F891" s="198" t="s">
        <v>1532</v>
      </c>
      <c r="G891" s="199" t="s">
        <v>360</v>
      </c>
      <c r="H891" s="200">
        <v>1</v>
      </c>
      <c r="I891" s="201"/>
      <c r="J891" s="202">
        <f>ROUND(I891*H891,2)</f>
        <v>0</v>
      </c>
      <c r="K891" s="198" t="s">
        <v>19</v>
      </c>
      <c r="L891" s="41"/>
      <c r="M891" s="203" t="s">
        <v>19</v>
      </c>
      <c r="N891" s="204" t="s">
        <v>43</v>
      </c>
      <c r="O891" s="77"/>
      <c r="P891" s="205">
        <f>O891*H891</f>
        <v>0</v>
      </c>
      <c r="Q891" s="205">
        <v>0</v>
      </c>
      <c r="R891" s="205">
        <f>Q891*H891</f>
        <v>0</v>
      </c>
      <c r="S891" s="205">
        <v>0</v>
      </c>
      <c r="T891" s="206">
        <f>S891*H891</f>
        <v>0</v>
      </c>
      <c r="AR891" s="15" t="s">
        <v>236</v>
      </c>
      <c r="AT891" s="15" t="s">
        <v>140</v>
      </c>
      <c r="AU891" s="15" t="s">
        <v>79</v>
      </c>
      <c r="AY891" s="15" t="s">
        <v>138</v>
      </c>
      <c r="BE891" s="207">
        <f>IF(N891="základní",J891,0)</f>
        <v>0</v>
      </c>
      <c r="BF891" s="207">
        <f>IF(N891="snížená",J891,0)</f>
        <v>0</v>
      </c>
      <c r="BG891" s="207">
        <f>IF(N891="zákl. přenesená",J891,0)</f>
        <v>0</v>
      </c>
      <c r="BH891" s="207">
        <f>IF(N891="sníž. přenesená",J891,0)</f>
        <v>0</v>
      </c>
      <c r="BI891" s="207">
        <f>IF(N891="nulová",J891,0)</f>
        <v>0</v>
      </c>
      <c r="BJ891" s="15" t="s">
        <v>77</v>
      </c>
      <c r="BK891" s="207">
        <f>ROUND(I891*H891,2)</f>
        <v>0</v>
      </c>
      <c r="BL891" s="15" t="s">
        <v>236</v>
      </c>
      <c r="BM891" s="15" t="s">
        <v>1533</v>
      </c>
    </row>
    <row r="892" spans="2:47" s="1" customFormat="1" ht="12">
      <c r="B892" s="36"/>
      <c r="C892" s="37"/>
      <c r="D892" s="208" t="s">
        <v>147</v>
      </c>
      <c r="E892" s="37"/>
      <c r="F892" s="209" t="s">
        <v>1534</v>
      </c>
      <c r="G892" s="37"/>
      <c r="H892" s="37"/>
      <c r="I892" s="122"/>
      <c r="J892" s="37"/>
      <c r="K892" s="37"/>
      <c r="L892" s="41"/>
      <c r="M892" s="210"/>
      <c r="N892" s="77"/>
      <c r="O892" s="77"/>
      <c r="P892" s="77"/>
      <c r="Q892" s="77"/>
      <c r="R892" s="77"/>
      <c r="S892" s="77"/>
      <c r="T892" s="78"/>
      <c r="AT892" s="15" t="s">
        <v>147</v>
      </c>
      <c r="AU892" s="15" t="s">
        <v>79</v>
      </c>
    </row>
    <row r="893" spans="2:65" s="1" customFormat="1" ht="16.5" customHeight="1">
      <c r="B893" s="36"/>
      <c r="C893" s="196" t="s">
        <v>1535</v>
      </c>
      <c r="D893" s="196" t="s">
        <v>140</v>
      </c>
      <c r="E893" s="197" t="s">
        <v>1536</v>
      </c>
      <c r="F893" s="198" t="s">
        <v>1537</v>
      </c>
      <c r="G893" s="199" t="s">
        <v>360</v>
      </c>
      <c r="H893" s="200">
        <v>3</v>
      </c>
      <c r="I893" s="201"/>
      <c r="J893" s="202">
        <f>ROUND(I893*H893,2)</f>
        <v>0</v>
      </c>
      <c r="K893" s="198" t="s">
        <v>19</v>
      </c>
      <c r="L893" s="41"/>
      <c r="M893" s="203" t="s">
        <v>19</v>
      </c>
      <c r="N893" s="204" t="s">
        <v>43</v>
      </c>
      <c r="O893" s="77"/>
      <c r="P893" s="205">
        <f>O893*H893</f>
        <v>0</v>
      </c>
      <c r="Q893" s="205">
        <v>0</v>
      </c>
      <c r="R893" s="205">
        <f>Q893*H893</f>
        <v>0</v>
      </c>
      <c r="S893" s="205">
        <v>0</v>
      </c>
      <c r="T893" s="206">
        <f>S893*H893</f>
        <v>0</v>
      </c>
      <c r="AR893" s="15" t="s">
        <v>236</v>
      </c>
      <c r="AT893" s="15" t="s">
        <v>140</v>
      </c>
      <c r="AU893" s="15" t="s">
        <v>79</v>
      </c>
      <c r="AY893" s="15" t="s">
        <v>138</v>
      </c>
      <c r="BE893" s="207">
        <f>IF(N893="základní",J893,0)</f>
        <v>0</v>
      </c>
      <c r="BF893" s="207">
        <f>IF(N893="snížená",J893,0)</f>
        <v>0</v>
      </c>
      <c r="BG893" s="207">
        <f>IF(N893="zákl. přenesená",J893,0)</f>
        <v>0</v>
      </c>
      <c r="BH893" s="207">
        <f>IF(N893="sníž. přenesená",J893,0)</f>
        <v>0</v>
      </c>
      <c r="BI893" s="207">
        <f>IF(N893="nulová",J893,0)</f>
        <v>0</v>
      </c>
      <c r="BJ893" s="15" t="s">
        <v>77</v>
      </c>
      <c r="BK893" s="207">
        <f>ROUND(I893*H893,2)</f>
        <v>0</v>
      </c>
      <c r="BL893" s="15" t="s">
        <v>236</v>
      </c>
      <c r="BM893" s="15" t="s">
        <v>1538</v>
      </c>
    </row>
    <row r="894" spans="2:47" s="1" customFormat="1" ht="12">
      <c r="B894" s="36"/>
      <c r="C894" s="37"/>
      <c r="D894" s="208" t="s">
        <v>147</v>
      </c>
      <c r="E894" s="37"/>
      <c r="F894" s="209" t="s">
        <v>1539</v>
      </c>
      <c r="G894" s="37"/>
      <c r="H894" s="37"/>
      <c r="I894" s="122"/>
      <c r="J894" s="37"/>
      <c r="K894" s="37"/>
      <c r="L894" s="41"/>
      <c r="M894" s="210"/>
      <c r="N894" s="77"/>
      <c r="O894" s="77"/>
      <c r="P894" s="77"/>
      <c r="Q894" s="77"/>
      <c r="R894" s="77"/>
      <c r="S894" s="77"/>
      <c r="T894" s="78"/>
      <c r="AT894" s="15" t="s">
        <v>147</v>
      </c>
      <c r="AU894" s="15" t="s">
        <v>79</v>
      </c>
    </row>
    <row r="895" spans="2:65" s="1" customFormat="1" ht="16.5" customHeight="1">
      <c r="B895" s="36"/>
      <c r="C895" s="196" t="s">
        <v>1540</v>
      </c>
      <c r="D895" s="196" t="s">
        <v>140</v>
      </c>
      <c r="E895" s="197" t="s">
        <v>1541</v>
      </c>
      <c r="F895" s="198" t="s">
        <v>1542</v>
      </c>
      <c r="G895" s="199" t="s">
        <v>360</v>
      </c>
      <c r="H895" s="200">
        <v>7</v>
      </c>
      <c r="I895" s="201"/>
      <c r="J895" s="202">
        <f>ROUND(I895*H895,2)</f>
        <v>0</v>
      </c>
      <c r="K895" s="198" t="s">
        <v>19</v>
      </c>
      <c r="L895" s="41"/>
      <c r="M895" s="203" t="s">
        <v>19</v>
      </c>
      <c r="N895" s="204" t="s">
        <v>43</v>
      </c>
      <c r="O895" s="77"/>
      <c r="P895" s="205">
        <f>O895*H895</f>
        <v>0</v>
      </c>
      <c r="Q895" s="205">
        <v>0</v>
      </c>
      <c r="R895" s="205">
        <f>Q895*H895</f>
        <v>0</v>
      </c>
      <c r="S895" s="205">
        <v>0</v>
      </c>
      <c r="T895" s="206">
        <f>S895*H895</f>
        <v>0</v>
      </c>
      <c r="AR895" s="15" t="s">
        <v>236</v>
      </c>
      <c r="AT895" s="15" t="s">
        <v>140</v>
      </c>
      <c r="AU895" s="15" t="s">
        <v>79</v>
      </c>
      <c r="AY895" s="15" t="s">
        <v>138</v>
      </c>
      <c r="BE895" s="207">
        <f>IF(N895="základní",J895,0)</f>
        <v>0</v>
      </c>
      <c r="BF895" s="207">
        <f>IF(N895="snížená",J895,0)</f>
        <v>0</v>
      </c>
      <c r="BG895" s="207">
        <f>IF(N895="zákl. přenesená",J895,0)</f>
        <v>0</v>
      </c>
      <c r="BH895" s="207">
        <f>IF(N895="sníž. přenesená",J895,0)</f>
        <v>0</v>
      </c>
      <c r="BI895" s="207">
        <f>IF(N895="nulová",J895,0)</f>
        <v>0</v>
      </c>
      <c r="BJ895" s="15" t="s">
        <v>77</v>
      </c>
      <c r="BK895" s="207">
        <f>ROUND(I895*H895,2)</f>
        <v>0</v>
      </c>
      <c r="BL895" s="15" t="s">
        <v>236</v>
      </c>
      <c r="BM895" s="15" t="s">
        <v>1543</v>
      </c>
    </row>
    <row r="896" spans="2:47" s="1" customFormat="1" ht="12">
      <c r="B896" s="36"/>
      <c r="C896" s="37"/>
      <c r="D896" s="208" t="s">
        <v>147</v>
      </c>
      <c r="E896" s="37"/>
      <c r="F896" s="209" t="s">
        <v>1544</v>
      </c>
      <c r="G896" s="37"/>
      <c r="H896" s="37"/>
      <c r="I896" s="122"/>
      <c r="J896" s="37"/>
      <c r="K896" s="37"/>
      <c r="L896" s="41"/>
      <c r="M896" s="210"/>
      <c r="N896" s="77"/>
      <c r="O896" s="77"/>
      <c r="P896" s="77"/>
      <c r="Q896" s="77"/>
      <c r="R896" s="77"/>
      <c r="S896" s="77"/>
      <c r="T896" s="78"/>
      <c r="AT896" s="15" t="s">
        <v>147</v>
      </c>
      <c r="AU896" s="15" t="s">
        <v>79</v>
      </c>
    </row>
    <row r="897" spans="2:65" s="1" customFormat="1" ht="16.5" customHeight="1">
      <c r="B897" s="36"/>
      <c r="C897" s="196" t="s">
        <v>1545</v>
      </c>
      <c r="D897" s="196" t="s">
        <v>140</v>
      </c>
      <c r="E897" s="197" t="s">
        <v>1546</v>
      </c>
      <c r="F897" s="198" t="s">
        <v>1547</v>
      </c>
      <c r="G897" s="199" t="s">
        <v>360</v>
      </c>
      <c r="H897" s="200">
        <v>1</v>
      </c>
      <c r="I897" s="201"/>
      <c r="J897" s="202">
        <f>ROUND(I897*H897,2)</f>
        <v>0</v>
      </c>
      <c r="K897" s="198" t="s">
        <v>19</v>
      </c>
      <c r="L897" s="41"/>
      <c r="M897" s="203" t="s">
        <v>19</v>
      </c>
      <c r="N897" s="204" t="s">
        <v>43</v>
      </c>
      <c r="O897" s="77"/>
      <c r="P897" s="205">
        <f>O897*H897</f>
        <v>0</v>
      </c>
      <c r="Q897" s="205">
        <v>0</v>
      </c>
      <c r="R897" s="205">
        <f>Q897*H897</f>
        <v>0</v>
      </c>
      <c r="S897" s="205">
        <v>0</v>
      </c>
      <c r="T897" s="206">
        <f>S897*H897</f>
        <v>0</v>
      </c>
      <c r="AR897" s="15" t="s">
        <v>236</v>
      </c>
      <c r="AT897" s="15" t="s">
        <v>140</v>
      </c>
      <c r="AU897" s="15" t="s">
        <v>79</v>
      </c>
      <c r="AY897" s="15" t="s">
        <v>138</v>
      </c>
      <c r="BE897" s="207">
        <f>IF(N897="základní",J897,0)</f>
        <v>0</v>
      </c>
      <c r="BF897" s="207">
        <f>IF(N897="snížená",J897,0)</f>
        <v>0</v>
      </c>
      <c r="BG897" s="207">
        <f>IF(N897="zákl. přenesená",J897,0)</f>
        <v>0</v>
      </c>
      <c r="BH897" s="207">
        <f>IF(N897="sníž. přenesená",J897,0)</f>
        <v>0</v>
      </c>
      <c r="BI897" s="207">
        <f>IF(N897="nulová",J897,0)</f>
        <v>0</v>
      </c>
      <c r="BJ897" s="15" t="s">
        <v>77</v>
      </c>
      <c r="BK897" s="207">
        <f>ROUND(I897*H897,2)</f>
        <v>0</v>
      </c>
      <c r="BL897" s="15" t="s">
        <v>236</v>
      </c>
      <c r="BM897" s="15" t="s">
        <v>1548</v>
      </c>
    </row>
    <row r="898" spans="2:47" s="1" customFormat="1" ht="12">
      <c r="B898" s="36"/>
      <c r="C898" s="37"/>
      <c r="D898" s="208" t="s">
        <v>147</v>
      </c>
      <c r="E898" s="37"/>
      <c r="F898" s="209" t="s">
        <v>1549</v>
      </c>
      <c r="G898" s="37"/>
      <c r="H898" s="37"/>
      <c r="I898" s="122"/>
      <c r="J898" s="37"/>
      <c r="K898" s="37"/>
      <c r="L898" s="41"/>
      <c r="M898" s="210"/>
      <c r="N898" s="77"/>
      <c r="O898" s="77"/>
      <c r="P898" s="77"/>
      <c r="Q898" s="77"/>
      <c r="R898" s="77"/>
      <c r="S898" s="77"/>
      <c r="T898" s="78"/>
      <c r="AT898" s="15" t="s">
        <v>147</v>
      </c>
      <c r="AU898" s="15" t="s">
        <v>79</v>
      </c>
    </row>
    <row r="899" spans="2:65" s="1" customFormat="1" ht="16.5" customHeight="1">
      <c r="B899" s="36"/>
      <c r="C899" s="196" t="s">
        <v>1550</v>
      </c>
      <c r="D899" s="196" t="s">
        <v>140</v>
      </c>
      <c r="E899" s="197" t="s">
        <v>1551</v>
      </c>
      <c r="F899" s="198" t="s">
        <v>1552</v>
      </c>
      <c r="G899" s="199" t="s">
        <v>360</v>
      </c>
      <c r="H899" s="200">
        <v>3</v>
      </c>
      <c r="I899" s="201"/>
      <c r="J899" s="202">
        <f>ROUND(I899*H899,2)</f>
        <v>0</v>
      </c>
      <c r="K899" s="198" t="s">
        <v>19</v>
      </c>
      <c r="L899" s="41"/>
      <c r="M899" s="203" t="s">
        <v>19</v>
      </c>
      <c r="N899" s="204" t="s">
        <v>43</v>
      </c>
      <c r="O899" s="77"/>
      <c r="P899" s="205">
        <f>O899*H899</f>
        <v>0</v>
      </c>
      <c r="Q899" s="205">
        <v>0</v>
      </c>
      <c r="R899" s="205">
        <f>Q899*H899</f>
        <v>0</v>
      </c>
      <c r="S899" s="205">
        <v>0</v>
      </c>
      <c r="T899" s="206">
        <f>S899*H899</f>
        <v>0</v>
      </c>
      <c r="AR899" s="15" t="s">
        <v>236</v>
      </c>
      <c r="AT899" s="15" t="s">
        <v>140</v>
      </c>
      <c r="AU899" s="15" t="s">
        <v>79</v>
      </c>
      <c r="AY899" s="15" t="s">
        <v>138</v>
      </c>
      <c r="BE899" s="207">
        <f>IF(N899="základní",J899,0)</f>
        <v>0</v>
      </c>
      <c r="BF899" s="207">
        <f>IF(N899="snížená",J899,0)</f>
        <v>0</v>
      </c>
      <c r="BG899" s="207">
        <f>IF(N899="zákl. přenesená",J899,0)</f>
        <v>0</v>
      </c>
      <c r="BH899" s="207">
        <f>IF(N899="sníž. přenesená",J899,0)</f>
        <v>0</v>
      </c>
      <c r="BI899" s="207">
        <f>IF(N899="nulová",J899,0)</f>
        <v>0</v>
      </c>
      <c r="BJ899" s="15" t="s">
        <v>77</v>
      </c>
      <c r="BK899" s="207">
        <f>ROUND(I899*H899,2)</f>
        <v>0</v>
      </c>
      <c r="BL899" s="15" t="s">
        <v>236</v>
      </c>
      <c r="BM899" s="15" t="s">
        <v>1553</v>
      </c>
    </row>
    <row r="900" spans="2:47" s="1" customFormat="1" ht="12">
      <c r="B900" s="36"/>
      <c r="C900" s="37"/>
      <c r="D900" s="208" t="s">
        <v>147</v>
      </c>
      <c r="E900" s="37"/>
      <c r="F900" s="209" t="s">
        <v>1554</v>
      </c>
      <c r="G900" s="37"/>
      <c r="H900" s="37"/>
      <c r="I900" s="122"/>
      <c r="J900" s="37"/>
      <c r="K900" s="37"/>
      <c r="L900" s="41"/>
      <c r="M900" s="210"/>
      <c r="N900" s="77"/>
      <c r="O900" s="77"/>
      <c r="P900" s="77"/>
      <c r="Q900" s="77"/>
      <c r="R900" s="77"/>
      <c r="S900" s="77"/>
      <c r="T900" s="78"/>
      <c r="AT900" s="15" t="s">
        <v>147</v>
      </c>
      <c r="AU900" s="15" t="s">
        <v>79</v>
      </c>
    </row>
    <row r="901" spans="2:65" s="1" customFormat="1" ht="16.5" customHeight="1">
      <c r="B901" s="36"/>
      <c r="C901" s="196" t="s">
        <v>1555</v>
      </c>
      <c r="D901" s="196" t="s">
        <v>140</v>
      </c>
      <c r="E901" s="197" t="s">
        <v>1556</v>
      </c>
      <c r="F901" s="198" t="s">
        <v>1557</v>
      </c>
      <c r="G901" s="199" t="s">
        <v>360</v>
      </c>
      <c r="H901" s="200">
        <v>8</v>
      </c>
      <c r="I901" s="201"/>
      <c r="J901" s="202">
        <f>ROUND(I901*H901,2)</f>
        <v>0</v>
      </c>
      <c r="K901" s="198" t="s">
        <v>19</v>
      </c>
      <c r="L901" s="41"/>
      <c r="M901" s="203" t="s">
        <v>19</v>
      </c>
      <c r="N901" s="204" t="s">
        <v>43</v>
      </c>
      <c r="O901" s="77"/>
      <c r="P901" s="205">
        <f>O901*H901</f>
        <v>0</v>
      </c>
      <c r="Q901" s="205">
        <v>0</v>
      </c>
      <c r="R901" s="205">
        <f>Q901*H901</f>
        <v>0</v>
      </c>
      <c r="S901" s="205">
        <v>0</v>
      </c>
      <c r="T901" s="206">
        <f>S901*H901</f>
        <v>0</v>
      </c>
      <c r="AR901" s="15" t="s">
        <v>236</v>
      </c>
      <c r="AT901" s="15" t="s">
        <v>140</v>
      </c>
      <c r="AU901" s="15" t="s">
        <v>79</v>
      </c>
      <c r="AY901" s="15" t="s">
        <v>138</v>
      </c>
      <c r="BE901" s="207">
        <f>IF(N901="základní",J901,0)</f>
        <v>0</v>
      </c>
      <c r="BF901" s="207">
        <f>IF(N901="snížená",J901,0)</f>
        <v>0</v>
      </c>
      <c r="BG901" s="207">
        <f>IF(N901="zákl. přenesená",J901,0)</f>
        <v>0</v>
      </c>
      <c r="BH901" s="207">
        <f>IF(N901="sníž. přenesená",J901,0)</f>
        <v>0</v>
      </c>
      <c r="BI901" s="207">
        <f>IF(N901="nulová",J901,0)</f>
        <v>0</v>
      </c>
      <c r="BJ901" s="15" t="s">
        <v>77</v>
      </c>
      <c r="BK901" s="207">
        <f>ROUND(I901*H901,2)</f>
        <v>0</v>
      </c>
      <c r="BL901" s="15" t="s">
        <v>236</v>
      </c>
      <c r="BM901" s="15" t="s">
        <v>1558</v>
      </c>
    </row>
    <row r="902" spans="2:47" s="1" customFormat="1" ht="12">
      <c r="B902" s="36"/>
      <c r="C902" s="37"/>
      <c r="D902" s="208" t="s">
        <v>147</v>
      </c>
      <c r="E902" s="37"/>
      <c r="F902" s="209" t="s">
        <v>1559</v>
      </c>
      <c r="G902" s="37"/>
      <c r="H902" s="37"/>
      <c r="I902" s="122"/>
      <c r="J902" s="37"/>
      <c r="K902" s="37"/>
      <c r="L902" s="41"/>
      <c r="M902" s="210"/>
      <c r="N902" s="77"/>
      <c r="O902" s="77"/>
      <c r="P902" s="77"/>
      <c r="Q902" s="77"/>
      <c r="R902" s="77"/>
      <c r="S902" s="77"/>
      <c r="T902" s="78"/>
      <c r="AT902" s="15" t="s">
        <v>147</v>
      </c>
      <c r="AU902" s="15" t="s">
        <v>79</v>
      </c>
    </row>
    <row r="903" spans="2:65" s="1" customFormat="1" ht="16.5" customHeight="1">
      <c r="B903" s="36"/>
      <c r="C903" s="196" t="s">
        <v>1560</v>
      </c>
      <c r="D903" s="196" t="s">
        <v>140</v>
      </c>
      <c r="E903" s="197" t="s">
        <v>1561</v>
      </c>
      <c r="F903" s="198" t="s">
        <v>1562</v>
      </c>
      <c r="G903" s="199" t="s">
        <v>360</v>
      </c>
      <c r="H903" s="200">
        <v>2</v>
      </c>
      <c r="I903" s="201"/>
      <c r="J903" s="202">
        <f>ROUND(I903*H903,2)</f>
        <v>0</v>
      </c>
      <c r="K903" s="198" t="s">
        <v>19</v>
      </c>
      <c r="L903" s="41"/>
      <c r="M903" s="203" t="s">
        <v>19</v>
      </c>
      <c r="N903" s="204" t="s">
        <v>43</v>
      </c>
      <c r="O903" s="77"/>
      <c r="P903" s="205">
        <f>O903*H903</f>
        <v>0</v>
      </c>
      <c r="Q903" s="205">
        <v>0</v>
      </c>
      <c r="R903" s="205">
        <f>Q903*H903</f>
        <v>0</v>
      </c>
      <c r="S903" s="205">
        <v>0</v>
      </c>
      <c r="T903" s="206">
        <f>S903*H903</f>
        <v>0</v>
      </c>
      <c r="AR903" s="15" t="s">
        <v>236</v>
      </c>
      <c r="AT903" s="15" t="s">
        <v>140</v>
      </c>
      <c r="AU903" s="15" t="s">
        <v>79</v>
      </c>
      <c r="AY903" s="15" t="s">
        <v>138</v>
      </c>
      <c r="BE903" s="207">
        <f>IF(N903="základní",J903,0)</f>
        <v>0</v>
      </c>
      <c r="BF903" s="207">
        <f>IF(N903="snížená",J903,0)</f>
        <v>0</v>
      </c>
      <c r="BG903" s="207">
        <f>IF(N903="zákl. přenesená",J903,0)</f>
        <v>0</v>
      </c>
      <c r="BH903" s="207">
        <f>IF(N903="sníž. přenesená",J903,0)</f>
        <v>0</v>
      </c>
      <c r="BI903" s="207">
        <f>IF(N903="nulová",J903,0)</f>
        <v>0</v>
      </c>
      <c r="BJ903" s="15" t="s">
        <v>77</v>
      </c>
      <c r="BK903" s="207">
        <f>ROUND(I903*H903,2)</f>
        <v>0</v>
      </c>
      <c r="BL903" s="15" t="s">
        <v>236</v>
      </c>
      <c r="BM903" s="15" t="s">
        <v>1563</v>
      </c>
    </row>
    <row r="904" spans="2:47" s="1" customFormat="1" ht="12">
      <c r="B904" s="36"/>
      <c r="C904" s="37"/>
      <c r="D904" s="208" t="s">
        <v>147</v>
      </c>
      <c r="E904" s="37"/>
      <c r="F904" s="209" t="s">
        <v>1564</v>
      </c>
      <c r="G904" s="37"/>
      <c r="H904" s="37"/>
      <c r="I904" s="122"/>
      <c r="J904" s="37"/>
      <c r="K904" s="37"/>
      <c r="L904" s="41"/>
      <c r="M904" s="210"/>
      <c r="N904" s="77"/>
      <c r="O904" s="77"/>
      <c r="P904" s="77"/>
      <c r="Q904" s="77"/>
      <c r="R904" s="77"/>
      <c r="S904" s="77"/>
      <c r="T904" s="78"/>
      <c r="AT904" s="15" t="s">
        <v>147</v>
      </c>
      <c r="AU904" s="15" t="s">
        <v>79</v>
      </c>
    </row>
    <row r="905" spans="2:65" s="1" customFormat="1" ht="16.5" customHeight="1">
      <c r="B905" s="36"/>
      <c r="C905" s="196" t="s">
        <v>1565</v>
      </c>
      <c r="D905" s="196" t="s">
        <v>140</v>
      </c>
      <c r="E905" s="197" t="s">
        <v>1566</v>
      </c>
      <c r="F905" s="198" t="s">
        <v>1567</v>
      </c>
      <c r="G905" s="199" t="s">
        <v>360</v>
      </c>
      <c r="H905" s="200">
        <v>1</v>
      </c>
      <c r="I905" s="201"/>
      <c r="J905" s="202">
        <f>ROUND(I905*H905,2)</f>
        <v>0</v>
      </c>
      <c r="K905" s="198" t="s">
        <v>19</v>
      </c>
      <c r="L905" s="41"/>
      <c r="M905" s="203" t="s">
        <v>19</v>
      </c>
      <c r="N905" s="204" t="s">
        <v>43</v>
      </c>
      <c r="O905" s="77"/>
      <c r="P905" s="205">
        <f>O905*H905</f>
        <v>0</v>
      </c>
      <c r="Q905" s="205">
        <v>0</v>
      </c>
      <c r="R905" s="205">
        <f>Q905*H905</f>
        <v>0</v>
      </c>
      <c r="S905" s="205">
        <v>0</v>
      </c>
      <c r="T905" s="206">
        <f>S905*H905</f>
        <v>0</v>
      </c>
      <c r="AR905" s="15" t="s">
        <v>236</v>
      </c>
      <c r="AT905" s="15" t="s">
        <v>140</v>
      </c>
      <c r="AU905" s="15" t="s">
        <v>79</v>
      </c>
      <c r="AY905" s="15" t="s">
        <v>138</v>
      </c>
      <c r="BE905" s="207">
        <f>IF(N905="základní",J905,0)</f>
        <v>0</v>
      </c>
      <c r="BF905" s="207">
        <f>IF(N905="snížená",J905,0)</f>
        <v>0</v>
      </c>
      <c r="BG905" s="207">
        <f>IF(N905="zákl. přenesená",J905,0)</f>
        <v>0</v>
      </c>
      <c r="BH905" s="207">
        <f>IF(N905="sníž. přenesená",J905,0)</f>
        <v>0</v>
      </c>
      <c r="BI905" s="207">
        <f>IF(N905="nulová",J905,0)</f>
        <v>0</v>
      </c>
      <c r="BJ905" s="15" t="s">
        <v>77</v>
      </c>
      <c r="BK905" s="207">
        <f>ROUND(I905*H905,2)</f>
        <v>0</v>
      </c>
      <c r="BL905" s="15" t="s">
        <v>236</v>
      </c>
      <c r="BM905" s="15" t="s">
        <v>1568</v>
      </c>
    </row>
    <row r="906" spans="2:47" s="1" customFormat="1" ht="12">
      <c r="B906" s="36"/>
      <c r="C906" s="37"/>
      <c r="D906" s="208" t="s">
        <v>147</v>
      </c>
      <c r="E906" s="37"/>
      <c r="F906" s="209" t="s">
        <v>1569</v>
      </c>
      <c r="G906" s="37"/>
      <c r="H906" s="37"/>
      <c r="I906" s="122"/>
      <c r="J906" s="37"/>
      <c r="K906" s="37"/>
      <c r="L906" s="41"/>
      <c r="M906" s="210"/>
      <c r="N906" s="77"/>
      <c r="O906" s="77"/>
      <c r="P906" s="77"/>
      <c r="Q906" s="77"/>
      <c r="R906" s="77"/>
      <c r="S906" s="77"/>
      <c r="T906" s="78"/>
      <c r="AT906" s="15" t="s">
        <v>147</v>
      </c>
      <c r="AU906" s="15" t="s">
        <v>79</v>
      </c>
    </row>
    <row r="907" spans="2:65" s="1" customFormat="1" ht="16.5" customHeight="1">
      <c r="B907" s="36"/>
      <c r="C907" s="196" t="s">
        <v>1570</v>
      </c>
      <c r="D907" s="196" t="s">
        <v>140</v>
      </c>
      <c r="E907" s="197" t="s">
        <v>1571</v>
      </c>
      <c r="F907" s="198" t="s">
        <v>1572</v>
      </c>
      <c r="G907" s="199" t="s">
        <v>360</v>
      </c>
      <c r="H907" s="200">
        <v>1</v>
      </c>
      <c r="I907" s="201"/>
      <c r="J907" s="202">
        <f>ROUND(I907*H907,2)</f>
        <v>0</v>
      </c>
      <c r="K907" s="198" t="s">
        <v>19</v>
      </c>
      <c r="L907" s="41"/>
      <c r="M907" s="203" t="s">
        <v>19</v>
      </c>
      <c r="N907" s="204" t="s">
        <v>43</v>
      </c>
      <c r="O907" s="77"/>
      <c r="P907" s="205">
        <f>O907*H907</f>
        <v>0</v>
      </c>
      <c r="Q907" s="205">
        <v>0</v>
      </c>
      <c r="R907" s="205">
        <f>Q907*H907</f>
        <v>0</v>
      </c>
      <c r="S907" s="205">
        <v>0</v>
      </c>
      <c r="T907" s="206">
        <f>S907*H907</f>
        <v>0</v>
      </c>
      <c r="AR907" s="15" t="s">
        <v>236</v>
      </c>
      <c r="AT907" s="15" t="s">
        <v>140</v>
      </c>
      <c r="AU907" s="15" t="s">
        <v>79</v>
      </c>
      <c r="AY907" s="15" t="s">
        <v>138</v>
      </c>
      <c r="BE907" s="207">
        <f>IF(N907="základní",J907,0)</f>
        <v>0</v>
      </c>
      <c r="BF907" s="207">
        <f>IF(N907="snížená",J907,0)</f>
        <v>0</v>
      </c>
      <c r="BG907" s="207">
        <f>IF(N907="zákl. přenesená",J907,0)</f>
        <v>0</v>
      </c>
      <c r="BH907" s="207">
        <f>IF(N907="sníž. přenesená",J907,0)</f>
        <v>0</v>
      </c>
      <c r="BI907" s="207">
        <f>IF(N907="nulová",J907,0)</f>
        <v>0</v>
      </c>
      <c r="BJ907" s="15" t="s">
        <v>77</v>
      </c>
      <c r="BK907" s="207">
        <f>ROUND(I907*H907,2)</f>
        <v>0</v>
      </c>
      <c r="BL907" s="15" t="s">
        <v>236</v>
      </c>
      <c r="BM907" s="15" t="s">
        <v>1573</v>
      </c>
    </row>
    <row r="908" spans="2:47" s="1" customFormat="1" ht="12">
      <c r="B908" s="36"/>
      <c r="C908" s="37"/>
      <c r="D908" s="208" t="s">
        <v>147</v>
      </c>
      <c r="E908" s="37"/>
      <c r="F908" s="209" t="s">
        <v>1572</v>
      </c>
      <c r="G908" s="37"/>
      <c r="H908" s="37"/>
      <c r="I908" s="122"/>
      <c r="J908" s="37"/>
      <c r="K908" s="37"/>
      <c r="L908" s="41"/>
      <c r="M908" s="210"/>
      <c r="N908" s="77"/>
      <c r="O908" s="77"/>
      <c r="P908" s="77"/>
      <c r="Q908" s="77"/>
      <c r="R908" s="77"/>
      <c r="S908" s="77"/>
      <c r="T908" s="78"/>
      <c r="AT908" s="15" t="s">
        <v>147</v>
      </c>
      <c r="AU908" s="15" t="s">
        <v>79</v>
      </c>
    </row>
    <row r="909" spans="2:65" s="1" customFormat="1" ht="16.5" customHeight="1">
      <c r="B909" s="36"/>
      <c r="C909" s="196" t="s">
        <v>1574</v>
      </c>
      <c r="D909" s="196" t="s">
        <v>140</v>
      </c>
      <c r="E909" s="197" t="s">
        <v>1575</v>
      </c>
      <c r="F909" s="198" t="s">
        <v>1576</v>
      </c>
      <c r="G909" s="199" t="s">
        <v>360</v>
      </c>
      <c r="H909" s="200">
        <v>1</v>
      </c>
      <c r="I909" s="201"/>
      <c r="J909" s="202">
        <f>ROUND(I909*H909,2)</f>
        <v>0</v>
      </c>
      <c r="K909" s="198" t="s">
        <v>19</v>
      </c>
      <c r="L909" s="41"/>
      <c r="M909" s="203" t="s">
        <v>19</v>
      </c>
      <c r="N909" s="204" t="s">
        <v>43</v>
      </c>
      <c r="O909" s="77"/>
      <c r="P909" s="205">
        <f>O909*H909</f>
        <v>0</v>
      </c>
      <c r="Q909" s="205">
        <v>0</v>
      </c>
      <c r="R909" s="205">
        <f>Q909*H909</f>
        <v>0</v>
      </c>
      <c r="S909" s="205">
        <v>0</v>
      </c>
      <c r="T909" s="206">
        <f>S909*H909</f>
        <v>0</v>
      </c>
      <c r="AR909" s="15" t="s">
        <v>236</v>
      </c>
      <c r="AT909" s="15" t="s">
        <v>140</v>
      </c>
      <c r="AU909" s="15" t="s">
        <v>79</v>
      </c>
      <c r="AY909" s="15" t="s">
        <v>138</v>
      </c>
      <c r="BE909" s="207">
        <f>IF(N909="základní",J909,0)</f>
        <v>0</v>
      </c>
      <c r="BF909" s="207">
        <f>IF(N909="snížená",J909,0)</f>
        <v>0</v>
      </c>
      <c r="BG909" s="207">
        <f>IF(N909="zákl. přenesená",J909,0)</f>
        <v>0</v>
      </c>
      <c r="BH909" s="207">
        <f>IF(N909="sníž. přenesená",J909,0)</f>
        <v>0</v>
      </c>
      <c r="BI909" s="207">
        <f>IF(N909="nulová",J909,0)</f>
        <v>0</v>
      </c>
      <c r="BJ909" s="15" t="s">
        <v>77</v>
      </c>
      <c r="BK909" s="207">
        <f>ROUND(I909*H909,2)</f>
        <v>0</v>
      </c>
      <c r="BL909" s="15" t="s">
        <v>236</v>
      </c>
      <c r="BM909" s="15" t="s">
        <v>1577</v>
      </c>
    </row>
    <row r="910" spans="2:47" s="1" customFormat="1" ht="12">
      <c r="B910" s="36"/>
      <c r="C910" s="37"/>
      <c r="D910" s="208" t="s">
        <v>147</v>
      </c>
      <c r="E910" s="37"/>
      <c r="F910" s="209" t="s">
        <v>1578</v>
      </c>
      <c r="G910" s="37"/>
      <c r="H910" s="37"/>
      <c r="I910" s="122"/>
      <c r="J910" s="37"/>
      <c r="K910" s="37"/>
      <c r="L910" s="41"/>
      <c r="M910" s="210"/>
      <c r="N910" s="77"/>
      <c r="O910" s="77"/>
      <c r="P910" s="77"/>
      <c r="Q910" s="77"/>
      <c r="R910" s="77"/>
      <c r="S910" s="77"/>
      <c r="T910" s="78"/>
      <c r="AT910" s="15" t="s">
        <v>147</v>
      </c>
      <c r="AU910" s="15" t="s">
        <v>79</v>
      </c>
    </row>
    <row r="911" spans="2:47" s="1" customFormat="1" ht="12">
      <c r="B911" s="36"/>
      <c r="C911" s="37"/>
      <c r="D911" s="208" t="s">
        <v>317</v>
      </c>
      <c r="E911" s="37"/>
      <c r="F911" s="243" t="s">
        <v>1579</v>
      </c>
      <c r="G911" s="37"/>
      <c r="H911" s="37"/>
      <c r="I911" s="122"/>
      <c r="J911" s="37"/>
      <c r="K911" s="37"/>
      <c r="L911" s="41"/>
      <c r="M911" s="210"/>
      <c r="N911" s="77"/>
      <c r="O911" s="77"/>
      <c r="P911" s="77"/>
      <c r="Q911" s="77"/>
      <c r="R911" s="77"/>
      <c r="S911" s="77"/>
      <c r="T911" s="78"/>
      <c r="AT911" s="15" t="s">
        <v>317</v>
      </c>
      <c r="AU911" s="15" t="s">
        <v>79</v>
      </c>
    </row>
    <row r="912" spans="2:65" s="1" customFormat="1" ht="16.5" customHeight="1">
      <c r="B912" s="36"/>
      <c r="C912" s="196" t="s">
        <v>1580</v>
      </c>
      <c r="D912" s="196" t="s">
        <v>140</v>
      </c>
      <c r="E912" s="197" t="s">
        <v>1581</v>
      </c>
      <c r="F912" s="198" t="s">
        <v>1582</v>
      </c>
      <c r="G912" s="199" t="s">
        <v>360</v>
      </c>
      <c r="H912" s="200">
        <v>1</v>
      </c>
      <c r="I912" s="201"/>
      <c r="J912" s="202">
        <f>ROUND(I912*H912,2)</f>
        <v>0</v>
      </c>
      <c r="K912" s="198" t="s">
        <v>19</v>
      </c>
      <c r="L912" s="41"/>
      <c r="M912" s="203" t="s">
        <v>19</v>
      </c>
      <c r="N912" s="204" t="s">
        <v>43</v>
      </c>
      <c r="O912" s="77"/>
      <c r="P912" s="205">
        <f>O912*H912</f>
        <v>0</v>
      </c>
      <c r="Q912" s="205">
        <v>0</v>
      </c>
      <c r="R912" s="205">
        <f>Q912*H912</f>
        <v>0</v>
      </c>
      <c r="S912" s="205">
        <v>0</v>
      </c>
      <c r="T912" s="206">
        <f>S912*H912</f>
        <v>0</v>
      </c>
      <c r="AR912" s="15" t="s">
        <v>236</v>
      </c>
      <c r="AT912" s="15" t="s">
        <v>140</v>
      </c>
      <c r="AU912" s="15" t="s">
        <v>79</v>
      </c>
      <c r="AY912" s="15" t="s">
        <v>138</v>
      </c>
      <c r="BE912" s="207">
        <f>IF(N912="základní",J912,0)</f>
        <v>0</v>
      </c>
      <c r="BF912" s="207">
        <f>IF(N912="snížená",J912,0)</f>
        <v>0</v>
      </c>
      <c r="BG912" s="207">
        <f>IF(N912="zákl. přenesená",J912,0)</f>
        <v>0</v>
      </c>
      <c r="BH912" s="207">
        <f>IF(N912="sníž. přenesená",J912,0)</f>
        <v>0</v>
      </c>
      <c r="BI912" s="207">
        <f>IF(N912="nulová",J912,0)</f>
        <v>0</v>
      </c>
      <c r="BJ912" s="15" t="s">
        <v>77</v>
      </c>
      <c r="BK912" s="207">
        <f>ROUND(I912*H912,2)</f>
        <v>0</v>
      </c>
      <c r="BL912" s="15" t="s">
        <v>236</v>
      </c>
      <c r="BM912" s="15" t="s">
        <v>1583</v>
      </c>
    </row>
    <row r="913" spans="2:47" s="1" customFormat="1" ht="12">
      <c r="B913" s="36"/>
      <c r="C913" s="37"/>
      <c r="D913" s="208" t="s">
        <v>147</v>
      </c>
      <c r="E913" s="37"/>
      <c r="F913" s="209" t="s">
        <v>1584</v>
      </c>
      <c r="G913" s="37"/>
      <c r="H913" s="37"/>
      <c r="I913" s="122"/>
      <c r="J913" s="37"/>
      <c r="K913" s="37"/>
      <c r="L913" s="41"/>
      <c r="M913" s="210"/>
      <c r="N913" s="77"/>
      <c r="O913" s="77"/>
      <c r="P913" s="77"/>
      <c r="Q913" s="77"/>
      <c r="R913" s="77"/>
      <c r="S913" s="77"/>
      <c r="T913" s="78"/>
      <c r="AT913" s="15" t="s">
        <v>147</v>
      </c>
      <c r="AU913" s="15" t="s">
        <v>79</v>
      </c>
    </row>
    <row r="914" spans="2:47" s="1" customFormat="1" ht="12">
      <c r="B914" s="36"/>
      <c r="C914" s="37"/>
      <c r="D914" s="208" t="s">
        <v>317</v>
      </c>
      <c r="E914" s="37"/>
      <c r="F914" s="243" t="s">
        <v>1579</v>
      </c>
      <c r="G914" s="37"/>
      <c r="H914" s="37"/>
      <c r="I914" s="122"/>
      <c r="J914" s="37"/>
      <c r="K914" s="37"/>
      <c r="L914" s="41"/>
      <c r="M914" s="210"/>
      <c r="N914" s="77"/>
      <c r="O914" s="77"/>
      <c r="P914" s="77"/>
      <c r="Q914" s="77"/>
      <c r="R914" s="77"/>
      <c r="S914" s="77"/>
      <c r="T914" s="78"/>
      <c r="AT914" s="15" t="s">
        <v>317</v>
      </c>
      <c r="AU914" s="15" t="s">
        <v>79</v>
      </c>
    </row>
    <row r="915" spans="2:65" s="1" customFormat="1" ht="16.5" customHeight="1">
      <c r="B915" s="36"/>
      <c r="C915" s="196" t="s">
        <v>1585</v>
      </c>
      <c r="D915" s="196" t="s">
        <v>140</v>
      </c>
      <c r="E915" s="197" t="s">
        <v>1586</v>
      </c>
      <c r="F915" s="198" t="s">
        <v>1587</v>
      </c>
      <c r="G915" s="199" t="s">
        <v>360</v>
      </c>
      <c r="H915" s="200">
        <v>1</v>
      </c>
      <c r="I915" s="201"/>
      <c r="J915" s="202">
        <f>ROUND(I915*H915,2)</f>
        <v>0</v>
      </c>
      <c r="K915" s="198" t="s">
        <v>19</v>
      </c>
      <c r="L915" s="41"/>
      <c r="M915" s="203" t="s">
        <v>19</v>
      </c>
      <c r="N915" s="204" t="s">
        <v>43</v>
      </c>
      <c r="O915" s="77"/>
      <c r="P915" s="205">
        <f>O915*H915</f>
        <v>0</v>
      </c>
      <c r="Q915" s="205">
        <v>0</v>
      </c>
      <c r="R915" s="205">
        <f>Q915*H915</f>
        <v>0</v>
      </c>
      <c r="S915" s="205">
        <v>0</v>
      </c>
      <c r="T915" s="206">
        <f>S915*H915</f>
        <v>0</v>
      </c>
      <c r="AR915" s="15" t="s">
        <v>236</v>
      </c>
      <c r="AT915" s="15" t="s">
        <v>140</v>
      </c>
      <c r="AU915" s="15" t="s">
        <v>79</v>
      </c>
      <c r="AY915" s="15" t="s">
        <v>138</v>
      </c>
      <c r="BE915" s="207">
        <f>IF(N915="základní",J915,0)</f>
        <v>0</v>
      </c>
      <c r="BF915" s="207">
        <f>IF(N915="snížená",J915,0)</f>
        <v>0</v>
      </c>
      <c r="BG915" s="207">
        <f>IF(N915="zákl. přenesená",J915,0)</f>
        <v>0</v>
      </c>
      <c r="BH915" s="207">
        <f>IF(N915="sníž. přenesená",J915,0)</f>
        <v>0</v>
      </c>
      <c r="BI915" s="207">
        <f>IF(N915="nulová",J915,0)</f>
        <v>0</v>
      </c>
      <c r="BJ915" s="15" t="s">
        <v>77</v>
      </c>
      <c r="BK915" s="207">
        <f>ROUND(I915*H915,2)</f>
        <v>0</v>
      </c>
      <c r="BL915" s="15" t="s">
        <v>236</v>
      </c>
      <c r="BM915" s="15" t="s">
        <v>1588</v>
      </c>
    </row>
    <row r="916" spans="2:47" s="1" customFormat="1" ht="12">
      <c r="B916" s="36"/>
      <c r="C916" s="37"/>
      <c r="D916" s="208" t="s">
        <v>147</v>
      </c>
      <c r="E916" s="37"/>
      <c r="F916" s="209" t="s">
        <v>1589</v>
      </c>
      <c r="G916" s="37"/>
      <c r="H916" s="37"/>
      <c r="I916" s="122"/>
      <c r="J916" s="37"/>
      <c r="K916" s="37"/>
      <c r="L916" s="41"/>
      <c r="M916" s="210"/>
      <c r="N916" s="77"/>
      <c r="O916" s="77"/>
      <c r="P916" s="77"/>
      <c r="Q916" s="77"/>
      <c r="R916" s="77"/>
      <c r="S916" s="77"/>
      <c r="T916" s="78"/>
      <c r="AT916" s="15" t="s">
        <v>147</v>
      </c>
      <c r="AU916" s="15" t="s">
        <v>79</v>
      </c>
    </row>
    <row r="917" spans="2:47" s="1" customFormat="1" ht="12">
      <c r="B917" s="36"/>
      <c r="C917" s="37"/>
      <c r="D917" s="208" t="s">
        <v>317</v>
      </c>
      <c r="E917" s="37"/>
      <c r="F917" s="243" t="s">
        <v>1579</v>
      </c>
      <c r="G917" s="37"/>
      <c r="H917" s="37"/>
      <c r="I917" s="122"/>
      <c r="J917" s="37"/>
      <c r="K917" s="37"/>
      <c r="L917" s="41"/>
      <c r="M917" s="210"/>
      <c r="N917" s="77"/>
      <c r="O917" s="77"/>
      <c r="P917" s="77"/>
      <c r="Q917" s="77"/>
      <c r="R917" s="77"/>
      <c r="S917" s="77"/>
      <c r="T917" s="78"/>
      <c r="AT917" s="15" t="s">
        <v>317</v>
      </c>
      <c r="AU917" s="15" t="s">
        <v>79</v>
      </c>
    </row>
    <row r="918" spans="2:65" s="1" customFormat="1" ht="16.5" customHeight="1">
      <c r="B918" s="36"/>
      <c r="C918" s="196" t="s">
        <v>1590</v>
      </c>
      <c r="D918" s="196" t="s">
        <v>140</v>
      </c>
      <c r="E918" s="197" t="s">
        <v>1591</v>
      </c>
      <c r="F918" s="198" t="s">
        <v>1592</v>
      </c>
      <c r="G918" s="199" t="s">
        <v>360</v>
      </c>
      <c r="H918" s="200">
        <v>5</v>
      </c>
      <c r="I918" s="201"/>
      <c r="J918" s="202">
        <f>ROUND(I918*H918,2)</f>
        <v>0</v>
      </c>
      <c r="K918" s="198" t="s">
        <v>19</v>
      </c>
      <c r="L918" s="41"/>
      <c r="M918" s="203" t="s">
        <v>19</v>
      </c>
      <c r="N918" s="204" t="s">
        <v>43</v>
      </c>
      <c r="O918" s="77"/>
      <c r="P918" s="205">
        <f>O918*H918</f>
        <v>0</v>
      </c>
      <c r="Q918" s="205">
        <v>0</v>
      </c>
      <c r="R918" s="205">
        <f>Q918*H918</f>
        <v>0</v>
      </c>
      <c r="S918" s="205">
        <v>0</v>
      </c>
      <c r="T918" s="206">
        <f>S918*H918</f>
        <v>0</v>
      </c>
      <c r="AR918" s="15" t="s">
        <v>236</v>
      </c>
      <c r="AT918" s="15" t="s">
        <v>140</v>
      </c>
      <c r="AU918" s="15" t="s">
        <v>79</v>
      </c>
      <c r="AY918" s="15" t="s">
        <v>138</v>
      </c>
      <c r="BE918" s="207">
        <f>IF(N918="základní",J918,0)</f>
        <v>0</v>
      </c>
      <c r="BF918" s="207">
        <f>IF(N918="snížená",J918,0)</f>
        <v>0</v>
      </c>
      <c r="BG918" s="207">
        <f>IF(N918="zákl. přenesená",J918,0)</f>
        <v>0</v>
      </c>
      <c r="BH918" s="207">
        <f>IF(N918="sníž. přenesená",J918,0)</f>
        <v>0</v>
      </c>
      <c r="BI918" s="207">
        <f>IF(N918="nulová",J918,0)</f>
        <v>0</v>
      </c>
      <c r="BJ918" s="15" t="s">
        <v>77</v>
      </c>
      <c r="BK918" s="207">
        <f>ROUND(I918*H918,2)</f>
        <v>0</v>
      </c>
      <c r="BL918" s="15" t="s">
        <v>236</v>
      </c>
      <c r="BM918" s="15" t="s">
        <v>1593</v>
      </c>
    </row>
    <row r="919" spans="2:47" s="1" customFormat="1" ht="12">
      <c r="B919" s="36"/>
      <c r="C919" s="37"/>
      <c r="D919" s="208" t="s">
        <v>147</v>
      </c>
      <c r="E919" s="37"/>
      <c r="F919" s="209" t="s">
        <v>1592</v>
      </c>
      <c r="G919" s="37"/>
      <c r="H919" s="37"/>
      <c r="I919" s="122"/>
      <c r="J919" s="37"/>
      <c r="K919" s="37"/>
      <c r="L919" s="41"/>
      <c r="M919" s="210"/>
      <c r="N919" s="77"/>
      <c r="O919" s="77"/>
      <c r="P919" s="77"/>
      <c r="Q919" s="77"/>
      <c r="R919" s="77"/>
      <c r="S919" s="77"/>
      <c r="T919" s="78"/>
      <c r="AT919" s="15" t="s">
        <v>147</v>
      </c>
      <c r="AU919" s="15" t="s">
        <v>79</v>
      </c>
    </row>
    <row r="920" spans="2:65" s="1" customFormat="1" ht="16.5" customHeight="1">
      <c r="B920" s="36"/>
      <c r="C920" s="196" t="s">
        <v>1594</v>
      </c>
      <c r="D920" s="196" t="s">
        <v>140</v>
      </c>
      <c r="E920" s="197" t="s">
        <v>1595</v>
      </c>
      <c r="F920" s="198" t="s">
        <v>1596</v>
      </c>
      <c r="G920" s="199" t="s">
        <v>360</v>
      </c>
      <c r="H920" s="200">
        <v>3</v>
      </c>
      <c r="I920" s="201"/>
      <c r="J920" s="202">
        <f>ROUND(I920*H920,2)</f>
        <v>0</v>
      </c>
      <c r="K920" s="198" t="s">
        <v>19</v>
      </c>
      <c r="L920" s="41"/>
      <c r="M920" s="203" t="s">
        <v>19</v>
      </c>
      <c r="N920" s="204" t="s">
        <v>43</v>
      </c>
      <c r="O920" s="77"/>
      <c r="P920" s="205">
        <f>O920*H920</f>
        <v>0</v>
      </c>
      <c r="Q920" s="205">
        <v>0</v>
      </c>
      <c r="R920" s="205">
        <f>Q920*H920</f>
        <v>0</v>
      </c>
      <c r="S920" s="205">
        <v>0</v>
      </c>
      <c r="T920" s="206">
        <f>S920*H920</f>
        <v>0</v>
      </c>
      <c r="AR920" s="15" t="s">
        <v>236</v>
      </c>
      <c r="AT920" s="15" t="s">
        <v>140</v>
      </c>
      <c r="AU920" s="15" t="s">
        <v>79</v>
      </c>
      <c r="AY920" s="15" t="s">
        <v>138</v>
      </c>
      <c r="BE920" s="207">
        <f>IF(N920="základní",J920,0)</f>
        <v>0</v>
      </c>
      <c r="BF920" s="207">
        <f>IF(N920="snížená",J920,0)</f>
        <v>0</v>
      </c>
      <c r="BG920" s="207">
        <f>IF(N920="zákl. přenesená",J920,0)</f>
        <v>0</v>
      </c>
      <c r="BH920" s="207">
        <f>IF(N920="sníž. přenesená",J920,0)</f>
        <v>0</v>
      </c>
      <c r="BI920" s="207">
        <f>IF(N920="nulová",J920,0)</f>
        <v>0</v>
      </c>
      <c r="BJ920" s="15" t="s">
        <v>77</v>
      </c>
      <c r="BK920" s="207">
        <f>ROUND(I920*H920,2)</f>
        <v>0</v>
      </c>
      <c r="BL920" s="15" t="s">
        <v>236</v>
      </c>
      <c r="BM920" s="15" t="s">
        <v>1597</v>
      </c>
    </row>
    <row r="921" spans="2:47" s="1" customFormat="1" ht="12">
      <c r="B921" s="36"/>
      <c r="C921" s="37"/>
      <c r="D921" s="208" t="s">
        <v>147</v>
      </c>
      <c r="E921" s="37"/>
      <c r="F921" s="209" t="s">
        <v>1598</v>
      </c>
      <c r="G921" s="37"/>
      <c r="H921" s="37"/>
      <c r="I921" s="122"/>
      <c r="J921" s="37"/>
      <c r="K921" s="37"/>
      <c r="L921" s="41"/>
      <c r="M921" s="210"/>
      <c r="N921" s="77"/>
      <c r="O921" s="77"/>
      <c r="P921" s="77"/>
      <c r="Q921" s="77"/>
      <c r="R921" s="77"/>
      <c r="S921" s="77"/>
      <c r="T921" s="78"/>
      <c r="AT921" s="15" t="s">
        <v>147</v>
      </c>
      <c r="AU921" s="15" t="s">
        <v>79</v>
      </c>
    </row>
    <row r="922" spans="2:65" s="1" customFormat="1" ht="16.5" customHeight="1">
      <c r="B922" s="36"/>
      <c r="C922" s="196" t="s">
        <v>1599</v>
      </c>
      <c r="D922" s="196" t="s">
        <v>140</v>
      </c>
      <c r="E922" s="197" t="s">
        <v>1600</v>
      </c>
      <c r="F922" s="198" t="s">
        <v>1601</v>
      </c>
      <c r="G922" s="199" t="s">
        <v>360</v>
      </c>
      <c r="H922" s="200">
        <v>1</v>
      </c>
      <c r="I922" s="201"/>
      <c r="J922" s="202">
        <f>ROUND(I922*H922,2)</f>
        <v>0</v>
      </c>
      <c r="K922" s="198" t="s">
        <v>19</v>
      </c>
      <c r="L922" s="41"/>
      <c r="M922" s="203" t="s">
        <v>19</v>
      </c>
      <c r="N922" s="204" t="s">
        <v>43</v>
      </c>
      <c r="O922" s="77"/>
      <c r="P922" s="205">
        <f>O922*H922</f>
        <v>0</v>
      </c>
      <c r="Q922" s="205">
        <v>0</v>
      </c>
      <c r="R922" s="205">
        <f>Q922*H922</f>
        <v>0</v>
      </c>
      <c r="S922" s="205">
        <v>0</v>
      </c>
      <c r="T922" s="206">
        <f>S922*H922</f>
        <v>0</v>
      </c>
      <c r="AR922" s="15" t="s">
        <v>236</v>
      </c>
      <c r="AT922" s="15" t="s">
        <v>140</v>
      </c>
      <c r="AU922" s="15" t="s">
        <v>79</v>
      </c>
      <c r="AY922" s="15" t="s">
        <v>138</v>
      </c>
      <c r="BE922" s="207">
        <f>IF(N922="základní",J922,0)</f>
        <v>0</v>
      </c>
      <c r="BF922" s="207">
        <f>IF(N922="snížená",J922,0)</f>
        <v>0</v>
      </c>
      <c r="BG922" s="207">
        <f>IF(N922="zákl. přenesená",J922,0)</f>
        <v>0</v>
      </c>
      <c r="BH922" s="207">
        <f>IF(N922="sníž. přenesená",J922,0)</f>
        <v>0</v>
      </c>
      <c r="BI922" s="207">
        <f>IF(N922="nulová",J922,0)</f>
        <v>0</v>
      </c>
      <c r="BJ922" s="15" t="s">
        <v>77</v>
      </c>
      <c r="BK922" s="207">
        <f>ROUND(I922*H922,2)</f>
        <v>0</v>
      </c>
      <c r="BL922" s="15" t="s">
        <v>236</v>
      </c>
      <c r="BM922" s="15" t="s">
        <v>1602</v>
      </c>
    </row>
    <row r="923" spans="2:47" s="1" customFormat="1" ht="12">
      <c r="B923" s="36"/>
      <c r="C923" s="37"/>
      <c r="D923" s="208" t="s">
        <v>147</v>
      </c>
      <c r="E923" s="37"/>
      <c r="F923" s="209" t="s">
        <v>1601</v>
      </c>
      <c r="G923" s="37"/>
      <c r="H923" s="37"/>
      <c r="I923" s="122"/>
      <c r="J923" s="37"/>
      <c r="K923" s="37"/>
      <c r="L923" s="41"/>
      <c r="M923" s="210"/>
      <c r="N923" s="77"/>
      <c r="O923" s="77"/>
      <c r="P923" s="77"/>
      <c r="Q923" s="77"/>
      <c r="R923" s="77"/>
      <c r="S923" s="77"/>
      <c r="T923" s="78"/>
      <c r="AT923" s="15" t="s">
        <v>147</v>
      </c>
      <c r="AU923" s="15" t="s">
        <v>79</v>
      </c>
    </row>
    <row r="924" spans="2:65" s="1" customFormat="1" ht="16.5" customHeight="1">
      <c r="B924" s="36"/>
      <c r="C924" s="196" t="s">
        <v>1603</v>
      </c>
      <c r="D924" s="196" t="s">
        <v>140</v>
      </c>
      <c r="E924" s="197" t="s">
        <v>1604</v>
      </c>
      <c r="F924" s="198" t="s">
        <v>1605</v>
      </c>
      <c r="G924" s="199" t="s">
        <v>360</v>
      </c>
      <c r="H924" s="200">
        <v>2</v>
      </c>
      <c r="I924" s="201"/>
      <c r="J924" s="202">
        <f>ROUND(I924*H924,2)</f>
        <v>0</v>
      </c>
      <c r="K924" s="198" t="s">
        <v>19</v>
      </c>
      <c r="L924" s="41"/>
      <c r="M924" s="203" t="s">
        <v>19</v>
      </c>
      <c r="N924" s="204" t="s">
        <v>43</v>
      </c>
      <c r="O924" s="77"/>
      <c r="P924" s="205">
        <f>O924*H924</f>
        <v>0</v>
      </c>
      <c r="Q924" s="205">
        <v>0</v>
      </c>
      <c r="R924" s="205">
        <f>Q924*H924</f>
        <v>0</v>
      </c>
      <c r="S924" s="205">
        <v>0</v>
      </c>
      <c r="T924" s="206">
        <f>S924*H924</f>
        <v>0</v>
      </c>
      <c r="AR924" s="15" t="s">
        <v>236</v>
      </c>
      <c r="AT924" s="15" t="s">
        <v>140</v>
      </c>
      <c r="AU924" s="15" t="s">
        <v>79</v>
      </c>
      <c r="AY924" s="15" t="s">
        <v>138</v>
      </c>
      <c r="BE924" s="207">
        <f>IF(N924="základní",J924,0)</f>
        <v>0</v>
      </c>
      <c r="BF924" s="207">
        <f>IF(N924="snížená",J924,0)</f>
        <v>0</v>
      </c>
      <c r="BG924" s="207">
        <f>IF(N924="zákl. přenesená",J924,0)</f>
        <v>0</v>
      </c>
      <c r="BH924" s="207">
        <f>IF(N924="sníž. přenesená",J924,0)</f>
        <v>0</v>
      </c>
      <c r="BI924" s="207">
        <f>IF(N924="nulová",J924,0)</f>
        <v>0</v>
      </c>
      <c r="BJ924" s="15" t="s">
        <v>77</v>
      </c>
      <c r="BK924" s="207">
        <f>ROUND(I924*H924,2)</f>
        <v>0</v>
      </c>
      <c r="BL924" s="15" t="s">
        <v>236</v>
      </c>
      <c r="BM924" s="15" t="s">
        <v>1606</v>
      </c>
    </row>
    <row r="925" spans="2:47" s="1" customFormat="1" ht="12">
      <c r="B925" s="36"/>
      <c r="C925" s="37"/>
      <c r="D925" s="208" t="s">
        <v>147</v>
      </c>
      <c r="E925" s="37"/>
      <c r="F925" s="209" t="s">
        <v>1605</v>
      </c>
      <c r="G925" s="37"/>
      <c r="H925" s="37"/>
      <c r="I925" s="122"/>
      <c r="J925" s="37"/>
      <c r="K925" s="37"/>
      <c r="L925" s="41"/>
      <c r="M925" s="210"/>
      <c r="N925" s="77"/>
      <c r="O925" s="77"/>
      <c r="P925" s="77"/>
      <c r="Q925" s="77"/>
      <c r="R925" s="77"/>
      <c r="S925" s="77"/>
      <c r="T925" s="78"/>
      <c r="AT925" s="15" t="s">
        <v>147</v>
      </c>
      <c r="AU925" s="15" t="s">
        <v>79</v>
      </c>
    </row>
    <row r="926" spans="2:65" s="1" customFormat="1" ht="16.5" customHeight="1">
      <c r="B926" s="36"/>
      <c r="C926" s="196" t="s">
        <v>1607</v>
      </c>
      <c r="D926" s="196" t="s">
        <v>140</v>
      </c>
      <c r="E926" s="197" t="s">
        <v>1608</v>
      </c>
      <c r="F926" s="198" t="s">
        <v>1609</v>
      </c>
      <c r="G926" s="199" t="s">
        <v>349</v>
      </c>
      <c r="H926" s="200">
        <v>1</v>
      </c>
      <c r="I926" s="201"/>
      <c r="J926" s="202">
        <f>ROUND(I926*H926,2)</f>
        <v>0</v>
      </c>
      <c r="K926" s="198" t="s">
        <v>19</v>
      </c>
      <c r="L926" s="41"/>
      <c r="M926" s="203" t="s">
        <v>19</v>
      </c>
      <c r="N926" s="204" t="s">
        <v>43</v>
      </c>
      <c r="O926" s="77"/>
      <c r="P926" s="205">
        <f>O926*H926</f>
        <v>0</v>
      </c>
      <c r="Q926" s="205">
        <v>0</v>
      </c>
      <c r="R926" s="205">
        <f>Q926*H926</f>
        <v>0</v>
      </c>
      <c r="S926" s="205">
        <v>0</v>
      </c>
      <c r="T926" s="206">
        <f>S926*H926</f>
        <v>0</v>
      </c>
      <c r="AR926" s="15" t="s">
        <v>236</v>
      </c>
      <c r="AT926" s="15" t="s">
        <v>140</v>
      </c>
      <c r="AU926" s="15" t="s">
        <v>79</v>
      </c>
      <c r="AY926" s="15" t="s">
        <v>138</v>
      </c>
      <c r="BE926" s="207">
        <f>IF(N926="základní",J926,0)</f>
        <v>0</v>
      </c>
      <c r="BF926" s="207">
        <f>IF(N926="snížená",J926,0)</f>
        <v>0</v>
      </c>
      <c r="BG926" s="207">
        <f>IF(N926="zákl. přenesená",J926,0)</f>
        <v>0</v>
      </c>
      <c r="BH926" s="207">
        <f>IF(N926="sníž. přenesená",J926,0)</f>
        <v>0</v>
      </c>
      <c r="BI926" s="207">
        <f>IF(N926="nulová",J926,0)</f>
        <v>0</v>
      </c>
      <c r="BJ926" s="15" t="s">
        <v>77</v>
      </c>
      <c r="BK926" s="207">
        <f>ROUND(I926*H926,2)</f>
        <v>0</v>
      </c>
      <c r="BL926" s="15" t="s">
        <v>236</v>
      </c>
      <c r="BM926" s="15" t="s">
        <v>1610</v>
      </c>
    </row>
    <row r="927" spans="2:47" s="1" customFormat="1" ht="12">
      <c r="B927" s="36"/>
      <c r="C927" s="37"/>
      <c r="D927" s="208" t="s">
        <v>147</v>
      </c>
      <c r="E927" s="37"/>
      <c r="F927" s="209" t="s">
        <v>1609</v>
      </c>
      <c r="G927" s="37"/>
      <c r="H927" s="37"/>
      <c r="I927" s="122"/>
      <c r="J927" s="37"/>
      <c r="K927" s="37"/>
      <c r="L927" s="41"/>
      <c r="M927" s="210"/>
      <c r="N927" s="77"/>
      <c r="O927" s="77"/>
      <c r="P927" s="77"/>
      <c r="Q927" s="77"/>
      <c r="R927" s="77"/>
      <c r="S927" s="77"/>
      <c r="T927" s="78"/>
      <c r="AT927" s="15" t="s">
        <v>147</v>
      </c>
      <c r="AU927" s="15" t="s">
        <v>79</v>
      </c>
    </row>
    <row r="928" spans="2:65" s="1" customFormat="1" ht="16.5" customHeight="1">
      <c r="B928" s="36"/>
      <c r="C928" s="196" t="s">
        <v>1611</v>
      </c>
      <c r="D928" s="196" t="s">
        <v>140</v>
      </c>
      <c r="E928" s="197" t="s">
        <v>1612</v>
      </c>
      <c r="F928" s="198" t="s">
        <v>1613</v>
      </c>
      <c r="G928" s="199" t="s">
        <v>1162</v>
      </c>
      <c r="H928" s="200">
        <v>1</v>
      </c>
      <c r="I928" s="201"/>
      <c r="J928" s="202">
        <f>ROUND(I928*H928,2)</f>
        <v>0</v>
      </c>
      <c r="K928" s="198" t="s">
        <v>19</v>
      </c>
      <c r="L928" s="41"/>
      <c r="M928" s="203" t="s">
        <v>19</v>
      </c>
      <c r="N928" s="204" t="s">
        <v>43</v>
      </c>
      <c r="O928" s="77"/>
      <c r="P928" s="205">
        <f>O928*H928</f>
        <v>0</v>
      </c>
      <c r="Q928" s="205">
        <v>0</v>
      </c>
      <c r="R928" s="205">
        <f>Q928*H928</f>
        <v>0</v>
      </c>
      <c r="S928" s="205">
        <v>0</v>
      </c>
      <c r="T928" s="206">
        <f>S928*H928</f>
        <v>0</v>
      </c>
      <c r="AR928" s="15" t="s">
        <v>236</v>
      </c>
      <c r="AT928" s="15" t="s">
        <v>140</v>
      </c>
      <c r="AU928" s="15" t="s">
        <v>79</v>
      </c>
      <c r="AY928" s="15" t="s">
        <v>138</v>
      </c>
      <c r="BE928" s="207">
        <f>IF(N928="základní",J928,0)</f>
        <v>0</v>
      </c>
      <c r="BF928" s="207">
        <f>IF(N928="snížená",J928,0)</f>
        <v>0</v>
      </c>
      <c r="BG928" s="207">
        <f>IF(N928="zákl. přenesená",J928,0)</f>
        <v>0</v>
      </c>
      <c r="BH928" s="207">
        <f>IF(N928="sníž. přenesená",J928,0)</f>
        <v>0</v>
      </c>
      <c r="BI928" s="207">
        <f>IF(N928="nulová",J928,0)</f>
        <v>0</v>
      </c>
      <c r="BJ928" s="15" t="s">
        <v>77</v>
      </c>
      <c r="BK928" s="207">
        <f>ROUND(I928*H928,2)</f>
        <v>0</v>
      </c>
      <c r="BL928" s="15" t="s">
        <v>236</v>
      </c>
      <c r="BM928" s="15" t="s">
        <v>1614</v>
      </c>
    </row>
    <row r="929" spans="2:47" s="1" customFormat="1" ht="12">
      <c r="B929" s="36"/>
      <c r="C929" s="37"/>
      <c r="D929" s="208" t="s">
        <v>147</v>
      </c>
      <c r="E929" s="37"/>
      <c r="F929" s="209" t="s">
        <v>1613</v>
      </c>
      <c r="G929" s="37"/>
      <c r="H929" s="37"/>
      <c r="I929" s="122"/>
      <c r="J929" s="37"/>
      <c r="K929" s="37"/>
      <c r="L929" s="41"/>
      <c r="M929" s="210"/>
      <c r="N929" s="77"/>
      <c r="O929" s="77"/>
      <c r="P929" s="77"/>
      <c r="Q929" s="77"/>
      <c r="R929" s="77"/>
      <c r="S929" s="77"/>
      <c r="T929" s="78"/>
      <c r="AT929" s="15" t="s">
        <v>147</v>
      </c>
      <c r="AU929" s="15" t="s">
        <v>79</v>
      </c>
    </row>
    <row r="930" spans="2:65" s="1" customFormat="1" ht="16.5" customHeight="1">
      <c r="B930" s="36"/>
      <c r="C930" s="196" t="s">
        <v>1615</v>
      </c>
      <c r="D930" s="196" t="s">
        <v>140</v>
      </c>
      <c r="E930" s="197" t="s">
        <v>1616</v>
      </c>
      <c r="F930" s="198" t="s">
        <v>1617</v>
      </c>
      <c r="G930" s="199" t="s">
        <v>349</v>
      </c>
      <c r="H930" s="200">
        <v>1</v>
      </c>
      <c r="I930" s="201"/>
      <c r="J930" s="202">
        <f>ROUND(I930*H930,2)</f>
        <v>0</v>
      </c>
      <c r="K930" s="198" t="s">
        <v>19</v>
      </c>
      <c r="L930" s="41"/>
      <c r="M930" s="203" t="s">
        <v>19</v>
      </c>
      <c r="N930" s="204" t="s">
        <v>43</v>
      </c>
      <c r="O930" s="77"/>
      <c r="P930" s="205">
        <f>O930*H930</f>
        <v>0</v>
      </c>
      <c r="Q930" s="205">
        <v>0</v>
      </c>
      <c r="R930" s="205">
        <f>Q930*H930</f>
        <v>0</v>
      </c>
      <c r="S930" s="205">
        <v>0</v>
      </c>
      <c r="T930" s="206">
        <f>S930*H930</f>
        <v>0</v>
      </c>
      <c r="AR930" s="15" t="s">
        <v>236</v>
      </c>
      <c r="AT930" s="15" t="s">
        <v>140</v>
      </c>
      <c r="AU930" s="15" t="s">
        <v>79</v>
      </c>
      <c r="AY930" s="15" t="s">
        <v>138</v>
      </c>
      <c r="BE930" s="207">
        <f>IF(N930="základní",J930,0)</f>
        <v>0</v>
      </c>
      <c r="BF930" s="207">
        <f>IF(N930="snížená",J930,0)</f>
        <v>0</v>
      </c>
      <c r="BG930" s="207">
        <f>IF(N930="zákl. přenesená",J930,0)</f>
        <v>0</v>
      </c>
      <c r="BH930" s="207">
        <f>IF(N930="sníž. přenesená",J930,0)</f>
        <v>0</v>
      </c>
      <c r="BI930" s="207">
        <f>IF(N930="nulová",J930,0)</f>
        <v>0</v>
      </c>
      <c r="BJ930" s="15" t="s">
        <v>77</v>
      </c>
      <c r="BK930" s="207">
        <f>ROUND(I930*H930,2)</f>
        <v>0</v>
      </c>
      <c r="BL930" s="15" t="s">
        <v>236</v>
      </c>
      <c r="BM930" s="15" t="s">
        <v>1618</v>
      </c>
    </row>
    <row r="931" spans="2:47" s="1" customFormat="1" ht="12">
      <c r="B931" s="36"/>
      <c r="C931" s="37"/>
      <c r="D931" s="208" t="s">
        <v>147</v>
      </c>
      <c r="E931" s="37"/>
      <c r="F931" s="209" t="s">
        <v>1617</v>
      </c>
      <c r="G931" s="37"/>
      <c r="H931" s="37"/>
      <c r="I931" s="122"/>
      <c r="J931" s="37"/>
      <c r="K931" s="37"/>
      <c r="L931" s="41"/>
      <c r="M931" s="210"/>
      <c r="N931" s="77"/>
      <c r="O931" s="77"/>
      <c r="P931" s="77"/>
      <c r="Q931" s="77"/>
      <c r="R931" s="77"/>
      <c r="S931" s="77"/>
      <c r="T931" s="78"/>
      <c r="AT931" s="15" t="s">
        <v>147</v>
      </c>
      <c r="AU931" s="15" t="s">
        <v>79</v>
      </c>
    </row>
    <row r="932" spans="2:65" s="1" customFormat="1" ht="16.5" customHeight="1">
      <c r="B932" s="36"/>
      <c r="C932" s="196" t="s">
        <v>1619</v>
      </c>
      <c r="D932" s="196" t="s">
        <v>140</v>
      </c>
      <c r="E932" s="197" t="s">
        <v>1620</v>
      </c>
      <c r="F932" s="198" t="s">
        <v>1621</v>
      </c>
      <c r="G932" s="199" t="s">
        <v>360</v>
      </c>
      <c r="H932" s="200">
        <v>1</v>
      </c>
      <c r="I932" s="201"/>
      <c r="J932" s="202">
        <f>ROUND(I932*H932,2)</f>
        <v>0</v>
      </c>
      <c r="K932" s="198" t="s">
        <v>19</v>
      </c>
      <c r="L932" s="41"/>
      <c r="M932" s="203" t="s">
        <v>19</v>
      </c>
      <c r="N932" s="204" t="s">
        <v>43</v>
      </c>
      <c r="O932" s="77"/>
      <c r="P932" s="205">
        <f>O932*H932</f>
        <v>0</v>
      </c>
      <c r="Q932" s="205">
        <v>0</v>
      </c>
      <c r="R932" s="205">
        <f>Q932*H932</f>
        <v>0</v>
      </c>
      <c r="S932" s="205">
        <v>0</v>
      </c>
      <c r="T932" s="206">
        <f>S932*H932</f>
        <v>0</v>
      </c>
      <c r="AR932" s="15" t="s">
        <v>236</v>
      </c>
      <c r="AT932" s="15" t="s">
        <v>140</v>
      </c>
      <c r="AU932" s="15" t="s">
        <v>79</v>
      </c>
      <c r="AY932" s="15" t="s">
        <v>138</v>
      </c>
      <c r="BE932" s="207">
        <f>IF(N932="základní",J932,0)</f>
        <v>0</v>
      </c>
      <c r="BF932" s="207">
        <f>IF(N932="snížená",J932,0)</f>
        <v>0</v>
      </c>
      <c r="BG932" s="207">
        <f>IF(N932="zákl. přenesená",J932,0)</f>
        <v>0</v>
      </c>
      <c r="BH932" s="207">
        <f>IF(N932="sníž. přenesená",J932,0)</f>
        <v>0</v>
      </c>
      <c r="BI932" s="207">
        <f>IF(N932="nulová",J932,0)</f>
        <v>0</v>
      </c>
      <c r="BJ932" s="15" t="s">
        <v>77</v>
      </c>
      <c r="BK932" s="207">
        <f>ROUND(I932*H932,2)</f>
        <v>0</v>
      </c>
      <c r="BL932" s="15" t="s">
        <v>236</v>
      </c>
      <c r="BM932" s="15" t="s">
        <v>1622</v>
      </c>
    </row>
    <row r="933" spans="2:47" s="1" customFormat="1" ht="12">
      <c r="B933" s="36"/>
      <c r="C933" s="37"/>
      <c r="D933" s="208" t="s">
        <v>147</v>
      </c>
      <c r="E933" s="37"/>
      <c r="F933" s="209" t="s">
        <v>1621</v>
      </c>
      <c r="G933" s="37"/>
      <c r="H933" s="37"/>
      <c r="I933" s="122"/>
      <c r="J933" s="37"/>
      <c r="K933" s="37"/>
      <c r="L933" s="41"/>
      <c r="M933" s="210"/>
      <c r="N933" s="77"/>
      <c r="O933" s="77"/>
      <c r="P933" s="77"/>
      <c r="Q933" s="77"/>
      <c r="R933" s="77"/>
      <c r="S933" s="77"/>
      <c r="T933" s="78"/>
      <c r="AT933" s="15" t="s">
        <v>147</v>
      </c>
      <c r="AU933" s="15" t="s">
        <v>79</v>
      </c>
    </row>
    <row r="934" spans="2:47" s="1" customFormat="1" ht="12">
      <c r="B934" s="36"/>
      <c r="C934" s="37"/>
      <c r="D934" s="208" t="s">
        <v>317</v>
      </c>
      <c r="E934" s="37"/>
      <c r="F934" s="243" t="s">
        <v>1623</v>
      </c>
      <c r="G934" s="37"/>
      <c r="H934" s="37"/>
      <c r="I934" s="122"/>
      <c r="J934" s="37"/>
      <c r="K934" s="37"/>
      <c r="L934" s="41"/>
      <c r="M934" s="210"/>
      <c r="N934" s="77"/>
      <c r="O934" s="77"/>
      <c r="P934" s="77"/>
      <c r="Q934" s="77"/>
      <c r="R934" s="77"/>
      <c r="S934" s="77"/>
      <c r="T934" s="78"/>
      <c r="AT934" s="15" t="s">
        <v>317</v>
      </c>
      <c r="AU934" s="15" t="s">
        <v>79</v>
      </c>
    </row>
    <row r="935" spans="2:65" s="1" customFormat="1" ht="16.5" customHeight="1">
      <c r="B935" s="36"/>
      <c r="C935" s="196" t="s">
        <v>1624</v>
      </c>
      <c r="D935" s="196" t="s">
        <v>140</v>
      </c>
      <c r="E935" s="197" t="s">
        <v>1625</v>
      </c>
      <c r="F935" s="198" t="s">
        <v>1626</v>
      </c>
      <c r="G935" s="199" t="s">
        <v>360</v>
      </c>
      <c r="H935" s="200">
        <v>1</v>
      </c>
      <c r="I935" s="201"/>
      <c r="J935" s="202">
        <f>ROUND(I935*H935,2)</f>
        <v>0</v>
      </c>
      <c r="K935" s="198" t="s">
        <v>19</v>
      </c>
      <c r="L935" s="41"/>
      <c r="M935" s="203" t="s">
        <v>19</v>
      </c>
      <c r="N935" s="204" t="s">
        <v>43</v>
      </c>
      <c r="O935" s="77"/>
      <c r="P935" s="205">
        <f>O935*H935</f>
        <v>0</v>
      </c>
      <c r="Q935" s="205">
        <v>0</v>
      </c>
      <c r="R935" s="205">
        <f>Q935*H935</f>
        <v>0</v>
      </c>
      <c r="S935" s="205">
        <v>0</v>
      </c>
      <c r="T935" s="206">
        <f>S935*H935</f>
        <v>0</v>
      </c>
      <c r="AR935" s="15" t="s">
        <v>236</v>
      </c>
      <c r="AT935" s="15" t="s">
        <v>140</v>
      </c>
      <c r="AU935" s="15" t="s">
        <v>79</v>
      </c>
      <c r="AY935" s="15" t="s">
        <v>138</v>
      </c>
      <c r="BE935" s="207">
        <f>IF(N935="základní",J935,0)</f>
        <v>0</v>
      </c>
      <c r="BF935" s="207">
        <f>IF(N935="snížená",J935,0)</f>
        <v>0</v>
      </c>
      <c r="BG935" s="207">
        <f>IF(N935="zákl. přenesená",J935,0)</f>
        <v>0</v>
      </c>
      <c r="BH935" s="207">
        <f>IF(N935="sníž. přenesená",J935,0)</f>
        <v>0</v>
      </c>
      <c r="BI935" s="207">
        <f>IF(N935="nulová",J935,0)</f>
        <v>0</v>
      </c>
      <c r="BJ935" s="15" t="s">
        <v>77</v>
      </c>
      <c r="BK935" s="207">
        <f>ROUND(I935*H935,2)</f>
        <v>0</v>
      </c>
      <c r="BL935" s="15" t="s">
        <v>236</v>
      </c>
      <c r="BM935" s="15" t="s">
        <v>1627</v>
      </c>
    </row>
    <row r="936" spans="2:47" s="1" customFormat="1" ht="12">
      <c r="B936" s="36"/>
      <c r="C936" s="37"/>
      <c r="D936" s="208" t="s">
        <v>147</v>
      </c>
      <c r="E936" s="37"/>
      <c r="F936" s="209" t="s">
        <v>1626</v>
      </c>
      <c r="G936" s="37"/>
      <c r="H936" s="37"/>
      <c r="I936" s="122"/>
      <c r="J936" s="37"/>
      <c r="K936" s="37"/>
      <c r="L936" s="41"/>
      <c r="M936" s="210"/>
      <c r="N936" s="77"/>
      <c r="O936" s="77"/>
      <c r="P936" s="77"/>
      <c r="Q936" s="77"/>
      <c r="R936" s="77"/>
      <c r="S936" s="77"/>
      <c r="T936" s="78"/>
      <c r="AT936" s="15" t="s">
        <v>147</v>
      </c>
      <c r="AU936" s="15" t="s">
        <v>79</v>
      </c>
    </row>
    <row r="937" spans="2:47" s="1" customFormat="1" ht="12">
      <c r="B937" s="36"/>
      <c r="C937" s="37"/>
      <c r="D937" s="208" t="s">
        <v>317</v>
      </c>
      <c r="E937" s="37"/>
      <c r="F937" s="243" t="s">
        <v>1628</v>
      </c>
      <c r="G937" s="37"/>
      <c r="H937" s="37"/>
      <c r="I937" s="122"/>
      <c r="J937" s="37"/>
      <c r="K937" s="37"/>
      <c r="L937" s="41"/>
      <c r="M937" s="210"/>
      <c r="N937" s="77"/>
      <c r="O937" s="77"/>
      <c r="P937" s="77"/>
      <c r="Q937" s="77"/>
      <c r="R937" s="77"/>
      <c r="S937" s="77"/>
      <c r="T937" s="78"/>
      <c r="AT937" s="15" t="s">
        <v>317</v>
      </c>
      <c r="AU937" s="15" t="s">
        <v>79</v>
      </c>
    </row>
    <row r="938" spans="2:65" s="1" customFormat="1" ht="16.5" customHeight="1">
      <c r="B938" s="36"/>
      <c r="C938" s="196" t="s">
        <v>1629</v>
      </c>
      <c r="D938" s="196" t="s">
        <v>140</v>
      </c>
      <c r="E938" s="197" t="s">
        <v>1630</v>
      </c>
      <c r="F938" s="198" t="s">
        <v>1631</v>
      </c>
      <c r="G938" s="199" t="s">
        <v>360</v>
      </c>
      <c r="H938" s="200">
        <v>3</v>
      </c>
      <c r="I938" s="201"/>
      <c r="J938" s="202">
        <f>ROUND(I938*H938,2)</f>
        <v>0</v>
      </c>
      <c r="K938" s="198" t="s">
        <v>19</v>
      </c>
      <c r="L938" s="41"/>
      <c r="M938" s="203" t="s">
        <v>19</v>
      </c>
      <c r="N938" s="204" t="s">
        <v>43</v>
      </c>
      <c r="O938" s="77"/>
      <c r="P938" s="205">
        <f>O938*H938</f>
        <v>0</v>
      </c>
      <c r="Q938" s="205">
        <v>0</v>
      </c>
      <c r="R938" s="205">
        <f>Q938*H938</f>
        <v>0</v>
      </c>
      <c r="S938" s="205">
        <v>0</v>
      </c>
      <c r="T938" s="206">
        <f>S938*H938</f>
        <v>0</v>
      </c>
      <c r="AR938" s="15" t="s">
        <v>236</v>
      </c>
      <c r="AT938" s="15" t="s">
        <v>140</v>
      </c>
      <c r="AU938" s="15" t="s">
        <v>79</v>
      </c>
      <c r="AY938" s="15" t="s">
        <v>138</v>
      </c>
      <c r="BE938" s="207">
        <f>IF(N938="základní",J938,0)</f>
        <v>0</v>
      </c>
      <c r="BF938" s="207">
        <f>IF(N938="snížená",J938,0)</f>
        <v>0</v>
      </c>
      <c r="BG938" s="207">
        <f>IF(N938="zákl. přenesená",J938,0)</f>
        <v>0</v>
      </c>
      <c r="BH938" s="207">
        <f>IF(N938="sníž. přenesená",J938,0)</f>
        <v>0</v>
      </c>
      <c r="BI938" s="207">
        <f>IF(N938="nulová",J938,0)</f>
        <v>0</v>
      </c>
      <c r="BJ938" s="15" t="s">
        <v>77</v>
      </c>
      <c r="BK938" s="207">
        <f>ROUND(I938*H938,2)</f>
        <v>0</v>
      </c>
      <c r="BL938" s="15" t="s">
        <v>236</v>
      </c>
      <c r="BM938" s="15" t="s">
        <v>1632</v>
      </c>
    </row>
    <row r="939" spans="2:47" s="1" customFormat="1" ht="12">
      <c r="B939" s="36"/>
      <c r="C939" s="37"/>
      <c r="D939" s="208" t="s">
        <v>147</v>
      </c>
      <c r="E939" s="37"/>
      <c r="F939" s="209" t="s">
        <v>1631</v>
      </c>
      <c r="G939" s="37"/>
      <c r="H939" s="37"/>
      <c r="I939" s="122"/>
      <c r="J939" s="37"/>
      <c r="K939" s="37"/>
      <c r="L939" s="41"/>
      <c r="M939" s="210"/>
      <c r="N939" s="77"/>
      <c r="O939" s="77"/>
      <c r="P939" s="77"/>
      <c r="Q939" s="77"/>
      <c r="R939" s="77"/>
      <c r="S939" s="77"/>
      <c r="T939" s="78"/>
      <c r="AT939" s="15" t="s">
        <v>147</v>
      </c>
      <c r="AU939" s="15" t="s">
        <v>79</v>
      </c>
    </row>
    <row r="940" spans="2:47" s="1" customFormat="1" ht="12">
      <c r="B940" s="36"/>
      <c r="C940" s="37"/>
      <c r="D940" s="208" t="s">
        <v>317</v>
      </c>
      <c r="E940" s="37"/>
      <c r="F940" s="243" t="s">
        <v>1633</v>
      </c>
      <c r="G940" s="37"/>
      <c r="H940" s="37"/>
      <c r="I940" s="122"/>
      <c r="J940" s="37"/>
      <c r="K940" s="37"/>
      <c r="L940" s="41"/>
      <c r="M940" s="210"/>
      <c r="N940" s="77"/>
      <c r="O940" s="77"/>
      <c r="P940" s="77"/>
      <c r="Q940" s="77"/>
      <c r="R940" s="77"/>
      <c r="S940" s="77"/>
      <c r="T940" s="78"/>
      <c r="AT940" s="15" t="s">
        <v>317</v>
      </c>
      <c r="AU940" s="15" t="s">
        <v>79</v>
      </c>
    </row>
    <row r="941" spans="2:65" s="1" customFormat="1" ht="16.5" customHeight="1">
      <c r="B941" s="36"/>
      <c r="C941" s="196" t="s">
        <v>1634</v>
      </c>
      <c r="D941" s="196" t="s">
        <v>140</v>
      </c>
      <c r="E941" s="197" t="s">
        <v>1635</v>
      </c>
      <c r="F941" s="198" t="s">
        <v>1636</v>
      </c>
      <c r="G941" s="199" t="s">
        <v>360</v>
      </c>
      <c r="H941" s="200">
        <v>1</v>
      </c>
      <c r="I941" s="201"/>
      <c r="J941" s="202">
        <f>ROUND(I941*H941,2)</f>
        <v>0</v>
      </c>
      <c r="K941" s="198" t="s">
        <v>19</v>
      </c>
      <c r="L941" s="41"/>
      <c r="M941" s="203" t="s">
        <v>19</v>
      </c>
      <c r="N941" s="204" t="s">
        <v>43</v>
      </c>
      <c r="O941" s="77"/>
      <c r="P941" s="205">
        <f>O941*H941</f>
        <v>0</v>
      </c>
      <c r="Q941" s="205">
        <v>0</v>
      </c>
      <c r="R941" s="205">
        <f>Q941*H941</f>
        <v>0</v>
      </c>
      <c r="S941" s="205">
        <v>0</v>
      </c>
      <c r="T941" s="206">
        <f>S941*H941</f>
        <v>0</v>
      </c>
      <c r="AR941" s="15" t="s">
        <v>236</v>
      </c>
      <c r="AT941" s="15" t="s">
        <v>140</v>
      </c>
      <c r="AU941" s="15" t="s">
        <v>79</v>
      </c>
      <c r="AY941" s="15" t="s">
        <v>138</v>
      </c>
      <c r="BE941" s="207">
        <f>IF(N941="základní",J941,0)</f>
        <v>0</v>
      </c>
      <c r="BF941" s="207">
        <f>IF(N941="snížená",J941,0)</f>
        <v>0</v>
      </c>
      <c r="BG941" s="207">
        <f>IF(N941="zákl. přenesená",J941,0)</f>
        <v>0</v>
      </c>
      <c r="BH941" s="207">
        <f>IF(N941="sníž. přenesená",J941,0)</f>
        <v>0</v>
      </c>
      <c r="BI941" s="207">
        <f>IF(N941="nulová",J941,0)</f>
        <v>0</v>
      </c>
      <c r="BJ941" s="15" t="s">
        <v>77</v>
      </c>
      <c r="BK941" s="207">
        <f>ROUND(I941*H941,2)</f>
        <v>0</v>
      </c>
      <c r="BL941" s="15" t="s">
        <v>236</v>
      </c>
      <c r="BM941" s="15" t="s">
        <v>1637</v>
      </c>
    </row>
    <row r="942" spans="2:47" s="1" customFormat="1" ht="12">
      <c r="B942" s="36"/>
      <c r="C942" s="37"/>
      <c r="D942" s="208" t="s">
        <v>147</v>
      </c>
      <c r="E942" s="37"/>
      <c r="F942" s="209" t="s">
        <v>1636</v>
      </c>
      <c r="G942" s="37"/>
      <c r="H942" s="37"/>
      <c r="I942" s="122"/>
      <c r="J942" s="37"/>
      <c r="K942" s="37"/>
      <c r="L942" s="41"/>
      <c r="M942" s="210"/>
      <c r="N942" s="77"/>
      <c r="O942" s="77"/>
      <c r="P942" s="77"/>
      <c r="Q942" s="77"/>
      <c r="R942" s="77"/>
      <c r="S942" s="77"/>
      <c r="T942" s="78"/>
      <c r="AT942" s="15" t="s">
        <v>147</v>
      </c>
      <c r="AU942" s="15" t="s">
        <v>79</v>
      </c>
    </row>
    <row r="943" spans="2:47" s="1" customFormat="1" ht="12">
      <c r="B943" s="36"/>
      <c r="C943" s="37"/>
      <c r="D943" s="208" t="s">
        <v>317</v>
      </c>
      <c r="E943" s="37"/>
      <c r="F943" s="243" t="s">
        <v>1638</v>
      </c>
      <c r="G943" s="37"/>
      <c r="H943" s="37"/>
      <c r="I943" s="122"/>
      <c r="J943" s="37"/>
      <c r="K943" s="37"/>
      <c r="L943" s="41"/>
      <c r="M943" s="210"/>
      <c r="N943" s="77"/>
      <c r="O943" s="77"/>
      <c r="P943" s="77"/>
      <c r="Q943" s="77"/>
      <c r="R943" s="77"/>
      <c r="S943" s="77"/>
      <c r="T943" s="78"/>
      <c r="AT943" s="15" t="s">
        <v>317</v>
      </c>
      <c r="AU943" s="15" t="s">
        <v>79</v>
      </c>
    </row>
    <row r="944" spans="2:65" s="1" customFormat="1" ht="16.5" customHeight="1">
      <c r="B944" s="36"/>
      <c r="C944" s="196" t="s">
        <v>1639</v>
      </c>
      <c r="D944" s="196" t="s">
        <v>140</v>
      </c>
      <c r="E944" s="197" t="s">
        <v>1640</v>
      </c>
      <c r="F944" s="198" t="s">
        <v>1641</v>
      </c>
      <c r="G944" s="199" t="s">
        <v>360</v>
      </c>
      <c r="H944" s="200">
        <v>11</v>
      </c>
      <c r="I944" s="201"/>
      <c r="J944" s="202">
        <f>ROUND(I944*H944,2)</f>
        <v>0</v>
      </c>
      <c r="K944" s="198" t="s">
        <v>19</v>
      </c>
      <c r="L944" s="41"/>
      <c r="M944" s="203" t="s">
        <v>19</v>
      </c>
      <c r="N944" s="204" t="s">
        <v>43</v>
      </c>
      <c r="O944" s="77"/>
      <c r="P944" s="205">
        <f>O944*H944</f>
        <v>0</v>
      </c>
      <c r="Q944" s="205">
        <v>0</v>
      </c>
      <c r="R944" s="205">
        <f>Q944*H944</f>
        <v>0</v>
      </c>
      <c r="S944" s="205">
        <v>0</v>
      </c>
      <c r="T944" s="206">
        <f>S944*H944</f>
        <v>0</v>
      </c>
      <c r="AR944" s="15" t="s">
        <v>236</v>
      </c>
      <c r="AT944" s="15" t="s">
        <v>140</v>
      </c>
      <c r="AU944" s="15" t="s">
        <v>79</v>
      </c>
      <c r="AY944" s="15" t="s">
        <v>138</v>
      </c>
      <c r="BE944" s="207">
        <f>IF(N944="základní",J944,0)</f>
        <v>0</v>
      </c>
      <c r="BF944" s="207">
        <f>IF(N944="snížená",J944,0)</f>
        <v>0</v>
      </c>
      <c r="BG944" s="207">
        <f>IF(N944="zákl. přenesená",J944,0)</f>
        <v>0</v>
      </c>
      <c r="BH944" s="207">
        <f>IF(N944="sníž. přenesená",J944,0)</f>
        <v>0</v>
      </c>
      <c r="BI944" s="207">
        <f>IF(N944="nulová",J944,0)</f>
        <v>0</v>
      </c>
      <c r="BJ944" s="15" t="s">
        <v>77</v>
      </c>
      <c r="BK944" s="207">
        <f>ROUND(I944*H944,2)</f>
        <v>0</v>
      </c>
      <c r="BL944" s="15" t="s">
        <v>236</v>
      </c>
      <c r="BM944" s="15" t="s">
        <v>1642</v>
      </c>
    </row>
    <row r="945" spans="2:47" s="1" customFormat="1" ht="12">
      <c r="B945" s="36"/>
      <c r="C945" s="37"/>
      <c r="D945" s="208" t="s">
        <v>147</v>
      </c>
      <c r="E945" s="37"/>
      <c r="F945" s="209" t="s">
        <v>1641</v>
      </c>
      <c r="G945" s="37"/>
      <c r="H945" s="37"/>
      <c r="I945" s="122"/>
      <c r="J945" s="37"/>
      <c r="K945" s="37"/>
      <c r="L945" s="41"/>
      <c r="M945" s="210"/>
      <c r="N945" s="77"/>
      <c r="O945" s="77"/>
      <c r="P945" s="77"/>
      <c r="Q945" s="77"/>
      <c r="R945" s="77"/>
      <c r="S945" s="77"/>
      <c r="T945" s="78"/>
      <c r="AT945" s="15" t="s">
        <v>147</v>
      </c>
      <c r="AU945" s="15" t="s">
        <v>79</v>
      </c>
    </row>
    <row r="946" spans="2:47" s="1" customFormat="1" ht="12">
      <c r="B946" s="36"/>
      <c r="C946" s="37"/>
      <c r="D946" s="208" t="s">
        <v>317</v>
      </c>
      <c r="E946" s="37"/>
      <c r="F946" s="243" t="s">
        <v>1643</v>
      </c>
      <c r="G946" s="37"/>
      <c r="H946" s="37"/>
      <c r="I946" s="122"/>
      <c r="J946" s="37"/>
      <c r="K946" s="37"/>
      <c r="L946" s="41"/>
      <c r="M946" s="210"/>
      <c r="N946" s="77"/>
      <c r="O946" s="77"/>
      <c r="P946" s="77"/>
      <c r="Q946" s="77"/>
      <c r="R946" s="77"/>
      <c r="S946" s="77"/>
      <c r="T946" s="78"/>
      <c r="AT946" s="15" t="s">
        <v>317</v>
      </c>
      <c r="AU946" s="15" t="s">
        <v>79</v>
      </c>
    </row>
    <row r="947" spans="2:65" s="1" customFormat="1" ht="16.5" customHeight="1">
      <c r="B947" s="36"/>
      <c r="C947" s="196" t="s">
        <v>1644</v>
      </c>
      <c r="D947" s="196" t="s">
        <v>140</v>
      </c>
      <c r="E947" s="197" t="s">
        <v>1645</v>
      </c>
      <c r="F947" s="198" t="s">
        <v>1646</v>
      </c>
      <c r="G947" s="199" t="s">
        <v>360</v>
      </c>
      <c r="H947" s="200">
        <v>9</v>
      </c>
      <c r="I947" s="201"/>
      <c r="J947" s="202">
        <f>ROUND(I947*H947,2)</f>
        <v>0</v>
      </c>
      <c r="K947" s="198" t="s">
        <v>19</v>
      </c>
      <c r="L947" s="41"/>
      <c r="M947" s="203" t="s">
        <v>19</v>
      </c>
      <c r="N947" s="204" t="s">
        <v>43</v>
      </c>
      <c r="O947" s="77"/>
      <c r="P947" s="205">
        <f>O947*H947</f>
        <v>0</v>
      </c>
      <c r="Q947" s="205">
        <v>0</v>
      </c>
      <c r="R947" s="205">
        <f>Q947*H947</f>
        <v>0</v>
      </c>
      <c r="S947" s="205">
        <v>0</v>
      </c>
      <c r="T947" s="206">
        <f>S947*H947</f>
        <v>0</v>
      </c>
      <c r="AR947" s="15" t="s">
        <v>236</v>
      </c>
      <c r="AT947" s="15" t="s">
        <v>140</v>
      </c>
      <c r="AU947" s="15" t="s">
        <v>79</v>
      </c>
      <c r="AY947" s="15" t="s">
        <v>138</v>
      </c>
      <c r="BE947" s="207">
        <f>IF(N947="základní",J947,0)</f>
        <v>0</v>
      </c>
      <c r="BF947" s="207">
        <f>IF(N947="snížená",J947,0)</f>
        <v>0</v>
      </c>
      <c r="BG947" s="207">
        <f>IF(N947="zákl. přenesená",J947,0)</f>
        <v>0</v>
      </c>
      <c r="BH947" s="207">
        <f>IF(N947="sníž. přenesená",J947,0)</f>
        <v>0</v>
      </c>
      <c r="BI947" s="207">
        <f>IF(N947="nulová",J947,0)</f>
        <v>0</v>
      </c>
      <c r="BJ947" s="15" t="s">
        <v>77</v>
      </c>
      <c r="BK947" s="207">
        <f>ROUND(I947*H947,2)</f>
        <v>0</v>
      </c>
      <c r="BL947" s="15" t="s">
        <v>236</v>
      </c>
      <c r="BM947" s="15" t="s">
        <v>1647</v>
      </c>
    </row>
    <row r="948" spans="2:47" s="1" customFormat="1" ht="12">
      <c r="B948" s="36"/>
      <c r="C948" s="37"/>
      <c r="D948" s="208" t="s">
        <v>147</v>
      </c>
      <c r="E948" s="37"/>
      <c r="F948" s="209" t="s">
        <v>1646</v>
      </c>
      <c r="G948" s="37"/>
      <c r="H948" s="37"/>
      <c r="I948" s="122"/>
      <c r="J948" s="37"/>
      <c r="K948" s="37"/>
      <c r="L948" s="41"/>
      <c r="M948" s="210"/>
      <c r="N948" s="77"/>
      <c r="O948" s="77"/>
      <c r="P948" s="77"/>
      <c r="Q948" s="77"/>
      <c r="R948" s="77"/>
      <c r="S948" s="77"/>
      <c r="T948" s="78"/>
      <c r="AT948" s="15" t="s">
        <v>147</v>
      </c>
      <c r="AU948" s="15" t="s">
        <v>79</v>
      </c>
    </row>
    <row r="949" spans="2:47" s="1" customFormat="1" ht="12">
      <c r="B949" s="36"/>
      <c r="C949" s="37"/>
      <c r="D949" s="208" t="s">
        <v>317</v>
      </c>
      <c r="E949" s="37"/>
      <c r="F949" s="243" t="s">
        <v>1648</v>
      </c>
      <c r="G949" s="37"/>
      <c r="H949" s="37"/>
      <c r="I949" s="122"/>
      <c r="J949" s="37"/>
      <c r="K949" s="37"/>
      <c r="L949" s="41"/>
      <c r="M949" s="210"/>
      <c r="N949" s="77"/>
      <c r="O949" s="77"/>
      <c r="P949" s="77"/>
      <c r="Q949" s="77"/>
      <c r="R949" s="77"/>
      <c r="S949" s="77"/>
      <c r="T949" s="78"/>
      <c r="AT949" s="15" t="s">
        <v>317</v>
      </c>
      <c r="AU949" s="15" t="s">
        <v>79</v>
      </c>
    </row>
    <row r="950" spans="2:65" s="1" customFormat="1" ht="16.5" customHeight="1">
      <c r="B950" s="36"/>
      <c r="C950" s="196" t="s">
        <v>1649</v>
      </c>
      <c r="D950" s="196" t="s">
        <v>140</v>
      </c>
      <c r="E950" s="197" t="s">
        <v>1650</v>
      </c>
      <c r="F950" s="198" t="s">
        <v>1651</v>
      </c>
      <c r="G950" s="199" t="s">
        <v>360</v>
      </c>
      <c r="H950" s="200">
        <v>3</v>
      </c>
      <c r="I950" s="201"/>
      <c r="J950" s="202">
        <f>ROUND(I950*H950,2)</f>
        <v>0</v>
      </c>
      <c r="K950" s="198" t="s">
        <v>19</v>
      </c>
      <c r="L950" s="41"/>
      <c r="M950" s="203" t="s">
        <v>19</v>
      </c>
      <c r="N950" s="204" t="s">
        <v>43</v>
      </c>
      <c r="O950" s="77"/>
      <c r="P950" s="205">
        <f>O950*H950</f>
        <v>0</v>
      </c>
      <c r="Q950" s="205">
        <v>0</v>
      </c>
      <c r="R950" s="205">
        <f>Q950*H950</f>
        <v>0</v>
      </c>
      <c r="S950" s="205">
        <v>0</v>
      </c>
      <c r="T950" s="206">
        <f>S950*H950</f>
        <v>0</v>
      </c>
      <c r="AR950" s="15" t="s">
        <v>236</v>
      </c>
      <c r="AT950" s="15" t="s">
        <v>140</v>
      </c>
      <c r="AU950" s="15" t="s">
        <v>79</v>
      </c>
      <c r="AY950" s="15" t="s">
        <v>138</v>
      </c>
      <c r="BE950" s="207">
        <f>IF(N950="základní",J950,0)</f>
        <v>0</v>
      </c>
      <c r="BF950" s="207">
        <f>IF(N950="snížená",J950,0)</f>
        <v>0</v>
      </c>
      <c r="BG950" s="207">
        <f>IF(N950="zákl. přenesená",J950,0)</f>
        <v>0</v>
      </c>
      <c r="BH950" s="207">
        <f>IF(N950="sníž. přenesená",J950,0)</f>
        <v>0</v>
      </c>
      <c r="BI950" s="207">
        <f>IF(N950="nulová",J950,0)</f>
        <v>0</v>
      </c>
      <c r="BJ950" s="15" t="s">
        <v>77</v>
      </c>
      <c r="BK950" s="207">
        <f>ROUND(I950*H950,2)</f>
        <v>0</v>
      </c>
      <c r="BL950" s="15" t="s">
        <v>236</v>
      </c>
      <c r="BM950" s="15" t="s">
        <v>1652</v>
      </c>
    </row>
    <row r="951" spans="2:47" s="1" customFormat="1" ht="12">
      <c r="B951" s="36"/>
      <c r="C951" s="37"/>
      <c r="D951" s="208" t="s">
        <v>147</v>
      </c>
      <c r="E951" s="37"/>
      <c r="F951" s="209" t="s">
        <v>1651</v>
      </c>
      <c r="G951" s="37"/>
      <c r="H951" s="37"/>
      <c r="I951" s="122"/>
      <c r="J951" s="37"/>
      <c r="K951" s="37"/>
      <c r="L951" s="41"/>
      <c r="M951" s="210"/>
      <c r="N951" s="77"/>
      <c r="O951" s="77"/>
      <c r="P951" s="77"/>
      <c r="Q951" s="77"/>
      <c r="R951" s="77"/>
      <c r="S951" s="77"/>
      <c r="T951" s="78"/>
      <c r="AT951" s="15" t="s">
        <v>147</v>
      </c>
      <c r="AU951" s="15" t="s">
        <v>79</v>
      </c>
    </row>
    <row r="952" spans="2:47" s="1" customFormat="1" ht="12">
      <c r="B952" s="36"/>
      <c r="C952" s="37"/>
      <c r="D952" s="208" t="s">
        <v>317</v>
      </c>
      <c r="E952" s="37"/>
      <c r="F952" s="243" t="s">
        <v>1653</v>
      </c>
      <c r="G952" s="37"/>
      <c r="H952" s="37"/>
      <c r="I952" s="122"/>
      <c r="J952" s="37"/>
      <c r="K952" s="37"/>
      <c r="L952" s="41"/>
      <c r="M952" s="210"/>
      <c r="N952" s="77"/>
      <c r="O952" s="77"/>
      <c r="P952" s="77"/>
      <c r="Q952" s="77"/>
      <c r="R952" s="77"/>
      <c r="S952" s="77"/>
      <c r="T952" s="78"/>
      <c r="AT952" s="15" t="s">
        <v>317</v>
      </c>
      <c r="AU952" s="15" t="s">
        <v>79</v>
      </c>
    </row>
    <row r="953" spans="2:65" s="1" customFormat="1" ht="16.5" customHeight="1">
      <c r="B953" s="36"/>
      <c r="C953" s="196" t="s">
        <v>1654</v>
      </c>
      <c r="D953" s="196" t="s">
        <v>140</v>
      </c>
      <c r="E953" s="197" t="s">
        <v>1655</v>
      </c>
      <c r="F953" s="198" t="s">
        <v>1656</v>
      </c>
      <c r="G953" s="199" t="s">
        <v>360</v>
      </c>
      <c r="H953" s="200">
        <v>3</v>
      </c>
      <c r="I953" s="201"/>
      <c r="J953" s="202">
        <f>ROUND(I953*H953,2)</f>
        <v>0</v>
      </c>
      <c r="K953" s="198" t="s">
        <v>19</v>
      </c>
      <c r="L953" s="41"/>
      <c r="M953" s="203" t="s">
        <v>19</v>
      </c>
      <c r="N953" s="204" t="s">
        <v>43</v>
      </c>
      <c r="O953" s="77"/>
      <c r="P953" s="205">
        <f>O953*H953</f>
        <v>0</v>
      </c>
      <c r="Q953" s="205">
        <v>0</v>
      </c>
      <c r="R953" s="205">
        <f>Q953*H953</f>
        <v>0</v>
      </c>
      <c r="S953" s="205">
        <v>0</v>
      </c>
      <c r="T953" s="206">
        <f>S953*H953</f>
        <v>0</v>
      </c>
      <c r="AR953" s="15" t="s">
        <v>236</v>
      </c>
      <c r="AT953" s="15" t="s">
        <v>140</v>
      </c>
      <c r="AU953" s="15" t="s">
        <v>79</v>
      </c>
      <c r="AY953" s="15" t="s">
        <v>138</v>
      </c>
      <c r="BE953" s="207">
        <f>IF(N953="základní",J953,0)</f>
        <v>0</v>
      </c>
      <c r="BF953" s="207">
        <f>IF(N953="snížená",J953,0)</f>
        <v>0</v>
      </c>
      <c r="BG953" s="207">
        <f>IF(N953="zákl. přenesená",J953,0)</f>
        <v>0</v>
      </c>
      <c r="BH953" s="207">
        <f>IF(N953="sníž. přenesená",J953,0)</f>
        <v>0</v>
      </c>
      <c r="BI953" s="207">
        <f>IF(N953="nulová",J953,0)</f>
        <v>0</v>
      </c>
      <c r="BJ953" s="15" t="s">
        <v>77</v>
      </c>
      <c r="BK953" s="207">
        <f>ROUND(I953*H953,2)</f>
        <v>0</v>
      </c>
      <c r="BL953" s="15" t="s">
        <v>236</v>
      </c>
      <c r="BM953" s="15" t="s">
        <v>1657</v>
      </c>
    </row>
    <row r="954" spans="2:47" s="1" customFormat="1" ht="12">
      <c r="B954" s="36"/>
      <c r="C954" s="37"/>
      <c r="D954" s="208" t="s">
        <v>147</v>
      </c>
      <c r="E954" s="37"/>
      <c r="F954" s="209" t="s">
        <v>1658</v>
      </c>
      <c r="G954" s="37"/>
      <c r="H954" s="37"/>
      <c r="I954" s="122"/>
      <c r="J954" s="37"/>
      <c r="K954" s="37"/>
      <c r="L954" s="41"/>
      <c r="M954" s="210"/>
      <c r="N954" s="77"/>
      <c r="O954" s="77"/>
      <c r="P954" s="77"/>
      <c r="Q954" s="77"/>
      <c r="R954" s="77"/>
      <c r="S954" s="77"/>
      <c r="T954" s="78"/>
      <c r="AT954" s="15" t="s">
        <v>147</v>
      </c>
      <c r="AU954" s="15" t="s">
        <v>79</v>
      </c>
    </row>
    <row r="955" spans="2:65" s="1" customFormat="1" ht="16.5" customHeight="1">
      <c r="B955" s="36"/>
      <c r="C955" s="196" t="s">
        <v>1659</v>
      </c>
      <c r="D955" s="196" t="s">
        <v>140</v>
      </c>
      <c r="E955" s="197" t="s">
        <v>1660</v>
      </c>
      <c r="F955" s="198" t="s">
        <v>1661</v>
      </c>
      <c r="G955" s="199" t="s">
        <v>341</v>
      </c>
      <c r="H955" s="200">
        <v>50</v>
      </c>
      <c r="I955" s="201"/>
      <c r="J955" s="202">
        <f>ROUND(I955*H955,2)</f>
        <v>0</v>
      </c>
      <c r="K955" s="198" t="s">
        <v>19</v>
      </c>
      <c r="L955" s="41"/>
      <c r="M955" s="203" t="s">
        <v>19</v>
      </c>
      <c r="N955" s="204" t="s">
        <v>43</v>
      </c>
      <c r="O955" s="77"/>
      <c r="P955" s="205">
        <f>O955*H955</f>
        <v>0</v>
      </c>
      <c r="Q955" s="205">
        <v>0</v>
      </c>
      <c r="R955" s="205">
        <f>Q955*H955</f>
        <v>0</v>
      </c>
      <c r="S955" s="205">
        <v>0</v>
      </c>
      <c r="T955" s="206">
        <f>S955*H955</f>
        <v>0</v>
      </c>
      <c r="AR955" s="15" t="s">
        <v>236</v>
      </c>
      <c r="AT955" s="15" t="s">
        <v>140</v>
      </c>
      <c r="AU955" s="15" t="s">
        <v>79</v>
      </c>
      <c r="AY955" s="15" t="s">
        <v>138</v>
      </c>
      <c r="BE955" s="207">
        <f>IF(N955="základní",J955,0)</f>
        <v>0</v>
      </c>
      <c r="BF955" s="207">
        <f>IF(N955="snížená",J955,0)</f>
        <v>0</v>
      </c>
      <c r="BG955" s="207">
        <f>IF(N955="zákl. přenesená",J955,0)</f>
        <v>0</v>
      </c>
      <c r="BH955" s="207">
        <f>IF(N955="sníž. přenesená",J955,0)</f>
        <v>0</v>
      </c>
      <c r="BI955" s="207">
        <f>IF(N955="nulová",J955,0)</f>
        <v>0</v>
      </c>
      <c r="BJ955" s="15" t="s">
        <v>77</v>
      </c>
      <c r="BK955" s="207">
        <f>ROUND(I955*H955,2)</f>
        <v>0</v>
      </c>
      <c r="BL955" s="15" t="s">
        <v>236</v>
      </c>
      <c r="BM955" s="15" t="s">
        <v>1662</v>
      </c>
    </row>
    <row r="956" spans="2:47" s="1" customFormat="1" ht="12">
      <c r="B956" s="36"/>
      <c r="C956" s="37"/>
      <c r="D956" s="208" t="s">
        <v>147</v>
      </c>
      <c r="E956" s="37"/>
      <c r="F956" s="209" t="s">
        <v>1661</v>
      </c>
      <c r="G956" s="37"/>
      <c r="H956" s="37"/>
      <c r="I956" s="122"/>
      <c r="J956" s="37"/>
      <c r="K956" s="37"/>
      <c r="L956" s="41"/>
      <c r="M956" s="210"/>
      <c r="N956" s="77"/>
      <c r="O956" s="77"/>
      <c r="P956" s="77"/>
      <c r="Q956" s="77"/>
      <c r="R956" s="77"/>
      <c r="S956" s="77"/>
      <c r="T956" s="78"/>
      <c r="AT956" s="15" t="s">
        <v>147</v>
      </c>
      <c r="AU956" s="15" t="s">
        <v>79</v>
      </c>
    </row>
    <row r="957" spans="2:65" s="1" customFormat="1" ht="16.5" customHeight="1">
      <c r="B957" s="36"/>
      <c r="C957" s="196" t="s">
        <v>1663</v>
      </c>
      <c r="D957" s="196" t="s">
        <v>140</v>
      </c>
      <c r="E957" s="197" t="s">
        <v>1664</v>
      </c>
      <c r="F957" s="198" t="s">
        <v>1665</v>
      </c>
      <c r="G957" s="199" t="s">
        <v>341</v>
      </c>
      <c r="H957" s="200">
        <v>175</v>
      </c>
      <c r="I957" s="201"/>
      <c r="J957" s="202">
        <f>ROUND(I957*H957,2)</f>
        <v>0</v>
      </c>
      <c r="K957" s="198" t="s">
        <v>19</v>
      </c>
      <c r="L957" s="41"/>
      <c r="M957" s="203" t="s">
        <v>19</v>
      </c>
      <c r="N957" s="204" t="s">
        <v>43</v>
      </c>
      <c r="O957" s="77"/>
      <c r="P957" s="205">
        <f>O957*H957</f>
        <v>0</v>
      </c>
      <c r="Q957" s="205">
        <v>0</v>
      </c>
      <c r="R957" s="205">
        <f>Q957*H957</f>
        <v>0</v>
      </c>
      <c r="S957" s="205">
        <v>0</v>
      </c>
      <c r="T957" s="206">
        <f>S957*H957</f>
        <v>0</v>
      </c>
      <c r="AR957" s="15" t="s">
        <v>236</v>
      </c>
      <c r="AT957" s="15" t="s">
        <v>140</v>
      </c>
      <c r="AU957" s="15" t="s">
        <v>79</v>
      </c>
      <c r="AY957" s="15" t="s">
        <v>138</v>
      </c>
      <c r="BE957" s="207">
        <f>IF(N957="základní",J957,0)</f>
        <v>0</v>
      </c>
      <c r="BF957" s="207">
        <f>IF(N957="snížená",J957,0)</f>
        <v>0</v>
      </c>
      <c r="BG957" s="207">
        <f>IF(N957="zákl. přenesená",J957,0)</f>
        <v>0</v>
      </c>
      <c r="BH957" s="207">
        <f>IF(N957="sníž. přenesená",J957,0)</f>
        <v>0</v>
      </c>
      <c r="BI957" s="207">
        <f>IF(N957="nulová",J957,0)</f>
        <v>0</v>
      </c>
      <c r="BJ957" s="15" t="s">
        <v>77</v>
      </c>
      <c r="BK957" s="207">
        <f>ROUND(I957*H957,2)</f>
        <v>0</v>
      </c>
      <c r="BL957" s="15" t="s">
        <v>236</v>
      </c>
      <c r="BM957" s="15" t="s">
        <v>1666</v>
      </c>
    </row>
    <row r="958" spans="2:47" s="1" customFormat="1" ht="12">
      <c r="B958" s="36"/>
      <c r="C958" s="37"/>
      <c r="D958" s="208" t="s">
        <v>147</v>
      </c>
      <c r="E958" s="37"/>
      <c r="F958" s="209" t="s">
        <v>1665</v>
      </c>
      <c r="G958" s="37"/>
      <c r="H958" s="37"/>
      <c r="I958" s="122"/>
      <c r="J958" s="37"/>
      <c r="K958" s="37"/>
      <c r="L958" s="41"/>
      <c r="M958" s="210"/>
      <c r="N958" s="77"/>
      <c r="O958" s="77"/>
      <c r="P958" s="77"/>
      <c r="Q958" s="77"/>
      <c r="R958" s="77"/>
      <c r="S958" s="77"/>
      <c r="T958" s="78"/>
      <c r="AT958" s="15" t="s">
        <v>147</v>
      </c>
      <c r="AU958" s="15" t="s">
        <v>79</v>
      </c>
    </row>
    <row r="959" spans="2:65" s="1" customFormat="1" ht="16.5" customHeight="1">
      <c r="B959" s="36"/>
      <c r="C959" s="196" t="s">
        <v>1667</v>
      </c>
      <c r="D959" s="196" t="s">
        <v>140</v>
      </c>
      <c r="E959" s="197" t="s">
        <v>1668</v>
      </c>
      <c r="F959" s="198" t="s">
        <v>1669</v>
      </c>
      <c r="G959" s="199" t="s">
        <v>341</v>
      </c>
      <c r="H959" s="200">
        <v>300</v>
      </c>
      <c r="I959" s="201"/>
      <c r="J959" s="202">
        <f>ROUND(I959*H959,2)</f>
        <v>0</v>
      </c>
      <c r="K959" s="198" t="s">
        <v>19</v>
      </c>
      <c r="L959" s="41"/>
      <c r="M959" s="203" t="s">
        <v>19</v>
      </c>
      <c r="N959" s="204" t="s">
        <v>43</v>
      </c>
      <c r="O959" s="77"/>
      <c r="P959" s="205">
        <f>O959*H959</f>
        <v>0</v>
      </c>
      <c r="Q959" s="205">
        <v>0</v>
      </c>
      <c r="R959" s="205">
        <f>Q959*H959</f>
        <v>0</v>
      </c>
      <c r="S959" s="205">
        <v>0</v>
      </c>
      <c r="T959" s="206">
        <f>S959*H959</f>
        <v>0</v>
      </c>
      <c r="AR959" s="15" t="s">
        <v>236</v>
      </c>
      <c r="AT959" s="15" t="s">
        <v>140</v>
      </c>
      <c r="AU959" s="15" t="s">
        <v>79</v>
      </c>
      <c r="AY959" s="15" t="s">
        <v>138</v>
      </c>
      <c r="BE959" s="207">
        <f>IF(N959="základní",J959,0)</f>
        <v>0</v>
      </c>
      <c r="BF959" s="207">
        <f>IF(N959="snížená",J959,0)</f>
        <v>0</v>
      </c>
      <c r="BG959" s="207">
        <f>IF(N959="zákl. přenesená",J959,0)</f>
        <v>0</v>
      </c>
      <c r="BH959" s="207">
        <f>IF(N959="sníž. přenesená",J959,0)</f>
        <v>0</v>
      </c>
      <c r="BI959" s="207">
        <f>IF(N959="nulová",J959,0)</f>
        <v>0</v>
      </c>
      <c r="BJ959" s="15" t="s">
        <v>77</v>
      </c>
      <c r="BK959" s="207">
        <f>ROUND(I959*H959,2)</f>
        <v>0</v>
      </c>
      <c r="BL959" s="15" t="s">
        <v>236</v>
      </c>
      <c r="BM959" s="15" t="s">
        <v>1670</v>
      </c>
    </row>
    <row r="960" spans="2:47" s="1" customFormat="1" ht="12">
      <c r="B960" s="36"/>
      <c r="C960" s="37"/>
      <c r="D960" s="208" t="s">
        <v>147</v>
      </c>
      <c r="E960" s="37"/>
      <c r="F960" s="209" t="s">
        <v>1669</v>
      </c>
      <c r="G960" s="37"/>
      <c r="H960" s="37"/>
      <c r="I960" s="122"/>
      <c r="J960" s="37"/>
      <c r="K960" s="37"/>
      <c r="L960" s="41"/>
      <c r="M960" s="210"/>
      <c r="N960" s="77"/>
      <c r="O960" s="77"/>
      <c r="P960" s="77"/>
      <c r="Q960" s="77"/>
      <c r="R960" s="77"/>
      <c r="S960" s="77"/>
      <c r="T960" s="78"/>
      <c r="AT960" s="15" t="s">
        <v>147</v>
      </c>
      <c r="AU960" s="15" t="s">
        <v>79</v>
      </c>
    </row>
    <row r="961" spans="2:65" s="1" customFormat="1" ht="16.5" customHeight="1">
      <c r="B961" s="36"/>
      <c r="C961" s="196" t="s">
        <v>1671</v>
      </c>
      <c r="D961" s="196" t="s">
        <v>140</v>
      </c>
      <c r="E961" s="197" t="s">
        <v>1672</v>
      </c>
      <c r="F961" s="198" t="s">
        <v>1673</v>
      </c>
      <c r="G961" s="199" t="s">
        <v>341</v>
      </c>
      <c r="H961" s="200">
        <v>100</v>
      </c>
      <c r="I961" s="201"/>
      <c r="J961" s="202">
        <f>ROUND(I961*H961,2)</f>
        <v>0</v>
      </c>
      <c r="K961" s="198" t="s">
        <v>19</v>
      </c>
      <c r="L961" s="41"/>
      <c r="M961" s="203" t="s">
        <v>19</v>
      </c>
      <c r="N961" s="204" t="s">
        <v>43</v>
      </c>
      <c r="O961" s="77"/>
      <c r="P961" s="205">
        <f>O961*H961</f>
        <v>0</v>
      </c>
      <c r="Q961" s="205">
        <v>0</v>
      </c>
      <c r="R961" s="205">
        <f>Q961*H961</f>
        <v>0</v>
      </c>
      <c r="S961" s="205">
        <v>0</v>
      </c>
      <c r="T961" s="206">
        <f>S961*H961</f>
        <v>0</v>
      </c>
      <c r="AR961" s="15" t="s">
        <v>236</v>
      </c>
      <c r="AT961" s="15" t="s">
        <v>140</v>
      </c>
      <c r="AU961" s="15" t="s">
        <v>79</v>
      </c>
      <c r="AY961" s="15" t="s">
        <v>138</v>
      </c>
      <c r="BE961" s="207">
        <f>IF(N961="základní",J961,0)</f>
        <v>0</v>
      </c>
      <c r="BF961" s="207">
        <f>IF(N961="snížená",J961,0)</f>
        <v>0</v>
      </c>
      <c r="BG961" s="207">
        <f>IF(N961="zákl. přenesená",J961,0)</f>
        <v>0</v>
      </c>
      <c r="BH961" s="207">
        <f>IF(N961="sníž. přenesená",J961,0)</f>
        <v>0</v>
      </c>
      <c r="BI961" s="207">
        <f>IF(N961="nulová",J961,0)</f>
        <v>0</v>
      </c>
      <c r="BJ961" s="15" t="s">
        <v>77</v>
      </c>
      <c r="BK961" s="207">
        <f>ROUND(I961*H961,2)</f>
        <v>0</v>
      </c>
      <c r="BL961" s="15" t="s">
        <v>236</v>
      </c>
      <c r="BM961" s="15" t="s">
        <v>1674</v>
      </c>
    </row>
    <row r="962" spans="2:47" s="1" customFormat="1" ht="12">
      <c r="B962" s="36"/>
      <c r="C962" s="37"/>
      <c r="D962" s="208" t="s">
        <v>147</v>
      </c>
      <c r="E962" s="37"/>
      <c r="F962" s="209" t="s">
        <v>1673</v>
      </c>
      <c r="G962" s="37"/>
      <c r="H962" s="37"/>
      <c r="I962" s="122"/>
      <c r="J962" s="37"/>
      <c r="K962" s="37"/>
      <c r="L962" s="41"/>
      <c r="M962" s="210"/>
      <c r="N962" s="77"/>
      <c r="O962" s="77"/>
      <c r="P962" s="77"/>
      <c r="Q962" s="77"/>
      <c r="R962" s="77"/>
      <c r="S962" s="77"/>
      <c r="T962" s="78"/>
      <c r="AT962" s="15" t="s">
        <v>147</v>
      </c>
      <c r="AU962" s="15" t="s">
        <v>79</v>
      </c>
    </row>
    <row r="963" spans="2:65" s="1" customFormat="1" ht="16.5" customHeight="1">
      <c r="B963" s="36"/>
      <c r="C963" s="196" t="s">
        <v>1675</v>
      </c>
      <c r="D963" s="196" t="s">
        <v>140</v>
      </c>
      <c r="E963" s="197" t="s">
        <v>1676</v>
      </c>
      <c r="F963" s="198" t="s">
        <v>1677</v>
      </c>
      <c r="G963" s="199" t="s">
        <v>349</v>
      </c>
      <c r="H963" s="200">
        <v>1</v>
      </c>
      <c r="I963" s="201"/>
      <c r="J963" s="202">
        <f>ROUND(I963*H963,2)</f>
        <v>0</v>
      </c>
      <c r="K963" s="198" t="s">
        <v>19</v>
      </c>
      <c r="L963" s="41"/>
      <c r="M963" s="203" t="s">
        <v>19</v>
      </c>
      <c r="N963" s="204" t="s">
        <v>43</v>
      </c>
      <c r="O963" s="77"/>
      <c r="P963" s="205">
        <f>O963*H963</f>
        <v>0</v>
      </c>
      <c r="Q963" s="205">
        <v>0</v>
      </c>
      <c r="R963" s="205">
        <f>Q963*H963</f>
        <v>0</v>
      </c>
      <c r="S963" s="205">
        <v>0</v>
      </c>
      <c r="T963" s="206">
        <f>S963*H963</f>
        <v>0</v>
      </c>
      <c r="AR963" s="15" t="s">
        <v>236</v>
      </c>
      <c r="AT963" s="15" t="s">
        <v>140</v>
      </c>
      <c r="AU963" s="15" t="s">
        <v>79</v>
      </c>
      <c r="AY963" s="15" t="s">
        <v>138</v>
      </c>
      <c r="BE963" s="207">
        <f>IF(N963="základní",J963,0)</f>
        <v>0</v>
      </c>
      <c r="BF963" s="207">
        <f>IF(N963="snížená",J963,0)</f>
        <v>0</v>
      </c>
      <c r="BG963" s="207">
        <f>IF(N963="zákl. přenesená",J963,0)</f>
        <v>0</v>
      </c>
      <c r="BH963" s="207">
        <f>IF(N963="sníž. přenesená",J963,0)</f>
        <v>0</v>
      </c>
      <c r="BI963" s="207">
        <f>IF(N963="nulová",J963,0)</f>
        <v>0</v>
      </c>
      <c r="BJ963" s="15" t="s">
        <v>77</v>
      </c>
      <c r="BK963" s="207">
        <f>ROUND(I963*H963,2)</f>
        <v>0</v>
      </c>
      <c r="BL963" s="15" t="s">
        <v>236</v>
      </c>
      <c r="BM963" s="15" t="s">
        <v>1678</v>
      </c>
    </row>
    <row r="964" spans="2:47" s="1" customFormat="1" ht="12">
      <c r="B964" s="36"/>
      <c r="C964" s="37"/>
      <c r="D964" s="208" t="s">
        <v>147</v>
      </c>
      <c r="E964" s="37"/>
      <c r="F964" s="209" t="s">
        <v>1677</v>
      </c>
      <c r="G964" s="37"/>
      <c r="H964" s="37"/>
      <c r="I964" s="122"/>
      <c r="J964" s="37"/>
      <c r="K964" s="37"/>
      <c r="L964" s="41"/>
      <c r="M964" s="210"/>
      <c r="N964" s="77"/>
      <c r="O964" s="77"/>
      <c r="P964" s="77"/>
      <c r="Q964" s="77"/>
      <c r="R964" s="77"/>
      <c r="S964" s="77"/>
      <c r="T964" s="78"/>
      <c r="AT964" s="15" t="s">
        <v>147</v>
      </c>
      <c r="AU964" s="15" t="s">
        <v>79</v>
      </c>
    </row>
    <row r="965" spans="2:47" s="1" customFormat="1" ht="12">
      <c r="B965" s="36"/>
      <c r="C965" s="37"/>
      <c r="D965" s="208" t="s">
        <v>317</v>
      </c>
      <c r="E965" s="37"/>
      <c r="F965" s="243" t="s">
        <v>1679</v>
      </c>
      <c r="G965" s="37"/>
      <c r="H965" s="37"/>
      <c r="I965" s="122"/>
      <c r="J965" s="37"/>
      <c r="K965" s="37"/>
      <c r="L965" s="41"/>
      <c r="M965" s="210"/>
      <c r="N965" s="77"/>
      <c r="O965" s="77"/>
      <c r="P965" s="77"/>
      <c r="Q965" s="77"/>
      <c r="R965" s="77"/>
      <c r="S965" s="77"/>
      <c r="T965" s="78"/>
      <c r="AT965" s="15" t="s">
        <v>317</v>
      </c>
      <c r="AU965" s="15" t="s">
        <v>79</v>
      </c>
    </row>
    <row r="966" spans="2:65" s="1" customFormat="1" ht="16.5" customHeight="1">
      <c r="B966" s="36"/>
      <c r="C966" s="196" t="s">
        <v>1680</v>
      </c>
      <c r="D966" s="196" t="s">
        <v>140</v>
      </c>
      <c r="E966" s="197" t="s">
        <v>1681</v>
      </c>
      <c r="F966" s="198" t="s">
        <v>1682</v>
      </c>
      <c r="G966" s="199" t="s">
        <v>1162</v>
      </c>
      <c r="H966" s="200">
        <v>1</v>
      </c>
      <c r="I966" s="201"/>
      <c r="J966" s="202">
        <f>ROUND(I966*H966,2)</f>
        <v>0</v>
      </c>
      <c r="K966" s="198" t="s">
        <v>19</v>
      </c>
      <c r="L966" s="41"/>
      <c r="M966" s="203" t="s">
        <v>19</v>
      </c>
      <c r="N966" s="204" t="s">
        <v>43</v>
      </c>
      <c r="O966" s="77"/>
      <c r="P966" s="205">
        <f>O966*H966</f>
        <v>0</v>
      </c>
      <c r="Q966" s="205">
        <v>0</v>
      </c>
      <c r="R966" s="205">
        <f>Q966*H966</f>
        <v>0</v>
      </c>
      <c r="S966" s="205">
        <v>0</v>
      </c>
      <c r="T966" s="206">
        <f>S966*H966</f>
        <v>0</v>
      </c>
      <c r="AR966" s="15" t="s">
        <v>236</v>
      </c>
      <c r="AT966" s="15" t="s">
        <v>140</v>
      </c>
      <c r="AU966" s="15" t="s">
        <v>79</v>
      </c>
      <c r="AY966" s="15" t="s">
        <v>138</v>
      </c>
      <c r="BE966" s="207">
        <f>IF(N966="základní",J966,0)</f>
        <v>0</v>
      </c>
      <c r="BF966" s="207">
        <f>IF(N966="snížená",J966,0)</f>
        <v>0</v>
      </c>
      <c r="BG966" s="207">
        <f>IF(N966="zákl. přenesená",J966,0)</f>
        <v>0</v>
      </c>
      <c r="BH966" s="207">
        <f>IF(N966="sníž. přenesená",J966,0)</f>
        <v>0</v>
      </c>
      <c r="BI966" s="207">
        <f>IF(N966="nulová",J966,0)</f>
        <v>0</v>
      </c>
      <c r="BJ966" s="15" t="s">
        <v>77</v>
      </c>
      <c r="BK966" s="207">
        <f>ROUND(I966*H966,2)</f>
        <v>0</v>
      </c>
      <c r="BL966" s="15" t="s">
        <v>236</v>
      </c>
      <c r="BM966" s="15" t="s">
        <v>1683</v>
      </c>
    </row>
    <row r="967" spans="2:47" s="1" customFormat="1" ht="12">
      <c r="B967" s="36"/>
      <c r="C967" s="37"/>
      <c r="D967" s="208" t="s">
        <v>147</v>
      </c>
      <c r="E967" s="37"/>
      <c r="F967" s="209" t="s">
        <v>1682</v>
      </c>
      <c r="G967" s="37"/>
      <c r="H967" s="37"/>
      <c r="I967" s="122"/>
      <c r="J967" s="37"/>
      <c r="K967" s="37"/>
      <c r="L967" s="41"/>
      <c r="M967" s="210"/>
      <c r="N967" s="77"/>
      <c r="O967" s="77"/>
      <c r="P967" s="77"/>
      <c r="Q967" s="77"/>
      <c r="R967" s="77"/>
      <c r="S967" s="77"/>
      <c r="T967" s="78"/>
      <c r="AT967" s="15" t="s">
        <v>147</v>
      </c>
      <c r="AU967" s="15" t="s">
        <v>79</v>
      </c>
    </row>
    <row r="968" spans="2:65" s="1" customFormat="1" ht="16.5" customHeight="1">
      <c r="B968" s="36"/>
      <c r="C968" s="196" t="s">
        <v>1684</v>
      </c>
      <c r="D968" s="196" t="s">
        <v>140</v>
      </c>
      <c r="E968" s="197" t="s">
        <v>1685</v>
      </c>
      <c r="F968" s="198" t="s">
        <v>1686</v>
      </c>
      <c r="G968" s="199" t="s">
        <v>349</v>
      </c>
      <c r="H968" s="200">
        <v>1</v>
      </c>
      <c r="I968" s="201"/>
      <c r="J968" s="202">
        <f>ROUND(I968*H968,2)</f>
        <v>0</v>
      </c>
      <c r="K968" s="198" t="s">
        <v>19</v>
      </c>
      <c r="L968" s="41"/>
      <c r="M968" s="203" t="s">
        <v>19</v>
      </c>
      <c r="N968" s="204" t="s">
        <v>43</v>
      </c>
      <c r="O968" s="77"/>
      <c r="P968" s="205">
        <f>O968*H968</f>
        <v>0</v>
      </c>
      <c r="Q968" s="205">
        <v>0</v>
      </c>
      <c r="R968" s="205">
        <f>Q968*H968</f>
        <v>0</v>
      </c>
      <c r="S968" s="205">
        <v>0</v>
      </c>
      <c r="T968" s="206">
        <f>S968*H968</f>
        <v>0</v>
      </c>
      <c r="AR968" s="15" t="s">
        <v>236</v>
      </c>
      <c r="AT968" s="15" t="s">
        <v>140</v>
      </c>
      <c r="AU968" s="15" t="s">
        <v>79</v>
      </c>
      <c r="AY968" s="15" t="s">
        <v>138</v>
      </c>
      <c r="BE968" s="207">
        <f>IF(N968="základní",J968,0)</f>
        <v>0</v>
      </c>
      <c r="BF968" s="207">
        <f>IF(N968="snížená",J968,0)</f>
        <v>0</v>
      </c>
      <c r="BG968" s="207">
        <f>IF(N968="zákl. přenesená",J968,0)</f>
        <v>0</v>
      </c>
      <c r="BH968" s="207">
        <f>IF(N968="sníž. přenesená",J968,0)</f>
        <v>0</v>
      </c>
      <c r="BI968" s="207">
        <f>IF(N968="nulová",J968,0)</f>
        <v>0</v>
      </c>
      <c r="BJ968" s="15" t="s">
        <v>77</v>
      </c>
      <c r="BK968" s="207">
        <f>ROUND(I968*H968,2)</f>
        <v>0</v>
      </c>
      <c r="BL968" s="15" t="s">
        <v>236</v>
      </c>
      <c r="BM968" s="15" t="s">
        <v>1687</v>
      </c>
    </row>
    <row r="969" spans="2:47" s="1" customFormat="1" ht="12">
      <c r="B969" s="36"/>
      <c r="C969" s="37"/>
      <c r="D969" s="208" t="s">
        <v>147</v>
      </c>
      <c r="E969" s="37"/>
      <c r="F969" s="209" t="s">
        <v>1686</v>
      </c>
      <c r="G969" s="37"/>
      <c r="H969" s="37"/>
      <c r="I969" s="122"/>
      <c r="J969" s="37"/>
      <c r="K969" s="37"/>
      <c r="L969" s="41"/>
      <c r="M969" s="210"/>
      <c r="N969" s="77"/>
      <c r="O969" s="77"/>
      <c r="P969" s="77"/>
      <c r="Q969" s="77"/>
      <c r="R969" s="77"/>
      <c r="S969" s="77"/>
      <c r="T969" s="78"/>
      <c r="AT969" s="15" t="s">
        <v>147</v>
      </c>
      <c r="AU969" s="15" t="s">
        <v>79</v>
      </c>
    </row>
    <row r="970" spans="2:47" s="1" customFormat="1" ht="12">
      <c r="B970" s="36"/>
      <c r="C970" s="37"/>
      <c r="D970" s="208" t="s">
        <v>317</v>
      </c>
      <c r="E970" s="37"/>
      <c r="F970" s="243" t="s">
        <v>1688</v>
      </c>
      <c r="G970" s="37"/>
      <c r="H970" s="37"/>
      <c r="I970" s="122"/>
      <c r="J970" s="37"/>
      <c r="K970" s="37"/>
      <c r="L970" s="41"/>
      <c r="M970" s="210"/>
      <c r="N970" s="77"/>
      <c r="O970" s="77"/>
      <c r="P970" s="77"/>
      <c r="Q970" s="77"/>
      <c r="R970" s="77"/>
      <c r="S970" s="77"/>
      <c r="T970" s="78"/>
      <c r="AT970" s="15" t="s">
        <v>317</v>
      </c>
      <c r="AU970" s="15" t="s">
        <v>79</v>
      </c>
    </row>
    <row r="971" spans="2:65" s="1" customFormat="1" ht="16.5" customHeight="1">
      <c r="B971" s="36"/>
      <c r="C971" s="196" t="s">
        <v>1689</v>
      </c>
      <c r="D971" s="196" t="s">
        <v>140</v>
      </c>
      <c r="E971" s="197" t="s">
        <v>1690</v>
      </c>
      <c r="F971" s="198" t="s">
        <v>1691</v>
      </c>
      <c r="G971" s="199" t="s">
        <v>360</v>
      </c>
      <c r="H971" s="200">
        <v>1</v>
      </c>
      <c r="I971" s="201"/>
      <c r="J971" s="202">
        <f>ROUND(I971*H971,2)</f>
        <v>0</v>
      </c>
      <c r="K971" s="198" t="s">
        <v>144</v>
      </c>
      <c r="L971" s="41"/>
      <c r="M971" s="203" t="s">
        <v>19</v>
      </c>
      <c r="N971" s="204" t="s">
        <v>43</v>
      </c>
      <c r="O971" s="77"/>
      <c r="P971" s="205">
        <f>O971*H971</f>
        <v>0</v>
      </c>
      <c r="Q971" s="205">
        <v>0</v>
      </c>
      <c r="R971" s="205">
        <f>Q971*H971</f>
        <v>0</v>
      </c>
      <c r="S971" s="205">
        <v>0</v>
      </c>
      <c r="T971" s="206">
        <f>S971*H971</f>
        <v>0</v>
      </c>
      <c r="AR971" s="15" t="s">
        <v>236</v>
      </c>
      <c r="AT971" s="15" t="s">
        <v>140</v>
      </c>
      <c r="AU971" s="15" t="s">
        <v>79</v>
      </c>
      <c r="AY971" s="15" t="s">
        <v>138</v>
      </c>
      <c r="BE971" s="207">
        <f>IF(N971="základní",J971,0)</f>
        <v>0</v>
      </c>
      <c r="BF971" s="207">
        <f>IF(N971="snížená",J971,0)</f>
        <v>0</v>
      </c>
      <c r="BG971" s="207">
        <f>IF(N971="zákl. přenesená",J971,0)</f>
        <v>0</v>
      </c>
      <c r="BH971" s="207">
        <f>IF(N971="sníž. přenesená",J971,0)</f>
        <v>0</v>
      </c>
      <c r="BI971" s="207">
        <f>IF(N971="nulová",J971,0)</f>
        <v>0</v>
      </c>
      <c r="BJ971" s="15" t="s">
        <v>77</v>
      </c>
      <c r="BK971" s="207">
        <f>ROUND(I971*H971,2)</f>
        <v>0</v>
      </c>
      <c r="BL971" s="15" t="s">
        <v>236</v>
      </c>
      <c r="BM971" s="15" t="s">
        <v>1692</v>
      </c>
    </row>
    <row r="972" spans="2:47" s="1" customFormat="1" ht="12">
      <c r="B972" s="36"/>
      <c r="C972" s="37"/>
      <c r="D972" s="208" t="s">
        <v>147</v>
      </c>
      <c r="E972" s="37"/>
      <c r="F972" s="209" t="s">
        <v>1693</v>
      </c>
      <c r="G972" s="37"/>
      <c r="H972" s="37"/>
      <c r="I972" s="122"/>
      <c r="J972" s="37"/>
      <c r="K972" s="37"/>
      <c r="L972" s="41"/>
      <c r="M972" s="210"/>
      <c r="N972" s="77"/>
      <c r="O972" s="77"/>
      <c r="P972" s="77"/>
      <c r="Q972" s="77"/>
      <c r="R972" s="77"/>
      <c r="S972" s="77"/>
      <c r="T972" s="78"/>
      <c r="AT972" s="15" t="s">
        <v>147</v>
      </c>
      <c r="AU972" s="15" t="s">
        <v>79</v>
      </c>
    </row>
    <row r="973" spans="2:65" s="1" customFormat="1" ht="16.5" customHeight="1">
      <c r="B973" s="36"/>
      <c r="C973" s="196" t="s">
        <v>1694</v>
      </c>
      <c r="D973" s="196" t="s">
        <v>140</v>
      </c>
      <c r="E973" s="197" t="s">
        <v>1241</v>
      </c>
      <c r="F973" s="198" t="s">
        <v>1242</v>
      </c>
      <c r="G973" s="199" t="s">
        <v>349</v>
      </c>
      <c r="H973" s="200">
        <v>1</v>
      </c>
      <c r="I973" s="201"/>
      <c r="J973" s="202">
        <f>ROUND(I973*H973,2)</f>
        <v>0</v>
      </c>
      <c r="K973" s="198" t="s">
        <v>19</v>
      </c>
      <c r="L973" s="41"/>
      <c r="M973" s="203" t="s">
        <v>19</v>
      </c>
      <c r="N973" s="204" t="s">
        <v>43</v>
      </c>
      <c r="O973" s="77"/>
      <c r="P973" s="205">
        <f>O973*H973</f>
        <v>0</v>
      </c>
      <c r="Q973" s="205">
        <v>0</v>
      </c>
      <c r="R973" s="205">
        <f>Q973*H973</f>
        <v>0</v>
      </c>
      <c r="S973" s="205">
        <v>0</v>
      </c>
      <c r="T973" s="206">
        <f>S973*H973</f>
        <v>0</v>
      </c>
      <c r="AR973" s="15" t="s">
        <v>236</v>
      </c>
      <c r="AT973" s="15" t="s">
        <v>140</v>
      </c>
      <c r="AU973" s="15" t="s">
        <v>79</v>
      </c>
      <c r="AY973" s="15" t="s">
        <v>138</v>
      </c>
      <c r="BE973" s="207">
        <f>IF(N973="základní",J973,0)</f>
        <v>0</v>
      </c>
      <c r="BF973" s="207">
        <f>IF(N973="snížená",J973,0)</f>
        <v>0</v>
      </c>
      <c r="BG973" s="207">
        <f>IF(N973="zákl. přenesená",J973,0)</f>
        <v>0</v>
      </c>
      <c r="BH973" s="207">
        <f>IF(N973="sníž. přenesená",J973,0)</f>
        <v>0</v>
      </c>
      <c r="BI973" s="207">
        <f>IF(N973="nulová",J973,0)</f>
        <v>0</v>
      </c>
      <c r="BJ973" s="15" t="s">
        <v>77</v>
      </c>
      <c r="BK973" s="207">
        <f>ROUND(I973*H973,2)</f>
        <v>0</v>
      </c>
      <c r="BL973" s="15" t="s">
        <v>236</v>
      </c>
      <c r="BM973" s="15" t="s">
        <v>1695</v>
      </c>
    </row>
    <row r="974" spans="2:47" s="1" customFormat="1" ht="12">
      <c r="B974" s="36"/>
      <c r="C974" s="37"/>
      <c r="D974" s="208" t="s">
        <v>147</v>
      </c>
      <c r="E974" s="37"/>
      <c r="F974" s="209" t="s">
        <v>1242</v>
      </c>
      <c r="G974" s="37"/>
      <c r="H974" s="37"/>
      <c r="I974" s="122"/>
      <c r="J974" s="37"/>
      <c r="K974" s="37"/>
      <c r="L974" s="41"/>
      <c r="M974" s="210"/>
      <c r="N974" s="77"/>
      <c r="O974" s="77"/>
      <c r="P974" s="77"/>
      <c r="Q974" s="77"/>
      <c r="R974" s="77"/>
      <c r="S974" s="77"/>
      <c r="T974" s="78"/>
      <c r="AT974" s="15" t="s">
        <v>147</v>
      </c>
      <c r="AU974" s="15" t="s">
        <v>79</v>
      </c>
    </row>
    <row r="975" spans="2:47" s="1" customFormat="1" ht="12">
      <c r="B975" s="36"/>
      <c r="C975" s="37"/>
      <c r="D975" s="208" t="s">
        <v>317</v>
      </c>
      <c r="E975" s="37"/>
      <c r="F975" s="243" t="s">
        <v>1244</v>
      </c>
      <c r="G975" s="37"/>
      <c r="H975" s="37"/>
      <c r="I975" s="122"/>
      <c r="J975" s="37"/>
      <c r="K975" s="37"/>
      <c r="L975" s="41"/>
      <c r="M975" s="210"/>
      <c r="N975" s="77"/>
      <c r="O975" s="77"/>
      <c r="P975" s="77"/>
      <c r="Q975" s="77"/>
      <c r="R975" s="77"/>
      <c r="S975" s="77"/>
      <c r="T975" s="78"/>
      <c r="AT975" s="15" t="s">
        <v>317</v>
      </c>
      <c r="AU975" s="15" t="s">
        <v>79</v>
      </c>
    </row>
    <row r="976" spans="2:65" s="1" customFormat="1" ht="16.5" customHeight="1">
      <c r="B976" s="36"/>
      <c r="C976" s="196" t="s">
        <v>1696</v>
      </c>
      <c r="D976" s="196" t="s">
        <v>140</v>
      </c>
      <c r="E976" s="197" t="s">
        <v>1697</v>
      </c>
      <c r="F976" s="198" t="s">
        <v>1698</v>
      </c>
      <c r="G976" s="199" t="s">
        <v>1046</v>
      </c>
      <c r="H976" s="244"/>
      <c r="I976" s="201"/>
      <c r="J976" s="202">
        <f>ROUND(I976*H976,2)</f>
        <v>0</v>
      </c>
      <c r="K976" s="198" t="s">
        <v>144</v>
      </c>
      <c r="L976" s="41"/>
      <c r="M976" s="203" t="s">
        <v>19</v>
      </c>
      <c r="N976" s="204" t="s">
        <v>43</v>
      </c>
      <c r="O976" s="77"/>
      <c r="P976" s="205">
        <f>O976*H976</f>
        <v>0</v>
      </c>
      <c r="Q976" s="205">
        <v>0</v>
      </c>
      <c r="R976" s="205">
        <f>Q976*H976</f>
        <v>0</v>
      </c>
      <c r="S976" s="205">
        <v>0</v>
      </c>
      <c r="T976" s="206">
        <f>S976*H976</f>
        <v>0</v>
      </c>
      <c r="AR976" s="15" t="s">
        <v>236</v>
      </c>
      <c r="AT976" s="15" t="s">
        <v>140</v>
      </c>
      <c r="AU976" s="15" t="s">
        <v>79</v>
      </c>
      <c r="AY976" s="15" t="s">
        <v>138</v>
      </c>
      <c r="BE976" s="207">
        <f>IF(N976="základní",J976,0)</f>
        <v>0</v>
      </c>
      <c r="BF976" s="207">
        <f>IF(N976="snížená",J976,0)</f>
        <v>0</v>
      </c>
      <c r="BG976" s="207">
        <f>IF(N976="zákl. přenesená",J976,0)</f>
        <v>0</v>
      </c>
      <c r="BH976" s="207">
        <f>IF(N976="sníž. přenesená",J976,0)</f>
        <v>0</v>
      </c>
      <c r="BI976" s="207">
        <f>IF(N976="nulová",J976,0)</f>
        <v>0</v>
      </c>
      <c r="BJ976" s="15" t="s">
        <v>77</v>
      </c>
      <c r="BK976" s="207">
        <f>ROUND(I976*H976,2)</f>
        <v>0</v>
      </c>
      <c r="BL976" s="15" t="s">
        <v>236</v>
      </c>
      <c r="BM976" s="15" t="s">
        <v>1699</v>
      </c>
    </row>
    <row r="977" spans="2:47" s="1" customFormat="1" ht="12">
      <c r="B977" s="36"/>
      <c r="C977" s="37"/>
      <c r="D977" s="208" t="s">
        <v>147</v>
      </c>
      <c r="E977" s="37"/>
      <c r="F977" s="209" t="s">
        <v>1700</v>
      </c>
      <c r="G977" s="37"/>
      <c r="H977" s="37"/>
      <c r="I977" s="122"/>
      <c r="J977" s="37"/>
      <c r="K977" s="37"/>
      <c r="L977" s="41"/>
      <c r="M977" s="210"/>
      <c r="N977" s="77"/>
      <c r="O977" s="77"/>
      <c r="P977" s="77"/>
      <c r="Q977" s="77"/>
      <c r="R977" s="77"/>
      <c r="S977" s="77"/>
      <c r="T977" s="78"/>
      <c r="AT977" s="15" t="s">
        <v>147</v>
      </c>
      <c r="AU977" s="15" t="s">
        <v>79</v>
      </c>
    </row>
    <row r="978" spans="2:63" s="10" customFormat="1" ht="22.8" customHeight="1">
      <c r="B978" s="180"/>
      <c r="C978" s="181"/>
      <c r="D978" s="182" t="s">
        <v>71</v>
      </c>
      <c r="E978" s="194" t="s">
        <v>1701</v>
      </c>
      <c r="F978" s="194" t="s">
        <v>1702</v>
      </c>
      <c r="G978" s="181"/>
      <c r="H978" s="181"/>
      <c r="I978" s="184"/>
      <c r="J978" s="195">
        <f>BK978</f>
        <v>0</v>
      </c>
      <c r="K978" s="181"/>
      <c r="L978" s="186"/>
      <c r="M978" s="187"/>
      <c r="N978" s="188"/>
      <c r="O978" s="188"/>
      <c r="P978" s="189">
        <f>SUM(P979:P1032)</f>
        <v>0</v>
      </c>
      <c r="Q978" s="188"/>
      <c r="R978" s="189">
        <f>SUM(R979:R1032)</f>
        <v>0.052756</v>
      </c>
      <c r="S978" s="188"/>
      <c r="T978" s="190">
        <f>SUM(T979:T1032)</f>
        <v>0</v>
      </c>
      <c r="AR978" s="191" t="s">
        <v>79</v>
      </c>
      <c r="AT978" s="192" t="s">
        <v>71</v>
      </c>
      <c r="AU978" s="192" t="s">
        <v>77</v>
      </c>
      <c r="AY978" s="191" t="s">
        <v>138</v>
      </c>
      <c r="BK978" s="193">
        <f>SUM(BK979:BK1032)</f>
        <v>0</v>
      </c>
    </row>
    <row r="979" spans="2:65" s="1" customFormat="1" ht="16.5" customHeight="1">
      <c r="B979" s="36"/>
      <c r="C979" s="196" t="s">
        <v>1703</v>
      </c>
      <c r="D979" s="196" t="s">
        <v>140</v>
      </c>
      <c r="E979" s="197" t="s">
        <v>1704</v>
      </c>
      <c r="F979" s="198" t="s">
        <v>1705</v>
      </c>
      <c r="G979" s="199" t="s">
        <v>341</v>
      </c>
      <c r="H979" s="200">
        <v>12</v>
      </c>
      <c r="I979" s="201"/>
      <c r="J979" s="202">
        <f>ROUND(I979*H979,2)</f>
        <v>0</v>
      </c>
      <c r="K979" s="198" t="s">
        <v>196</v>
      </c>
      <c r="L979" s="41"/>
      <c r="M979" s="203" t="s">
        <v>19</v>
      </c>
      <c r="N979" s="204" t="s">
        <v>43</v>
      </c>
      <c r="O979" s="77"/>
      <c r="P979" s="205">
        <f>O979*H979</f>
        <v>0</v>
      </c>
      <c r="Q979" s="205">
        <v>0</v>
      </c>
      <c r="R979" s="205">
        <f>Q979*H979</f>
        <v>0</v>
      </c>
      <c r="S979" s="205">
        <v>0</v>
      </c>
      <c r="T979" s="206">
        <f>S979*H979</f>
        <v>0</v>
      </c>
      <c r="AR979" s="15" t="s">
        <v>236</v>
      </c>
      <c r="AT979" s="15" t="s">
        <v>140</v>
      </c>
      <c r="AU979" s="15" t="s">
        <v>79</v>
      </c>
      <c r="AY979" s="15" t="s">
        <v>138</v>
      </c>
      <c r="BE979" s="207">
        <f>IF(N979="základní",J979,0)</f>
        <v>0</v>
      </c>
      <c r="BF979" s="207">
        <f>IF(N979="snížená",J979,0)</f>
        <v>0</v>
      </c>
      <c r="BG979" s="207">
        <f>IF(N979="zákl. přenesená",J979,0)</f>
        <v>0</v>
      </c>
      <c r="BH979" s="207">
        <f>IF(N979="sníž. přenesená",J979,0)</f>
        <v>0</v>
      </c>
      <c r="BI979" s="207">
        <f>IF(N979="nulová",J979,0)</f>
        <v>0</v>
      </c>
      <c r="BJ979" s="15" t="s">
        <v>77</v>
      </c>
      <c r="BK979" s="207">
        <f>ROUND(I979*H979,2)</f>
        <v>0</v>
      </c>
      <c r="BL979" s="15" t="s">
        <v>236</v>
      </c>
      <c r="BM979" s="15" t="s">
        <v>1706</v>
      </c>
    </row>
    <row r="980" spans="2:47" s="1" customFormat="1" ht="12">
      <c r="B980" s="36"/>
      <c r="C980" s="37"/>
      <c r="D980" s="208" t="s">
        <v>147</v>
      </c>
      <c r="E980" s="37"/>
      <c r="F980" s="209" t="s">
        <v>1707</v>
      </c>
      <c r="G980" s="37"/>
      <c r="H980" s="37"/>
      <c r="I980" s="122"/>
      <c r="J980" s="37"/>
      <c r="K980" s="37"/>
      <c r="L980" s="41"/>
      <c r="M980" s="210"/>
      <c r="N980" s="77"/>
      <c r="O980" s="77"/>
      <c r="P980" s="77"/>
      <c r="Q980" s="77"/>
      <c r="R980" s="77"/>
      <c r="S980" s="77"/>
      <c r="T980" s="78"/>
      <c r="AT980" s="15" t="s">
        <v>147</v>
      </c>
      <c r="AU980" s="15" t="s">
        <v>79</v>
      </c>
    </row>
    <row r="981" spans="2:65" s="1" customFormat="1" ht="16.5" customHeight="1">
      <c r="B981" s="36"/>
      <c r="C981" s="233" t="s">
        <v>1708</v>
      </c>
      <c r="D981" s="233" t="s">
        <v>213</v>
      </c>
      <c r="E981" s="234" t="s">
        <v>1362</v>
      </c>
      <c r="F981" s="235" t="s">
        <v>1709</v>
      </c>
      <c r="G981" s="236" t="s">
        <v>341</v>
      </c>
      <c r="H981" s="237">
        <v>14.4</v>
      </c>
      <c r="I981" s="238"/>
      <c r="J981" s="239">
        <f>ROUND(I981*H981,2)</f>
        <v>0</v>
      </c>
      <c r="K981" s="235" t="s">
        <v>19</v>
      </c>
      <c r="L981" s="240"/>
      <c r="M981" s="241" t="s">
        <v>19</v>
      </c>
      <c r="N981" s="242" t="s">
        <v>43</v>
      </c>
      <c r="O981" s="77"/>
      <c r="P981" s="205">
        <f>O981*H981</f>
        <v>0</v>
      </c>
      <c r="Q981" s="205">
        <v>0.00095</v>
      </c>
      <c r="R981" s="205">
        <f>Q981*H981</f>
        <v>0.01368</v>
      </c>
      <c r="S981" s="205">
        <v>0</v>
      </c>
      <c r="T981" s="206">
        <f>S981*H981</f>
        <v>0</v>
      </c>
      <c r="AR981" s="15" t="s">
        <v>338</v>
      </c>
      <c r="AT981" s="15" t="s">
        <v>213</v>
      </c>
      <c r="AU981" s="15" t="s">
        <v>79</v>
      </c>
      <c r="AY981" s="15" t="s">
        <v>138</v>
      </c>
      <c r="BE981" s="207">
        <f>IF(N981="základní",J981,0)</f>
        <v>0</v>
      </c>
      <c r="BF981" s="207">
        <f>IF(N981="snížená",J981,0)</f>
        <v>0</v>
      </c>
      <c r="BG981" s="207">
        <f>IF(N981="zákl. přenesená",J981,0)</f>
        <v>0</v>
      </c>
      <c r="BH981" s="207">
        <f>IF(N981="sníž. přenesená",J981,0)</f>
        <v>0</v>
      </c>
      <c r="BI981" s="207">
        <f>IF(N981="nulová",J981,0)</f>
        <v>0</v>
      </c>
      <c r="BJ981" s="15" t="s">
        <v>77</v>
      </c>
      <c r="BK981" s="207">
        <f>ROUND(I981*H981,2)</f>
        <v>0</v>
      </c>
      <c r="BL981" s="15" t="s">
        <v>236</v>
      </c>
      <c r="BM981" s="15" t="s">
        <v>1710</v>
      </c>
    </row>
    <row r="982" spans="2:47" s="1" customFormat="1" ht="12">
      <c r="B982" s="36"/>
      <c r="C982" s="37"/>
      <c r="D982" s="208" t="s">
        <v>147</v>
      </c>
      <c r="E982" s="37"/>
      <c r="F982" s="209" t="s">
        <v>1709</v>
      </c>
      <c r="G982" s="37"/>
      <c r="H982" s="37"/>
      <c r="I982" s="122"/>
      <c r="J982" s="37"/>
      <c r="K982" s="37"/>
      <c r="L982" s="41"/>
      <c r="M982" s="210"/>
      <c r="N982" s="77"/>
      <c r="O982" s="77"/>
      <c r="P982" s="77"/>
      <c r="Q982" s="77"/>
      <c r="R982" s="77"/>
      <c r="S982" s="77"/>
      <c r="T982" s="78"/>
      <c r="AT982" s="15" t="s">
        <v>147</v>
      </c>
      <c r="AU982" s="15" t="s">
        <v>79</v>
      </c>
    </row>
    <row r="983" spans="2:51" s="11" customFormat="1" ht="12">
      <c r="B983" s="211"/>
      <c r="C983" s="212"/>
      <c r="D983" s="208" t="s">
        <v>149</v>
      </c>
      <c r="E983" s="213" t="s">
        <v>19</v>
      </c>
      <c r="F983" s="214" t="s">
        <v>212</v>
      </c>
      <c r="G983" s="212"/>
      <c r="H983" s="215">
        <v>12</v>
      </c>
      <c r="I983" s="216"/>
      <c r="J983" s="212"/>
      <c r="K983" s="212"/>
      <c r="L983" s="217"/>
      <c r="M983" s="218"/>
      <c r="N983" s="219"/>
      <c r="O983" s="219"/>
      <c r="P983" s="219"/>
      <c r="Q983" s="219"/>
      <c r="R983" s="219"/>
      <c r="S983" s="219"/>
      <c r="T983" s="220"/>
      <c r="AT983" s="221" t="s">
        <v>149</v>
      </c>
      <c r="AU983" s="221" t="s">
        <v>79</v>
      </c>
      <c r="AV983" s="11" t="s">
        <v>79</v>
      </c>
      <c r="AW983" s="11" t="s">
        <v>33</v>
      </c>
      <c r="AX983" s="11" t="s">
        <v>77</v>
      </c>
      <c r="AY983" s="221" t="s">
        <v>138</v>
      </c>
    </row>
    <row r="984" spans="2:51" s="11" customFormat="1" ht="12">
      <c r="B984" s="211"/>
      <c r="C984" s="212"/>
      <c r="D984" s="208" t="s">
        <v>149</v>
      </c>
      <c r="E984" s="212"/>
      <c r="F984" s="214" t="s">
        <v>1711</v>
      </c>
      <c r="G984" s="212"/>
      <c r="H984" s="215">
        <v>14.4</v>
      </c>
      <c r="I984" s="216"/>
      <c r="J984" s="212"/>
      <c r="K984" s="212"/>
      <c r="L984" s="217"/>
      <c r="M984" s="218"/>
      <c r="N984" s="219"/>
      <c r="O984" s="219"/>
      <c r="P984" s="219"/>
      <c r="Q984" s="219"/>
      <c r="R984" s="219"/>
      <c r="S984" s="219"/>
      <c r="T984" s="220"/>
      <c r="AT984" s="221" t="s">
        <v>149</v>
      </c>
      <c r="AU984" s="221" t="s">
        <v>79</v>
      </c>
      <c r="AV984" s="11" t="s">
        <v>79</v>
      </c>
      <c r="AW984" s="11" t="s">
        <v>4</v>
      </c>
      <c r="AX984" s="11" t="s">
        <v>77</v>
      </c>
      <c r="AY984" s="221" t="s">
        <v>138</v>
      </c>
    </row>
    <row r="985" spans="2:65" s="1" customFormat="1" ht="16.5" customHeight="1">
      <c r="B985" s="36"/>
      <c r="C985" s="196" t="s">
        <v>1712</v>
      </c>
      <c r="D985" s="196" t="s">
        <v>140</v>
      </c>
      <c r="E985" s="197" t="s">
        <v>1713</v>
      </c>
      <c r="F985" s="198" t="s">
        <v>1714</v>
      </c>
      <c r="G985" s="199" t="s">
        <v>341</v>
      </c>
      <c r="H985" s="200">
        <v>12.66</v>
      </c>
      <c r="I985" s="201"/>
      <c r="J985" s="202">
        <f>ROUND(I985*H985,2)</f>
        <v>0</v>
      </c>
      <c r="K985" s="198" t="s">
        <v>196</v>
      </c>
      <c r="L985" s="41"/>
      <c r="M985" s="203" t="s">
        <v>19</v>
      </c>
      <c r="N985" s="204" t="s">
        <v>43</v>
      </c>
      <c r="O985" s="77"/>
      <c r="P985" s="205">
        <f>O985*H985</f>
        <v>0</v>
      </c>
      <c r="Q985" s="205">
        <v>0</v>
      </c>
      <c r="R985" s="205">
        <f>Q985*H985</f>
        <v>0</v>
      </c>
      <c r="S985" s="205">
        <v>0</v>
      </c>
      <c r="T985" s="206">
        <f>S985*H985</f>
        <v>0</v>
      </c>
      <c r="AR985" s="15" t="s">
        <v>236</v>
      </c>
      <c r="AT985" s="15" t="s">
        <v>140</v>
      </c>
      <c r="AU985" s="15" t="s">
        <v>79</v>
      </c>
      <c r="AY985" s="15" t="s">
        <v>138</v>
      </c>
      <c r="BE985" s="207">
        <f>IF(N985="základní",J985,0)</f>
        <v>0</v>
      </c>
      <c r="BF985" s="207">
        <f>IF(N985="snížená",J985,0)</f>
        <v>0</v>
      </c>
      <c r="BG985" s="207">
        <f>IF(N985="zákl. přenesená",J985,0)</f>
        <v>0</v>
      </c>
      <c r="BH985" s="207">
        <f>IF(N985="sníž. přenesená",J985,0)</f>
        <v>0</v>
      </c>
      <c r="BI985" s="207">
        <f>IF(N985="nulová",J985,0)</f>
        <v>0</v>
      </c>
      <c r="BJ985" s="15" t="s">
        <v>77</v>
      </c>
      <c r="BK985" s="207">
        <f>ROUND(I985*H985,2)</f>
        <v>0</v>
      </c>
      <c r="BL985" s="15" t="s">
        <v>236</v>
      </c>
      <c r="BM985" s="15" t="s">
        <v>1715</v>
      </c>
    </row>
    <row r="986" spans="2:47" s="1" customFormat="1" ht="12">
      <c r="B986" s="36"/>
      <c r="C986" s="37"/>
      <c r="D986" s="208" t="s">
        <v>147</v>
      </c>
      <c r="E986" s="37"/>
      <c r="F986" s="209" t="s">
        <v>1716</v>
      </c>
      <c r="G986" s="37"/>
      <c r="H986" s="37"/>
      <c r="I986" s="122"/>
      <c r="J986" s="37"/>
      <c r="K986" s="37"/>
      <c r="L986" s="41"/>
      <c r="M986" s="210"/>
      <c r="N986" s="77"/>
      <c r="O986" s="77"/>
      <c r="P986" s="77"/>
      <c r="Q986" s="77"/>
      <c r="R986" s="77"/>
      <c r="S986" s="77"/>
      <c r="T986" s="78"/>
      <c r="AT986" s="15" t="s">
        <v>147</v>
      </c>
      <c r="AU986" s="15" t="s">
        <v>79</v>
      </c>
    </row>
    <row r="987" spans="2:65" s="1" customFormat="1" ht="16.5" customHeight="1">
      <c r="B987" s="36"/>
      <c r="C987" s="233" t="s">
        <v>1717</v>
      </c>
      <c r="D987" s="233" t="s">
        <v>213</v>
      </c>
      <c r="E987" s="234" t="s">
        <v>1718</v>
      </c>
      <c r="F987" s="235" t="s">
        <v>1719</v>
      </c>
      <c r="G987" s="236" t="s">
        <v>1720</v>
      </c>
      <c r="H987" s="237">
        <v>11.88</v>
      </c>
      <c r="I987" s="238"/>
      <c r="J987" s="239">
        <f>ROUND(I987*H987,2)</f>
        <v>0</v>
      </c>
      <c r="K987" s="235" t="s">
        <v>196</v>
      </c>
      <c r="L987" s="240"/>
      <c r="M987" s="241" t="s">
        <v>19</v>
      </c>
      <c r="N987" s="242" t="s">
        <v>43</v>
      </c>
      <c r="O987" s="77"/>
      <c r="P987" s="205">
        <f>O987*H987</f>
        <v>0</v>
      </c>
      <c r="Q987" s="205">
        <v>0.001</v>
      </c>
      <c r="R987" s="205">
        <f>Q987*H987</f>
        <v>0.011880000000000002</v>
      </c>
      <c r="S987" s="205">
        <v>0</v>
      </c>
      <c r="T987" s="206">
        <f>S987*H987</f>
        <v>0</v>
      </c>
      <c r="AR987" s="15" t="s">
        <v>338</v>
      </c>
      <c r="AT987" s="15" t="s">
        <v>213</v>
      </c>
      <c r="AU987" s="15" t="s">
        <v>79</v>
      </c>
      <c r="AY987" s="15" t="s">
        <v>138</v>
      </c>
      <c r="BE987" s="207">
        <f>IF(N987="základní",J987,0)</f>
        <v>0</v>
      </c>
      <c r="BF987" s="207">
        <f>IF(N987="snížená",J987,0)</f>
        <v>0</v>
      </c>
      <c r="BG987" s="207">
        <f>IF(N987="zákl. přenesená",J987,0)</f>
        <v>0</v>
      </c>
      <c r="BH987" s="207">
        <f>IF(N987="sníž. přenesená",J987,0)</f>
        <v>0</v>
      </c>
      <c r="BI987" s="207">
        <f>IF(N987="nulová",J987,0)</f>
        <v>0</v>
      </c>
      <c r="BJ987" s="15" t="s">
        <v>77</v>
      </c>
      <c r="BK987" s="207">
        <f>ROUND(I987*H987,2)</f>
        <v>0</v>
      </c>
      <c r="BL987" s="15" t="s">
        <v>236</v>
      </c>
      <c r="BM987" s="15" t="s">
        <v>1721</v>
      </c>
    </row>
    <row r="988" spans="2:47" s="1" customFormat="1" ht="12">
      <c r="B988" s="36"/>
      <c r="C988" s="37"/>
      <c r="D988" s="208" t="s">
        <v>147</v>
      </c>
      <c r="E988" s="37"/>
      <c r="F988" s="209" t="s">
        <v>1719</v>
      </c>
      <c r="G988" s="37"/>
      <c r="H988" s="37"/>
      <c r="I988" s="122"/>
      <c r="J988" s="37"/>
      <c r="K988" s="37"/>
      <c r="L988" s="41"/>
      <c r="M988" s="210"/>
      <c r="N988" s="77"/>
      <c r="O988" s="77"/>
      <c r="P988" s="77"/>
      <c r="Q988" s="77"/>
      <c r="R988" s="77"/>
      <c r="S988" s="77"/>
      <c r="T988" s="78"/>
      <c r="AT988" s="15" t="s">
        <v>147</v>
      </c>
      <c r="AU988" s="15" t="s">
        <v>79</v>
      </c>
    </row>
    <row r="989" spans="2:51" s="11" customFormat="1" ht="12">
      <c r="B989" s="211"/>
      <c r="C989" s="212"/>
      <c r="D989" s="208" t="s">
        <v>149</v>
      </c>
      <c r="E989" s="213" t="s">
        <v>19</v>
      </c>
      <c r="F989" s="214" t="s">
        <v>1722</v>
      </c>
      <c r="G989" s="212"/>
      <c r="H989" s="215">
        <v>10.8</v>
      </c>
      <c r="I989" s="216"/>
      <c r="J989" s="212"/>
      <c r="K989" s="212"/>
      <c r="L989" s="217"/>
      <c r="M989" s="218"/>
      <c r="N989" s="219"/>
      <c r="O989" s="219"/>
      <c r="P989" s="219"/>
      <c r="Q989" s="219"/>
      <c r="R989" s="219"/>
      <c r="S989" s="219"/>
      <c r="T989" s="220"/>
      <c r="AT989" s="221" t="s">
        <v>149</v>
      </c>
      <c r="AU989" s="221" t="s">
        <v>79</v>
      </c>
      <c r="AV989" s="11" t="s">
        <v>79</v>
      </c>
      <c r="AW989" s="11" t="s">
        <v>33</v>
      </c>
      <c r="AX989" s="11" t="s">
        <v>77</v>
      </c>
      <c r="AY989" s="221" t="s">
        <v>138</v>
      </c>
    </row>
    <row r="990" spans="2:51" s="11" customFormat="1" ht="12">
      <c r="B990" s="211"/>
      <c r="C990" s="212"/>
      <c r="D990" s="208" t="s">
        <v>149</v>
      </c>
      <c r="E990" s="212"/>
      <c r="F990" s="214" t="s">
        <v>1723</v>
      </c>
      <c r="G990" s="212"/>
      <c r="H990" s="215">
        <v>11.88</v>
      </c>
      <c r="I990" s="216"/>
      <c r="J990" s="212"/>
      <c r="K990" s="212"/>
      <c r="L990" s="217"/>
      <c r="M990" s="218"/>
      <c r="N990" s="219"/>
      <c r="O990" s="219"/>
      <c r="P990" s="219"/>
      <c r="Q990" s="219"/>
      <c r="R990" s="219"/>
      <c r="S990" s="219"/>
      <c r="T990" s="220"/>
      <c r="AT990" s="221" t="s">
        <v>149</v>
      </c>
      <c r="AU990" s="221" t="s">
        <v>79</v>
      </c>
      <c r="AV990" s="11" t="s">
        <v>79</v>
      </c>
      <c r="AW990" s="11" t="s">
        <v>4</v>
      </c>
      <c r="AX990" s="11" t="s">
        <v>77</v>
      </c>
      <c r="AY990" s="221" t="s">
        <v>138</v>
      </c>
    </row>
    <row r="991" spans="2:65" s="1" customFormat="1" ht="16.5" customHeight="1">
      <c r="B991" s="36"/>
      <c r="C991" s="233" t="s">
        <v>1724</v>
      </c>
      <c r="D991" s="233" t="s">
        <v>213</v>
      </c>
      <c r="E991" s="234" t="s">
        <v>1725</v>
      </c>
      <c r="F991" s="235" t="s">
        <v>1726</v>
      </c>
      <c r="G991" s="236" t="s">
        <v>1720</v>
      </c>
      <c r="H991" s="237">
        <v>2.046</v>
      </c>
      <c r="I991" s="238"/>
      <c r="J991" s="239">
        <f>ROUND(I991*H991,2)</f>
        <v>0</v>
      </c>
      <c r="K991" s="235" t="s">
        <v>196</v>
      </c>
      <c r="L991" s="240"/>
      <c r="M991" s="241" t="s">
        <v>19</v>
      </c>
      <c r="N991" s="242" t="s">
        <v>43</v>
      </c>
      <c r="O991" s="77"/>
      <c r="P991" s="205">
        <f>O991*H991</f>
        <v>0</v>
      </c>
      <c r="Q991" s="205">
        <v>0.001</v>
      </c>
      <c r="R991" s="205">
        <f>Q991*H991</f>
        <v>0.002046</v>
      </c>
      <c r="S991" s="205">
        <v>0</v>
      </c>
      <c r="T991" s="206">
        <f>S991*H991</f>
        <v>0</v>
      </c>
      <c r="AR991" s="15" t="s">
        <v>338</v>
      </c>
      <c r="AT991" s="15" t="s">
        <v>213</v>
      </c>
      <c r="AU991" s="15" t="s">
        <v>79</v>
      </c>
      <c r="AY991" s="15" t="s">
        <v>138</v>
      </c>
      <c r="BE991" s="207">
        <f>IF(N991="základní",J991,0)</f>
        <v>0</v>
      </c>
      <c r="BF991" s="207">
        <f>IF(N991="snížená",J991,0)</f>
        <v>0</v>
      </c>
      <c r="BG991" s="207">
        <f>IF(N991="zákl. přenesená",J991,0)</f>
        <v>0</v>
      </c>
      <c r="BH991" s="207">
        <f>IF(N991="sníž. přenesená",J991,0)</f>
        <v>0</v>
      </c>
      <c r="BI991" s="207">
        <f>IF(N991="nulová",J991,0)</f>
        <v>0</v>
      </c>
      <c r="BJ991" s="15" t="s">
        <v>77</v>
      </c>
      <c r="BK991" s="207">
        <f>ROUND(I991*H991,2)</f>
        <v>0</v>
      </c>
      <c r="BL991" s="15" t="s">
        <v>236</v>
      </c>
      <c r="BM991" s="15" t="s">
        <v>1727</v>
      </c>
    </row>
    <row r="992" spans="2:47" s="1" customFormat="1" ht="12">
      <c r="B992" s="36"/>
      <c r="C992" s="37"/>
      <c r="D992" s="208" t="s">
        <v>147</v>
      </c>
      <c r="E992" s="37"/>
      <c r="F992" s="209" t="s">
        <v>1726</v>
      </c>
      <c r="G992" s="37"/>
      <c r="H992" s="37"/>
      <c r="I992" s="122"/>
      <c r="J992" s="37"/>
      <c r="K992" s="37"/>
      <c r="L992" s="41"/>
      <c r="M992" s="210"/>
      <c r="N992" s="77"/>
      <c r="O992" s="77"/>
      <c r="P992" s="77"/>
      <c r="Q992" s="77"/>
      <c r="R992" s="77"/>
      <c r="S992" s="77"/>
      <c r="T992" s="78"/>
      <c r="AT992" s="15" t="s">
        <v>147</v>
      </c>
      <c r="AU992" s="15" t="s">
        <v>79</v>
      </c>
    </row>
    <row r="993" spans="2:47" s="1" customFormat="1" ht="12">
      <c r="B993" s="36"/>
      <c r="C993" s="37"/>
      <c r="D993" s="208" t="s">
        <v>317</v>
      </c>
      <c r="E993" s="37"/>
      <c r="F993" s="243" t="s">
        <v>1728</v>
      </c>
      <c r="G993" s="37"/>
      <c r="H993" s="37"/>
      <c r="I993" s="122"/>
      <c r="J993" s="37"/>
      <c r="K993" s="37"/>
      <c r="L993" s="41"/>
      <c r="M993" s="210"/>
      <c r="N993" s="77"/>
      <c r="O993" s="77"/>
      <c r="P993" s="77"/>
      <c r="Q993" s="77"/>
      <c r="R993" s="77"/>
      <c r="S993" s="77"/>
      <c r="T993" s="78"/>
      <c r="AT993" s="15" t="s">
        <v>317</v>
      </c>
      <c r="AU993" s="15" t="s">
        <v>79</v>
      </c>
    </row>
    <row r="994" spans="2:51" s="11" customFormat="1" ht="12">
      <c r="B994" s="211"/>
      <c r="C994" s="212"/>
      <c r="D994" s="208" t="s">
        <v>149</v>
      </c>
      <c r="E994" s="213" t="s">
        <v>19</v>
      </c>
      <c r="F994" s="214" t="s">
        <v>1729</v>
      </c>
      <c r="G994" s="212"/>
      <c r="H994" s="215">
        <v>1.86</v>
      </c>
      <c r="I994" s="216"/>
      <c r="J994" s="212"/>
      <c r="K994" s="212"/>
      <c r="L994" s="217"/>
      <c r="M994" s="218"/>
      <c r="N994" s="219"/>
      <c r="O994" s="219"/>
      <c r="P994" s="219"/>
      <c r="Q994" s="219"/>
      <c r="R994" s="219"/>
      <c r="S994" s="219"/>
      <c r="T994" s="220"/>
      <c r="AT994" s="221" t="s">
        <v>149</v>
      </c>
      <c r="AU994" s="221" t="s">
        <v>79</v>
      </c>
      <c r="AV994" s="11" t="s">
        <v>79</v>
      </c>
      <c r="AW994" s="11" t="s">
        <v>33</v>
      </c>
      <c r="AX994" s="11" t="s">
        <v>77</v>
      </c>
      <c r="AY994" s="221" t="s">
        <v>138</v>
      </c>
    </row>
    <row r="995" spans="2:51" s="11" customFormat="1" ht="12">
      <c r="B995" s="211"/>
      <c r="C995" s="212"/>
      <c r="D995" s="208" t="s">
        <v>149</v>
      </c>
      <c r="E995" s="212"/>
      <c r="F995" s="214" t="s">
        <v>1730</v>
      </c>
      <c r="G995" s="212"/>
      <c r="H995" s="215">
        <v>2.046</v>
      </c>
      <c r="I995" s="216"/>
      <c r="J995" s="212"/>
      <c r="K995" s="212"/>
      <c r="L995" s="217"/>
      <c r="M995" s="218"/>
      <c r="N995" s="219"/>
      <c r="O995" s="219"/>
      <c r="P995" s="219"/>
      <c r="Q995" s="219"/>
      <c r="R995" s="219"/>
      <c r="S995" s="219"/>
      <c r="T995" s="220"/>
      <c r="AT995" s="221" t="s">
        <v>149</v>
      </c>
      <c r="AU995" s="221" t="s">
        <v>79</v>
      </c>
      <c r="AV995" s="11" t="s">
        <v>79</v>
      </c>
      <c r="AW995" s="11" t="s">
        <v>4</v>
      </c>
      <c r="AX995" s="11" t="s">
        <v>77</v>
      </c>
      <c r="AY995" s="221" t="s">
        <v>138</v>
      </c>
    </row>
    <row r="996" spans="2:65" s="1" customFormat="1" ht="16.5" customHeight="1">
      <c r="B996" s="36"/>
      <c r="C996" s="233" t="s">
        <v>1731</v>
      </c>
      <c r="D996" s="233" t="s">
        <v>213</v>
      </c>
      <c r="E996" s="234" t="s">
        <v>1732</v>
      </c>
      <c r="F996" s="235" t="s">
        <v>1733</v>
      </c>
      <c r="G996" s="236" t="s">
        <v>360</v>
      </c>
      <c r="H996" s="237">
        <v>5</v>
      </c>
      <c r="I996" s="238"/>
      <c r="J996" s="239">
        <f>ROUND(I996*H996,2)</f>
        <v>0</v>
      </c>
      <c r="K996" s="235" t="s">
        <v>196</v>
      </c>
      <c r="L996" s="240"/>
      <c r="M996" s="241" t="s">
        <v>19</v>
      </c>
      <c r="N996" s="242" t="s">
        <v>43</v>
      </c>
      <c r="O996" s="77"/>
      <c r="P996" s="205">
        <f>O996*H996</f>
        <v>0</v>
      </c>
      <c r="Q996" s="205">
        <v>0.00021</v>
      </c>
      <c r="R996" s="205">
        <f>Q996*H996</f>
        <v>0.0010500000000000002</v>
      </c>
      <c r="S996" s="205">
        <v>0</v>
      </c>
      <c r="T996" s="206">
        <f>S996*H996</f>
        <v>0</v>
      </c>
      <c r="AR996" s="15" t="s">
        <v>338</v>
      </c>
      <c r="AT996" s="15" t="s">
        <v>213</v>
      </c>
      <c r="AU996" s="15" t="s">
        <v>79</v>
      </c>
      <c r="AY996" s="15" t="s">
        <v>138</v>
      </c>
      <c r="BE996" s="207">
        <f>IF(N996="základní",J996,0)</f>
        <v>0</v>
      </c>
      <c r="BF996" s="207">
        <f>IF(N996="snížená",J996,0)</f>
        <v>0</v>
      </c>
      <c r="BG996" s="207">
        <f>IF(N996="zákl. přenesená",J996,0)</f>
        <v>0</v>
      </c>
      <c r="BH996" s="207">
        <f>IF(N996="sníž. přenesená",J996,0)</f>
        <v>0</v>
      </c>
      <c r="BI996" s="207">
        <f>IF(N996="nulová",J996,0)</f>
        <v>0</v>
      </c>
      <c r="BJ996" s="15" t="s">
        <v>77</v>
      </c>
      <c r="BK996" s="207">
        <f>ROUND(I996*H996,2)</f>
        <v>0</v>
      </c>
      <c r="BL996" s="15" t="s">
        <v>236</v>
      </c>
      <c r="BM996" s="15" t="s">
        <v>1734</v>
      </c>
    </row>
    <row r="997" spans="2:47" s="1" customFormat="1" ht="12">
      <c r="B997" s="36"/>
      <c r="C997" s="37"/>
      <c r="D997" s="208" t="s">
        <v>147</v>
      </c>
      <c r="E997" s="37"/>
      <c r="F997" s="209" t="s">
        <v>1735</v>
      </c>
      <c r="G997" s="37"/>
      <c r="H997" s="37"/>
      <c r="I997" s="122"/>
      <c r="J997" s="37"/>
      <c r="K997" s="37"/>
      <c r="L997" s="41"/>
      <c r="M997" s="210"/>
      <c r="N997" s="77"/>
      <c r="O997" s="77"/>
      <c r="P997" s="77"/>
      <c r="Q997" s="77"/>
      <c r="R997" s="77"/>
      <c r="S997" s="77"/>
      <c r="T997" s="78"/>
      <c r="AT997" s="15" t="s">
        <v>147</v>
      </c>
      <c r="AU997" s="15" t="s">
        <v>79</v>
      </c>
    </row>
    <row r="998" spans="2:65" s="1" customFormat="1" ht="16.5" customHeight="1">
      <c r="B998" s="36"/>
      <c r="C998" s="233" t="s">
        <v>1736</v>
      </c>
      <c r="D998" s="233" t="s">
        <v>213</v>
      </c>
      <c r="E998" s="234" t="s">
        <v>1737</v>
      </c>
      <c r="F998" s="235" t="s">
        <v>1738</v>
      </c>
      <c r="G998" s="236" t="s">
        <v>360</v>
      </c>
      <c r="H998" s="237">
        <v>15</v>
      </c>
      <c r="I998" s="238"/>
      <c r="J998" s="239">
        <f>ROUND(I998*H998,2)</f>
        <v>0</v>
      </c>
      <c r="K998" s="235" t="s">
        <v>144</v>
      </c>
      <c r="L998" s="240"/>
      <c r="M998" s="241" t="s">
        <v>19</v>
      </c>
      <c r="N998" s="242" t="s">
        <v>43</v>
      </c>
      <c r="O998" s="77"/>
      <c r="P998" s="205">
        <f>O998*H998</f>
        <v>0</v>
      </c>
      <c r="Q998" s="205">
        <v>0.0003</v>
      </c>
      <c r="R998" s="205">
        <f>Q998*H998</f>
        <v>0.0045</v>
      </c>
      <c r="S998" s="205">
        <v>0</v>
      </c>
      <c r="T998" s="206">
        <f>S998*H998</f>
        <v>0</v>
      </c>
      <c r="AR998" s="15" t="s">
        <v>338</v>
      </c>
      <c r="AT998" s="15" t="s">
        <v>213</v>
      </c>
      <c r="AU998" s="15" t="s">
        <v>79</v>
      </c>
      <c r="AY998" s="15" t="s">
        <v>138</v>
      </c>
      <c r="BE998" s="207">
        <f>IF(N998="základní",J998,0)</f>
        <v>0</v>
      </c>
      <c r="BF998" s="207">
        <f>IF(N998="snížená",J998,0)</f>
        <v>0</v>
      </c>
      <c r="BG998" s="207">
        <f>IF(N998="zákl. přenesená",J998,0)</f>
        <v>0</v>
      </c>
      <c r="BH998" s="207">
        <f>IF(N998="sníž. přenesená",J998,0)</f>
        <v>0</v>
      </c>
      <c r="BI998" s="207">
        <f>IF(N998="nulová",J998,0)</f>
        <v>0</v>
      </c>
      <c r="BJ998" s="15" t="s">
        <v>77</v>
      </c>
      <c r="BK998" s="207">
        <f>ROUND(I998*H998,2)</f>
        <v>0</v>
      </c>
      <c r="BL998" s="15" t="s">
        <v>236</v>
      </c>
      <c r="BM998" s="15" t="s">
        <v>1739</v>
      </c>
    </row>
    <row r="999" spans="2:47" s="1" customFormat="1" ht="12">
      <c r="B999" s="36"/>
      <c r="C999" s="37"/>
      <c r="D999" s="208" t="s">
        <v>147</v>
      </c>
      <c r="E999" s="37"/>
      <c r="F999" s="209" t="s">
        <v>1738</v>
      </c>
      <c r="G999" s="37"/>
      <c r="H999" s="37"/>
      <c r="I999" s="122"/>
      <c r="J999" s="37"/>
      <c r="K999" s="37"/>
      <c r="L999" s="41"/>
      <c r="M999" s="210"/>
      <c r="N999" s="77"/>
      <c r="O999" s="77"/>
      <c r="P999" s="77"/>
      <c r="Q999" s="77"/>
      <c r="R999" s="77"/>
      <c r="S999" s="77"/>
      <c r="T999" s="78"/>
      <c r="AT999" s="15" t="s">
        <v>147</v>
      </c>
      <c r="AU999" s="15" t="s">
        <v>79</v>
      </c>
    </row>
    <row r="1000" spans="2:65" s="1" customFormat="1" ht="16.5" customHeight="1">
      <c r="B1000" s="36"/>
      <c r="C1000" s="196" t="s">
        <v>1740</v>
      </c>
      <c r="D1000" s="196" t="s">
        <v>140</v>
      </c>
      <c r="E1000" s="197" t="s">
        <v>1741</v>
      </c>
      <c r="F1000" s="198" t="s">
        <v>1742</v>
      </c>
      <c r="G1000" s="199" t="s">
        <v>360</v>
      </c>
      <c r="H1000" s="200">
        <v>6</v>
      </c>
      <c r="I1000" s="201"/>
      <c r="J1000" s="202">
        <f>ROUND(I1000*H1000,2)</f>
        <v>0</v>
      </c>
      <c r="K1000" s="198" t="s">
        <v>196</v>
      </c>
      <c r="L1000" s="41"/>
      <c r="M1000" s="203" t="s">
        <v>19</v>
      </c>
      <c r="N1000" s="204" t="s">
        <v>43</v>
      </c>
      <c r="O1000" s="77"/>
      <c r="P1000" s="205">
        <f>O1000*H1000</f>
        <v>0</v>
      </c>
      <c r="Q1000" s="205">
        <v>0</v>
      </c>
      <c r="R1000" s="205">
        <f>Q1000*H1000</f>
        <v>0</v>
      </c>
      <c r="S1000" s="205">
        <v>0</v>
      </c>
      <c r="T1000" s="206">
        <f>S1000*H1000</f>
        <v>0</v>
      </c>
      <c r="AR1000" s="15" t="s">
        <v>236</v>
      </c>
      <c r="AT1000" s="15" t="s">
        <v>140</v>
      </c>
      <c r="AU1000" s="15" t="s">
        <v>79</v>
      </c>
      <c r="AY1000" s="15" t="s">
        <v>138</v>
      </c>
      <c r="BE1000" s="207">
        <f>IF(N1000="základní",J1000,0)</f>
        <v>0</v>
      </c>
      <c r="BF1000" s="207">
        <f>IF(N1000="snížená",J1000,0)</f>
        <v>0</v>
      </c>
      <c r="BG1000" s="207">
        <f>IF(N1000="zákl. přenesená",J1000,0)</f>
        <v>0</v>
      </c>
      <c r="BH1000" s="207">
        <f>IF(N1000="sníž. přenesená",J1000,0)</f>
        <v>0</v>
      </c>
      <c r="BI1000" s="207">
        <f>IF(N1000="nulová",J1000,0)</f>
        <v>0</v>
      </c>
      <c r="BJ1000" s="15" t="s">
        <v>77</v>
      </c>
      <c r="BK1000" s="207">
        <f>ROUND(I1000*H1000,2)</f>
        <v>0</v>
      </c>
      <c r="BL1000" s="15" t="s">
        <v>236</v>
      </c>
      <c r="BM1000" s="15" t="s">
        <v>1743</v>
      </c>
    </row>
    <row r="1001" spans="2:47" s="1" customFormat="1" ht="12">
      <c r="B1001" s="36"/>
      <c r="C1001" s="37"/>
      <c r="D1001" s="208" t="s">
        <v>147</v>
      </c>
      <c r="E1001" s="37"/>
      <c r="F1001" s="209" t="s">
        <v>1744</v>
      </c>
      <c r="G1001" s="37"/>
      <c r="H1001" s="37"/>
      <c r="I1001" s="122"/>
      <c r="J1001" s="37"/>
      <c r="K1001" s="37"/>
      <c r="L1001" s="41"/>
      <c r="M1001" s="210"/>
      <c r="N1001" s="77"/>
      <c r="O1001" s="77"/>
      <c r="P1001" s="77"/>
      <c r="Q1001" s="77"/>
      <c r="R1001" s="77"/>
      <c r="S1001" s="77"/>
      <c r="T1001" s="78"/>
      <c r="AT1001" s="15" t="s">
        <v>147</v>
      </c>
      <c r="AU1001" s="15" t="s">
        <v>79</v>
      </c>
    </row>
    <row r="1002" spans="2:65" s="1" customFormat="1" ht="16.5" customHeight="1">
      <c r="B1002" s="36"/>
      <c r="C1002" s="233" t="s">
        <v>1745</v>
      </c>
      <c r="D1002" s="233" t="s">
        <v>213</v>
      </c>
      <c r="E1002" s="234" t="s">
        <v>1746</v>
      </c>
      <c r="F1002" s="235" t="s">
        <v>1747</v>
      </c>
      <c r="G1002" s="236" t="s">
        <v>360</v>
      </c>
      <c r="H1002" s="237">
        <v>3</v>
      </c>
      <c r="I1002" s="238"/>
      <c r="J1002" s="239">
        <f>ROUND(I1002*H1002,2)</f>
        <v>0</v>
      </c>
      <c r="K1002" s="235" t="s">
        <v>144</v>
      </c>
      <c r="L1002" s="240"/>
      <c r="M1002" s="241" t="s">
        <v>19</v>
      </c>
      <c r="N1002" s="242" t="s">
        <v>43</v>
      </c>
      <c r="O1002" s="77"/>
      <c r="P1002" s="205">
        <f>O1002*H1002</f>
        <v>0</v>
      </c>
      <c r="Q1002" s="205">
        <v>0.00013</v>
      </c>
      <c r="R1002" s="205">
        <f>Q1002*H1002</f>
        <v>0.00038999999999999994</v>
      </c>
      <c r="S1002" s="205">
        <v>0</v>
      </c>
      <c r="T1002" s="206">
        <f>S1002*H1002</f>
        <v>0</v>
      </c>
      <c r="AR1002" s="15" t="s">
        <v>338</v>
      </c>
      <c r="AT1002" s="15" t="s">
        <v>213</v>
      </c>
      <c r="AU1002" s="15" t="s">
        <v>79</v>
      </c>
      <c r="AY1002" s="15" t="s">
        <v>138</v>
      </c>
      <c r="BE1002" s="207">
        <f>IF(N1002="základní",J1002,0)</f>
        <v>0</v>
      </c>
      <c r="BF1002" s="207">
        <f>IF(N1002="snížená",J1002,0)</f>
        <v>0</v>
      </c>
      <c r="BG1002" s="207">
        <f>IF(N1002="zákl. přenesená",J1002,0)</f>
        <v>0</v>
      </c>
      <c r="BH1002" s="207">
        <f>IF(N1002="sníž. přenesená",J1002,0)</f>
        <v>0</v>
      </c>
      <c r="BI1002" s="207">
        <f>IF(N1002="nulová",J1002,0)</f>
        <v>0</v>
      </c>
      <c r="BJ1002" s="15" t="s">
        <v>77</v>
      </c>
      <c r="BK1002" s="207">
        <f>ROUND(I1002*H1002,2)</f>
        <v>0</v>
      </c>
      <c r="BL1002" s="15" t="s">
        <v>236</v>
      </c>
      <c r="BM1002" s="15" t="s">
        <v>1748</v>
      </c>
    </row>
    <row r="1003" spans="2:47" s="1" customFormat="1" ht="12">
      <c r="B1003" s="36"/>
      <c r="C1003" s="37"/>
      <c r="D1003" s="208" t="s">
        <v>147</v>
      </c>
      <c r="E1003" s="37"/>
      <c r="F1003" s="209" t="s">
        <v>1747</v>
      </c>
      <c r="G1003" s="37"/>
      <c r="H1003" s="37"/>
      <c r="I1003" s="122"/>
      <c r="J1003" s="37"/>
      <c r="K1003" s="37"/>
      <c r="L1003" s="41"/>
      <c r="M1003" s="210"/>
      <c r="N1003" s="77"/>
      <c r="O1003" s="77"/>
      <c r="P1003" s="77"/>
      <c r="Q1003" s="77"/>
      <c r="R1003" s="77"/>
      <c r="S1003" s="77"/>
      <c r="T1003" s="78"/>
      <c r="AT1003" s="15" t="s">
        <v>147</v>
      </c>
      <c r="AU1003" s="15" t="s">
        <v>79</v>
      </c>
    </row>
    <row r="1004" spans="2:65" s="1" customFormat="1" ht="16.5" customHeight="1">
      <c r="B1004" s="36"/>
      <c r="C1004" s="233" t="s">
        <v>1749</v>
      </c>
      <c r="D1004" s="233" t="s">
        <v>213</v>
      </c>
      <c r="E1004" s="234" t="s">
        <v>1750</v>
      </c>
      <c r="F1004" s="235" t="s">
        <v>1751</v>
      </c>
      <c r="G1004" s="236" t="s">
        <v>360</v>
      </c>
      <c r="H1004" s="237">
        <v>1</v>
      </c>
      <c r="I1004" s="238"/>
      <c r="J1004" s="239">
        <f>ROUND(I1004*H1004,2)</f>
        <v>0</v>
      </c>
      <c r="K1004" s="235" t="s">
        <v>196</v>
      </c>
      <c r="L1004" s="240"/>
      <c r="M1004" s="241" t="s">
        <v>19</v>
      </c>
      <c r="N1004" s="242" t="s">
        <v>43</v>
      </c>
      <c r="O1004" s="77"/>
      <c r="P1004" s="205">
        <f>O1004*H1004</f>
        <v>0</v>
      </c>
      <c r="Q1004" s="205">
        <v>0.00022</v>
      </c>
      <c r="R1004" s="205">
        <f>Q1004*H1004</f>
        <v>0.00022</v>
      </c>
      <c r="S1004" s="205">
        <v>0</v>
      </c>
      <c r="T1004" s="206">
        <f>S1004*H1004</f>
        <v>0</v>
      </c>
      <c r="AR1004" s="15" t="s">
        <v>338</v>
      </c>
      <c r="AT1004" s="15" t="s">
        <v>213</v>
      </c>
      <c r="AU1004" s="15" t="s">
        <v>79</v>
      </c>
      <c r="AY1004" s="15" t="s">
        <v>138</v>
      </c>
      <c r="BE1004" s="207">
        <f>IF(N1004="základní",J1004,0)</f>
        <v>0</v>
      </c>
      <c r="BF1004" s="207">
        <f>IF(N1004="snížená",J1004,0)</f>
        <v>0</v>
      </c>
      <c r="BG1004" s="207">
        <f>IF(N1004="zákl. přenesená",J1004,0)</f>
        <v>0</v>
      </c>
      <c r="BH1004" s="207">
        <f>IF(N1004="sníž. přenesená",J1004,0)</f>
        <v>0</v>
      </c>
      <c r="BI1004" s="207">
        <f>IF(N1004="nulová",J1004,0)</f>
        <v>0</v>
      </c>
      <c r="BJ1004" s="15" t="s">
        <v>77</v>
      </c>
      <c r="BK1004" s="207">
        <f>ROUND(I1004*H1004,2)</f>
        <v>0</v>
      </c>
      <c r="BL1004" s="15" t="s">
        <v>236</v>
      </c>
      <c r="BM1004" s="15" t="s">
        <v>1752</v>
      </c>
    </row>
    <row r="1005" spans="2:47" s="1" customFormat="1" ht="12">
      <c r="B1005" s="36"/>
      <c r="C1005" s="37"/>
      <c r="D1005" s="208" t="s">
        <v>147</v>
      </c>
      <c r="E1005" s="37"/>
      <c r="F1005" s="209" t="s">
        <v>1753</v>
      </c>
      <c r="G1005" s="37"/>
      <c r="H1005" s="37"/>
      <c r="I1005" s="122"/>
      <c r="J1005" s="37"/>
      <c r="K1005" s="37"/>
      <c r="L1005" s="41"/>
      <c r="M1005" s="210"/>
      <c r="N1005" s="77"/>
      <c r="O1005" s="77"/>
      <c r="P1005" s="77"/>
      <c r="Q1005" s="77"/>
      <c r="R1005" s="77"/>
      <c r="S1005" s="77"/>
      <c r="T1005" s="78"/>
      <c r="AT1005" s="15" t="s">
        <v>147</v>
      </c>
      <c r="AU1005" s="15" t="s">
        <v>79</v>
      </c>
    </row>
    <row r="1006" spans="2:65" s="1" customFormat="1" ht="16.5" customHeight="1">
      <c r="B1006" s="36"/>
      <c r="C1006" s="233" t="s">
        <v>1754</v>
      </c>
      <c r="D1006" s="233" t="s">
        <v>213</v>
      </c>
      <c r="E1006" s="234" t="s">
        <v>1755</v>
      </c>
      <c r="F1006" s="235" t="s">
        <v>1756</v>
      </c>
      <c r="G1006" s="236" t="s">
        <v>360</v>
      </c>
      <c r="H1006" s="237">
        <v>2</v>
      </c>
      <c r="I1006" s="238"/>
      <c r="J1006" s="239">
        <f>ROUND(I1006*H1006,2)</f>
        <v>0</v>
      </c>
      <c r="K1006" s="235" t="s">
        <v>196</v>
      </c>
      <c r="L1006" s="240"/>
      <c r="M1006" s="241" t="s">
        <v>19</v>
      </c>
      <c r="N1006" s="242" t="s">
        <v>43</v>
      </c>
      <c r="O1006" s="77"/>
      <c r="P1006" s="205">
        <f>O1006*H1006</f>
        <v>0</v>
      </c>
      <c r="Q1006" s="205">
        <v>0.00012</v>
      </c>
      <c r="R1006" s="205">
        <f>Q1006*H1006</f>
        <v>0.00024</v>
      </c>
      <c r="S1006" s="205">
        <v>0</v>
      </c>
      <c r="T1006" s="206">
        <f>S1006*H1006</f>
        <v>0</v>
      </c>
      <c r="AR1006" s="15" t="s">
        <v>338</v>
      </c>
      <c r="AT1006" s="15" t="s">
        <v>213</v>
      </c>
      <c r="AU1006" s="15" t="s">
        <v>79</v>
      </c>
      <c r="AY1006" s="15" t="s">
        <v>138</v>
      </c>
      <c r="BE1006" s="207">
        <f>IF(N1006="základní",J1006,0)</f>
        <v>0</v>
      </c>
      <c r="BF1006" s="207">
        <f>IF(N1006="snížená",J1006,0)</f>
        <v>0</v>
      </c>
      <c r="BG1006" s="207">
        <f>IF(N1006="zákl. přenesená",J1006,0)</f>
        <v>0</v>
      </c>
      <c r="BH1006" s="207">
        <f>IF(N1006="sníž. přenesená",J1006,0)</f>
        <v>0</v>
      </c>
      <c r="BI1006" s="207">
        <f>IF(N1006="nulová",J1006,0)</f>
        <v>0</v>
      </c>
      <c r="BJ1006" s="15" t="s">
        <v>77</v>
      </c>
      <c r="BK1006" s="207">
        <f>ROUND(I1006*H1006,2)</f>
        <v>0</v>
      </c>
      <c r="BL1006" s="15" t="s">
        <v>236</v>
      </c>
      <c r="BM1006" s="15" t="s">
        <v>1757</v>
      </c>
    </row>
    <row r="1007" spans="2:47" s="1" customFormat="1" ht="12">
      <c r="B1007" s="36"/>
      <c r="C1007" s="37"/>
      <c r="D1007" s="208" t="s">
        <v>147</v>
      </c>
      <c r="E1007" s="37"/>
      <c r="F1007" s="209" t="s">
        <v>1758</v>
      </c>
      <c r="G1007" s="37"/>
      <c r="H1007" s="37"/>
      <c r="I1007" s="122"/>
      <c r="J1007" s="37"/>
      <c r="K1007" s="37"/>
      <c r="L1007" s="41"/>
      <c r="M1007" s="210"/>
      <c r="N1007" s="77"/>
      <c r="O1007" s="77"/>
      <c r="P1007" s="77"/>
      <c r="Q1007" s="77"/>
      <c r="R1007" s="77"/>
      <c r="S1007" s="77"/>
      <c r="T1007" s="78"/>
      <c r="AT1007" s="15" t="s">
        <v>147</v>
      </c>
      <c r="AU1007" s="15" t="s">
        <v>79</v>
      </c>
    </row>
    <row r="1008" spans="2:65" s="1" customFormat="1" ht="16.5" customHeight="1">
      <c r="B1008" s="36"/>
      <c r="C1008" s="196" t="s">
        <v>1759</v>
      </c>
      <c r="D1008" s="196" t="s">
        <v>140</v>
      </c>
      <c r="E1008" s="197" t="s">
        <v>1760</v>
      </c>
      <c r="F1008" s="198" t="s">
        <v>1761</v>
      </c>
      <c r="G1008" s="199" t="s">
        <v>360</v>
      </c>
      <c r="H1008" s="200">
        <v>3</v>
      </c>
      <c r="I1008" s="201"/>
      <c r="J1008" s="202">
        <f>ROUND(I1008*H1008,2)</f>
        <v>0</v>
      </c>
      <c r="K1008" s="198" t="s">
        <v>144</v>
      </c>
      <c r="L1008" s="41"/>
      <c r="M1008" s="203" t="s">
        <v>19</v>
      </c>
      <c r="N1008" s="204" t="s">
        <v>43</v>
      </c>
      <c r="O1008" s="77"/>
      <c r="P1008" s="205">
        <f>O1008*H1008</f>
        <v>0</v>
      </c>
      <c r="Q1008" s="205">
        <v>0</v>
      </c>
      <c r="R1008" s="205">
        <f>Q1008*H1008</f>
        <v>0</v>
      </c>
      <c r="S1008" s="205">
        <v>0</v>
      </c>
      <c r="T1008" s="206">
        <f>S1008*H1008</f>
        <v>0</v>
      </c>
      <c r="AR1008" s="15" t="s">
        <v>236</v>
      </c>
      <c r="AT1008" s="15" t="s">
        <v>140</v>
      </c>
      <c r="AU1008" s="15" t="s">
        <v>79</v>
      </c>
      <c r="AY1008" s="15" t="s">
        <v>138</v>
      </c>
      <c r="BE1008" s="207">
        <f>IF(N1008="základní",J1008,0)</f>
        <v>0</v>
      </c>
      <c r="BF1008" s="207">
        <f>IF(N1008="snížená",J1008,0)</f>
        <v>0</v>
      </c>
      <c r="BG1008" s="207">
        <f>IF(N1008="zákl. přenesená",J1008,0)</f>
        <v>0</v>
      </c>
      <c r="BH1008" s="207">
        <f>IF(N1008="sníž. přenesená",J1008,0)</f>
        <v>0</v>
      </c>
      <c r="BI1008" s="207">
        <f>IF(N1008="nulová",J1008,0)</f>
        <v>0</v>
      </c>
      <c r="BJ1008" s="15" t="s">
        <v>77</v>
      </c>
      <c r="BK1008" s="207">
        <f>ROUND(I1008*H1008,2)</f>
        <v>0</v>
      </c>
      <c r="BL1008" s="15" t="s">
        <v>236</v>
      </c>
      <c r="BM1008" s="15" t="s">
        <v>1762</v>
      </c>
    </row>
    <row r="1009" spans="2:47" s="1" customFormat="1" ht="12">
      <c r="B1009" s="36"/>
      <c r="C1009" s="37"/>
      <c r="D1009" s="208" t="s">
        <v>147</v>
      </c>
      <c r="E1009" s="37"/>
      <c r="F1009" s="209" t="s">
        <v>1763</v>
      </c>
      <c r="G1009" s="37"/>
      <c r="H1009" s="37"/>
      <c r="I1009" s="122"/>
      <c r="J1009" s="37"/>
      <c r="K1009" s="37"/>
      <c r="L1009" s="41"/>
      <c r="M1009" s="210"/>
      <c r="N1009" s="77"/>
      <c r="O1009" s="77"/>
      <c r="P1009" s="77"/>
      <c r="Q1009" s="77"/>
      <c r="R1009" s="77"/>
      <c r="S1009" s="77"/>
      <c r="T1009" s="78"/>
      <c r="AT1009" s="15" t="s">
        <v>147</v>
      </c>
      <c r="AU1009" s="15" t="s">
        <v>79</v>
      </c>
    </row>
    <row r="1010" spans="2:65" s="1" customFormat="1" ht="16.5" customHeight="1">
      <c r="B1010" s="36"/>
      <c r="C1010" s="233" t="s">
        <v>1764</v>
      </c>
      <c r="D1010" s="233" t="s">
        <v>213</v>
      </c>
      <c r="E1010" s="234" t="s">
        <v>1765</v>
      </c>
      <c r="F1010" s="235" t="s">
        <v>1766</v>
      </c>
      <c r="G1010" s="236" t="s">
        <v>360</v>
      </c>
      <c r="H1010" s="237">
        <v>3</v>
      </c>
      <c r="I1010" s="238"/>
      <c r="J1010" s="239">
        <f>ROUND(I1010*H1010,2)</f>
        <v>0</v>
      </c>
      <c r="K1010" s="235" t="s">
        <v>144</v>
      </c>
      <c r="L1010" s="240"/>
      <c r="M1010" s="241" t="s">
        <v>19</v>
      </c>
      <c r="N1010" s="242" t="s">
        <v>43</v>
      </c>
      <c r="O1010" s="77"/>
      <c r="P1010" s="205">
        <f>O1010*H1010</f>
        <v>0</v>
      </c>
      <c r="Q1010" s="205">
        <v>0.00455</v>
      </c>
      <c r="R1010" s="205">
        <f>Q1010*H1010</f>
        <v>0.01365</v>
      </c>
      <c r="S1010" s="205">
        <v>0</v>
      </c>
      <c r="T1010" s="206">
        <f>S1010*H1010</f>
        <v>0</v>
      </c>
      <c r="AR1010" s="15" t="s">
        <v>338</v>
      </c>
      <c r="AT1010" s="15" t="s">
        <v>213</v>
      </c>
      <c r="AU1010" s="15" t="s">
        <v>79</v>
      </c>
      <c r="AY1010" s="15" t="s">
        <v>138</v>
      </c>
      <c r="BE1010" s="207">
        <f>IF(N1010="základní",J1010,0)</f>
        <v>0</v>
      </c>
      <c r="BF1010" s="207">
        <f>IF(N1010="snížená",J1010,0)</f>
        <v>0</v>
      </c>
      <c r="BG1010" s="207">
        <f>IF(N1010="zákl. přenesená",J1010,0)</f>
        <v>0</v>
      </c>
      <c r="BH1010" s="207">
        <f>IF(N1010="sníž. přenesená",J1010,0)</f>
        <v>0</v>
      </c>
      <c r="BI1010" s="207">
        <f>IF(N1010="nulová",J1010,0)</f>
        <v>0</v>
      </c>
      <c r="BJ1010" s="15" t="s">
        <v>77</v>
      </c>
      <c r="BK1010" s="207">
        <f>ROUND(I1010*H1010,2)</f>
        <v>0</v>
      </c>
      <c r="BL1010" s="15" t="s">
        <v>236</v>
      </c>
      <c r="BM1010" s="15" t="s">
        <v>1767</v>
      </c>
    </row>
    <row r="1011" spans="2:47" s="1" customFormat="1" ht="12">
      <c r="B1011" s="36"/>
      <c r="C1011" s="37"/>
      <c r="D1011" s="208" t="s">
        <v>147</v>
      </c>
      <c r="E1011" s="37"/>
      <c r="F1011" s="209" t="s">
        <v>1766</v>
      </c>
      <c r="G1011" s="37"/>
      <c r="H1011" s="37"/>
      <c r="I1011" s="122"/>
      <c r="J1011" s="37"/>
      <c r="K1011" s="37"/>
      <c r="L1011" s="41"/>
      <c r="M1011" s="210"/>
      <c r="N1011" s="77"/>
      <c r="O1011" s="77"/>
      <c r="P1011" s="77"/>
      <c r="Q1011" s="77"/>
      <c r="R1011" s="77"/>
      <c r="S1011" s="77"/>
      <c r="T1011" s="78"/>
      <c r="AT1011" s="15" t="s">
        <v>147</v>
      </c>
      <c r="AU1011" s="15" t="s">
        <v>79</v>
      </c>
    </row>
    <row r="1012" spans="2:65" s="1" customFormat="1" ht="16.5" customHeight="1">
      <c r="B1012" s="36"/>
      <c r="C1012" s="196" t="s">
        <v>1768</v>
      </c>
      <c r="D1012" s="196" t="s">
        <v>140</v>
      </c>
      <c r="E1012" s="197" t="s">
        <v>1769</v>
      </c>
      <c r="F1012" s="198" t="s">
        <v>1770</v>
      </c>
      <c r="G1012" s="199" t="s">
        <v>360</v>
      </c>
      <c r="H1012" s="200">
        <v>1</v>
      </c>
      <c r="I1012" s="201"/>
      <c r="J1012" s="202">
        <f>ROUND(I1012*H1012,2)</f>
        <v>0</v>
      </c>
      <c r="K1012" s="198" t="s">
        <v>196</v>
      </c>
      <c r="L1012" s="41"/>
      <c r="M1012" s="203" t="s">
        <v>19</v>
      </c>
      <c r="N1012" s="204" t="s">
        <v>43</v>
      </c>
      <c r="O1012" s="77"/>
      <c r="P1012" s="205">
        <f>O1012*H1012</f>
        <v>0</v>
      </c>
      <c r="Q1012" s="205">
        <v>0</v>
      </c>
      <c r="R1012" s="205">
        <f>Q1012*H1012</f>
        <v>0</v>
      </c>
      <c r="S1012" s="205">
        <v>0</v>
      </c>
      <c r="T1012" s="206">
        <f>S1012*H1012</f>
        <v>0</v>
      </c>
      <c r="AR1012" s="15" t="s">
        <v>236</v>
      </c>
      <c r="AT1012" s="15" t="s">
        <v>140</v>
      </c>
      <c r="AU1012" s="15" t="s">
        <v>79</v>
      </c>
      <c r="AY1012" s="15" t="s">
        <v>138</v>
      </c>
      <c r="BE1012" s="207">
        <f>IF(N1012="základní",J1012,0)</f>
        <v>0</v>
      </c>
      <c r="BF1012" s="207">
        <f>IF(N1012="snížená",J1012,0)</f>
        <v>0</v>
      </c>
      <c r="BG1012" s="207">
        <f>IF(N1012="zákl. přenesená",J1012,0)</f>
        <v>0</v>
      </c>
      <c r="BH1012" s="207">
        <f>IF(N1012="sníž. přenesená",J1012,0)</f>
        <v>0</v>
      </c>
      <c r="BI1012" s="207">
        <f>IF(N1012="nulová",J1012,0)</f>
        <v>0</v>
      </c>
      <c r="BJ1012" s="15" t="s">
        <v>77</v>
      </c>
      <c r="BK1012" s="207">
        <f>ROUND(I1012*H1012,2)</f>
        <v>0</v>
      </c>
      <c r="BL1012" s="15" t="s">
        <v>236</v>
      </c>
      <c r="BM1012" s="15" t="s">
        <v>1771</v>
      </c>
    </row>
    <row r="1013" spans="2:47" s="1" customFormat="1" ht="12">
      <c r="B1013" s="36"/>
      <c r="C1013" s="37"/>
      <c r="D1013" s="208" t="s">
        <v>147</v>
      </c>
      <c r="E1013" s="37"/>
      <c r="F1013" s="209" t="s">
        <v>1772</v>
      </c>
      <c r="G1013" s="37"/>
      <c r="H1013" s="37"/>
      <c r="I1013" s="122"/>
      <c r="J1013" s="37"/>
      <c r="K1013" s="37"/>
      <c r="L1013" s="41"/>
      <c r="M1013" s="210"/>
      <c r="N1013" s="77"/>
      <c r="O1013" s="77"/>
      <c r="P1013" s="77"/>
      <c r="Q1013" s="77"/>
      <c r="R1013" s="77"/>
      <c r="S1013" s="77"/>
      <c r="T1013" s="78"/>
      <c r="AT1013" s="15" t="s">
        <v>147</v>
      </c>
      <c r="AU1013" s="15" t="s">
        <v>79</v>
      </c>
    </row>
    <row r="1014" spans="2:65" s="1" customFormat="1" ht="16.5" customHeight="1">
      <c r="B1014" s="36"/>
      <c r="C1014" s="233" t="s">
        <v>1773</v>
      </c>
      <c r="D1014" s="233" t="s">
        <v>213</v>
      </c>
      <c r="E1014" s="234" t="s">
        <v>1774</v>
      </c>
      <c r="F1014" s="235" t="s">
        <v>1775</v>
      </c>
      <c r="G1014" s="236" t="s">
        <v>360</v>
      </c>
      <c r="H1014" s="237">
        <v>1</v>
      </c>
      <c r="I1014" s="238"/>
      <c r="J1014" s="239">
        <f>ROUND(I1014*H1014,2)</f>
        <v>0</v>
      </c>
      <c r="K1014" s="235" t="s">
        <v>196</v>
      </c>
      <c r="L1014" s="240"/>
      <c r="M1014" s="241" t="s">
        <v>19</v>
      </c>
      <c r="N1014" s="242" t="s">
        <v>43</v>
      </c>
      <c r="O1014" s="77"/>
      <c r="P1014" s="205">
        <f>O1014*H1014</f>
        <v>0</v>
      </c>
      <c r="Q1014" s="205">
        <v>0.0042</v>
      </c>
      <c r="R1014" s="205">
        <f>Q1014*H1014</f>
        <v>0.0042</v>
      </c>
      <c r="S1014" s="205">
        <v>0</v>
      </c>
      <c r="T1014" s="206">
        <f>S1014*H1014</f>
        <v>0</v>
      </c>
      <c r="AR1014" s="15" t="s">
        <v>338</v>
      </c>
      <c r="AT1014" s="15" t="s">
        <v>213</v>
      </c>
      <c r="AU1014" s="15" t="s">
        <v>79</v>
      </c>
      <c r="AY1014" s="15" t="s">
        <v>138</v>
      </c>
      <c r="BE1014" s="207">
        <f>IF(N1014="základní",J1014,0)</f>
        <v>0</v>
      </c>
      <c r="BF1014" s="207">
        <f>IF(N1014="snížená",J1014,0)</f>
        <v>0</v>
      </c>
      <c r="BG1014" s="207">
        <f>IF(N1014="zákl. přenesená",J1014,0)</f>
        <v>0</v>
      </c>
      <c r="BH1014" s="207">
        <f>IF(N1014="sníž. přenesená",J1014,0)</f>
        <v>0</v>
      </c>
      <c r="BI1014" s="207">
        <f>IF(N1014="nulová",J1014,0)</f>
        <v>0</v>
      </c>
      <c r="BJ1014" s="15" t="s">
        <v>77</v>
      </c>
      <c r="BK1014" s="207">
        <f>ROUND(I1014*H1014,2)</f>
        <v>0</v>
      </c>
      <c r="BL1014" s="15" t="s">
        <v>236</v>
      </c>
      <c r="BM1014" s="15" t="s">
        <v>1776</v>
      </c>
    </row>
    <row r="1015" spans="2:47" s="1" customFormat="1" ht="12">
      <c r="B1015" s="36"/>
      <c r="C1015" s="37"/>
      <c r="D1015" s="208" t="s">
        <v>147</v>
      </c>
      <c r="E1015" s="37"/>
      <c r="F1015" s="209" t="s">
        <v>1777</v>
      </c>
      <c r="G1015" s="37"/>
      <c r="H1015" s="37"/>
      <c r="I1015" s="122"/>
      <c r="J1015" s="37"/>
      <c r="K1015" s="37"/>
      <c r="L1015" s="41"/>
      <c r="M1015" s="210"/>
      <c r="N1015" s="77"/>
      <c r="O1015" s="77"/>
      <c r="P1015" s="77"/>
      <c r="Q1015" s="77"/>
      <c r="R1015" s="77"/>
      <c r="S1015" s="77"/>
      <c r="T1015" s="78"/>
      <c r="AT1015" s="15" t="s">
        <v>147</v>
      </c>
      <c r="AU1015" s="15" t="s">
        <v>79</v>
      </c>
    </row>
    <row r="1016" spans="2:65" s="1" customFormat="1" ht="16.5" customHeight="1">
      <c r="B1016" s="36"/>
      <c r="C1016" s="233" t="s">
        <v>1778</v>
      </c>
      <c r="D1016" s="233" t="s">
        <v>213</v>
      </c>
      <c r="E1016" s="234" t="s">
        <v>1779</v>
      </c>
      <c r="F1016" s="235" t="s">
        <v>1780</v>
      </c>
      <c r="G1016" s="236" t="s">
        <v>360</v>
      </c>
      <c r="H1016" s="237">
        <v>3</v>
      </c>
      <c r="I1016" s="238"/>
      <c r="J1016" s="239">
        <f>ROUND(I1016*H1016,2)</f>
        <v>0</v>
      </c>
      <c r="K1016" s="235" t="s">
        <v>196</v>
      </c>
      <c r="L1016" s="240"/>
      <c r="M1016" s="241" t="s">
        <v>19</v>
      </c>
      <c r="N1016" s="242" t="s">
        <v>43</v>
      </c>
      <c r="O1016" s="77"/>
      <c r="P1016" s="205">
        <f>O1016*H1016</f>
        <v>0</v>
      </c>
      <c r="Q1016" s="205">
        <v>0.0003</v>
      </c>
      <c r="R1016" s="205">
        <f>Q1016*H1016</f>
        <v>0.0009</v>
      </c>
      <c r="S1016" s="205">
        <v>0</v>
      </c>
      <c r="T1016" s="206">
        <f>S1016*H1016</f>
        <v>0</v>
      </c>
      <c r="AR1016" s="15" t="s">
        <v>338</v>
      </c>
      <c r="AT1016" s="15" t="s">
        <v>213</v>
      </c>
      <c r="AU1016" s="15" t="s">
        <v>79</v>
      </c>
      <c r="AY1016" s="15" t="s">
        <v>138</v>
      </c>
      <c r="BE1016" s="207">
        <f>IF(N1016="základní",J1016,0)</f>
        <v>0</v>
      </c>
      <c r="BF1016" s="207">
        <f>IF(N1016="snížená",J1016,0)</f>
        <v>0</v>
      </c>
      <c r="BG1016" s="207">
        <f>IF(N1016="zákl. přenesená",J1016,0)</f>
        <v>0</v>
      </c>
      <c r="BH1016" s="207">
        <f>IF(N1016="sníž. přenesená",J1016,0)</f>
        <v>0</v>
      </c>
      <c r="BI1016" s="207">
        <f>IF(N1016="nulová",J1016,0)</f>
        <v>0</v>
      </c>
      <c r="BJ1016" s="15" t="s">
        <v>77</v>
      </c>
      <c r="BK1016" s="207">
        <f>ROUND(I1016*H1016,2)</f>
        <v>0</v>
      </c>
      <c r="BL1016" s="15" t="s">
        <v>236</v>
      </c>
      <c r="BM1016" s="15" t="s">
        <v>1781</v>
      </c>
    </row>
    <row r="1017" spans="2:47" s="1" customFormat="1" ht="12">
      <c r="B1017" s="36"/>
      <c r="C1017" s="37"/>
      <c r="D1017" s="208" t="s">
        <v>147</v>
      </c>
      <c r="E1017" s="37"/>
      <c r="F1017" s="209" t="s">
        <v>1782</v>
      </c>
      <c r="G1017" s="37"/>
      <c r="H1017" s="37"/>
      <c r="I1017" s="122"/>
      <c r="J1017" s="37"/>
      <c r="K1017" s="37"/>
      <c r="L1017" s="41"/>
      <c r="M1017" s="210"/>
      <c r="N1017" s="77"/>
      <c r="O1017" s="77"/>
      <c r="P1017" s="77"/>
      <c r="Q1017" s="77"/>
      <c r="R1017" s="77"/>
      <c r="S1017" s="77"/>
      <c r="T1017" s="78"/>
      <c r="AT1017" s="15" t="s">
        <v>147</v>
      </c>
      <c r="AU1017" s="15" t="s">
        <v>79</v>
      </c>
    </row>
    <row r="1018" spans="2:65" s="1" customFormat="1" ht="16.5" customHeight="1">
      <c r="B1018" s="36"/>
      <c r="C1018" s="196" t="s">
        <v>1783</v>
      </c>
      <c r="D1018" s="196" t="s">
        <v>140</v>
      </c>
      <c r="E1018" s="197" t="s">
        <v>1784</v>
      </c>
      <c r="F1018" s="198" t="s">
        <v>1785</v>
      </c>
      <c r="G1018" s="199" t="s">
        <v>360</v>
      </c>
      <c r="H1018" s="200">
        <v>1</v>
      </c>
      <c r="I1018" s="201"/>
      <c r="J1018" s="202">
        <f>ROUND(I1018*H1018,2)</f>
        <v>0</v>
      </c>
      <c r="K1018" s="198" t="s">
        <v>196</v>
      </c>
      <c r="L1018" s="41"/>
      <c r="M1018" s="203" t="s">
        <v>19</v>
      </c>
      <c r="N1018" s="204" t="s">
        <v>43</v>
      </c>
      <c r="O1018" s="77"/>
      <c r="P1018" s="205">
        <f>O1018*H1018</f>
        <v>0</v>
      </c>
      <c r="Q1018" s="205">
        <v>0</v>
      </c>
      <c r="R1018" s="205">
        <f>Q1018*H1018</f>
        <v>0</v>
      </c>
      <c r="S1018" s="205">
        <v>0</v>
      </c>
      <c r="T1018" s="206">
        <f>S1018*H1018</f>
        <v>0</v>
      </c>
      <c r="AR1018" s="15" t="s">
        <v>236</v>
      </c>
      <c r="AT1018" s="15" t="s">
        <v>140</v>
      </c>
      <c r="AU1018" s="15" t="s">
        <v>79</v>
      </c>
      <c r="AY1018" s="15" t="s">
        <v>138</v>
      </c>
      <c r="BE1018" s="207">
        <f>IF(N1018="základní",J1018,0)</f>
        <v>0</v>
      </c>
      <c r="BF1018" s="207">
        <f>IF(N1018="snížená",J1018,0)</f>
        <v>0</v>
      </c>
      <c r="BG1018" s="207">
        <f>IF(N1018="zákl. přenesená",J1018,0)</f>
        <v>0</v>
      </c>
      <c r="BH1018" s="207">
        <f>IF(N1018="sníž. přenesená",J1018,0)</f>
        <v>0</v>
      </c>
      <c r="BI1018" s="207">
        <f>IF(N1018="nulová",J1018,0)</f>
        <v>0</v>
      </c>
      <c r="BJ1018" s="15" t="s">
        <v>77</v>
      </c>
      <c r="BK1018" s="207">
        <f>ROUND(I1018*H1018,2)</f>
        <v>0</v>
      </c>
      <c r="BL1018" s="15" t="s">
        <v>236</v>
      </c>
      <c r="BM1018" s="15" t="s">
        <v>1786</v>
      </c>
    </row>
    <row r="1019" spans="2:47" s="1" customFormat="1" ht="12">
      <c r="B1019" s="36"/>
      <c r="C1019" s="37"/>
      <c r="D1019" s="208" t="s">
        <v>147</v>
      </c>
      <c r="E1019" s="37"/>
      <c r="F1019" s="209" t="s">
        <v>1787</v>
      </c>
      <c r="G1019" s="37"/>
      <c r="H1019" s="37"/>
      <c r="I1019" s="122"/>
      <c r="J1019" s="37"/>
      <c r="K1019" s="37"/>
      <c r="L1019" s="41"/>
      <c r="M1019" s="210"/>
      <c r="N1019" s="77"/>
      <c r="O1019" s="77"/>
      <c r="P1019" s="77"/>
      <c r="Q1019" s="77"/>
      <c r="R1019" s="77"/>
      <c r="S1019" s="77"/>
      <c r="T1019" s="78"/>
      <c r="AT1019" s="15" t="s">
        <v>147</v>
      </c>
      <c r="AU1019" s="15" t="s">
        <v>79</v>
      </c>
    </row>
    <row r="1020" spans="2:65" s="1" customFormat="1" ht="16.5" customHeight="1">
      <c r="B1020" s="36"/>
      <c r="C1020" s="233" t="s">
        <v>1788</v>
      </c>
      <c r="D1020" s="233" t="s">
        <v>213</v>
      </c>
      <c r="E1020" s="234" t="s">
        <v>1789</v>
      </c>
      <c r="F1020" s="235" t="s">
        <v>1790</v>
      </c>
      <c r="G1020" s="236" t="s">
        <v>360</v>
      </c>
      <c r="H1020" s="237">
        <v>1</v>
      </c>
      <c r="I1020" s="238"/>
      <c r="J1020" s="239">
        <f>ROUND(I1020*H1020,2)</f>
        <v>0</v>
      </c>
      <c r="K1020" s="235" t="s">
        <v>196</v>
      </c>
      <c r="L1020" s="240"/>
      <c r="M1020" s="241" t="s">
        <v>19</v>
      </c>
      <c r="N1020" s="242" t="s">
        <v>43</v>
      </c>
      <c r="O1020" s="77"/>
      <c r="P1020" s="205">
        <f>O1020*H1020</f>
        <v>0</v>
      </c>
      <c r="Q1020" s="205">
        <v>0</v>
      </c>
      <c r="R1020" s="205">
        <f>Q1020*H1020</f>
        <v>0</v>
      </c>
      <c r="S1020" s="205">
        <v>0</v>
      </c>
      <c r="T1020" s="206">
        <f>S1020*H1020</f>
        <v>0</v>
      </c>
      <c r="AR1020" s="15" t="s">
        <v>338</v>
      </c>
      <c r="AT1020" s="15" t="s">
        <v>213</v>
      </c>
      <c r="AU1020" s="15" t="s">
        <v>79</v>
      </c>
      <c r="AY1020" s="15" t="s">
        <v>138</v>
      </c>
      <c r="BE1020" s="207">
        <f>IF(N1020="základní",J1020,0)</f>
        <v>0</v>
      </c>
      <c r="BF1020" s="207">
        <f>IF(N1020="snížená",J1020,0)</f>
        <v>0</v>
      </c>
      <c r="BG1020" s="207">
        <f>IF(N1020="zákl. přenesená",J1020,0)</f>
        <v>0</v>
      </c>
      <c r="BH1020" s="207">
        <f>IF(N1020="sníž. přenesená",J1020,0)</f>
        <v>0</v>
      </c>
      <c r="BI1020" s="207">
        <f>IF(N1020="nulová",J1020,0)</f>
        <v>0</v>
      </c>
      <c r="BJ1020" s="15" t="s">
        <v>77</v>
      </c>
      <c r="BK1020" s="207">
        <f>ROUND(I1020*H1020,2)</f>
        <v>0</v>
      </c>
      <c r="BL1020" s="15" t="s">
        <v>236</v>
      </c>
      <c r="BM1020" s="15" t="s">
        <v>1791</v>
      </c>
    </row>
    <row r="1021" spans="2:47" s="1" customFormat="1" ht="12">
      <c r="B1021" s="36"/>
      <c r="C1021" s="37"/>
      <c r="D1021" s="208" t="s">
        <v>147</v>
      </c>
      <c r="E1021" s="37"/>
      <c r="F1021" s="209" t="s">
        <v>1792</v>
      </c>
      <c r="G1021" s="37"/>
      <c r="H1021" s="37"/>
      <c r="I1021" s="122"/>
      <c r="J1021" s="37"/>
      <c r="K1021" s="37"/>
      <c r="L1021" s="41"/>
      <c r="M1021" s="210"/>
      <c r="N1021" s="77"/>
      <c r="O1021" s="77"/>
      <c r="P1021" s="77"/>
      <c r="Q1021" s="77"/>
      <c r="R1021" s="77"/>
      <c r="S1021" s="77"/>
      <c r="T1021" s="78"/>
      <c r="AT1021" s="15" t="s">
        <v>147</v>
      </c>
      <c r="AU1021" s="15" t="s">
        <v>79</v>
      </c>
    </row>
    <row r="1022" spans="2:65" s="1" customFormat="1" ht="16.5" customHeight="1">
      <c r="B1022" s="36"/>
      <c r="C1022" s="196" t="s">
        <v>1793</v>
      </c>
      <c r="D1022" s="196" t="s">
        <v>140</v>
      </c>
      <c r="E1022" s="197" t="s">
        <v>1794</v>
      </c>
      <c r="F1022" s="198" t="s">
        <v>1795</v>
      </c>
      <c r="G1022" s="199" t="s">
        <v>360</v>
      </c>
      <c r="H1022" s="200">
        <v>1</v>
      </c>
      <c r="I1022" s="201"/>
      <c r="J1022" s="202">
        <f>ROUND(I1022*H1022,2)</f>
        <v>0</v>
      </c>
      <c r="K1022" s="198" t="s">
        <v>19</v>
      </c>
      <c r="L1022" s="41"/>
      <c r="M1022" s="203" t="s">
        <v>19</v>
      </c>
      <c r="N1022" s="204" t="s">
        <v>43</v>
      </c>
      <c r="O1022" s="77"/>
      <c r="P1022" s="205">
        <f>O1022*H1022</f>
        <v>0</v>
      </c>
      <c r="Q1022" s="205">
        <v>0</v>
      </c>
      <c r="R1022" s="205">
        <f>Q1022*H1022</f>
        <v>0</v>
      </c>
      <c r="S1022" s="205">
        <v>0</v>
      </c>
      <c r="T1022" s="206">
        <f>S1022*H1022</f>
        <v>0</v>
      </c>
      <c r="AR1022" s="15" t="s">
        <v>236</v>
      </c>
      <c r="AT1022" s="15" t="s">
        <v>140</v>
      </c>
      <c r="AU1022" s="15" t="s">
        <v>79</v>
      </c>
      <c r="AY1022" s="15" t="s">
        <v>138</v>
      </c>
      <c r="BE1022" s="207">
        <f>IF(N1022="základní",J1022,0)</f>
        <v>0</v>
      </c>
      <c r="BF1022" s="207">
        <f>IF(N1022="snížená",J1022,0)</f>
        <v>0</v>
      </c>
      <c r="BG1022" s="207">
        <f>IF(N1022="zákl. přenesená",J1022,0)</f>
        <v>0</v>
      </c>
      <c r="BH1022" s="207">
        <f>IF(N1022="sníž. přenesená",J1022,0)</f>
        <v>0</v>
      </c>
      <c r="BI1022" s="207">
        <f>IF(N1022="nulová",J1022,0)</f>
        <v>0</v>
      </c>
      <c r="BJ1022" s="15" t="s">
        <v>77</v>
      </c>
      <c r="BK1022" s="207">
        <f>ROUND(I1022*H1022,2)</f>
        <v>0</v>
      </c>
      <c r="BL1022" s="15" t="s">
        <v>236</v>
      </c>
      <c r="BM1022" s="15" t="s">
        <v>1796</v>
      </c>
    </row>
    <row r="1023" spans="2:47" s="1" customFormat="1" ht="12">
      <c r="B1023" s="36"/>
      <c r="C1023" s="37"/>
      <c r="D1023" s="208" t="s">
        <v>147</v>
      </c>
      <c r="E1023" s="37"/>
      <c r="F1023" s="209" t="s">
        <v>1795</v>
      </c>
      <c r="G1023" s="37"/>
      <c r="H1023" s="37"/>
      <c r="I1023" s="122"/>
      <c r="J1023" s="37"/>
      <c r="K1023" s="37"/>
      <c r="L1023" s="41"/>
      <c r="M1023" s="210"/>
      <c r="N1023" s="77"/>
      <c r="O1023" s="77"/>
      <c r="P1023" s="77"/>
      <c r="Q1023" s="77"/>
      <c r="R1023" s="77"/>
      <c r="S1023" s="77"/>
      <c r="T1023" s="78"/>
      <c r="AT1023" s="15" t="s">
        <v>147</v>
      </c>
      <c r="AU1023" s="15" t="s">
        <v>79</v>
      </c>
    </row>
    <row r="1024" spans="2:65" s="1" customFormat="1" ht="16.5" customHeight="1">
      <c r="B1024" s="36"/>
      <c r="C1024" s="196" t="s">
        <v>1797</v>
      </c>
      <c r="D1024" s="196" t="s">
        <v>140</v>
      </c>
      <c r="E1024" s="197" t="s">
        <v>1798</v>
      </c>
      <c r="F1024" s="198" t="s">
        <v>1799</v>
      </c>
      <c r="G1024" s="199" t="s">
        <v>360</v>
      </c>
      <c r="H1024" s="200">
        <v>1</v>
      </c>
      <c r="I1024" s="201"/>
      <c r="J1024" s="202">
        <f>ROUND(I1024*H1024,2)</f>
        <v>0</v>
      </c>
      <c r="K1024" s="198" t="s">
        <v>19</v>
      </c>
      <c r="L1024" s="41"/>
      <c r="M1024" s="203" t="s">
        <v>19</v>
      </c>
      <c r="N1024" s="204" t="s">
        <v>43</v>
      </c>
      <c r="O1024" s="77"/>
      <c r="P1024" s="205">
        <f>O1024*H1024</f>
        <v>0</v>
      </c>
      <c r="Q1024" s="205">
        <v>0</v>
      </c>
      <c r="R1024" s="205">
        <f>Q1024*H1024</f>
        <v>0</v>
      </c>
      <c r="S1024" s="205">
        <v>0</v>
      </c>
      <c r="T1024" s="206">
        <f>S1024*H1024</f>
        <v>0</v>
      </c>
      <c r="AR1024" s="15" t="s">
        <v>236</v>
      </c>
      <c r="AT1024" s="15" t="s">
        <v>140</v>
      </c>
      <c r="AU1024" s="15" t="s">
        <v>79</v>
      </c>
      <c r="AY1024" s="15" t="s">
        <v>138</v>
      </c>
      <c r="BE1024" s="207">
        <f>IF(N1024="základní",J1024,0)</f>
        <v>0</v>
      </c>
      <c r="BF1024" s="207">
        <f>IF(N1024="snížená",J1024,0)</f>
        <v>0</v>
      </c>
      <c r="BG1024" s="207">
        <f>IF(N1024="zákl. přenesená",J1024,0)</f>
        <v>0</v>
      </c>
      <c r="BH1024" s="207">
        <f>IF(N1024="sníž. přenesená",J1024,0)</f>
        <v>0</v>
      </c>
      <c r="BI1024" s="207">
        <f>IF(N1024="nulová",J1024,0)</f>
        <v>0</v>
      </c>
      <c r="BJ1024" s="15" t="s">
        <v>77</v>
      </c>
      <c r="BK1024" s="207">
        <f>ROUND(I1024*H1024,2)</f>
        <v>0</v>
      </c>
      <c r="BL1024" s="15" t="s">
        <v>236</v>
      </c>
      <c r="BM1024" s="15" t="s">
        <v>1800</v>
      </c>
    </row>
    <row r="1025" spans="2:47" s="1" customFormat="1" ht="12">
      <c r="B1025" s="36"/>
      <c r="C1025" s="37"/>
      <c r="D1025" s="208" t="s">
        <v>147</v>
      </c>
      <c r="E1025" s="37"/>
      <c r="F1025" s="209" t="s">
        <v>1799</v>
      </c>
      <c r="G1025" s="37"/>
      <c r="H1025" s="37"/>
      <c r="I1025" s="122"/>
      <c r="J1025" s="37"/>
      <c r="K1025" s="37"/>
      <c r="L1025" s="41"/>
      <c r="M1025" s="210"/>
      <c r="N1025" s="77"/>
      <c r="O1025" s="77"/>
      <c r="P1025" s="77"/>
      <c r="Q1025" s="77"/>
      <c r="R1025" s="77"/>
      <c r="S1025" s="77"/>
      <c r="T1025" s="78"/>
      <c r="AT1025" s="15" t="s">
        <v>147</v>
      </c>
      <c r="AU1025" s="15" t="s">
        <v>79</v>
      </c>
    </row>
    <row r="1026" spans="2:65" s="1" customFormat="1" ht="16.5" customHeight="1">
      <c r="B1026" s="36"/>
      <c r="C1026" s="196" t="s">
        <v>1801</v>
      </c>
      <c r="D1026" s="196" t="s">
        <v>140</v>
      </c>
      <c r="E1026" s="197" t="s">
        <v>1802</v>
      </c>
      <c r="F1026" s="198" t="s">
        <v>1242</v>
      </c>
      <c r="G1026" s="199" t="s">
        <v>349</v>
      </c>
      <c r="H1026" s="200">
        <v>1</v>
      </c>
      <c r="I1026" s="201"/>
      <c r="J1026" s="202">
        <f>ROUND(I1026*H1026,2)</f>
        <v>0</v>
      </c>
      <c r="K1026" s="198" t="s">
        <v>19</v>
      </c>
      <c r="L1026" s="41"/>
      <c r="M1026" s="203" t="s">
        <v>19</v>
      </c>
      <c r="N1026" s="204" t="s">
        <v>43</v>
      </c>
      <c r="O1026" s="77"/>
      <c r="P1026" s="205">
        <f>O1026*H1026</f>
        <v>0</v>
      </c>
      <c r="Q1026" s="205">
        <v>0</v>
      </c>
      <c r="R1026" s="205">
        <f>Q1026*H1026</f>
        <v>0</v>
      </c>
      <c r="S1026" s="205">
        <v>0</v>
      </c>
      <c r="T1026" s="206">
        <f>S1026*H1026</f>
        <v>0</v>
      </c>
      <c r="AR1026" s="15" t="s">
        <v>236</v>
      </c>
      <c r="AT1026" s="15" t="s">
        <v>140</v>
      </c>
      <c r="AU1026" s="15" t="s">
        <v>79</v>
      </c>
      <c r="AY1026" s="15" t="s">
        <v>138</v>
      </c>
      <c r="BE1026" s="207">
        <f>IF(N1026="základní",J1026,0)</f>
        <v>0</v>
      </c>
      <c r="BF1026" s="207">
        <f>IF(N1026="snížená",J1026,0)</f>
        <v>0</v>
      </c>
      <c r="BG1026" s="207">
        <f>IF(N1026="zákl. přenesená",J1026,0)</f>
        <v>0</v>
      </c>
      <c r="BH1026" s="207">
        <f>IF(N1026="sníž. přenesená",J1026,0)</f>
        <v>0</v>
      </c>
      <c r="BI1026" s="207">
        <f>IF(N1026="nulová",J1026,0)</f>
        <v>0</v>
      </c>
      <c r="BJ1026" s="15" t="s">
        <v>77</v>
      </c>
      <c r="BK1026" s="207">
        <f>ROUND(I1026*H1026,2)</f>
        <v>0</v>
      </c>
      <c r="BL1026" s="15" t="s">
        <v>236</v>
      </c>
      <c r="BM1026" s="15" t="s">
        <v>1803</v>
      </c>
    </row>
    <row r="1027" spans="2:47" s="1" customFormat="1" ht="12">
      <c r="B1027" s="36"/>
      <c r="C1027" s="37"/>
      <c r="D1027" s="208" t="s">
        <v>147</v>
      </c>
      <c r="E1027" s="37"/>
      <c r="F1027" s="209" t="s">
        <v>1242</v>
      </c>
      <c r="G1027" s="37"/>
      <c r="H1027" s="37"/>
      <c r="I1027" s="122"/>
      <c r="J1027" s="37"/>
      <c r="K1027" s="37"/>
      <c r="L1027" s="41"/>
      <c r="M1027" s="210"/>
      <c r="N1027" s="77"/>
      <c r="O1027" s="77"/>
      <c r="P1027" s="77"/>
      <c r="Q1027" s="77"/>
      <c r="R1027" s="77"/>
      <c r="S1027" s="77"/>
      <c r="T1027" s="78"/>
      <c r="AT1027" s="15" t="s">
        <v>147</v>
      </c>
      <c r="AU1027" s="15" t="s">
        <v>79</v>
      </c>
    </row>
    <row r="1028" spans="2:47" s="1" customFormat="1" ht="12">
      <c r="B1028" s="36"/>
      <c r="C1028" s="37"/>
      <c r="D1028" s="208" t="s">
        <v>317</v>
      </c>
      <c r="E1028" s="37"/>
      <c r="F1028" s="243" t="s">
        <v>1804</v>
      </c>
      <c r="G1028" s="37"/>
      <c r="H1028" s="37"/>
      <c r="I1028" s="122"/>
      <c r="J1028" s="37"/>
      <c r="K1028" s="37"/>
      <c r="L1028" s="41"/>
      <c r="M1028" s="210"/>
      <c r="N1028" s="77"/>
      <c r="O1028" s="77"/>
      <c r="P1028" s="77"/>
      <c r="Q1028" s="77"/>
      <c r="R1028" s="77"/>
      <c r="S1028" s="77"/>
      <c r="T1028" s="78"/>
      <c r="AT1028" s="15" t="s">
        <v>317</v>
      </c>
      <c r="AU1028" s="15" t="s">
        <v>79</v>
      </c>
    </row>
    <row r="1029" spans="2:65" s="1" customFormat="1" ht="16.5" customHeight="1">
      <c r="B1029" s="36"/>
      <c r="C1029" s="196" t="s">
        <v>1805</v>
      </c>
      <c r="D1029" s="196" t="s">
        <v>140</v>
      </c>
      <c r="E1029" s="197" t="s">
        <v>1366</v>
      </c>
      <c r="F1029" s="198" t="s">
        <v>1806</v>
      </c>
      <c r="G1029" s="199" t="s">
        <v>1807</v>
      </c>
      <c r="H1029" s="200">
        <v>1</v>
      </c>
      <c r="I1029" s="201"/>
      <c r="J1029" s="202">
        <f>ROUND(I1029*H1029,2)</f>
        <v>0</v>
      </c>
      <c r="K1029" s="198" t="s">
        <v>19</v>
      </c>
      <c r="L1029" s="41"/>
      <c r="M1029" s="203" t="s">
        <v>19</v>
      </c>
      <c r="N1029" s="204" t="s">
        <v>43</v>
      </c>
      <c r="O1029" s="77"/>
      <c r="P1029" s="205">
        <f>O1029*H1029</f>
        <v>0</v>
      </c>
      <c r="Q1029" s="205">
        <v>0</v>
      </c>
      <c r="R1029" s="205">
        <f>Q1029*H1029</f>
        <v>0</v>
      </c>
      <c r="S1029" s="205">
        <v>0</v>
      </c>
      <c r="T1029" s="206">
        <f>S1029*H1029</f>
        <v>0</v>
      </c>
      <c r="AR1029" s="15" t="s">
        <v>236</v>
      </c>
      <c r="AT1029" s="15" t="s">
        <v>140</v>
      </c>
      <c r="AU1029" s="15" t="s">
        <v>79</v>
      </c>
      <c r="AY1029" s="15" t="s">
        <v>138</v>
      </c>
      <c r="BE1029" s="207">
        <f>IF(N1029="základní",J1029,0)</f>
        <v>0</v>
      </c>
      <c r="BF1029" s="207">
        <f>IF(N1029="snížená",J1029,0)</f>
        <v>0</v>
      </c>
      <c r="BG1029" s="207">
        <f>IF(N1029="zákl. přenesená",J1029,0)</f>
        <v>0</v>
      </c>
      <c r="BH1029" s="207">
        <f>IF(N1029="sníž. přenesená",J1029,0)</f>
        <v>0</v>
      </c>
      <c r="BI1029" s="207">
        <f>IF(N1029="nulová",J1029,0)</f>
        <v>0</v>
      </c>
      <c r="BJ1029" s="15" t="s">
        <v>77</v>
      </c>
      <c r="BK1029" s="207">
        <f>ROUND(I1029*H1029,2)</f>
        <v>0</v>
      </c>
      <c r="BL1029" s="15" t="s">
        <v>236</v>
      </c>
      <c r="BM1029" s="15" t="s">
        <v>1808</v>
      </c>
    </row>
    <row r="1030" spans="2:47" s="1" customFormat="1" ht="12">
      <c r="B1030" s="36"/>
      <c r="C1030" s="37"/>
      <c r="D1030" s="208" t="s">
        <v>147</v>
      </c>
      <c r="E1030" s="37"/>
      <c r="F1030" s="209" t="s">
        <v>1806</v>
      </c>
      <c r="G1030" s="37"/>
      <c r="H1030" s="37"/>
      <c r="I1030" s="122"/>
      <c r="J1030" s="37"/>
      <c r="K1030" s="37"/>
      <c r="L1030" s="41"/>
      <c r="M1030" s="210"/>
      <c r="N1030" s="77"/>
      <c r="O1030" s="77"/>
      <c r="P1030" s="77"/>
      <c r="Q1030" s="77"/>
      <c r="R1030" s="77"/>
      <c r="S1030" s="77"/>
      <c r="T1030" s="78"/>
      <c r="AT1030" s="15" t="s">
        <v>147</v>
      </c>
      <c r="AU1030" s="15" t="s">
        <v>79</v>
      </c>
    </row>
    <row r="1031" spans="2:65" s="1" customFormat="1" ht="16.5" customHeight="1">
      <c r="B1031" s="36"/>
      <c r="C1031" s="196" t="s">
        <v>1809</v>
      </c>
      <c r="D1031" s="196" t="s">
        <v>140</v>
      </c>
      <c r="E1031" s="197" t="s">
        <v>1697</v>
      </c>
      <c r="F1031" s="198" t="s">
        <v>1698</v>
      </c>
      <c r="G1031" s="199" t="s">
        <v>1046</v>
      </c>
      <c r="H1031" s="244"/>
      <c r="I1031" s="201"/>
      <c r="J1031" s="202">
        <f>ROUND(I1031*H1031,2)</f>
        <v>0</v>
      </c>
      <c r="K1031" s="198" t="s">
        <v>144</v>
      </c>
      <c r="L1031" s="41"/>
      <c r="M1031" s="203" t="s">
        <v>19</v>
      </c>
      <c r="N1031" s="204" t="s">
        <v>43</v>
      </c>
      <c r="O1031" s="77"/>
      <c r="P1031" s="205">
        <f>O1031*H1031</f>
        <v>0</v>
      </c>
      <c r="Q1031" s="205">
        <v>0</v>
      </c>
      <c r="R1031" s="205">
        <f>Q1031*H1031</f>
        <v>0</v>
      </c>
      <c r="S1031" s="205">
        <v>0</v>
      </c>
      <c r="T1031" s="206">
        <f>S1031*H1031</f>
        <v>0</v>
      </c>
      <c r="AR1031" s="15" t="s">
        <v>236</v>
      </c>
      <c r="AT1031" s="15" t="s">
        <v>140</v>
      </c>
      <c r="AU1031" s="15" t="s">
        <v>79</v>
      </c>
      <c r="AY1031" s="15" t="s">
        <v>138</v>
      </c>
      <c r="BE1031" s="207">
        <f>IF(N1031="základní",J1031,0)</f>
        <v>0</v>
      </c>
      <c r="BF1031" s="207">
        <f>IF(N1031="snížená",J1031,0)</f>
        <v>0</v>
      </c>
      <c r="BG1031" s="207">
        <f>IF(N1031="zákl. přenesená",J1031,0)</f>
        <v>0</v>
      </c>
      <c r="BH1031" s="207">
        <f>IF(N1031="sníž. přenesená",J1031,0)</f>
        <v>0</v>
      </c>
      <c r="BI1031" s="207">
        <f>IF(N1031="nulová",J1031,0)</f>
        <v>0</v>
      </c>
      <c r="BJ1031" s="15" t="s">
        <v>77</v>
      </c>
      <c r="BK1031" s="207">
        <f>ROUND(I1031*H1031,2)</f>
        <v>0</v>
      </c>
      <c r="BL1031" s="15" t="s">
        <v>236</v>
      </c>
      <c r="BM1031" s="15" t="s">
        <v>1810</v>
      </c>
    </row>
    <row r="1032" spans="2:47" s="1" customFormat="1" ht="12">
      <c r="B1032" s="36"/>
      <c r="C1032" s="37"/>
      <c r="D1032" s="208" t="s">
        <v>147</v>
      </c>
      <c r="E1032" s="37"/>
      <c r="F1032" s="209" t="s">
        <v>1700</v>
      </c>
      <c r="G1032" s="37"/>
      <c r="H1032" s="37"/>
      <c r="I1032" s="122"/>
      <c r="J1032" s="37"/>
      <c r="K1032" s="37"/>
      <c r="L1032" s="41"/>
      <c r="M1032" s="210"/>
      <c r="N1032" s="77"/>
      <c r="O1032" s="77"/>
      <c r="P1032" s="77"/>
      <c r="Q1032" s="77"/>
      <c r="R1032" s="77"/>
      <c r="S1032" s="77"/>
      <c r="T1032" s="78"/>
      <c r="AT1032" s="15" t="s">
        <v>147</v>
      </c>
      <c r="AU1032" s="15" t="s">
        <v>79</v>
      </c>
    </row>
    <row r="1033" spans="2:63" s="10" customFormat="1" ht="22.8" customHeight="1">
      <c r="B1033" s="180"/>
      <c r="C1033" s="181"/>
      <c r="D1033" s="182" t="s">
        <v>71</v>
      </c>
      <c r="E1033" s="194" t="s">
        <v>1811</v>
      </c>
      <c r="F1033" s="194" t="s">
        <v>1812</v>
      </c>
      <c r="G1033" s="181"/>
      <c r="H1033" s="181"/>
      <c r="I1033" s="184"/>
      <c r="J1033" s="195">
        <f>BK1033</f>
        <v>0</v>
      </c>
      <c r="K1033" s="181"/>
      <c r="L1033" s="186"/>
      <c r="M1033" s="187"/>
      <c r="N1033" s="188"/>
      <c r="O1033" s="188"/>
      <c r="P1033" s="189">
        <f>SUM(P1034:P1074)</f>
        <v>0</v>
      </c>
      <c r="Q1033" s="188"/>
      <c r="R1033" s="189">
        <f>SUM(R1034:R1074)</f>
        <v>0.00875</v>
      </c>
      <c r="S1033" s="188"/>
      <c r="T1033" s="190">
        <f>SUM(T1034:T1074)</f>
        <v>0</v>
      </c>
      <c r="AR1033" s="191" t="s">
        <v>79</v>
      </c>
      <c r="AT1033" s="192" t="s">
        <v>71</v>
      </c>
      <c r="AU1033" s="192" t="s">
        <v>77</v>
      </c>
      <c r="AY1033" s="191" t="s">
        <v>138</v>
      </c>
      <c r="BK1033" s="193">
        <f>SUM(BK1034:BK1074)</f>
        <v>0</v>
      </c>
    </row>
    <row r="1034" spans="2:65" s="1" customFormat="1" ht="16.5" customHeight="1">
      <c r="B1034" s="36"/>
      <c r="C1034" s="196" t="s">
        <v>1813</v>
      </c>
      <c r="D1034" s="196" t="s">
        <v>140</v>
      </c>
      <c r="E1034" s="197" t="s">
        <v>1814</v>
      </c>
      <c r="F1034" s="198" t="s">
        <v>1815</v>
      </c>
      <c r="G1034" s="199" t="s">
        <v>360</v>
      </c>
      <c r="H1034" s="200">
        <v>1</v>
      </c>
      <c r="I1034" s="201"/>
      <c r="J1034" s="202">
        <f>ROUND(I1034*H1034,2)</f>
        <v>0</v>
      </c>
      <c r="K1034" s="198" t="s">
        <v>144</v>
      </c>
      <c r="L1034" s="41"/>
      <c r="M1034" s="203" t="s">
        <v>19</v>
      </c>
      <c r="N1034" s="204" t="s">
        <v>43</v>
      </c>
      <c r="O1034" s="77"/>
      <c r="P1034" s="205">
        <f>O1034*H1034</f>
        <v>0</v>
      </c>
      <c r="Q1034" s="205">
        <v>0</v>
      </c>
      <c r="R1034" s="205">
        <f>Q1034*H1034</f>
        <v>0</v>
      </c>
      <c r="S1034" s="205">
        <v>0</v>
      </c>
      <c r="T1034" s="206">
        <f>S1034*H1034</f>
        <v>0</v>
      </c>
      <c r="AR1034" s="15" t="s">
        <v>236</v>
      </c>
      <c r="AT1034" s="15" t="s">
        <v>140</v>
      </c>
      <c r="AU1034" s="15" t="s">
        <v>79</v>
      </c>
      <c r="AY1034" s="15" t="s">
        <v>138</v>
      </c>
      <c r="BE1034" s="207">
        <f>IF(N1034="základní",J1034,0)</f>
        <v>0</v>
      </c>
      <c r="BF1034" s="207">
        <f>IF(N1034="snížená",J1034,0)</f>
        <v>0</v>
      </c>
      <c r="BG1034" s="207">
        <f>IF(N1034="zákl. přenesená",J1034,0)</f>
        <v>0</v>
      </c>
      <c r="BH1034" s="207">
        <f>IF(N1034="sníž. přenesená",J1034,0)</f>
        <v>0</v>
      </c>
      <c r="BI1034" s="207">
        <f>IF(N1034="nulová",J1034,0)</f>
        <v>0</v>
      </c>
      <c r="BJ1034" s="15" t="s">
        <v>77</v>
      </c>
      <c r="BK1034" s="207">
        <f>ROUND(I1034*H1034,2)</f>
        <v>0</v>
      </c>
      <c r="BL1034" s="15" t="s">
        <v>236</v>
      </c>
      <c r="BM1034" s="15" t="s">
        <v>1816</v>
      </c>
    </row>
    <row r="1035" spans="2:47" s="1" customFormat="1" ht="12">
      <c r="B1035" s="36"/>
      <c r="C1035" s="37"/>
      <c r="D1035" s="208" t="s">
        <v>147</v>
      </c>
      <c r="E1035" s="37"/>
      <c r="F1035" s="209" t="s">
        <v>1817</v>
      </c>
      <c r="G1035" s="37"/>
      <c r="H1035" s="37"/>
      <c r="I1035" s="122"/>
      <c r="J1035" s="37"/>
      <c r="K1035" s="37"/>
      <c r="L1035" s="41"/>
      <c r="M1035" s="210"/>
      <c r="N1035" s="77"/>
      <c r="O1035" s="77"/>
      <c r="P1035" s="77"/>
      <c r="Q1035" s="77"/>
      <c r="R1035" s="77"/>
      <c r="S1035" s="77"/>
      <c r="T1035" s="78"/>
      <c r="AT1035" s="15" t="s">
        <v>147</v>
      </c>
      <c r="AU1035" s="15" t="s">
        <v>79</v>
      </c>
    </row>
    <row r="1036" spans="2:65" s="1" customFormat="1" ht="16.5" customHeight="1">
      <c r="B1036" s="36"/>
      <c r="C1036" s="233" t="s">
        <v>1818</v>
      </c>
      <c r="D1036" s="233" t="s">
        <v>213</v>
      </c>
      <c r="E1036" s="234" t="s">
        <v>1819</v>
      </c>
      <c r="F1036" s="235" t="s">
        <v>1820</v>
      </c>
      <c r="G1036" s="236" t="s">
        <v>360</v>
      </c>
      <c r="H1036" s="237">
        <v>1</v>
      </c>
      <c r="I1036" s="238"/>
      <c r="J1036" s="239">
        <f>ROUND(I1036*H1036,2)</f>
        <v>0</v>
      </c>
      <c r="K1036" s="235" t="s">
        <v>19</v>
      </c>
      <c r="L1036" s="240"/>
      <c r="M1036" s="241" t="s">
        <v>19</v>
      </c>
      <c r="N1036" s="242" t="s">
        <v>43</v>
      </c>
      <c r="O1036" s="77"/>
      <c r="P1036" s="205">
        <f>O1036*H1036</f>
        <v>0</v>
      </c>
      <c r="Q1036" s="205">
        <v>0</v>
      </c>
      <c r="R1036" s="205">
        <f>Q1036*H1036</f>
        <v>0</v>
      </c>
      <c r="S1036" s="205">
        <v>0</v>
      </c>
      <c r="T1036" s="206">
        <f>S1036*H1036</f>
        <v>0</v>
      </c>
      <c r="AR1036" s="15" t="s">
        <v>338</v>
      </c>
      <c r="AT1036" s="15" t="s">
        <v>213</v>
      </c>
      <c r="AU1036" s="15" t="s">
        <v>79</v>
      </c>
      <c r="AY1036" s="15" t="s">
        <v>138</v>
      </c>
      <c r="BE1036" s="207">
        <f>IF(N1036="základní",J1036,0)</f>
        <v>0</v>
      </c>
      <c r="BF1036" s="207">
        <f>IF(N1036="snížená",J1036,0)</f>
        <v>0</v>
      </c>
      <c r="BG1036" s="207">
        <f>IF(N1036="zákl. přenesená",J1036,0)</f>
        <v>0</v>
      </c>
      <c r="BH1036" s="207">
        <f>IF(N1036="sníž. přenesená",J1036,0)</f>
        <v>0</v>
      </c>
      <c r="BI1036" s="207">
        <f>IF(N1036="nulová",J1036,0)</f>
        <v>0</v>
      </c>
      <c r="BJ1036" s="15" t="s">
        <v>77</v>
      </c>
      <c r="BK1036" s="207">
        <f>ROUND(I1036*H1036,2)</f>
        <v>0</v>
      </c>
      <c r="BL1036" s="15" t="s">
        <v>236</v>
      </c>
      <c r="BM1036" s="15" t="s">
        <v>1821</v>
      </c>
    </row>
    <row r="1037" spans="2:47" s="1" customFormat="1" ht="12">
      <c r="B1037" s="36"/>
      <c r="C1037" s="37"/>
      <c r="D1037" s="208" t="s">
        <v>147</v>
      </c>
      <c r="E1037" s="37"/>
      <c r="F1037" s="209" t="s">
        <v>1820</v>
      </c>
      <c r="G1037" s="37"/>
      <c r="H1037" s="37"/>
      <c r="I1037" s="122"/>
      <c r="J1037" s="37"/>
      <c r="K1037" s="37"/>
      <c r="L1037" s="41"/>
      <c r="M1037" s="210"/>
      <c r="N1037" s="77"/>
      <c r="O1037" s="77"/>
      <c r="P1037" s="77"/>
      <c r="Q1037" s="77"/>
      <c r="R1037" s="77"/>
      <c r="S1037" s="77"/>
      <c r="T1037" s="78"/>
      <c r="AT1037" s="15" t="s">
        <v>147</v>
      </c>
      <c r="AU1037" s="15" t="s">
        <v>79</v>
      </c>
    </row>
    <row r="1038" spans="2:47" s="1" customFormat="1" ht="12">
      <c r="B1038" s="36"/>
      <c r="C1038" s="37"/>
      <c r="D1038" s="208" t="s">
        <v>317</v>
      </c>
      <c r="E1038" s="37"/>
      <c r="F1038" s="243" t="s">
        <v>1822</v>
      </c>
      <c r="G1038" s="37"/>
      <c r="H1038" s="37"/>
      <c r="I1038" s="122"/>
      <c r="J1038" s="37"/>
      <c r="K1038" s="37"/>
      <c r="L1038" s="41"/>
      <c r="M1038" s="210"/>
      <c r="N1038" s="77"/>
      <c r="O1038" s="77"/>
      <c r="P1038" s="77"/>
      <c r="Q1038" s="77"/>
      <c r="R1038" s="77"/>
      <c r="S1038" s="77"/>
      <c r="T1038" s="78"/>
      <c r="AT1038" s="15" t="s">
        <v>317</v>
      </c>
      <c r="AU1038" s="15" t="s">
        <v>79</v>
      </c>
    </row>
    <row r="1039" spans="2:65" s="1" customFormat="1" ht="16.5" customHeight="1">
      <c r="B1039" s="36"/>
      <c r="C1039" s="196" t="s">
        <v>1823</v>
      </c>
      <c r="D1039" s="196" t="s">
        <v>140</v>
      </c>
      <c r="E1039" s="197" t="s">
        <v>1824</v>
      </c>
      <c r="F1039" s="198" t="s">
        <v>1825</v>
      </c>
      <c r="G1039" s="199" t="s">
        <v>360</v>
      </c>
      <c r="H1039" s="200">
        <v>1</v>
      </c>
      <c r="I1039" s="201"/>
      <c r="J1039" s="202">
        <f>ROUND(I1039*H1039,2)</f>
        <v>0</v>
      </c>
      <c r="K1039" s="198" t="s">
        <v>19</v>
      </c>
      <c r="L1039" s="41"/>
      <c r="M1039" s="203" t="s">
        <v>19</v>
      </c>
      <c r="N1039" s="204" t="s">
        <v>43</v>
      </c>
      <c r="O1039" s="77"/>
      <c r="P1039" s="205">
        <f>O1039*H1039</f>
        <v>0</v>
      </c>
      <c r="Q1039" s="205">
        <v>0</v>
      </c>
      <c r="R1039" s="205">
        <f>Q1039*H1039</f>
        <v>0</v>
      </c>
      <c r="S1039" s="205">
        <v>0</v>
      </c>
      <c r="T1039" s="206">
        <f>S1039*H1039</f>
        <v>0</v>
      </c>
      <c r="AR1039" s="15" t="s">
        <v>236</v>
      </c>
      <c r="AT1039" s="15" t="s">
        <v>140</v>
      </c>
      <c r="AU1039" s="15" t="s">
        <v>79</v>
      </c>
      <c r="AY1039" s="15" t="s">
        <v>138</v>
      </c>
      <c r="BE1039" s="207">
        <f>IF(N1039="základní",J1039,0)</f>
        <v>0</v>
      </c>
      <c r="BF1039" s="207">
        <f>IF(N1039="snížená",J1039,0)</f>
        <v>0</v>
      </c>
      <c r="BG1039" s="207">
        <f>IF(N1039="zákl. přenesená",J1039,0)</f>
        <v>0</v>
      </c>
      <c r="BH1039" s="207">
        <f>IF(N1039="sníž. přenesená",J1039,0)</f>
        <v>0</v>
      </c>
      <c r="BI1039" s="207">
        <f>IF(N1039="nulová",J1039,0)</f>
        <v>0</v>
      </c>
      <c r="BJ1039" s="15" t="s">
        <v>77</v>
      </c>
      <c r="BK1039" s="207">
        <f>ROUND(I1039*H1039,2)</f>
        <v>0</v>
      </c>
      <c r="BL1039" s="15" t="s">
        <v>236</v>
      </c>
      <c r="BM1039" s="15" t="s">
        <v>1826</v>
      </c>
    </row>
    <row r="1040" spans="2:47" s="1" customFormat="1" ht="12">
      <c r="B1040" s="36"/>
      <c r="C1040" s="37"/>
      <c r="D1040" s="208" t="s">
        <v>147</v>
      </c>
      <c r="E1040" s="37"/>
      <c r="F1040" s="209" t="s">
        <v>1825</v>
      </c>
      <c r="G1040" s="37"/>
      <c r="H1040" s="37"/>
      <c r="I1040" s="122"/>
      <c r="J1040" s="37"/>
      <c r="K1040" s="37"/>
      <c r="L1040" s="41"/>
      <c r="M1040" s="210"/>
      <c r="N1040" s="77"/>
      <c r="O1040" s="77"/>
      <c r="P1040" s="77"/>
      <c r="Q1040" s="77"/>
      <c r="R1040" s="77"/>
      <c r="S1040" s="77"/>
      <c r="T1040" s="78"/>
      <c r="AT1040" s="15" t="s">
        <v>147</v>
      </c>
      <c r="AU1040" s="15" t="s">
        <v>79</v>
      </c>
    </row>
    <row r="1041" spans="2:47" s="1" customFormat="1" ht="12">
      <c r="B1041" s="36"/>
      <c r="C1041" s="37"/>
      <c r="D1041" s="208" t="s">
        <v>317</v>
      </c>
      <c r="E1041" s="37"/>
      <c r="F1041" s="243" t="s">
        <v>1827</v>
      </c>
      <c r="G1041" s="37"/>
      <c r="H1041" s="37"/>
      <c r="I1041" s="122"/>
      <c r="J1041" s="37"/>
      <c r="K1041" s="37"/>
      <c r="L1041" s="41"/>
      <c r="M1041" s="210"/>
      <c r="N1041" s="77"/>
      <c r="O1041" s="77"/>
      <c r="P1041" s="77"/>
      <c r="Q1041" s="77"/>
      <c r="R1041" s="77"/>
      <c r="S1041" s="77"/>
      <c r="T1041" s="78"/>
      <c r="AT1041" s="15" t="s">
        <v>317</v>
      </c>
      <c r="AU1041" s="15" t="s">
        <v>79</v>
      </c>
    </row>
    <row r="1042" spans="2:65" s="1" customFormat="1" ht="16.5" customHeight="1">
      <c r="B1042" s="36"/>
      <c r="C1042" s="196" t="s">
        <v>1828</v>
      </c>
      <c r="D1042" s="196" t="s">
        <v>140</v>
      </c>
      <c r="E1042" s="197" t="s">
        <v>1829</v>
      </c>
      <c r="F1042" s="198" t="s">
        <v>1830</v>
      </c>
      <c r="G1042" s="199" t="s">
        <v>360</v>
      </c>
      <c r="H1042" s="200">
        <v>1</v>
      </c>
      <c r="I1042" s="201"/>
      <c r="J1042" s="202">
        <f>ROUND(I1042*H1042,2)</f>
        <v>0</v>
      </c>
      <c r="K1042" s="198" t="s">
        <v>144</v>
      </c>
      <c r="L1042" s="41"/>
      <c r="M1042" s="203" t="s">
        <v>19</v>
      </c>
      <c r="N1042" s="204" t="s">
        <v>43</v>
      </c>
      <c r="O1042" s="77"/>
      <c r="P1042" s="205">
        <f>O1042*H1042</f>
        <v>0</v>
      </c>
      <c r="Q1042" s="205">
        <v>0</v>
      </c>
      <c r="R1042" s="205">
        <f>Q1042*H1042</f>
        <v>0</v>
      </c>
      <c r="S1042" s="205">
        <v>0</v>
      </c>
      <c r="T1042" s="206">
        <f>S1042*H1042</f>
        <v>0</v>
      </c>
      <c r="AR1042" s="15" t="s">
        <v>236</v>
      </c>
      <c r="AT1042" s="15" t="s">
        <v>140</v>
      </c>
      <c r="AU1042" s="15" t="s">
        <v>79</v>
      </c>
      <c r="AY1042" s="15" t="s">
        <v>138</v>
      </c>
      <c r="BE1042" s="207">
        <f>IF(N1042="základní",J1042,0)</f>
        <v>0</v>
      </c>
      <c r="BF1042" s="207">
        <f>IF(N1042="snížená",J1042,0)</f>
        <v>0</v>
      </c>
      <c r="BG1042" s="207">
        <f>IF(N1042="zákl. přenesená",J1042,0)</f>
        <v>0</v>
      </c>
      <c r="BH1042" s="207">
        <f>IF(N1042="sníž. přenesená",J1042,0)</f>
        <v>0</v>
      </c>
      <c r="BI1042" s="207">
        <f>IF(N1042="nulová",J1042,0)</f>
        <v>0</v>
      </c>
      <c r="BJ1042" s="15" t="s">
        <v>77</v>
      </c>
      <c r="BK1042" s="207">
        <f>ROUND(I1042*H1042,2)</f>
        <v>0</v>
      </c>
      <c r="BL1042" s="15" t="s">
        <v>236</v>
      </c>
      <c r="BM1042" s="15" t="s">
        <v>1831</v>
      </c>
    </row>
    <row r="1043" spans="2:47" s="1" customFormat="1" ht="12">
      <c r="B1043" s="36"/>
      <c r="C1043" s="37"/>
      <c r="D1043" s="208" t="s">
        <v>147</v>
      </c>
      <c r="E1043" s="37"/>
      <c r="F1043" s="209" t="s">
        <v>1832</v>
      </c>
      <c r="G1043" s="37"/>
      <c r="H1043" s="37"/>
      <c r="I1043" s="122"/>
      <c r="J1043" s="37"/>
      <c r="K1043" s="37"/>
      <c r="L1043" s="41"/>
      <c r="M1043" s="210"/>
      <c r="N1043" s="77"/>
      <c r="O1043" s="77"/>
      <c r="P1043" s="77"/>
      <c r="Q1043" s="77"/>
      <c r="R1043" s="77"/>
      <c r="S1043" s="77"/>
      <c r="T1043" s="78"/>
      <c r="AT1043" s="15" t="s">
        <v>147</v>
      </c>
      <c r="AU1043" s="15" t="s">
        <v>79</v>
      </c>
    </row>
    <row r="1044" spans="2:65" s="1" customFormat="1" ht="16.5" customHeight="1">
      <c r="B1044" s="36"/>
      <c r="C1044" s="233" t="s">
        <v>1833</v>
      </c>
      <c r="D1044" s="233" t="s">
        <v>213</v>
      </c>
      <c r="E1044" s="234" t="s">
        <v>1834</v>
      </c>
      <c r="F1044" s="235" t="s">
        <v>1835</v>
      </c>
      <c r="G1044" s="236" t="s">
        <v>360</v>
      </c>
      <c r="H1044" s="237">
        <v>1</v>
      </c>
      <c r="I1044" s="238"/>
      <c r="J1044" s="239">
        <f>ROUND(I1044*H1044,2)</f>
        <v>0</v>
      </c>
      <c r="K1044" s="235" t="s">
        <v>19</v>
      </c>
      <c r="L1044" s="240"/>
      <c r="M1044" s="241" t="s">
        <v>19</v>
      </c>
      <c r="N1044" s="242" t="s">
        <v>43</v>
      </c>
      <c r="O1044" s="77"/>
      <c r="P1044" s="205">
        <f>O1044*H1044</f>
        <v>0</v>
      </c>
      <c r="Q1044" s="205">
        <v>0</v>
      </c>
      <c r="R1044" s="205">
        <f>Q1044*H1044</f>
        <v>0</v>
      </c>
      <c r="S1044" s="205">
        <v>0</v>
      </c>
      <c r="T1044" s="206">
        <f>S1044*H1044</f>
        <v>0</v>
      </c>
      <c r="AR1044" s="15" t="s">
        <v>338</v>
      </c>
      <c r="AT1044" s="15" t="s">
        <v>213</v>
      </c>
      <c r="AU1044" s="15" t="s">
        <v>79</v>
      </c>
      <c r="AY1044" s="15" t="s">
        <v>138</v>
      </c>
      <c r="BE1044" s="207">
        <f>IF(N1044="základní",J1044,0)</f>
        <v>0</v>
      </c>
      <c r="BF1044" s="207">
        <f>IF(N1044="snížená",J1044,0)</f>
        <v>0</v>
      </c>
      <c r="BG1044" s="207">
        <f>IF(N1044="zákl. přenesená",J1044,0)</f>
        <v>0</v>
      </c>
      <c r="BH1044" s="207">
        <f>IF(N1044="sníž. přenesená",J1044,0)</f>
        <v>0</v>
      </c>
      <c r="BI1044" s="207">
        <f>IF(N1044="nulová",J1044,0)</f>
        <v>0</v>
      </c>
      <c r="BJ1044" s="15" t="s">
        <v>77</v>
      </c>
      <c r="BK1044" s="207">
        <f>ROUND(I1044*H1044,2)</f>
        <v>0</v>
      </c>
      <c r="BL1044" s="15" t="s">
        <v>236</v>
      </c>
      <c r="BM1044" s="15" t="s">
        <v>1836</v>
      </c>
    </row>
    <row r="1045" spans="2:47" s="1" customFormat="1" ht="12">
      <c r="B1045" s="36"/>
      <c r="C1045" s="37"/>
      <c r="D1045" s="208" t="s">
        <v>147</v>
      </c>
      <c r="E1045" s="37"/>
      <c r="F1045" s="209" t="s">
        <v>1835</v>
      </c>
      <c r="G1045" s="37"/>
      <c r="H1045" s="37"/>
      <c r="I1045" s="122"/>
      <c r="J1045" s="37"/>
      <c r="K1045" s="37"/>
      <c r="L1045" s="41"/>
      <c r="M1045" s="210"/>
      <c r="N1045" s="77"/>
      <c r="O1045" s="77"/>
      <c r="P1045" s="77"/>
      <c r="Q1045" s="77"/>
      <c r="R1045" s="77"/>
      <c r="S1045" s="77"/>
      <c r="T1045" s="78"/>
      <c r="AT1045" s="15" t="s">
        <v>147</v>
      </c>
      <c r="AU1045" s="15" t="s">
        <v>79</v>
      </c>
    </row>
    <row r="1046" spans="2:47" s="1" customFormat="1" ht="12">
      <c r="B1046" s="36"/>
      <c r="C1046" s="37"/>
      <c r="D1046" s="208" t="s">
        <v>317</v>
      </c>
      <c r="E1046" s="37"/>
      <c r="F1046" s="243" t="s">
        <v>1837</v>
      </c>
      <c r="G1046" s="37"/>
      <c r="H1046" s="37"/>
      <c r="I1046" s="122"/>
      <c r="J1046" s="37"/>
      <c r="K1046" s="37"/>
      <c r="L1046" s="41"/>
      <c r="M1046" s="210"/>
      <c r="N1046" s="77"/>
      <c r="O1046" s="77"/>
      <c r="P1046" s="77"/>
      <c r="Q1046" s="77"/>
      <c r="R1046" s="77"/>
      <c r="S1046" s="77"/>
      <c r="T1046" s="78"/>
      <c r="AT1046" s="15" t="s">
        <v>317</v>
      </c>
      <c r="AU1046" s="15" t="s">
        <v>79</v>
      </c>
    </row>
    <row r="1047" spans="2:65" s="1" customFormat="1" ht="16.5" customHeight="1">
      <c r="B1047" s="36"/>
      <c r="C1047" s="196" t="s">
        <v>1838</v>
      </c>
      <c r="D1047" s="196" t="s">
        <v>140</v>
      </c>
      <c r="E1047" s="197" t="s">
        <v>1839</v>
      </c>
      <c r="F1047" s="198" t="s">
        <v>1840</v>
      </c>
      <c r="G1047" s="199" t="s">
        <v>341</v>
      </c>
      <c r="H1047" s="200">
        <v>5</v>
      </c>
      <c r="I1047" s="201"/>
      <c r="J1047" s="202">
        <f>ROUND(I1047*H1047,2)</f>
        <v>0</v>
      </c>
      <c r="K1047" s="198" t="s">
        <v>144</v>
      </c>
      <c r="L1047" s="41"/>
      <c r="M1047" s="203" t="s">
        <v>19</v>
      </c>
      <c r="N1047" s="204" t="s">
        <v>43</v>
      </c>
      <c r="O1047" s="77"/>
      <c r="P1047" s="205">
        <f>O1047*H1047</f>
        <v>0</v>
      </c>
      <c r="Q1047" s="205">
        <v>0.00175</v>
      </c>
      <c r="R1047" s="205">
        <f>Q1047*H1047</f>
        <v>0.00875</v>
      </c>
      <c r="S1047" s="205">
        <v>0</v>
      </c>
      <c r="T1047" s="206">
        <f>S1047*H1047</f>
        <v>0</v>
      </c>
      <c r="AR1047" s="15" t="s">
        <v>236</v>
      </c>
      <c r="AT1047" s="15" t="s">
        <v>140</v>
      </c>
      <c r="AU1047" s="15" t="s">
        <v>79</v>
      </c>
      <c r="AY1047" s="15" t="s">
        <v>138</v>
      </c>
      <c r="BE1047" s="207">
        <f>IF(N1047="základní",J1047,0)</f>
        <v>0</v>
      </c>
      <c r="BF1047" s="207">
        <f>IF(N1047="snížená",J1047,0)</f>
        <v>0</v>
      </c>
      <c r="BG1047" s="207">
        <f>IF(N1047="zákl. přenesená",J1047,0)</f>
        <v>0</v>
      </c>
      <c r="BH1047" s="207">
        <f>IF(N1047="sníž. přenesená",J1047,0)</f>
        <v>0</v>
      </c>
      <c r="BI1047" s="207">
        <f>IF(N1047="nulová",J1047,0)</f>
        <v>0</v>
      </c>
      <c r="BJ1047" s="15" t="s">
        <v>77</v>
      </c>
      <c r="BK1047" s="207">
        <f>ROUND(I1047*H1047,2)</f>
        <v>0</v>
      </c>
      <c r="BL1047" s="15" t="s">
        <v>236</v>
      </c>
      <c r="BM1047" s="15" t="s">
        <v>1841</v>
      </c>
    </row>
    <row r="1048" spans="2:47" s="1" customFormat="1" ht="12">
      <c r="B1048" s="36"/>
      <c r="C1048" s="37"/>
      <c r="D1048" s="208" t="s">
        <v>147</v>
      </c>
      <c r="E1048" s="37"/>
      <c r="F1048" s="209" t="s">
        <v>1842</v>
      </c>
      <c r="G1048" s="37"/>
      <c r="H1048" s="37"/>
      <c r="I1048" s="122"/>
      <c r="J1048" s="37"/>
      <c r="K1048" s="37"/>
      <c r="L1048" s="41"/>
      <c r="M1048" s="210"/>
      <c r="N1048" s="77"/>
      <c r="O1048" s="77"/>
      <c r="P1048" s="77"/>
      <c r="Q1048" s="77"/>
      <c r="R1048" s="77"/>
      <c r="S1048" s="77"/>
      <c r="T1048" s="78"/>
      <c r="AT1048" s="15" t="s">
        <v>147</v>
      </c>
      <c r="AU1048" s="15" t="s">
        <v>79</v>
      </c>
    </row>
    <row r="1049" spans="2:65" s="1" customFormat="1" ht="16.5" customHeight="1">
      <c r="B1049" s="36"/>
      <c r="C1049" s="196" t="s">
        <v>1843</v>
      </c>
      <c r="D1049" s="196" t="s">
        <v>140</v>
      </c>
      <c r="E1049" s="197" t="s">
        <v>1844</v>
      </c>
      <c r="F1049" s="198" t="s">
        <v>1845</v>
      </c>
      <c r="G1049" s="199" t="s">
        <v>360</v>
      </c>
      <c r="H1049" s="200">
        <v>1</v>
      </c>
      <c r="I1049" s="201"/>
      <c r="J1049" s="202">
        <f>ROUND(I1049*H1049,2)</f>
        <v>0</v>
      </c>
      <c r="K1049" s="198" t="s">
        <v>144</v>
      </c>
      <c r="L1049" s="41"/>
      <c r="M1049" s="203" t="s">
        <v>19</v>
      </c>
      <c r="N1049" s="204" t="s">
        <v>43</v>
      </c>
      <c r="O1049" s="77"/>
      <c r="P1049" s="205">
        <f>O1049*H1049</f>
        <v>0</v>
      </c>
      <c r="Q1049" s="205">
        <v>0</v>
      </c>
      <c r="R1049" s="205">
        <f>Q1049*H1049</f>
        <v>0</v>
      </c>
      <c r="S1049" s="205">
        <v>0</v>
      </c>
      <c r="T1049" s="206">
        <f>S1049*H1049</f>
        <v>0</v>
      </c>
      <c r="AR1049" s="15" t="s">
        <v>236</v>
      </c>
      <c r="AT1049" s="15" t="s">
        <v>140</v>
      </c>
      <c r="AU1049" s="15" t="s">
        <v>79</v>
      </c>
      <c r="AY1049" s="15" t="s">
        <v>138</v>
      </c>
      <c r="BE1049" s="207">
        <f>IF(N1049="základní",J1049,0)</f>
        <v>0</v>
      </c>
      <c r="BF1049" s="207">
        <f>IF(N1049="snížená",J1049,0)</f>
        <v>0</v>
      </c>
      <c r="BG1049" s="207">
        <f>IF(N1049="zákl. přenesená",J1049,0)</f>
        <v>0</v>
      </c>
      <c r="BH1049" s="207">
        <f>IF(N1049="sníž. přenesená",J1049,0)</f>
        <v>0</v>
      </c>
      <c r="BI1049" s="207">
        <f>IF(N1049="nulová",J1049,0)</f>
        <v>0</v>
      </c>
      <c r="BJ1049" s="15" t="s">
        <v>77</v>
      </c>
      <c r="BK1049" s="207">
        <f>ROUND(I1049*H1049,2)</f>
        <v>0</v>
      </c>
      <c r="BL1049" s="15" t="s">
        <v>236</v>
      </c>
      <c r="BM1049" s="15" t="s">
        <v>1846</v>
      </c>
    </row>
    <row r="1050" spans="2:47" s="1" customFormat="1" ht="12">
      <c r="B1050" s="36"/>
      <c r="C1050" s="37"/>
      <c r="D1050" s="208" t="s">
        <v>147</v>
      </c>
      <c r="E1050" s="37"/>
      <c r="F1050" s="209" t="s">
        <v>1847</v>
      </c>
      <c r="G1050" s="37"/>
      <c r="H1050" s="37"/>
      <c r="I1050" s="122"/>
      <c r="J1050" s="37"/>
      <c r="K1050" s="37"/>
      <c r="L1050" s="41"/>
      <c r="M1050" s="210"/>
      <c r="N1050" s="77"/>
      <c r="O1050" s="77"/>
      <c r="P1050" s="77"/>
      <c r="Q1050" s="77"/>
      <c r="R1050" s="77"/>
      <c r="S1050" s="77"/>
      <c r="T1050" s="78"/>
      <c r="AT1050" s="15" t="s">
        <v>147</v>
      </c>
      <c r="AU1050" s="15" t="s">
        <v>79</v>
      </c>
    </row>
    <row r="1051" spans="2:65" s="1" customFormat="1" ht="16.5" customHeight="1">
      <c r="B1051" s="36"/>
      <c r="C1051" s="233" t="s">
        <v>1848</v>
      </c>
      <c r="D1051" s="233" t="s">
        <v>213</v>
      </c>
      <c r="E1051" s="234" t="s">
        <v>1824</v>
      </c>
      <c r="F1051" s="235" t="s">
        <v>1849</v>
      </c>
      <c r="G1051" s="236" t="s">
        <v>360</v>
      </c>
      <c r="H1051" s="237">
        <v>1</v>
      </c>
      <c r="I1051" s="238"/>
      <c r="J1051" s="239">
        <f>ROUND(I1051*H1051,2)</f>
        <v>0</v>
      </c>
      <c r="K1051" s="235" t="s">
        <v>19</v>
      </c>
      <c r="L1051" s="240"/>
      <c r="M1051" s="241" t="s">
        <v>19</v>
      </c>
      <c r="N1051" s="242" t="s">
        <v>43</v>
      </c>
      <c r="O1051" s="77"/>
      <c r="P1051" s="205">
        <f>O1051*H1051</f>
        <v>0</v>
      </c>
      <c r="Q1051" s="205">
        <v>0</v>
      </c>
      <c r="R1051" s="205">
        <f>Q1051*H1051</f>
        <v>0</v>
      </c>
      <c r="S1051" s="205">
        <v>0</v>
      </c>
      <c r="T1051" s="206">
        <f>S1051*H1051</f>
        <v>0</v>
      </c>
      <c r="AR1051" s="15" t="s">
        <v>338</v>
      </c>
      <c r="AT1051" s="15" t="s">
        <v>213</v>
      </c>
      <c r="AU1051" s="15" t="s">
        <v>79</v>
      </c>
      <c r="AY1051" s="15" t="s">
        <v>138</v>
      </c>
      <c r="BE1051" s="207">
        <f>IF(N1051="základní",J1051,0)</f>
        <v>0</v>
      </c>
      <c r="BF1051" s="207">
        <f>IF(N1051="snížená",J1051,0)</f>
        <v>0</v>
      </c>
      <c r="BG1051" s="207">
        <f>IF(N1051="zákl. přenesená",J1051,0)</f>
        <v>0</v>
      </c>
      <c r="BH1051" s="207">
        <f>IF(N1051="sníž. přenesená",J1051,0)</f>
        <v>0</v>
      </c>
      <c r="BI1051" s="207">
        <f>IF(N1051="nulová",J1051,0)</f>
        <v>0</v>
      </c>
      <c r="BJ1051" s="15" t="s">
        <v>77</v>
      </c>
      <c r="BK1051" s="207">
        <f>ROUND(I1051*H1051,2)</f>
        <v>0</v>
      </c>
      <c r="BL1051" s="15" t="s">
        <v>236</v>
      </c>
      <c r="BM1051" s="15" t="s">
        <v>1850</v>
      </c>
    </row>
    <row r="1052" spans="2:47" s="1" customFormat="1" ht="12">
      <c r="B1052" s="36"/>
      <c r="C1052" s="37"/>
      <c r="D1052" s="208" t="s">
        <v>147</v>
      </c>
      <c r="E1052" s="37"/>
      <c r="F1052" s="209" t="s">
        <v>1849</v>
      </c>
      <c r="G1052" s="37"/>
      <c r="H1052" s="37"/>
      <c r="I1052" s="122"/>
      <c r="J1052" s="37"/>
      <c r="K1052" s="37"/>
      <c r="L1052" s="41"/>
      <c r="M1052" s="210"/>
      <c r="N1052" s="77"/>
      <c r="O1052" s="77"/>
      <c r="P1052" s="77"/>
      <c r="Q1052" s="77"/>
      <c r="R1052" s="77"/>
      <c r="S1052" s="77"/>
      <c r="T1052" s="78"/>
      <c r="AT1052" s="15" t="s">
        <v>147</v>
      </c>
      <c r="AU1052" s="15" t="s">
        <v>79</v>
      </c>
    </row>
    <row r="1053" spans="2:65" s="1" customFormat="1" ht="16.5" customHeight="1">
      <c r="B1053" s="36"/>
      <c r="C1053" s="196" t="s">
        <v>1851</v>
      </c>
      <c r="D1053" s="196" t="s">
        <v>140</v>
      </c>
      <c r="E1053" s="197" t="s">
        <v>1852</v>
      </c>
      <c r="F1053" s="198" t="s">
        <v>1853</v>
      </c>
      <c r="G1053" s="199" t="s">
        <v>360</v>
      </c>
      <c r="H1053" s="200">
        <v>2</v>
      </c>
      <c r="I1053" s="201"/>
      <c r="J1053" s="202">
        <f>ROUND(I1053*H1053,2)</f>
        <v>0</v>
      </c>
      <c r="K1053" s="198" t="s">
        <v>144</v>
      </c>
      <c r="L1053" s="41"/>
      <c r="M1053" s="203" t="s">
        <v>19</v>
      </c>
      <c r="N1053" s="204" t="s">
        <v>43</v>
      </c>
      <c r="O1053" s="77"/>
      <c r="P1053" s="205">
        <f>O1053*H1053</f>
        <v>0</v>
      </c>
      <c r="Q1053" s="205">
        <v>0</v>
      </c>
      <c r="R1053" s="205">
        <f>Q1053*H1053</f>
        <v>0</v>
      </c>
      <c r="S1053" s="205">
        <v>0</v>
      </c>
      <c r="T1053" s="206">
        <f>S1053*H1053</f>
        <v>0</v>
      </c>
      <c r="AR1053" s="15" t="s">
        <v>236</v>
      </c>
      <c r="AT1053" s="15" t="s">
        <v>140</v>
      </c>
      <c r="AU1053" s="15" t="s">
        <v>79</v>
      </c>
      <c r="AY1053" s="15" t="s">
        <v>138</v>
      </c>
      <c r="BE1053" s="207">
        <f>IF(N1053="základní",J1053,0)</f>
        <v>0</v>
      </c>
      <c r="BF1053" s="207">
        <f>IF(N1053="snížená",J1053,0)</f>
        <v>0</v>
      </c>
      <c r="BG1053" s="207">
        <f>IF(N1053="zákl. přenesená",J1053,0)</f>
        <v>0</v>
      </c>
      <c r="BH1053" s="207">
        <f>IF(N1053="sníž. přenesená",J1053,0)</f>
        <v>0</v>
      </c>
      <c r="BI1053" s="207">
        <f>IF(N1053="nulová",J1053,0)</f>
        <v>0</v>
      </c>
      <c r="BJ1053" s="15" t="s">
        <v>77</v>
      </c>
      <c r="BK1053" s="207">
        <f>ROUND(I1053*H1053,2)</f>
        <v>0</v>
      </c>
      <c r="BL1053" s="15" t="s">
        <v>236</v>
      </c>
      <c r="BM1053" s="15" t="s">
        <v>1854</v>
      </c>
    </row>
    <row r="1054" spans="2:47" s="1" customFormat="1" ht="12">
      <c r="B1054" s="36"/>
      <c r="C1054" s="37"/>
      <c r="D1054" s="208" t="s">
        <v>147</v>
      </c>
      <c r="E1054" s="37"/>
      <c r="F1054" s="209" t="s">
        <v>1855</v>
      </c>
      <c r="G1054" s="37"/>
      <c r="H1054" s="37"/>
      <c r="I1054" s="122"/>
      <c r="J1054" s="37"/>
      <c r="K1054" s="37"/>
      <c r="L1054" s="41"/>
      <c r="M1054" s="210"/>
      <c r="N1054" s="77"/>
      <c r="O1054" s="77"/>
      <c r="P1054" s="77"/>
      <c r="Q1054" s="77"/>
      <c r="R1054" s="77"/>
      <c r="S1054" s="77"/>
      <c r="T1054" s="78"/>
      <c r="AT1054" s="15" t="s">
        <v>147</v>
      </c>
      <c r="AU1054" s="15" t="s">
        <v>79</v>
      </c>
    </row>
    <row r="1055" spans="2:65" s="1" customFormat="1" ht="16.5" customHeight="1">
      <c r="B1055" s="36"/>
      <c r="C1055" s="233" t="s">
        <v>1856</v>
      </c>
      <c r="D1055" s="233" t="s">
        <v>213</v>
      </c>
      <c r="E1055" s="234" t="s">
        <v>1857</v>
      </c>
      <c r="F1055" s="235" t="s">
        <v>1858</v>
      </c>
      <c r="G1055" s="236" t="s">
        <v>360</v>
      </c>
      <c r="H1055" s="237">
        <v>2</v>
      </c>
      <c r="I1055" s="238"/>
      <c r="J1055" s="239">
        <f>ROUND(I1055*H1055,2)</f>
        <v>0</v>
      </c>
      <c r="K1055" s="235" t="s">
        <v>19</v>
      </c>
      <c r="L1055" s="240"/>
      <c r="M1055" s="241" t="s">
        <v>19</v>
      </c>
      <c r="N1055" s="242" t="s">
        <v>43</v>
      </c>
      <c r="O1055" s="77"/>
      <c r="P1055" s="205">
        <f>O1055*H1055</f>
        <v>0</v>
      </c>
      <c r="Q1055" s="205">
        <v>0</v>
      </c>
      <c r="R1055" s="205">
        <f>Q1055*H1055</f>
        <v>0</v>
      </c>
      <c r="S1055" s="205">
        <v>0</v>
      </c>
      <c r="T1055" s="206">
        <f>S1055*H1055</f>
        <v>0</v>
      </c>
      <c r="AR1055" s="15" t="s">
        <v>338</v>
      </c>
      <c r="AT1055" s="15" t="s">
        <v>213</v>
      </c>
      <c r="AU1055" s="15" t="s">
        <v>79</v>
      </c>
      <c r="AY1055" s="15" t="s">
        <v>138</v>
      </c>
      <c r="BE1055" s="207">
        <f>IF(N1055="základní",J1055,0)</f>
        <v>0</v>
      </c>
      <c r="BF1055" s="207">
        <f>IF(N1055="snížená",J1055,0)</f>
        <v>0</v>
      </c>
      <c r="BG1055" s="207">
        <f>IF(N1055="zákl. přenesená",J1055,0)</f>
        <v>0</v>
      </c>
      <c r="BH1055" s="207">
        <f>IF(N1055="sníž. přenesená",J1055,0)</f>
        <v>0</v>
      </c>
      <c r="BI1055" s="207">
        <f>IF(N1055="nulová",J1055,0)</f>
        <v>0</v>
      </c>
      <c r="BJ1055" s="15" t="s">
        <v>77</v>
      </c>
      <c r="BK1055" s="207">
        <f>ROUND(I1055*H1055,2)</f>
        <v>0</v>
      </c>
      <c r="BL1055" s="15" t="s">
        <v>236</v>
      </c>
      <c r="BM1055" s="15" t="s">
        <v>1859</v>
      </c>
    </row>
    <row r="1056" spans="2:47" s="1" customFormat="1" ht="12">
      <c r="B1056" s="36"/>
      <c r="C1056" s="37"/>
      <c r="D1056" s="208" t="s">
        <v>147</v>
      </c>
      <c r="E1056" s="37"/>
      <c r="F1056" s="209" t="s">
        <v>1860</v>
      </c>
      <c r="G1056" s="37"/>
      <c r="H1056" s="37"/>
      <c r="I1056" s="122"/>
      <c r="J1056" s="37"/>
      <c r="K1056" s="37"/>
      <c r="L1056" s="41"/>
      <c r="M1056" s="210"/>
      <c r="N1056" s="77"/>
      <c r="O1056" s="77"/>
      <c r="P1056" s="77"/>
      <c r="Q1056" s="77"/>
      <c r="R1056" s="77"/>
      <c r="S1056" s="77"/>
      <c r="T1056" s="78"/>
      <c r="AT1056" s="15" t="s">
        <v>147</v>
      </c>
      <c r="AU1056" s="15" t="s">
        <v>79</v>
      </c>
    </row>
    <row r="1057" spans="2:65" s="1" customFormat="1" ht="16.5" customHeight="1">
      <c r="B1057" s="36"/>
      <c r="C1057" s="196" t="s">
        <v>1861</v>
      </c>
      <c r="D1057" s="196" t="s">
        <v>140</v>
      </c>
      <c r="E1057" s="197" t="s">
        <v>1862</v>
      </c>
      <c r="F1057" s="198" t="s">
        <v>1863</v>
      </c>
      <c r="G1057" s="199" t="s">
        <v>360</v>
      </c>
      <c r="H1057" s="200">
        <v>3</v>
      </c>
      <c r="I1057" s="201"/>
      <c r="J1057" s="202">
        <f>ROUND(I1057*H1057,2)</f>
        <v>0</v>
      </c>
      <c r="K1057" s="198" t="s">
        <v>144</v>
      </c>
      <c r="L1057" s="41"/>
      <c r="M1057" s="203" t="s">
        <v>19</v>
      </c>
      <c r="N1057" s="204" t="s">
        <v>43</v>
      </c>
      <c r="O1057" s="77"/>
      <c r="P1057" s="205">
        <f>O1057*H1057</f>
        <v>0</v>
      </c>
      <c r="Q1057" s="205">
        <v>0</v>
      </c>
      <c r="R1057" s="205">
        <f>Q1057*H1057</f>
        <v>0</v>
      </c>
      <c r="S1057" s="205">
        <v>0</v>
      </c>
      <c r="T1057" s="206">
        <f>S1057*H1057</f>
        <v>0</v>
      </c>
      <c r="AR1057" s="15" t="s">
        <v>236</v>
      </c>
      <c r="AT1057" s="15" t="s">
        <v>140</v>
      </c>
      <c r="AU1057" s="15" t="s">
        <v>79</v>
      </c>
      <c r="AY1057" s="15" t="s">
        <v>138</v>
      </c>
      <c r="BE1057" s="207">
        <f>IF(N1057="základní",J1057,0)</f>
        <v>0</v>
      </c>
      <c r="BF1057" s="207">
        <f>IF(N1057="snížená",J1057,0)</f>
        <v>0</v>
      </c>
      <c r="BG1057" s="207">
        <f>IF(N1057="zákl. přenesená",J1057,0)</f>
        <v>0</v>
      </c>
      <c r="BH1057" s="207">
        <f>IF(N1057="sníž. přenesená",J1057,0)</f>
        <v>0</v>
      </c>
      <c r="BI1057" s="207">
        <f>IF(N1057="nulová",J1057,0)</f>
        <v>0</v>
      </c>
      <c r="BJ1057" s="15" t="s">
        <v>77</v>
      </c>
      <c r="BK1057" s="207">
        <f>ROUND(I1057*H1057,2)</f>
        <v>0</v>
      </c>
      <c r="BL1057" s="15" t="s">
        <v>236</v>
      </c>
      <c r="BM1057" s="15" t="s">
        <v>1864</v>
      </c>
    </row>
    <row r="1058" spans="2:47" s="1" customFormat="1" ht="12">
      <c r="B1058" s="36"/>
      <c r="C1058" s="37"/>
      <c r="D1058" s="208" t="s">
        <v>147</v>
      </c>
      <c r="E1058" s="37"/>
      <c r="F1058" s="209" t="s">
        <v>1865</v>
      </c>
      <c r="G1058" s="37"/>
      <c r="H1058" s="37"/>
      <c r="I1058" s="122"/>
      <c r="J1058" s="37"/>
      <c r="K1058" s="37"/>
      <c r="L1058" s="41"/>
      <c r="M1058" s="210"/>
      <c r="N1058" s="77"/>
      <c r="O1058" s="77"/>
      <c r="P1058" s="77"/>
      <c r="Q1058" s="77"/>
      <c r="R1058" s="77"/>
      <c r="S1058" s="77"/>
      <c r="T1058" s="78"/>
      <c r="AT1058" s="15" t="s">
        <v>147</v>
      </c>
      <c r="AU1058" s="15" t="s">
        <v>79</v>
      </c>
    </row>
    <row r="1059" spans="2:65" s="1" customFormat="1" ht="16.5" customHeight="1">
      <c r="B1059" s="36"/>
      <c r="C1059" s="233" t="s">
        <v>1866</v>
      </c>
      <c r="D1059" s="233" t="s">
        <v>213</v>
      </c>
      <c r="E1059" s="234" t="s">
        <v>1241</v>
      </c>
      <c r="F1059" s="235" t="s">
        <v>1867</v>
      </c>
      <c r="G1059" s="236" t="s">
        <v>360</v>
      </c>
      <c r="H1059" s="237">
        <v>3</v>
      </c>
      <c r="I1059" s="238"/>
      <c r="J1059" s="239">
        <f>ROUND(I1059*H1059,2)</f>
        <v>0</v>
      </c>
      <c r="K1059" s="235" t="s">
        <v>19</v>
      </c>
      <c r="L1059" s="240"/>
      <c r="M1059" s="241" t="s">
        <v>19</v>
      </c>
      <c r="N1059" s="242" t="s">
        <v>43</v>
      </c>
      <c r="O1059" s="77"/>
      <c r="P1059" s="205">
        <f>O1059*H1059</f>
        <v>0</v>
      </c>
      <c r="Q1059" s="205">
        <v>0</v>
      </c>
      <c r="R1059" s="205">
        <f>Q1059*H1059</f>
        <v>0</v>
      </c>
      <c r="S1059" s="205">
        <v>0</v>
      </c>
      <c r="T1059" s="206">
        <f>S1059*H1059</f>
        <v>0</v>
      </c>
      <c r="AR1059" s="15" t="s">
        <v>338</v>
      </c>
      <c r="AT1059" s="15" t="s">
        <v>213</v>
      </c>
      <c r="AU1059" s="15" t="s">
        <v>79</v>
      </c>
      <c r="AY1059" s="15" t="s">
        <v>138</v>
      </c>
      <c r="BE1059" s="207">
        <f>IF(N1059="základní",J1059,0)</f>
        <v>0</v>
      </c>
      <c r="BF1059" s="207">
        <f>IF(N1059="snížená",J1059,0)</f>
        <v>0</v>
      </c>
      <c r="BG1059" s="207">
        <f>IF(N1059="zákl. přenesená",J1059,0)</f>
        <v>0</v>
      </c>
      <c r="BH1059" s="207">
        <f>IF(N1059="sníž. přenesená",J1059,0)</f>
        <v>0</v>
      </c>
      <c r="BI1059" s="207">
        <f>IF(N1059="nulová",J1059,0)</f>
        <v>0</v>
      </c>
      <c r="BJ1059" s="15" t="s">
        <v>77</v>
      </c>
      <c r="BK1059" s="207">
        <f>ROUND(I1059*H1059,2)</f>
        <v>0</v>
      </c>
      <c r="BL1059" s="15" t="s">
        <v>236</v>
      </c>
      <c r="BM1059" s="15" t="s">
        <v>1868</v>
      </c>
    </row>
    <row r="1060" spans="2:47" s="1" customFormat="1" ht="12">
      <c r="B1060" s="36"/>
      <c r="C1060" s="37"/>
      <c r="D1060" s="208" t="s">
        <v>147</v>
      </c>
      <c r="E1060" s="37"/>
      <c r="F1060" s="209" t="s">
        <v>1867</v>
      </c>
      <c r="G1060" s="37"/>
      <c r="H1060" s="37"/>
      <c r="I1060" s="122"/>
      <c r="J1060" s="37"/>
      <c r="K1060" s="37"/>
      <c r="L1060" s="41"/>
      <c r="M1060" s="210"/>
      <c r="N1060" s="77"/>
      <c r="O1060" s="77"/>
      <c r="P1060" s="77"/>
      <c r="Q1060" s="77"/>
      <c r="R1060" s="77"/>
      <c r="S1060" s="77"/>
      <c r="T1060" s="78"/>
      <c r="AT1060" s="15" t="s">
        <v>147</v>
      </c>
      <c r="AU1060" s="15" t="s">
        <v>79</v>
      </c>
    </row>
    <row r="1061" spans="2:47" s="1" customFormat="1" ht="12">
      <c r="B1061" s="36"/>
      <c r="C1061" s="37"/>
      <c r="D1061" s="208" t="s">
        <v>317</v>
      </c>
      <c r="E1061" s="37"/>
      <c r="F1061" s="243" t="s">
        <v>1869</v>
      </c>
      <c r="G1061" s="37"/>
      <c r="H1061" s="37"/>
      <c r="I1061" s="122"/>
      <c r="J1061" s="37"/>
      <c r="K1061" s="37"/>
      <c r="L1061" s="41"/>
      <c r="M1061" s="210"/>
      <c r="N1061" s="77"/>
      <c r="O1061" s="77"/>
      <c r="P1061" s="77"/>
      <c r="Q1061" s="77"/>
      <c r="R1061" s="77"/>
      <c r="S1061" s="77"/>
      <c r="T1061" s="78"/>
      <c r="AT1061" s="15" t="s">
        <v>317</v>
      </c>
      <c r="AU1061" s="15" t="s">
        <v>79</v>
      </c>
    </row>
    <row r="1062" spans="2:65" s="1" customFormat="1" ht="16.5" customHeight="1">
      <c r="B1062" s="36"/>
      <c r="C1062" s="196" t="s">
        <v>1870</v>
      </c>
      <c r="D1062" s="196" t="s">
        <v>140</v>
      </c>
      <c r="E1062" s="197" t="s">
        <v>1871</v>
      </c>
      <c r="F1062" s="198" t="s">
        <v>1872</v>
      </c>
      <c r="G1062" s="199" t="s">
        <v>360</v>
      </c>
      <c r="H1062" s="200">
        <v>3</v>
      </c>
      <c r="I1062" s="201"/>
      <c r="J1062" s="202">
        <f>ROUND(I1062*H1062,2)</f>
        <v>0</v>
      </c>
      <c r="K1062" s="198" t="s">
        <v>196</v>
      </c>
      <c r="L1062" s="41"/>
      <c r="M1062" s="203" t="s">
        <v>19</v>
      </c>
      <c r="N1062" s="204" t="s">
        <v>43</v>
      </c>
      <c r="O1062" s="77"/>
      <c r="P1062" s="205">
        <f>O1062*H1062</f>
        <v>0</v>
      </c>
      <c r="Q1062" s="205">
        <v>0</v>
      </c>
      <c r="R1062" s="205">
        <f>Q1062*H1062</f>
        <v>0</v>
      </c>
      <c r="S1062" s="205">
        <v>0</v>
      </c>
      <c r="T1062" s="206">
        <f>S1062*H1062</f>
        <v>0</v>
      </c>
      <c r="AR1062" s="15" t="s">
        <v>236</v>
      </c>
      <c r="AT1062" s="15" t="s">
        <v>140</v>
      </c>
      <c r="AU1062" s="15" t="s">
        <v>79</v>
      </c>
      <c r="AY1062" s="15" t="s">
        <v>138</v>
      </c>
      <c r="BE1062" s="207">
        <f>IF(N1062="základní",J1062,0)</f>
        <v>0</v>
      </c>
      <c r="BF1062" s="207">
        <f>IF(N1062="snížená",J1062,0)</f>
        <v>0</v>
      </c>
      <c r="BG1062" s="207">
        <f>IF(N1062="zákl. přenesená",J1062,0)</f>
        <v>0</v>
      </c>
      <c r="BH1062" s="207">
        <f>IF(N1062="sníž. přenesená",J1062,0)</f>
        <v>0</v>
      </c>
      <c r="BI1062" s="207">
        <f>IF(N1062="nulová",J1062,0)</f>
        <v>0</v>
      </c>
      <c r="BJ1062" s="15" t="s">
        <v>77</v>
      </c>
      <c r="BK1062" s="207">
        <f>ROUND(I1062*H1062,2)</f>
        <v>0</v>
      </c>
      <c r="BL1062" s="15" t="s">
        <v>236</v>
      </c>
      <c r="BM1062" s="15" t="s">
        <v>1873</v>
      </c>
    </row>
    <row r="1063" spans="2:47" s="1" customFormat="1" ht="12">
      <c r="B1063" s="36"/>
      <c r="C1063" s="37"/>
      <c r="D1063" s="208" t="s">
        <v>147</v>
      </c>
      <c r="E1063" s="37"/>
      <c r="F1063" s="209" t="s">
        <v>1874</v>
      </c>
      <c r="G1063" s="37"/>
      <c r="H1063" s="37"/>
      <c r="I1063" s="122"/>
      <c r="J1063" s="37"/>
      <c r="K1063" s="37"/>
      <c r="L1063" s="41"/>
      <c r="M1063" s="210"/>
      <c r="N1063" s="77"/>
      <c r="O1063" s="77"/>
      <c r="P1063" s="77"/>
      <c r="Q1063" s="77"/>
      <c r="R1063" s="77"/>
      <c r="S1063" s="77"/>
      <c r="T1063" s="78"/>
      <c r="AT1063" s="15" t="s">
        <v>147</v>
      </c>
      <c r="AU1063" s="15" t="s">
        <v>79</v>
      </c>
    </row>
    <row r="1064" spans="2:65" s="1" customFormat="1" ht="16.5" customHeight="1">
      <c r="B1064" s="36"/>
      <c r="C1064" s="196" t="s">
        <v>1875</v>
      </c>
      <c r="D1064" s="196" t="s">
        <v>140</v>
      </c>
      <c r="E1064" s="197" t="s">
        <v>1834</v>
      </c>
      <c r="F1064" s="198" t="s">
        <v>1876</v>
      </c>
      <c r="G1064" s="199" t="s">
        <v>360</v>
      </c>
      <c r="H1064" s="200">
        <v>1</v>
      </c>
      <c r="I1064" s="201"/>
      <c r="J1064" s="202">
        <f>ROUND(I1064*H1064,2)</f>
        <v>0</v>
      </c>
      <c r="K1064" s="198" t="s">
        <v>19</v>
      </c>
      <c r="L1064" s="41"/>
      <c r="M1064" s="203" t="s">
        <v>19</v>
      </c>
      <c r="N1064" s="204" t="s">
        <v>43</v>
      </c>
      <c r="O1064" s="77"/>
      <c r="P1064" s="205">
        <f>O1064*H1064</f>
        <v>0</v>
      </c>
      <c r="Q1064" s="205">
        <v>0</v>
      </c>
      <c r="R1064" s="205">
        <f>Q1064*H1064</f>
        <v>0</v>
      </c>
      <c r="S1064" s="205">
        <v>0</v>
      </c>
      <c r="T1064" s="206">
        <f>S1064*H1064</f>
        <v>0</v>
      </c>
      <c r="AR1064" s="15" t="s">
        <v>236</v>
      </c>
      <c r="AT1064" s="15" t="s">
        <v>140</v>
      </c>
      <c r="AU1064" s="15" t="s">
        <v>79</v>
      </c>
      <c r="AY1064" s="15" t="s">
        <v>138</v>
      </c>
      <c r="BE1064" s="207">
        <f>IF(N1064="základní",J1064,0)</f>
        <v>0</v>
      </c>
      <c r="BF1064" s="207">
        <f>IF(N1064="snížená",J1064,0)</f>
        <v>0</v>
      </c>
      <c r="BG1064" s="207">
        <f>IF(N1064="zákl. přenesená",J1064,0)</f>
        <v>0</v>
      </c>
      <c r="BH1064" s="207">
        <f>IF(N1064="sníž. přenesená",J1064,0)</f>
        <v>0</v>
      </c>
      <c r="BI1064" s="207">
        <f>IF(N1064="nulová",J1064,0)</f>
        <v>0</v>
      </c>
      <c r="BJ1064" s="15" t="s">
        <v>77</v>
      </c>
      <c r="BK1064" s="207">
        <f>ROUND(I1064*H1064,2)</f>
        <v>0</v>
      </c>
      <c r="BL1064" s="15" t="s">
        <v>236</v>
      </c>
      <c r="BM1064" s="15" t="s">
        <v>1877</v>
      </c>
    </row>
    <row r="1065" spans="2:47" s="1" customFormat="1" ht="12">
      <c r="B1065" s="36"/>
      <c r="C1065" s="37"/>
      <c r="D1065" s="208" t="s">
        <v>147</v>
      </c>
      <c r="E1065" s="37"/>
      <c r="F1065" s="209" t="s">
        <v>1876</v>
      </c>
      <c r="G1065" s="37"/>
      <c r="H1065" s="37"/>
      <c r="I1065" s="122"/>
      <c r="J1065" s="37"/>
      <c r="K1065" s="37"/>
      <c r="L1065" s="41"/>
      <c r="M1065" s="210"/>
      <c r="N1065" s="77"/>
      <c r="O1065" s="77"/>
      <c r="P1065" s="77"/>
      <c r="Q1065" s="77"/>
      <c r="R1065" s="77"/>
      <c r="S1065" s="77"/>
      <c r="T1065" s="78"/>
      <c r="AT1065" s="15" t="s">
        <v>147</v>
      </c>
      <c r="AU1065" s="15" t="s">
        <v>79</v>
      </c>
    </row>
    <row r="1066" spans="2:65" s="1" customFormat="1" ht="16.5" customHeight="1">
      <c r="B1066" s="36"/>
      <c r="C1066" s="196" t="s">
        <v>1878</v>
      </c>
      <c r="D1066" s="196" t="s">
        <v>140</v>
      </c>
      <c r="E1066" s="197" t="s">
        <v>1879</v>
      </c>
      <c r="F1066" s="198" t="s">
        <v>1880</v>
      </c>
      <c r="G1066" s="199" t="s">
        <v>360</v>
      </c>
      <c r="H1066" s="200">
        <v>1</v>
      </c>
      <c r="I1066" s="201"/>
      <c r="J1066" s="202">
        <f>ROUND(I1066*H1066,2)</f>
        <v>0</v>
      </c>
      <c r="K1066" s="198" t="s">
        <v>19</v>
      </c>
      <c r="L1066" s="41"/>
      <c r="M1066" s="203" t="s">
        <v>19</v>
      </c>
      <c r="N1066" s="204" t="s">
        <v>43</v>
      </c>
      <c r="O1066" s="77"/>
      <c r="P1066" s="205">
        <f>O1066*H1066</f>
        <v>0</v>
      </c>
      <c r="Q1066" s="205">
        <v>0</v>
      </c>
      <c r="R1066" s="205">
        <f>Q1066*H1066</f>
        <v>0</v>
      </c>
      <c r="S1066" s="205">
        <v>0</v>
      </c>
      <c r="T1066" s="206">
        <f>S1066*H1066</f>
        <v>0</v>
      </c>
      <c r="AR1066" s="15" t="s">
        <v>236</v>
      </c>
      <c r="AT1066" s="15" t="s">
        <v>140</v>
      </c>
      <c r="AU1066" s="15" t="s">
        <v>79</v>
      </c>
      <c r="AY1066" s="15" t="s">
        <v>138</v>
      </c>
      <c r="BE1066" s="207">
        <f>IF(N1066="základní",J1066,0)</f>
        <v>0</v>
      </c>
      <c r="BF1066" s="207">
        <f>IF(N1066="snížená",J1066,0)</f>
        <v>0</v>
      </c>
      <c r="BG1066" s="207">
        <f>IF(N1066="zákl. přenesená",J1066,0)</f>
        <v>0</v>
      </c>
      <c r="BH1066" s="207">
        <f>IF(N1066="sníž. přenesená",J1066,0)</f>
        <v>0</v>
      </c>
      <c r="BI1066" s="207">
        <f>IF(N1066="nulová",J1066,0)</f>
        <v>0</v>
      </c>
      <c r="BJ1066" s="15" t="s">
        <v>77</v>
      </c>
      <c r="BK1066" s="207">
        <f>ROUND(I1066*H1066,2)</f>
        <v>0</v>
      </c>
      <c r="BL1066" s="15" t="s">
        <v>236</v>
      </c>
      <c r="BM1066" s="15" t="s">
        <v>1881</v>
      </c>
    </row>
    <row r="1067" spans="2:47" s="1" customFormat="1" ht="12">
      <c r="B1067" s="36"/>
      <c r="C1067" s="37"/>
      <c r="D1067" s="208" t="s">
        <v>147</v>
      </c>
      <c r="E1067" s="37"/>
      <c r="F1067" s="209" t="s">
        <v>1880</v>
      </c>
      <c r="G1067" s="37"/>
      <c r="H1067" s="37"/>
      <c r="I1067" s="122"/>
      <c r="J1067" s="37"/>
      <c r="K1067" s="37"/>
      <c r="L1067" s="41"/>
      <c r="M1067" s="210"/>
      <c r="N1067" s="77"/>
      <c r="O1067" s="77"/>
      <c r="P1067" s="77"/>
      <c r="Q1067" s="77"/>
      <c r="R1067" s="77"/>
      <c r="S1067" s="77"/>
      <c r="T1067" s="78"/>
      <c r="AT1067" s="15" t="s">
        <v>147</v>
      </c>
      <c r="AU1067" s="15" t="s">
        <v>79</v>
      </c>
    </row>
    <row r="1068" spans="2:65" s="1" customFormat="1" ht="16.5" customHeight="1">
      <c r="B1068" s="36"/>
      <c r="C1068" s="196" t="s">
        <v>1882</v>
      </c>
      <c r="D1068" s="196" t="s">
        <v>140</v>
      </c>
      <c r="E1068" s="197" t="s">
        <v>1883</v>
      </c>
      <c r="F1068" s="198" t="s">
        <v>1884</v>
      </c>
      <c r="G1068" s="199" t="s">
        <v>360</v>
      </c>
      <c r="H1068" s="200">
        <v>1</v>
      </c>
      <c r="I1068" s="201"/>
      <c r="J1068" s="202">
        <f>ROUND(I1068*H1068,2)</f>
        <v>0</v>
      </c>
      <c r="K1068" s="198" t="s">
        <v>19</v>
      </c>
      <c r="L1068" s="41"/>
      <c r="M1068" s="203" t="s">
        <v>19</v>
      </c>
      <c r="N1068" s="204" t="s">
        <v>43</v>
      </c>
      <c r="O1068" s="77"/>
      <c r="P1068" s="205">
        <f>O1068*H1068</f>
        <v>0</v>
      </c>
      <c r="Q1068" s="205">
        <v>0</v>
      </c>
      <c r="R1068" s="205">
        <f>Q1068*H1068</f>
        <v>0</v>
      </c>
      <c r="S1068" s="205">
        <v>0</v>
      </c>
      <c r="T1068" s="206">
        <f>S1068*H1068</f>
        <v>0</v>
      </c>
      <c r="AR1068" s="15" t="s">
        <v>236</v>
      </c>
      <c r="AT1068" s="15" t="s">
        <v>140</v>
      </c>
      <c r="AU1068" s="15" t="s">
        <v>79</v>
      </c>
      <c r="AY1068" s="15" t="s">
        <v>138</v>
      </c>
      <c r="BE1068" s="207">
        <f>IF(N1068="základní",J1068,0)</f>
        <v>0</v>
      </c>
      <c r="BF1068" s="207">
        <f>IF(N1068="snížená",J1068,0)</f>
        <v>0</v>
      </c>
      <c r="BG1068" s="207">
        <f>IF(N1068="zákl. přenesená",J1068,0)</f>
        <v>0</v>
      </c>
      <c r="BH1068" s="207">
        <f>IF(N1068="sníž. přenesená",J1068,0)</f>
        <v>0</v>
      </c>
      <c r="BI1068" s="207">
        <f>IF(N1068="nulová",J1068,0)</f>
        <v>0</v>
      </c>
      <c r="BJ1068" s="15" t="s">
        <v>77</v>
      </c>
      <c r="BK1068" s="207">
        <f>ROUND(I1068*H1068,2)</f>
        <v>0</v>
      </c>
      <c r="BL1068" s="15" t="s">
        <v>236</v>
      </c>
      <c r="BM1068" s="15" t="s">
        <v>1885</v>
      </c>
    </row>
    <row r="1069" spans="2:47" s="1" customFormat="1" ht="12">
      <c r="B1069" s="36"/>
      <c r="C1069" s="37"/>
      <c r="D1069" s="208" t="s">
        <v>147</v>
      </c>
      <c r="E1069" s="37"/>
      <c r="F1069" s="209" t="s">
        <v>1884</v>
      </c>
      <c r="G1069" s="37"/>
      <c r="H1069" s="37"/>
      <c r="I1069" s="122"/>
      <c r="J1069" s="37"/>
      <c r="K1069" s="37"/>
      <c r="L1069" s="41"/>
      <c r="M1069" s="210"/>
      <c r="N1069" s="77"/>
      <c r="O1069" s="77"/>
      <c r="P1069" s="77"/>
      <c r="Q1069" s="77"/>
      <c r="R1069" s="77"/>
      <c r="S1069" s="77"/>
      <c r="T1069" s="78"/>
      <c r="AT1069" s="15" t="s">
        <v>147</v>
      </c>
      <c r="AU1069" s="15" t="s">
        <v>79</v>
      </c>
    </row>
    <row r="1070" spans="2:65" s="1" customFormat="1" ht="16.5" customHeight="1">
      <c r="B1070" s="36"/>
      <c r="C1070" s="196" t="s">
        <v>1886</v>
      </c>
      <c r="D1070" s="196" t="s">
        <v>140</v>
      </c>
      <c r="E1070" s="197" t="s">
        <v>1241</v>
      </c>
      <c r="F1070" s="198" t="s">
        <v>1242</v>
      </c>
      <c r="G1070" s="199" t="s">
        <v>349</v>
      </c>
      <c r="H1070" s="200">
        <v>1</v>
      </c>
      <c r="I1070" s="201"/>
      <c r="J1070" s="202">
        <f>ROUND(I1070*H1070,2)</f>
        <v>0</v>
      </c>
      <c r="K1070" s="198" t="s">
        <v>19</v>
      </c>
      <c r="L1070" s="41"/>
      <c r="M1070" s="203" t="s">
        <v>19</v>
      </c>
      <c r="N1070" s="204" t="s">
        <v>43</v>
      </c>
      <c r="O1070" s="77"/>
      <c r="P1070" s="205">
        <f>O1070*H1070</f>
        <v>0</v>
      </c>
      <c r="Q1070" s="205">
        <v>0</v>
      </c>
      <c r="R1070" s="205">
        <f>Q1070*H1070</f>
        <v>0</v>
      </c>
      <c r="S1070" s="205">
        <v>0</v>
      </c>
      <c r="T1070" s="206">
        <f>S1070*H1070</f>
        <v>0</v>
      </c>
      <c r="AR1070" s="15" t="s">
        <v>236</v>
      </c>
      <c r="AT1070" s="15" t="s">
        <v>140</v>
      </c>
      <c r="AU1070" s="15" t="s">
        <v>79</v>
      </c>
      <c r="AY1070" s="15" t="s">
        <v>138</v>
      </c>
      <c r="BE1070" s="207">
        <f>IF(N1070="základní",J1070,0)</f>
        <v>0</v>
      </c>
      <c r="BF1070" s="207">
        <f>IF(N1070="snížená",J1070,0)</f>
        <v>0</v>
      </c>
      <c r="BG1070" s="207">
        <f>IF(N1070="zákl. přenesená",J1070,0)</f>
        <v>0</v>
      </c>
      <c r="BH1070" s="207">
        <f>IF(N1070="sníž. přenesená",J1070,0)</f>
        <v>0</v>
      </c>
      <c r="BI1070" s="207">
        <f>IF(N1070="nulová",J1070,0)</f>
        <v>0</v>
      </c>
      <c r="BJ1070" s="15" t="s">
        <v>77</v>
      </c>
      <c r="BK1070" s="207">
        <f>ROUND(I1070*H1070,2)</f>
        <v>0</v>
      </c>
      <c r="BL1070" s="15" t="s">
        <v>236</v>
      </c>
      <c r="BM1070" s="15" t="s">
        <v>1887</v>
      </c>
    </row>
    <row r="1071" spans="2:47" s="1" customFormat="1" ht="12">
      <c r="B1071" s="36"/>
      <c r="C1071" s="37"/>
      <c r="D1071" s="208" t="s">
        <v>147</v>
      </c>
      <c r="E1071" s="37"/>
      <c r="F1071" s="209" t="s">
        <v>1242</v>
      </c>
      <c r="G1071" s="37"/>
      <c r="H1071" s="37"/>
      <c r="I1071" s="122"/>
      <c r="J1071" s="37"/>
      <c r="K1071" s="37"/>
      <c r="L1071" s="41"/>
      <c r="M1071" s="210"/>
      <c r="N1071" s="77"/>
      <c r="O1071" s="77"/>
      <c r="P1071" s="77"/>
      <c r="Q1071" s="77"/>
      <c r="R1071" s="77"/>
      <c r="S1071" s="77"/>
      <c r="T1071" s="78"/>
      <c r="AT1071" s="15" t="s">
        <v>147</v>
      </c>
      <c r="AU1071" s="15" t="s">
        <v>79</v>
      </c>
    </row>
    <row r="1072" spans="2:47" s="1" customFormat="1" ht="12">
      <c r="B1072" s="36"/>
      <c r="C1072" s="37"/>
      <c r="D1072" s="208" t="s">
        <v>317</v>
      </c>
      <c r="E1072" s="37"/>
      <c r="F1072" s="243" t="s">
        <v>1244</v>
      </c>
      <c r="G1072" s="37"/>
      <c r="H1072" s="37"/>
      <c r="I1072" s="122"/>
      <c r="J1072" s="37"/>
      <c r="K1072" s="37"/>
      <c r="L1072" s="41"/>
      <c r="M1072" s="210"/>
      <c r="N1072" s="77"/>
      <c r="O1072" s="77"/>
      <c r="P1072" s="77"/>
      <c r="Q1072" s="77"/>
      <c r="R1072" s="77"/>
      <c r="S1072" s="77"/>
      <c r="T1072" s="78"/>
      <c r="AT1072" s="15" t="s">
        <v>317</v>
      </c>
      <c r="AU1072" s="15" t="s">
        <v>79</v>
      </c>
    </row>
    <row r="1073" spans="2:65" s="1" customFormat="1" ht="16.5" customHeight="1">
      <c r="B1073" s="36"/>
      <c r="C1073" s="196" t="s">
        <v>1888</v>
      </c>
      <c r="D1073" s="196" t="s">
        <v>140</v>
      </c>
      <c r="E1073" s="197" t="s">
        <v>1889</v>
      </c>
      <c r="F1073" s="198" t="s">
        <v>1890</v>
      </c>
      <c r="G1073" s="199" t="s">
        <v>1046</v>
      </c>
      <c r="H1073" s="244"/>
      <c r="I1073" s="201"/>
      <c r="J1073" s="202">
        <f>ROUND(I1073*H1073,2)</f>
        <v>0</v>
      </c>
      <c r="K1073" s="198" t="s">
        <v>144</v>
      </c>
      <c r="L1073" s="41"/>
      <c r="M1073" s="203" t="s">
        <v>19</v>
      </c>
      <c r="N1073" s="204" t="s">
        <v>43</v>
      </c>
      <c r="O1073" s="77"/>
      <c r="P1073" s="205">
        <f>O1073*H1073</f>
        <v>0</v>
      </c>
      <c r="Q1073" s="205">
        <v>0</v>
      </c>
      <c r="R1073" s="205">
        <f>Q1073*H1073</f>
        <v>0</v>
      </c>
      <c r="S1073" s="205">
        <v>0</v>
      </c>
      <c r="T1073" s="206">
        <f>S1073*H1073</f>
        <v>0</v>
      </c>
      <c r="AR1073" s="15" t="s">
        <v>236</v>
      </c>
      <c r="AT1073" s="15" t="s">
        <v>140</v>
      </c>
      <c r="AU1073" s="15" t="s">
        <v>79</v>
      </c>
      <c r="AY1073" s="15" t="s">
        <v>138</v>
      </c>
      <c r="BE1073" s="207">
        <f>IF(N1073="základní",J1073,0)</f>
        <v>0</v>
      </c>
      <c r="BF1073" s="207">
        <f>IF(N1073="snížená",J1073,0)</f>
        <v>0</v>
      </c>
      <c r="BG1073" s="207">
        <f>IF(N1073="zákl. přenesená",J1073,0)</f>
        <v>0</v>
      </c>
      <c r="BH1073" s="207">
        <f>IF(N1073="sníž. přenesená",J1073,0)</f>
        <v>0</v>
      </c>
      <c r="BI1073" s="207">
        <f>IF(N1073="nulová",J1073,0)</f>
        <v>0</v>
      </c>
      <c r="BJ1073" s="15" t="s">
        <v>77</v>
      </c>
      <c r="BK1073" s="207">
        <f>ROUND(I1073*H1073,2)</f>
        <v>0</v>
      </c>
      <c r="BL1073" s="15" t="s">
        <v>236</v>
      </c>
      <c r="BM1073" s="15" t="s">
        <v>1891</v>
      </c>
    </row>
    <row r="1074" spans="2:47" s="1" customFormat="1" ht="12">
      <c r="B1074" s="36"/>
      <c r="C1074" s="37"/>
      <c r="D1074" s="208" t="s">
        <v>147</v>
      </c>
      <c r="E1074" s="37"/>
      <c r="F1074" s="209" t="s">
        <v>1892</v>
      </c>
      <c r="G1074" s="37"/>
      <c r="H1074" s="37"/>
      <c r="I1074" s="122"/>
      <c r="J1074" s="37"/>
      <c r="K1074" s="37"/>
      <c r="L1074" s="41"/>
      <c r="M1074" s="210"/>
      <c r="N1074" s="77"/>
      <c r="O1074" s="77"/>
      <c r="P1074" s="77"/>
      <c r="Q1074" s="77"/>
      <c r="R1074" s="77"/>
      <c r="S1074" s="77"/>
      <c r="T1074" s="78"/>
      <c r="AT1074" s="15" t="s">
        <v>147</v>
      </c>
      <c r="AU1074" s="15" t="s">
        <v>79</v>
      </c>
    </row>
    <row r="1075" spans="2:63" s="10" customFormat="1" ht="22.8" customHeight="1">
      <c r="B1075" s="180"/>
      <c r="C1075" s="181"/>
      <c r="D1075" s="182" t="s">
        <v>71</v>
      </c>
      <c r="E1075" s="194" t="s">
        <v>1893</v>
      </c>
      <c r="F1075" s="194" t="s">
        <v>1894</v>
      </c>
      <c r="G1075" s="181"/>
      <c r="H1075" s="181"/>
      <c r="I1075" s="184"/>
      <c r="J1075" s="195">
        <f>BK1075</f>
        <v>0</v>
      </c>
      <c r="K1075" s="181"/>
      <c r="L1075" s="186"/>
      <c r="M1075" s="187"/>
      <c r="N1075" s="188"/>
      <c r="O1075" s="188"/>
      <c r="P1075" s="189">
        <f>SUM(P1076:P1147)</f>
        <v>0</v>
      </c>
      <c r="Q1075" s="188"/>
      <c r="R1075" s="189">
        <f>SUM(R1076:R1147)</f>
        <v>3.624735</v>
      </c>
      <c r="S1075" s="188"/>
      <c r="T1075" s="190">
        <f>SUM(T1076:T1147)</f>
        <v>1.81047081</v>
      </c>
      <c r="AR1075" s="191" t="s">
        <v>79</v>
      </c>
      <c r="AT1075" s="192" t="s">
        <v>71</v>
      </c>
      <c r="AU1075" s="192" t="s">
        <v>77</v>
      </c>
      <c r="AY1075" s="191" t="s">
        <v>138</v>
      </c>
      <c r="BK1075" s="193">
        <f>SUM(BK1076:BK1147)</f>
        <v>0</v>
      </c>
    </row>
    <row r="1076" spans="2:65" s="1" customFormat="1" ht="16.5" customHeight="1">
      <c r="B1076" s="36"/>
      <c r="C1076" s="196" t="s">
        <v>1895</v>
      </c>
      <c r="D1076" s="196" t="s">
        <v>140</v>
      </c>
      <c r="E1076" s="197" t="s">
        <v>1896</v>
      </c>
      <c r="F1076" s="198" t="s">
        <v>1897</v>
      </c>
      <c r="G1076" s="199" t="s">
        <v>341</v>
      </c>
      <c r="H1076" s="200">
        <v>5.797</v>
      </c>
      <c r="I1076" s="201"/>
      <c r="J1076" s="202">
        <f>ROUND(I1076*H1076,2)</f>
        <v>0</v>
      </c>
      <c r="K1076" s="198" t="s">
        <v>144</v>
      </c>
      <c r="L1076" s="41"/>
      <c r="M1076" s="203" t="s">
        <v>19</v>
      </c>
      <c r="N1076" s="204" t="s">
        <v>43</v>
      </c>
      <c r="O1076" s="77"/>
      <c r="P1076" s="205">
        <f>O1076*H1076</f>
        <v>0</v>
      </c>
      <c r="Q1076" s="205">
        <v>0</v>
      </c>
      <c r="R1076" s="205">
        <f>Q1076*H1076</f>
        <v>0</v>
      </c>
      <c r="S1076" s="205">
        <v>0.01173</v>
      </c>
      <c r="T1076" s="206">
        <f>S1076*H1076</f>
        <v>0.06799881</v>
      </c>
      <c r="AR1076" s="15" t="s">
        <v>236</v>
      </c>
      <c r="AT1076" s="15" t="s">
        <v>140</v>
      </c>
      <c r="AU1076" s="15" t="s">
        <v>79</v>
      </c>
      <c r="AY1076" s="15" t="s">
        <v>138</v>
      </c>
      <c r="BE1076" s="207">
        <f>IF(N1076="základní",J1076,0)</f>
        <v>0</v>
      </c>
      <c r="BF1076" s="207">
        <f>IF(N1076="snížená",J1076,0)</f>
        <v>0</v>
      </c>
      <c r="BG1076" s="207">
        <f>IF(N1076="zákl. přenesená",J1076,0)</f>
        <v>0</v>
      </c>
      <c r="BH1076" s="207">
        <f>IF(N1076="sníž. přenesená",J1076,0)</f>
        <v>0</v>
      </c>
      <c r="BI1076" s="207">
        <f>IF(N1076="nulová",J1076,0)</f>
        <v>0</v>
      </c>
      <c r="BJ1076" s="15" t="s">
        <v>77</v>
      </c>
      <c r="BK1076" s="207">
        <f>ROUND(I1076*H1076,2)</f>
        <v>0</v>
      </c>
      <c r="BL1076" s="15" t="s">
        <v>236</v>
      </c>
      <c r="BM1076" s="15" t="s">
        <v>1898</v>
      </c>
    </row>
    <row r="1077" spans="2:47" s="1" customFormat="1" ht="12">
      <c r="B1077" s="36"/>
      <c r="C1077" s="37"/>
      <c r="D1077" s="208" t="s">
        <v>147</v>
      </c>
      <c r="E1077" s="37"/>
      <c r="F1077" s="209" t="s">
        <v>1899</v>
      </c>
      <c r="G1077" s="37"/>
      <c r="H1077" s="37"/>
      <c r="I1077" s="122"/>
      <c r="J1077" s="37"/>
      <c r="K1077" s="37"/>
      <c r="L1077" s="41"/>
      <c r="M1077" s="210"/>
      <c r="N1077" s="77"/>
      <c r="O1077" s="77"/>
      <c r="P1077" s="77"/>
      <c r="Q1077" s="77"/>
      <c r="R1077" s="77"/>
      <c r="S1077" s="77"/>
      <c r="T1077" s="78"/>
      <c r="AT1077" s="15" t="s">
        <v>147</v>
      </c>
      <c r="AU1077" s="15" t="s">
        <v>79</v>
      </c>
    </row>
    <row r="1078" spans="2:51" s="11" customFormat="1" ht="12">
      <c r="B1078" s="211"/>
      <c r="C1078" s="212"/>
      <c r="D1078" s="208" t="s">
        <v>149</v>
      </c>
      <c r="E1078" s="213" t="s">
        <v>19</v>
      </c>
      <c r="F1078" s="214" t="s">
        <v>1900</v>
      </c>
      <c r="G1078" s="212"/>
      <c r="H1078" s="215">
        <v>5.797</v>
      </c>
      <c r="I1078" s="216"/>
      <c r="J1078" s="212"/>
      <c r="K1078" s="212"/>
      <c r="L1078" s="217"/>
      <c r="M1078" s="218"/>
      <c r="N1078" s="219"/>
      <c r="O1078" s="219"/>
      <c r="P1078" s="219"/>
      <c r="Q1078" s="219"/>
      <c r="R1078" s="219"/>
      <c r="S1078" s="219"/>
      <c r="T1078" s="220"/>
      <c r="AT1078" s="221" t="s">
        <v>149</v>
      </c>
      <c r="AU1078" s="221" t="s">
        <v>79</v>
      </c>
      <c r="AV1078" s="11" t="s">
        <v>79</v>
      </c>
      <c r="AW1078" s="11" t="s">
        <v>33</v>
      </c>
      <c r="AX1078" s="11" t="s">
        <v>72</v>
      </c>
      <c r="AY1078" s="221" t="s">
        <v>138</v>
      </c>
    </row>
    <row r="1079" spans="2:65" s="1" customFormat="1" ht="16.5" customHeight="1">
      <c r="B1079" s="36"/>
      <c r="C1079" s="196" t="s">
        <v>1901</v>
      </c>
      <c r="D1079" s="196" t="s">
        <v>140</v>
      </c>
      <c r="E1079" s="197" t="s">
        <v>1902</v>
      </c>
      <c r="F1079" s="198" t="s">
        <v>1903</v>
      </c>
      <c r="G1079" s="199" t="s">
        <v>360</v>
      </c>
      <c r="H1079" s="200">
        <v>6</v>
      </c>
      <c r="I1079" s="201"/>
      <c r="J1079" s="202">
        <f>ROUND(I1079*H1079,2)</f>
        <v>0</v>
      </c>
      <c r="K1079" s="198" t="s">
        <v>144</v>
      </c>
      <c r="L1079" s="41"/>
      <c r="M1079" s="203" t="s">
        <v>19</v>
      </c>
      <c r="N1079" s="204" t="s">
        <v>43</v>
      </c>
      <c r="O1079" s="77"/>
      <c r="P1079" s="205">
        <f>O1079*H1079</f>
        <v>0</v>
      </c>
      <c r="Q1079" s="205">
        <v>0.0561</v>
      </c>
      <c r="R1079" s="205">
        <f>Q1079*H1079</f>
        <v>0.3366</v>
      </c>
      <c r="S1079" s="205">
        <v>0</v>
      </c>
      <c r="T1079" s="206">
        <f>S1079*H1079</f>
        <v>0</v>
      </c>
      <c r="AR1079" s="15" t="s">
        <v>236</v>
      </c>
      <c r="AT1079" s="15" t="s">
        <v>140</v>
      </c>
      <c r="AU1079" s="15" t="s">
        <v>79</v>
      </c>
      <c r="AY1079" s="15" t="s">
        <v>138</v>
      </c>
      <c r="BE1079" s="207">
        <f>IF(N1079="základní",J1079,0)</f>
        <v>0</v>
      </c>
      <c r="BF1079" s="207">
        <f>IF(N1079="snížená",J1079,0)</f>
        <v>0</v>
      </c>
      <c r="BG1079" s="207">
        <f>IF(N1079="zákl. přenesená",J1079,0)</f>
        <v>0</v>
      </c>
      <c r="BH1079" s="207">
        <f>IF(N1079="sníž. přenesená",J1079,0)</f>
        <v>0</v>
      </c>
      <c r="BI1079" s="207">
        <f>IF(N1079="nulová",J1079,0)</f>
        <v>0</v>
      </c>
      <c r="BJ1079" s="15" t="s">
        <v>77</v>
      </c>
      <c r="BK1079" s="207">
        <f>ROUND(I1079*H1079,2)</f>
        <v>0</v>
      </c>
      <c r="BL1079" s="15" t="s">
        <v>236</v>
      </c>
      <c r="BM1079" s="15" t="s">
        <v>1904</v>
      </c>
    </row>
    <row r="1080" spans="2:47" s="1" customFormat="1" ht="12">
      <c r="B1080" s="36"/>
      <c r="C1080" s="37"/>
      <c r="D1080" s="208" t="s">
        <v>147</v>
      </c>
      <c r="E1080" s="37"/>
      <c r="F1080" s="209" t="s">
        <v>1905</v>
      </c>
      <c r="G1080" s="37"/>
      <c r="H1080" s="37"/>
      <c r="I1080" s="122"/>
      <c r="J1080" s="37"/>
      <c r="K1080" s="37"/>
      <c r="L1080" s="41"/>
      <c r="M1080" s="210"/>
      <c r="N1080" s="77"/>
      <c r="O1080" s="77"/>
      <c r="P1080" s="77"/>
      <c r="Q1080" s="77"/>
      <c r="R1080" s="77"/>
      <c r="S1080" s="77"/>
      <c r="T1080" s="78"/>
      <c r="AT1080" s="15" t="s">
        <v>147</v>
      </c>
      <c r="AU1080" s="15" t="s">
        <v>79</v>
      </c>
    </row>
    <row r="1081" spans="2:65" s="1" customFormat="1" ht="16.5" customHeight="1">
      <c r="B1081" s="36"/>
      <c r="C1081" s="196" t="s">
        <v>1906</v>
      </c>
      <c r="D1081" s="196" t="s">
        <v>140</v>
      </c>
      <c r="E1081" s="197" t="s">
        <v>1907</v>
      </c>
      <c r="F1081" s="198" t="s">
        <v>1908</v>
      </c>
      <c r="G1081" s="199" t="s">
        <v>360</v>
      </c>
      <c r="H1081" s="200">
        <v>4</v>
      </c>
      <c r="I1081" s="201"/>
      <c r="J1081" s="202">
        <f>ROUND(I1081*H1081,2)</f>
        <v>0</v>
      </c>
      <c r="K1081" s="198" t="s">
        <v>144</v>
      </c>
      <c r="L1081" s="41"/>
      <c r="M1081" s="203" t="s">
        <v>19</v>
      </c>
      <c r="N1081" s="204" t="s">
        <v>43</v>
      </c>
      <c r="O1081" s="77"/>
      <c r="P1081" s="205">
        <f>O1081*H1081</f>
        <v>0</v>
      </c>
      <c r="Q1081" s="205">
        <v>0.10175</v>
      </c>
      <c r="R1081" s="205">
        <f>Q1081*H1081</f>
        <v>0.407</v>
      </c>
      <c r="S1081" s="205">
        <v>0</v>
      </c>
      <c r="T1081" s="206">
        <f>S1081*H1081</f>
        <v>0</v>
      </c>
      <c r="AR1081" s="15" t="s">
        <v>236</v>
      </c>
      <c r="AT1081" s="15" t="s">
        <v>140</v>
      </c>
      <c r="AU1081" s="15" t="s">
        <v>79</v>
      </c>
      <c r="AY1081" s="15" t="s">
        <v>138</v>
      </c>
      <c r="BE1081" s="207">
        <f>IF(N1081="základní",J1081,0)</f>
        <v>0</v>
      </c>
      <c r="BF1081" s="207">
        <f>IF(N1081="snížená",J1081,0)</f>
        <v>0</v>
      </c>
      <c r="BG1081" s="207">
        <f>IF(N1081="zákl. přenesená",J1081,0)</f>
        <v>0</v>
      </c>
      <c r="BH1081" s="207">
        <f>IF(N1081="sníž. přenesená",J1081,0)</f>
        <v>0</v>
      </c>
      <c r="BI1081" s="207">
        <f>IF(N1081="nulová",J1081,0)</f>
        <v>0</v>
      </c>
      <c r="BJ1081" s="15" t="s">
        <v>77</v>
      </c>
      <c r="BK1081" s="207">
        <f>ROUND(I1081*H1081,2)</f>
        <v>0</v>
      </c>
      <c r="BL1081" s="15" t="s">
        <v>236</v>
      </c>
      <c r="BM1081" s="15" t="s">
        <v>1909</v>
      </c>
    </row>
    <row r="1082" spans="2:47" s="1" customFormat="1" ht="12">
      <c r="B1082" s="36"/>
      <c r="C1082" s="37"/>
      <c r="D1082" s="208" t="s">
        <v>147</v>
      </c>
      <c r="E1082" s="37"/>
      <c r="F1082" s="209" t="s">
        <v>1910</v>
      </c>
      <c r="G1082" s="37"/>
      <c r="H1082" s="37"/>
      <c r="I1082" s="122"/>
      <c r="J1082" s="37"/>
      <c r="K1082" s="37"/>
      <c r="L1082" s="41"/>
      <c r="M1082" s="210"/>
      <c r="N1082" s="77"/>
      <c r="O1082" s="77"/>
      <c r="P1082" s="77"/>
      <c r="Q1082" s="77"/>
      <c r="R1082" s="77"/>
      <c r="S1082" s="77"/>
      <c r="T1082" s="78"/>
      <c r="AT1082" s="15" t="s">
        <v>147</v>
      </c>
      <c r="AU1082" s="15" t="s">
        <v>79</v>
      </c>
    </row>
    <row r="1083" spans="2:65" s="1" customFormat="1" ht="16.5" customHeight="1">
      <c r="B1083" s="36"/>
      <c r="C1083" s="196" t="s">
        <v>1911</v>
      </c>
      <c r="D1083" s="196" t="s">
        <v>140</v>
      </c>
      <c r="E1083" s="197" t="s">
        <v>1912</v>
      </c>
      <c r="F1083" s="198" t="s">
        <v>1913</v>
      </c>
      <c r="G1083" s="199" t="s">
        <v>341</v>
      </c>
      <c r="H1083" s="200">
        <v>77.05</v>
      </c>
      <c r="I1083" s="201"/>
      <c r="J1083" s="202">
        <f>ROUND(I1083*H1083,2)</f>
        <v>0</v>
      </c>
      <c r="K1083" s="198" t="s">
        <v>144</v>
      </c>
      <c r="L1083" s="41"/>
      <c r="M1083" s="203" t="s">
        <v>19</v>
      </c>
      <c r="N1083" s="204" t="s">
        <v>43</v>
      </c>
      <c r="O1083" s="77"/>
      <c r="P1083" s="205">
        <f>O1083*H1083</f>
        <v>0</v>
      </c>
      <c r="Q1083" s="205">
        <v>0</v>
      </c>
      <c r="R1083" s="205">
        <f>Q1083*H1083</f>
        <v>0</v>
      </c>
      <c r="S1083" s="205">
        <v>0.01584</v>
      </c>
      <c r="T1083" s="206">
        <f>S1083*H1083</f>
        <v>1.220472</v>
      </c>
      <c r="AR1083" s="15" t="s">
        <v>236</v>
      </c>
      <c r="AT1083" s="15" t="s">
        <v>140</v>
      </c>
      <c r="AU1083" s="15" t="s">
        <v>79</v>
      </c>
      <c r="AY1083" s="15" t="s">
        <v>138</v>
      </c>
      <c r="BE1083" s="207">
        <f>IF(N1083="základní",J1083,0)</f>
        <v>0</v>
      </c>
      <c r="BF1083" s="207">
        <f>IF(N1083="snížená",J1083,0)</f>
        <v>0</v>
      </c>
      <c r="BG1083" s="207">
        <f>IF(N1083="zákl. přenesená",J1083,0)</f>
        <v>0</v>
      </c>
      <c r="BH1083" s="207">
        <f>IF(N1083="sníž. přenesená",J1083,0)</f>
        <v>0</v>
      </c>
      <c r="BI1083" s="207">
        <f>IF(N1083="nulová",J1083,0)</f>
        <v>0</v>
      </c>
      <c r="BJ1083" s="15" t="s">
        <v>77</v>
      </c>
      <c r="BK1083" s="207">
        <f>ROUND(I1083*H1083,2)</f>
        <v>0</v>
      </c>
      <c r="BL1083" s="15" t="s">
        <v>236</v>
      </c>
      <c r="BM1083" s="15" t="s">
        <v>1914</v>
      </c>
    </row>
    <row r="1084" spans="2:47" s="1" customFormat="1" ht="12">
      <c r="B1084" s="36"/>
      <c r="C1084" s="37"/>
      <c r="D1084" s="208" t="s">
        <v>147</v>
      </c>
      <c r="E1084" s="37"/>
      <c r="F1084" s="209" t="s">
        <v>1915</v>
      </c>
      <c r="G1084" s="37"/>
      <c r="H1084" s="37"/>
      <c r="I1084" s="122"/>
      <c r="J1084" s="37"/>
      <c r="K1084" s="37"/>
      <c r="L1084" s="41"/>
      <c r="M1084" s="210"/>
      <c r="N1084" s="77"/>
      <c r="O1084" s="77"/>
      <c r="P1084" s="77"/>
      <c r="Q1084" s="77"/>
      <c r="R1084" s="77"/>
      <c r="S1084" s="77"/>
      <c r="T1084" s="78"/>
      <c r="AT1084" s="15" t="s">
        <v>147</v>
      </c>
      <c r="AU1084" s="15" t="s">
        <v>79</v>
      </c>
    </row>
    <row r="1085" spans="2:51" s="11" customFormat="1" ht="12">
      <c r="B1085" s="211"/>
      <c r="C1085" s="212"/>
      <c r="D1085" s="208" t="s">
        <v>149</v>
      </c>
      <c r="E1085" s="213" t="s">
        <v>19</v>
      </c>
      <c r="F1085" s="214" t="s">
        <v>1916</v>
      </c>
      <c r="G1085" s="212"/>
      <c r="H1085" s="215">
        <v>46</v>
      </c>
      <c r="I1085" s="216"/>
      <c r="J1085" s="212"/>
      <c r="K1085" s="212"/>
      <c r="L1085" s="217"/>
      <c r="M1085" s="218"/>
      <c r="N1085" s="219"/>
      <c r="O1085" s="219"/>
      <c r="P1085" s="219"/>
      <c r="Q1085" s="219"/>
      <c r="R1085" s="219"/>
      <c r="S1085" s="219"/>
      <c r="T1085" s="220"/>
      <c r="AT1085" s="221" t="s">
        <v>149</v>
      </c>
      <c r="AU1085" s="221" t="s">
        <v>79</v>
      </c>
      <c r="AV1085" s="11" t="s">
        <v>79</v>
      </c>
      <c r="AW1085" s="11" t="s">
        <v>33</v>
      </c>
      <c r="AX1085" s="11" t="s">
        <v>72</v>
      </c>
      <c r="AY1085" s="221" t="s">
        <v>138</v>
      </c>
    </row>
    <row r="1086" spans="2:51" s="11" customFormat="1" ht="12">
      <c r="B1086" s="211"/>
      <c r="C1086" s="212"/>
      <c r="D1086" s="208" t="s">
        <v>149</v>
      </c>
      <c r="E1086" s="213" t="s">
        <v>19</v>
      </c>
      <c r="F1086" s="214" t="s">
        <v>1917</v>
      </c>
      <c r="G1086" s="212"/>
      <c r="H1086" s="215">
        <v>15</v>
      </c>
      <c r="I1086" s="216"/>
      <c r="J1086" s="212"/>
      <c r="K1086" s="212"/>
      <c r="L1086" s="217"/>
      <c r="M1086" s="218"/>
      <c r="N1086" s="219"/>
      <c r="O1086" s="219"/>
      <c r="P1086" s="219"/>
      <c r="Q1086" s="219"/>
      <c r="R1086" s="219"/>
      <c r="S1086" s="219"/>
      <c r="T1086" s="220"/>
      <c r="AT1086" s="221" t="s">
        <v>149</v>
      </c>
      <c r="AU1086" s="221" t="s">
        <v>79</v>
      </c>
      <c r="AV1086" s="11" t="s">
        <v>79</v>
      </c>
      <c r="AW1086" s="11" t="s">
        <v>33</v>
      </c>
      <c r="AX1086" s="11" t="s">
        <v>72</v>
      </c>
      <c r="AY1086" s="221" t="s">
        <v>138</v>
      </c>
    </row>
    <row r="1087" spans="2:51" s="11" customFormat="1" ht="12">
      <c r="B1087" s="211"/>
      <c r="C1087" s="212"/>
      <c r="D1087" s="208" t="s">
        <v>149</v>
      </c>
      <c r="E1087" s="213" t="s">
        <v>19</v>
      </c>
      <c r="F1087" s="214" t="s">
        <v>1918</v>
      </c>
      <c r="G1087" s="212"/>
      <c r="H1087" s="215">
        <v>6</v>
      </c>
      <c r="I1087" s="216"/>
      <c r="J1087" s="212"/>
      <c r="K1087" s="212"/>
      <c r="L1087" s="217"/>
      <c r="M1087" s="218"/>
      <c r="N1087" s="219"/>
      <c r="O1087" s="219"/>
      <c r="P1087" s="219"/>
      <c r="Q1087" s="219"/>
      <c r="R1087" s="219"/>
      <c r="S1087" s="219"/>
      <c r="T1087" s="220"/>
      <c r="AT1087" s="221" t="s">
        <v>149</v>
      </c>
      <c r="AU1087" s="221" t="s">
        <v>79</v>
      </c>
      <c r="AV1087" s="11" t="s">
        <v>79</v>
      </c>
      <c r="AW1087" s="11" t="s">
        <v>33</v>
      </c>
      <c r="AX1087" s="11" t="s">
        <v>72</v>
      </c>
      <c r="AY1087" s="221" t="s">
        <v>138</v>
      </c>
    </row>
    <row r="1088" spans="2:51" s="11" customFormat="1" ht="12">
      <c r="B1088" s="211"/>
      <c r="C1088" s="212"/>
      <c r="D1088" s="208" t="s">
        <v>149</v>
      </c>
      <c r="E1088" s="212"/>
      <c r="F1088" s="214" t="s">
        <v>1919</v>
      </c>
      <c r="G1088" s="212"/>
      <c r="H1088" s="215">
        <v>77.05</v>
      </c>
      <c r="I1088" s="216"/>
      <c r="J1088" s="212"/>
      <c r="K1088" s="212"/>
      <c r="L1088" s="217"/>
      <c r="M1088" s="218"/>
      <c r="N1088" s="219"/>
      <c r="O1088" s="219"/>
      <c r="P1088" s="219"/>
      <c r="Q1088" s="219"/>
      <c r="R1088" s="219"/>
      <c r="S1088" s="219"/>
      <c r="T1088" s="220"/>
      <c r="AT1088" s="221" t="s">
        <v>149</v>
      </c>
      <c r="AU1088" s="221" t="s">
        <v>79</v>
      </c>
      <c r="AV1088" s="11" t="s">
        <v>79</v>
      </c>
      <c r="AW1088" s="11" t="s">
        <v>4</v>
      </c>
      <c r="AX1088" s="11" t="s">
        <v>77</v>
      </c>
      <c r="AY1088" s="221" t="s">
        <v>138</v>
      </c>
    </row>
    <row r="1089" spans="2:65" s="1" customFormat="1" ht="16.5" customHeight="1">
      <c r="B1089" s="36"/>
      <c r="C1089" s="196" t="s">
        <v>1920</v>
      </c>
      <c r="D1089" s="196" t="s">
        <v>140</v>
      </c>
      <c r="E1089" s="197" t="s">
        <v>1921</v>
      </c>
      <c r="F1089" s="198" t="s">
        <v>1922</v>
      </c>
      <c r="G1089" s="199" t="s">
        <v>341</v>
      </c>
      <c r="H1089" s="200">
        <v>16</v>
      </c>
      <c r="I1089" s="201"/>
      <c r="J1089" s="202">
        <f>ROUND(I1089*H1089,2)</f>
        <v>0</v>
      </c>
      <c r="K1089" s="198" t="s">
        <v>144</v>
      </c>
      <c r="L1089" s="41"/>
      <c r="M1089" s="203" t="s">
        <v>19</v>
      </c>
      <c r="N1089" s="204" t="s">
        <v>43</v>
      </c>
      <c r="O1089" s="77"/>
      <c r="P1089" s="205">
        <f>O1089*H1089</f>
        <v>0</v>
      </c>
      <c r="Q1089" s="205">
        <v>0.01363</v>
      </c>
      <c r="R1089" s="205">
        <f>Q1089*H1089</f>
        <v>0.21808</v>
      </c>
      <c r="S1089" s="205">
        <v>0</v>
      </c>
      <c r="T1089" s="206">
        <f>S1089*H1089</f>
        <v>0</v>
      </c>
      <c r="AR1089" s="15" t="s">
        <v>236</v>
      </c>
      <c r="AT1089" s="15" t="s">
        <v>140</v>
      </c>
      <c r="AU1089" s="15" t="s">
        <v>79</v>
      </c>
      <c r="AY1089" s="15" t="s">
        <v>138</v>
      </c>
      <c r="BE1089" s="207">
        <f>IF(N1089="základní",J1089,0)</f>
        <v>0</v>
      </c>
      <c r="BF1089" s="207">
        <f>IF(N1089="snížená",J1089,0)</f>
        <v>0</v>
      </c>
      <c r="BG1089" s="207">
        <f>IF(N1089="zákl. přenesená",J1089,0)</f>
        <v>0</v>
      </c>
      <c r="BH1089" s="207">
        <f>IF(N1089="sníž. přenesená",J1089,0)</f>
        <v>0</v>
      </c>
      <c r="BI1089" s="207">
        <f>IF(N1089="nulová",J1089,0)</f>
        <v>0</v>
      </c>
      <c r="BJ1089" s="15" t="s">
        <v>77</v>
      </c>
      <c r="BK1089" s="207">
        <f>ROUND(I1089*H1089,2)</f>
        <v>0</v>
      </c>
      <c r="BL1089" s="15" t="s">
        <v>236</v>
      </c>
      <c r="BM1089" s="15" t="s">
        <v>1923</v>
      </c>
    </row>
    <row r="1090" spans="2:47" s="1" customFormat="1" ht="12">
      <c r="B1090" s="36"/>
      <c r="C1090" s="37"/>
      <c r="D1090" s="208" t="s">
        <v>147</v>
      </c>
      <c r="E1090" s="37"/>
      <c r="F1090" s="209" t="s">
        <v>1924</v>
      </c>
      <c r="G1090" s="37"/>
      <c r="H1090" s="37"/>
      <c r="I1090" s="122"/>
      <c r="J1090" s="37"/>
      <c r="K1090" s="37"/>
      <c r="L1090" s="41"/>
      <c r="M1090" s="210"/>
      <c r="N1090" s="77"/>
      <c r="O1090" s="77"/>
      <c r="P1090" s="77"/>
      <c r="Q1090" s="77"/>
      <c r="R1090" s="77"/>
      <c r="S1090" s="77"/>
      <c r="T1090" s="78"/>
      <c r="AT1090" s="15" t="s">
        <v>147</v>
      </c>
      <c r="AU1090" s="15" t="s">
        <v>79</v>
      </c>
    </row>
    <row r="1091" spans="2:65" s="1" customFormat="1" ht="16.5" customHeight="1">
      <c r="B1091" s="36"/>
      <c r="C1091" s="196" t="s">
        <v>1925</v>
      </c>
      <c r="D1091" s="196" t="s">
        <v>140</v>
      </c>
      <c r="E1091" s="197" t="s">
        <v>1926</v>
      </c>
      <c r="F1091" s="198" t="s">
        <v>1927</v>
      </c>
      <c r="G1091" s="199" t="s">
        <v>341</v>
      </c>
      <c r="H1091" s="200">
        <v>38.525</v>
      </c>
      <c r="I1091" s="201"/>
      <c r="J1091" s="202">
        <f>ROUND(I1091*H1091,2)</f>
        <v>0</v>
      </c>
      <c r="K1091" s="198" t="s">
        <v>144</v>
      </c>
      <c r="L1091" s="41"/>
      <c r="M1091" s="203" t="s">
        <v>19</v>
      </c>
      <c r="N1091" s="204" t="s">
        <v>43</v>
      </c>
      <c r="O1091" s="77"/>
      <c r="P1091" s="205">
        <f>O1091*H1091</f>
        <v>0</v>
      </c>
      <c r="Q1091" s="205">
        <v>0.01752</v>
      </c>
      <c r="R1091" s="205">
        <f>Q1091*H1091</f>
        <v>0.6749580000000001</v>
      </c>
      <c r="S1091" s="205">
        <v>0</v>
      </c>
      <c r="T1091" s="206">
        <f>S1091*H1091</f>
        <v>0</v>
      </c>
      <c r="AR1091" s="15" t="s">
        <v>236</v>
      </c>
      <c r="AT1091" s="15" t="s">
        <v>140</v>
      </c>
      <c r="AU1091" s="15" t="s">
        <v>79</v>
      </c>
      <c r="AY1091" s="15" t="s">
        <v>138</v>
      </c>
      <c r="BE1091" s="207">
        <f>IF(N1091="základní",J1091,0)</f>
        <v>0</v>
      </c>
      <c r="BF1091" s="207">
        <f>IF(N1091="snížená",J1091,0)</f>
        <v>0</v>
      </c>
      <c r="BG1091" s="207">
        <f>IF(N1091="zákl. přenesená",J1091,0)</f>
        <v>0</v>
      </c>
      <c r="BH1091" s="207">
        <f>IF(N1091="sníž. přenesená",J1091,0)</f>
        <v>0</v>
      </c>
      <c r="BI1091" s="207">
        <f>IF(N1091="nulová",J1091,0)</f>
        <v>0</v>
      </c>
      <c r="BJ1091" s="15" t="s">
        <v>77</v>
      </c>
      <c r="BK1091" s="207">
        <f>ROUND(I1091*H1091,2)</f>
        <v>0</v>
      </c>
      <c r="BL1091" s="15" t="s">
        <v>236</v>
      </c>
      <c r="BM1091" s="15" t="s">
        <v>1928</v>
      </c>
    </row>
    <row r="1092" spans="2:47" s="1" customFormat="1" ht="12">
      <c r="B1092" s="36"/>
      <c r="C1092" s="37"/>
      <c r="D1092" s="208" t="s">
        <v>147</v>
      </c>
      <c r="E1092" s="37"/>
      <c r="F1092" s="209" t="s">
        <v>1929</v>
      </c>
      <c r="G1092" s="37"/>
      <c r="H1092" s="37"/>
      <c r="I1092" s="122"/>
      <c r="J1092" s="37"/>
      <c r="K1092" s="37"/>
      <c r="L1092" s="41"/>
      <c r="M1092" s="210"/>
      <c r="N1092" s="77"/>
      <c r="O1092" s="77"/>
      <c r="P1092" s="77"/>
      <c r="Q1092" s="77"/>
      <c r="R1092" s="77"/>
      <c r="S1092" s="77"/>
      <c r="T1092" s="78"/>
      <c r="AT1092" s="15" t="s">
        <v>147</v>
      </c>
      <c r="AU1092" s="15" t="s">
        <v>79</v>
      </c>
    </row>
    <row r="1093" spans="2:51" s="11" customFormat="1" ht="12">
      <c r="B1093" s="211"/>
      <c r="C1093" s="212"/>
      <c r="D1093" s="208" t="s">
        <v>149</v>
      </c>
      <c r="E1093" s="213" t="s">
        <v>19</v>
      </c>
      <c r="F1093" s="214" t="s">
        <v>1930</v>
      </c>
      <c r="G1093" s="212"/>
      <c r="H1093" s="215">
        <v>38.525</v>
      </c>
      <c r="I1093" s="216"/>
      <c r="J1093" s="212"/>
      <c r="K1093" s="212"/>
      <c r="L1093" s="217"/>
      <c r="M1093" s="218"/>
      <c r="N1093" s="219"/>
      <c r="O1093" s="219"/>
      <c r="P1093" s="219"/>
      <c r="Q1093" s="219"/>
      <c r="R1093" s="219"/>
      <c r="S1093" s="219"/>
      <c r="T1093" s="220"/>
      <c r="AT1093" s="221" t="s">
        <v>149</v>
      </c>
      <c r="AU1093" s="221" t="s">
        <v>79</v>
      </c>
      <c r="AV1093" s="11" t="s">
        <v>79</v>
      </c>
      <c r="AW1093" s="11" t="s">
        <v>33</v>
      </c>
      <c r="AX1093" s="11" t="s">
        <v>72</v>
      </c>
      <c r="AY1093" s="221" t="s">
        <v>138</v>
      </c>
    </row>
    <row r="1094" spans="2:65" s="1" customFormat="1" ht="16.5" customHeight="1">
      <c r="B1094" s="36"/>
      <c r="C1094" s="196" t="s">
        <v>1931</v>
      </c>
      <c r="D1094" s="196" t="s">
        <v>140</v>
      </c>
      <c r="E1094" s="197" t="s">
        <v>1932</v>
      </c>
      <c r="F1094" s="198" t="s">
        <v>1933</v>
      </c>
      <c r="G1094" s="199" t="s">
        <v>341</v>
      </c>
      <c r="H1094" s="200">
        <v>90</v>
      </c>
      <c r="I1094" s="201"/>
      <c r="J1094" s="202">
        <f>ROUND(I1094*H1094,2)</f>
        <v>0</v>
      </c>
      <c r="K1094" s="198" t="s">
        <v>144</v>
      </c>
      <c r="L1094" s="41"/>
      <c r="M1094" s="203" t="s">
        <v>19</v>
      </c>
      <c r="N1094" s="204" t="s">
        <v>43</v>
      </c>
      <c r="O1094" s="77"/>
      <c r="P1094" s="205">
        <f>O1094*H1094</f>
        <v>0</v>
      </c>
      <c r="Q1094" s="205">
        <v>0</v>
      </c>
      <c r="R1094" s="205">
        <f>Q1094*H1094</f>
        <v>0</v>
      </c>
      <c r="S1094" s="205">
        <v>0</v>
      </c>
      <c r="T1094" s="206">
        <f>S1094*H1094</f>
        <v>0</v>
      </c>
      <c r="AR1094" s="15" t="s">
        <v>236</v>
      </c>
      <c r="AT1094" s="15" t="s">
        <v>140</v>
      </c>
      <c r="AU1094" s="15" t="s">
        <v>79</v>
      </c>
      <c r="AY1094" s="15" t="s">
        <v>138</v>
      </c>
      <c r="BE1094" s="207">
        <f>IF(N1094="základní",J1094,0)</f>
        <v>0</v>
      </c>
      <c r="BF1094" s="207">
        <f>IF(N1094="snížená",J1094,0)</f>
        <v>0</v>
      </c>
      <c r="BG1094" s="207">
        <f>IF(N1094="zákl. přenesená",J1094,0)</f>
        <v>0</v>
      </c>
      <c r="BH1094" s="207">
        <f>IF(N1094="sníž. přenesená",J1094,0)</f>
        <v>0</v>
      </c>
      <c r="BI1094" s="207">
        <f>IF(N1094="nulová",J1094,0)</f>
        <v>0</v>
      </c>
      <c r="BJ1094" s="15" t="s">
        <v>77</v>
      </c>
      <c r="BK1094" s="207">
        <f>ROUND(I1094*H1094,2)</f>
        <v>0</v>
      </c>
      <c r="BL1094" s="15" t="s">
        <v>236</v>
      </c>
      <c r="BM1094" s="15" t="s">
        <v>1934</v>
      </c>
    </row>
    <row r="1095" spans="2:47" s="1" customFormat="1" ht="12">
      <c r="B1095" s="36"/>
      <c r="C1095" s="37"/>
      <c r="D1095" s="208" t="s">
        <v>147</v>
      </c>
      <c r="E1095" s="37"/>
      <c r="F1095" s="209" t="s">
        <v>1935</v>
      </c>
      <c r="G1095" s="37"/>
      <c r="H1095" s="37"/>
      <c r="I1095" s="122"/>
      <c r="J1095" s="37"/>
      <c r="K1095" s="37"/>
      <c r="L1095" s="41"/>
      <c r="M1095" s="210"/>
      <c r="N1095" s="77"/>
      <c r="O1095" s="77"/>
      <c r="P1095" s="77"/>
      <c r="Q1095" s="77"/>
      <c r="R1095" s="77"/>
      <c r="S1095" s="77"/>
      <c r="T1095" s="78"/>
      <c r="AT1095" s="15" t="s">
        <v>147</v>
      </c>
      <c r="AU1095" s="15" t="s">
        <v>79</v>
      </c>
    </row>
    <row r="1096" spans="2:51" s="11" customFormat="1" ht="12">
      <c r="B1096" s="211"/>
      <c r="C1096" s="212"/>
      <c r="D1096" s="208" t="s">
        <v>149</v>
      </c>
      <c r="E1096" s="213" t="s">
        <v>19</v>
      </c>
      <c r="F1096" s="214" t="s">
        <v>1936</v>
      </c>
      <c r="G1096" s="212"/>
      <c r="H1096" s="215">
        <v>54</v>
      </c>
      <c r="I1096" s="216"/>
      <c r="J1096" s="212"/>
      <c r="K1096" s="212"/>
      <c r="L1096" s="217"/>
      <c r="M1096" s="218"/>
      <c r="N1096" s="219"/>
      <c r="O1096" s="219"/>
      <c r="P1096" s="219"/>
      <c r="Q1096" s="219"/>
      <c r="R1096" s="219"/>
      <c r="S1096" s="219"/>
      <c r="T1096" s="220"/>
      <c r="AT1096" s="221" t="s">
        <v>149</v>
      </c>
      <c r="AU1096" s="221" t="s">
        <v>79</v>
      </c>
      <c r="AV1096" s="11" t="s">
        <v>79</v>
      </c>
      <c r="AW1096" s="11" t="s">
        <v>33</v>
      </c>
      <c r="AX1096" s="11" t="s">
        <v>72</v>
      </c>
      <c r="AY1096" s="221" t="s">
        <v>138</v>
      </c>
    </row>
    <row r="1097" spans="2:51" s="11" customFormat="1" ht="12">
      <c r="B1097" s="211"/>
      <c r="C1097" s="212"/>
      <c r="D1097" s="208" t="s">
        <v>149</v>
      </c>
      <c r="E1097" s="213" t="s">
        <v>19</v>
      </c>
      <c r="F1097" s="214" t="s">
        <v>1937</v>
      </c>
      <c r="G1097" s="212"/>
      <c r="H1097" s="215">
        <v>4</v>
      </c>
      <c r="I1097" s="216"/>
      <c r="J1097" s="212"/>
      <c r="K1097" s="212"/>
      <c r="L1097" s="217"/>
      <c r="M1097" s="218"/>
      <c r="N1097" s="219"/>
      <c r="O1097" s="219"/>
      <c r="P1097" s="219"/>
      <c r="Q1097" s="219"/>
      <c r="R1097" s="219"/>
      <c r="S1097" s="219"/>
      <c r="T1097" s="220"/>
      <c r="AT1097" s="221" t="s">
        <v>149</v>
      </c>
      <c r="AU1097" s="221" t="s">
        <v>79</v>
      </c>
      <c r="AV1097" s="11" t="s">
        <v>79</v>
      </c>
      <c r="AW1097" s="11" t="s">
        <v>33</v>
      </c>
      <c r="AX1097" s="11" t="s">
        <v>72</v>
      </c>
      <c r="AY1097" s="221" t="s">
        <v>138</v>
      </c>
    </row>
    <row r="1098" spans="2:51" s="11" customFormat="1" ht="12">
      <c r="B1098" s="211"/>
      <c r="C1098" s="212"/>
      <c r="D1098" s="208" t="s">
        <v>149</v>
      </c>
      <c r="E1098" s="213" t="s">
        <v>19</v>
      </c>
      <c r="F1098" s="214" t="s">
        <v>1938</v>
      </c>
      <c r="G1098" s="212"/>
      <c r="H1098" s="215">
        <v>32</v>
      </c>
      <c r="I1098" s="216"/>
      <c r="J1098" s="212"/>
      <c r="K1098" s="212"/>
      <c r="L1098" s="217"/>
      <c r="M1098" s="218"/>
      <c r="N1098" s="219"/>
      <c r="O1098" s="219"/>
      <c r="P1098" s="219"/>
      <c r="Q1098" s="219"/>
      <c r="R1098" s="219"/>
      <c r="S1098" s="219"/>
      <c r="T1098" s="220"/>
      <c r="AT1098" s="221" t="s">
        <v>149</v>
      </c>
      <c r="AU1098" s="221" t="s">
        <v>79</v>
      </c>
      <c r="AV1098" s="11" t="s">
        <v>79</v>
      </c>
      <c r="AW1098" s="11" t="s">
        <v>33</v>
      </c>
      <c r="AX1098" s="11" t="s">
        <v>72</v>
      </c>
      <c r="AY1098" s="221" t="s">
        <v>138</v>
      </c>
    </row>
    <row r="1099" spans="2:65" s="1" customFormat="1" ht="16.5" customHeight="1">
      <c r="B1099" s="36"/>
      <c r="C1099" s="233" t="s">
        <v>1939</v>
      </c>
      <c r="D1099" s="233" t="s">
        <v>213</v>
      </c>
      <c r="E1099" s="234" t="s">
        <v>1940</v>
      </c>
      <c r="F1099" s="235" t="s">
        <v>1941</v>
      </c>
      <c r="G1099" s="236" t="s">
        <v>153</v>
      </c>
      <c r="H1099" s="237">
        <v>0.949</v>
      </c>
      <c r="I1099" s="238"/>
      <c r="J1099" s="239">
        <f>ROUND(I1099*H1099,2)</f>
        <v>0</v>
      </c>
      <c r="K1099" s="235" t="s">
        <v>144</v>
      </c>
      <c r="L1099" s="240"/>
      <c r="M1099" s="241" t="s">
        <v>19</v>
      </c>
      <c r="N1099" s="242" t="s">
        <v>43</v>
      </c>
      <c r="O1099" s="77"/>
      <c r="P1099" s="205">
        <f>O1099*H1099</f>
        <v>0</v>
      </c>
      <c r="Q1099" s="205">
        <v>0.55</v>
      </c>
      <c r="R1099" s="205">
        <f>Q1099*H1099</f>
        <v>0.52195</v>
      </c>
      <c r="S1099" s="205">
        <v>0</v>
      </c>
      <c r="T1099" s="206">
        <f>S1099*H1099</f>
        <v>0</v>
      </c>
      <c r="AR1099" s="15" t="s">
        <v>338</v>
      </c>
      <c r="AT1099" s="15" t="s">
        <v>213</v>
      </c>
      <c r="AU1099" s="15" t="s">
        <v>79</v>
      </c>
      <c r="AY1099" s="15" t="s">
        <v>138</v>
      </c>
      <c r="BE1099" s="207">
        <f>IF(N1099="základní",J1099,0)</f>
        <v>0</v>
      </c>
      <c r="BF1099" s="207">
        <f>IF(N1099="snížená",J1099,0)</f>
        <v>0</v>
      </c>
      <c r="BG1099" s="207">
        <f>IF(N1099="zákl. přenesená",J1099,0)</f>
        <v>0</v>
      </c>
      <c r="BH1099" s="207">
        <f>IF(N1099="sníž. přenesená",J1099,0)</f>
        <v>0</v>
      </c>
      <c r="BI1099" s="207">
        <f>IF(N1099="nulová",J1099,0)</f>
        <v>0</v>
      </c>
      <c r="BJ1099" s="15" t="s">
        <v>77</v>
      </c>
      <c r="BK1099" s="207">
        <f>ROUND(I1099*H1099,2)</f>
        <v>0</v>
      </c>
      <c r="BL1099" s="15" t="s">
        <v>236</v>
      </c>
      <c r="BM1099" s="15" t="s">
        <v>1942</v>
      </c>
    </row>
    <row r="1100" spans="2:47" s="1" customFormat="1" ht="12">
      <c r="B1100" s="36"/>
      <c r="C1100" s="37"/>
      <c r="D1100" s="208" t="s">
        <v>147</v>
      </c>
      <c r="E1100" s="37"/>
      <c r="F1100" s="209" t="s">
        <v>1941</v>
      </c>
      <c r="G1100" s="37"/>
      <c r="H1100" s="37"/>
      <c r="I1100" s="122"/>
      <c r="J1100" s="37"/>
      <c r="K1100" s="37"/>
      <c r="L1100" s="41"/>
      <c r="M1100" s="210"/>
      <c r="N1100" s="77"/>
      <c r="O1100" s="77"/>
      <c r="P1100" s="77"/>
      <c r="Q1100" s="77"/>
      <c r="R1100" s="77"/>
      <c r="S1100" s="77"/>
      <c r="T1100" s="78"/>
      <c r="AT1100" s="15" t="s">
        <v>147</v>
      </c>
      <c r="AU1100" s="15" t="s">
        <v>79</v>
      </c>
    </row>
    <row r="1101" spans="2:51" s="11" customFormat="1" ht="12">
      <c r="B1101" s="211"/>
      <c r="C1101" s="212"/>
      <c r="D1101" s="208" t="s">
        <v>149</v>
      </c>
      <c r="E1101" s="213" t="s">
        <v>19</v>
      </c>
      <c r="F1101" s="214" t="s">
        <v>1943</v>
      </c>
      <c r="G1101" s="212"/>
      <c r="H1101" s="215">
        <v>0.518</v>
      </c>
      <c r="I1101" s="216"/>
      <c r="J1101" s="212"/>
      <c r="K1101" s="212"/>
      <c r="L1101" s="217"/>
      <c r="M1101" s="218"/>
      <c r="N1101" s="219"/>
      <c r="O1101" s="219"/>
      <c r="P1101" s="219"/>
      <c r="Q1101" s="219"/>
      <c r="R1101" s="219"/>
      <c r="S1101" s="219"/>
      <c r="T1101" s="220"/>
      <c r="AT1101" s="221" t="s">
        <v>149</v>
      </c>
      <c r="AU1101" s="221" t="s">
        <v>79</v>
      </c>
      <c r="AV1101" s="11" t="s">
        <v>79</v>
      </c>
      <c r="AW1101" s="11" t="s">
        <v>33</v>
      </c>
      <c r="AX1101" s="11" t="s">
        <v>72</v>
      </c>
      <c r="AY1101" s="221" t="s">
        <v>138</v>
      </c>
    </row>
    <row r="1102" spans="2:51" s="11" customFormat="1" ht="12">
      <c r="B1102" s="211"/>
      <c r="C1102" s="212"/>
      <c r="D1102" s="208" t="s">
        <v>149</v>
      </c>
      <c r="E1102" s="213" t="s">
        <v>19</v>
      </c>
      <c r="F1102" s="214" t="s">
        <v>1944</v>
      </c>
      <c r="G1102" s="212"/>
      <c r="H1102" s="215">
        <v>0.038</v>
      </c>
      <c r="I1102" s="216"/>
      <c r="J1102" s="212"/>
      <c r="K1102" s="212"/>
      <c r="L1102" s="217"/>
      <c r="M1102" s="218"/>
      <c r="N1102" s="219"/>
      <c r="O1102" s="219"/>
      <c r="P1102" s="219"/>
      <c r="Q1102" s="219"/>
      <c r="R1102" s="219"/>
      <c r="S1102" s="219"/>
      <c r="T1102" s="220"/>
      <c r="AT1102" s="221" t="s">
        <v>149</v>
      </c>
      <c r="AU1102" s="221" t="s">
        <v>79</v>
      </c>
      <c r="AV1102" s="11" t="s">
        <v>79</v>
      </c>
      <c r="AW1102" s="11" t="s">
        <v>33</v>
      </c>
      <c r="AX1102" s="11" t="s">
        <v>72</v>
      </c>
      <c r="AY1102" s="221" t="s">
        <v>138</v>
      </c>
    </row>
    <row r="1103" spans="2:51" s="11" customFormat="1" ht="12">
      <c r="B1103" s="211"/>
      <c r="C1103" s="212"/>
      <c r="D1103" s="208" t="s">
        <v>149</v>
      </c>
      <c r="E1103" s="213" t="s">
        <v>19</v>
      </c>
      <c r="F1103" s="214" t="s">
        <v>1945</v>
      </c>
      <c r="G1103" s="212"/>
      <c r="H1103" s="215">
        <v>0.307</v>
      </c>
      <c r="I1103" s="216"/>
      <c r="J1103" s="212"/>
      <c r="K1103" s="212"/>
      <c r="L1103" s="217"/>
      <c r="M1103" s="218"/>
      <c r="N1103" s="219"/>
      <c r="O1103" s="219"/>
      <c r="P1103" s="219"/>
      <c r="Q1103" s="219"/>
      <c r="R1103" s="219"/>
      <c r="S1103" s="219"/>
      <c r="T1103" s="220"/>
      <c r="AT1103" s="221" t="s">
        <v>149</v>
      </c>
      <c r="AU1103" s="221" t="s">
        <v>79</v>
      </c>
      <c r="AV1103" s="11" t="s">
        <v>79</v>
      </c>
      <c r="AW1103" s="11" t="s">
        <v>33</v>
      </c>
      <c r="AX1103" s="11" t="s">
        <v>72</v>
      </c>
      <c r="AY1103" s="221" t="s">
        <v>138</v>
      </c>
    </row>
    <row r="1104" spans="2:51" s="11" customFormat="1" ht="12">
      <c r="B1104" s="211"/>
      <c r="C1104" s="212"/>
      <c r="D1104" s="208" t="s">
        <v>149</v>
      </c>
      <c r="E1104" s="212"/>
      <c r="F1104" s="214" t="s">
        <v>1946</v>
      </c>
      <c r="G1104" s="212"/>
      <c r="H1104" s="215">
        <v>0.949</v>
      </c>
      <c r="I1104" s="216"/>
      <c r="J1104" s="212"/>
      <c r="K1104" s="212"/>
      <c r="L1104" s="217"/>
      <c r="M1104" s="218"/>
      <c r="N1104" s="219"/>
      <c r="O1104" s="219"/>
      <c r="P1104" s="219"/>
      <c r="Q1104" s="219"/>
      <c r="R1104" s="219"/>
      <c r="S1104" s="219"/>
      <c r="T1104" s="220"/>
      <c r="AT1104" s="221" t="s">
        <v>149</v>
      </c>
      <c r="AU1104" s="221" t="s">
        <v>79</v>
      </c>
      <c r="AV1104" s="11" t="s">
        <v>79</v>
      </c>
      <c r="AW1104" s="11" t="s">
        <v>4</v>
      </c>
      <c r="AX1104" s="11" t="s">
        <v>77</v>
      </c>
      <c r="AY1104" s="221" t="s">
        <v>138</v>
      </c>
    </row>
    <row r="1105" spans="2:65" s="1" customFormat="1" ht="16.5" customHeight="1">
      <c r="B1105" s="36"/>
      <c r="C1105" s="196" t="s">
        <v>1947</v>
      </c>
      <c r="D1105" s="196" t="s">
        <v>140</v>
      </c>
      <c r="E1105" s="197" t="s">
        <v>1948</v>
      </c>
      <c r="F1105" s="198" t="s">
        <v>1949</v>
      </c>
      <c r="G1105" s="199" t="s">
        <v>153</v>
      </c>
      <c r="H1105" s="200">
        <v>0.949</v>
      </c>
      <c r="I1105" s="201"/>
      <c r="J1105" s="202">
        <f>ROUND(I1105*H1105,2)</f>
        <v>0</v>
      </c>
      <c r="K1105" s="198" t="s">
        <v>144</v>
      </c>
      <c r="L1105" s="41"/>
      <c r="M1105" s="203" t="s">
        <v>19</v>
      </c>
      <c r="N1105" s="204" t="s">
        <v>43</v>
      </c>
      <c r="O1105" s="77"/>
      <c r="P1105" s="205">
        <f>O1105*H1105</f>
        <v>0</v>
      </c>
      <c r="Q1105" s="205">
        <v>0.01266</v>
      </c>
      <c r="R1105" s="205">
        <f>Q1105*H1105</f>
        <v>0.012014339999999998</v>
      </c>
      <c r="S1105" s="205">
        <v>0</v>
      </c>
      <c r="T1105" s="206">
        <f>S1105*H1105</f>
        <v>0</v>
      </c>
      <c r="AR1105" s="15" t="s">
        <v>236</v>
      </c>
      <c r="AT1105" s="15" t="s">
        <v>140</v>
      </c>
      <c r="AU1105" s="15" t="s">
        <v>79</v>
      </c>
      <c r="AY1105" s="15" t="s">
        <v>138</v>
      </c>
      <c r="BE1105" s="207">
        <f>IF(N1105="základní",J1105,0)</f>
        <v>0</v>
      </c>
      <c r="BF1105" s="207">
        <f>IF(N1105="snížená",J1105,0)</f>
        <v>0</v>
      </c>
      <c r="BG1105" s="207">
        <f>IF(N1105="zákl. přenesená",J1105,0)</f>
        <v>0</v>
      </c>
      <c r="BH1105" s="207">
        <f>IF(N1105="sníž. přenesená",J1105,0)</f>
        <v>0</v>
      </c>
      <c r="BI1105" s="207">
        <f>IF(N1105="nulová",J1105,0)</f>
        <v>0</v>
      </c>
      <c r="BJ1105" s="15" t="s">
        <v>77</v>
      </c>
      <c r="BK1105" s="207">
        <f>ROUND(I1105*H1105,2)</f>
        <v>0</v>
      </c>
      <c r="BL1105" s="15" t="s">
        <v>236</v>
      </c>
      <c r="BM1105" s="15" t="s">
        <v>1950</v>
      </c>
    </row>
    <row r="1106" spans="2:47" s="1" customFormat="1" ht="12">
      <c r="B1106" s="36"/>
      <c r="C1106" s="37"/>
      <c r="D1106" s="208" t="s">
        <v>147</v>
      </c>
      <c r="E1106" s="37"/>
      <c r="F1106" s="209" t="s">
        <v>1951</v>
      </c>
      <c r="G1106" s="37"/>
      <c r="H1106" s="37"/>
      <c r="I1106" s="122"/>
      <c r="J1106" s="37"/>
      <c r="K1106" s="37"/>
      <c r="L1106" s="41"/>
      <c r="M1106" s="210"/>
      <c r="N1106" s="77"/>
      <c r="O1106" s="77"/>
      <c r="P1106" s="77"/>
      <c r="Q1106" s="77"/>
      <c r="R1106" s="77"/>
      <c r="S1106" s="77"/>
      <c r="T1106" s="78"/>
      <c r="AT1106" s="15" t="s">
        <v>147</v>
      </c>
      <c r="AU1106" s="15" t="s">
        <v>79</v>
      </c>
    </row>
    <row r="1107" spans="2:51" s="11" customFormat="1" ht="12">
      <c r="B1107" s="211"/>
      <c r="C1107" s="212"/>
      <c r="D1107" s="208" t="s">
        <v>149</v>
      </c>
      <c r="E1107" s="212"/>
      <c r="F1107" s="214" t="s">
        <v>1946</v>
      </c>
      <c r="G1107" s="212"/>
      <c r="H1107" s="215">
        <v>0.949</v>
      </c>
      <c r="I1107" s="216"/>
      <c r="J1107" s="212"/>
      <c r="K1107" s="212"/>
      <c r="L1107" s="217"/>
      <c r="M1107" s="218"/>
      <c r="N1107" s="219"/>
      <c r="O1107" s="219"/>
      <c r="P1107" s="219"/>
      <c r="Q1107" s="219"/>
      <c r="R1107" s="219"/>
      <c r="S1107" s="219"/>
      <c r="T1107" s="220"/>
      <c r="AT1107" s="221" t="s">
        <v>149</v>
      </c>
      <c r="AU1107" s="221" t="s">
        <v>79</v>
      </c>
      <c r="AV1107" s="11" t="s">
        <v>79</v>
      </c>
      <c r="AW1107" s="11" t="s">
        <v>4</v>
      </c>
      <c r="AX1107" s="11" t="s">
        <v>77</v>
      </c>
      <c r="AY1107" s="221" t="s">
        <v>138</v>
      </c>
    </row>
    <row r="1108" spans="2:65" s="1" customFormat="1" ht="16.5" customHeight="1">
      <c r="B1108" s="36"/>
      <c r="C1108" s="196" t="s">
        <v>1952</v>
      </c>
      <c r="D1108" s="196" t="s">
        <v>140</v>
      </c>
      <c r="E1108" s="197" t="s">
        <v>1953</v>
      </c>
      <c r="F1108" s="198" t="s">
        <v>1954</v>
      </c>
      <c r="G1108" s="199" t="s">
        <v>341</v>
      </c>
      <c r="H1108" s="200">
        <v>35.313</v>
      </c>
      <c r="I1108" s="201"/>
      <c r="J1108" s="202">
        <f>ROUND(I1108*H1108,2)</f>
        <v>0</v>
      </c>
      <c r="K1108" s="198" t="s">
        <v>144</v>
      </c>
      <c r="L1108" s="41"/>
      <c r="M1108" s="203" t="s">
        <v>19</v>
      </c>
      <c r="N1108" s="204" t="s">
        <v>43</v>
      </c>
      <c r="O1108" s="77"/>
      <c r="P1108" s="205">
        <f>O1108*H1108</f>
        <v>0</v>
      </c>
      <c r="Q1108" s="205">
        <v>0</v>
      </c>
      <c r="R1108" s="205">
        <f>Q1108*H1108</f>
        <v>0</v>
      </c>
      <c r="S1108" s="205">
        <v>0</v>
      </c>
      <c r="T1108" s="206">
        <f>S1108*H1108</f>
        <v>0</v>
      </c>
      <c r="AR1108" s="15" t="s">
        <v>236</v>
      </c>
      <c r="AT1108" s="15" t="s">
        <v>140</v>
      </c>
      <c r="AU1108" s="15" t="s">
        <v>79</v>
      </c>
      <c r="AY1108" s="15" t="s">
        <v>138</v>
      </c>
      <c r="BE1108" s="207">
        <f>IF(N1108="základní",J1108,0)</f>
        <v>0</v>
      </c>
      <c r="BF1108" s="207">
        <f>IF(N1108="snížená",J1108,0)</f>
        <v>0</v>
      </c>
      <c r="BG1108" s="207">
        <f>IF(N1108="zákl. přenesená",J1108,0)</f>
        <v>0</v>
      </c>
      <c r="BH1108" s="207">
        <f>IF(N1108="sníž. přenesená",J1108,0)</f>
        <v>0</v>
      </c>
      <c r="BI1108" s="207">
        <f>IF(N1108="nulová",J1108,0)</f>
        <v>0</v>
      </c>
      <c r="BJ1108" s="15" t="s">
        <v>77</v>
      </c>
      <c r="BK1108" s="207">
        <f>ROUND(I1108*H1108,2)</f>
        <v>0</v>
      </c>
      <c r="BL1108" s="15" t="s">
        <v>236</v>
      </c>
      <c r="BM1108" s="15" t="s">
        <v>1955</v>
      </c>
    </row>
    <row r="1109" spans="2:47" s="1" customFormat="1" ht="12">
      <c r="B1109" s="36"/>
      <c r="C1109" s="37"/>
      <c r="D1109" s="208" t="s">
        <v>147</v>
      </c>
      <c r="E1109" s="37"/>
      <c r="F1109" s="209" t="s">
        <v>1956</v>
      </c>
      <c r="G1109" s="37"/>
      <c r="H1109" s="37"/>
      <c r="I1109" s="122"/>
      <c r="J1109" s="37"/>
      <c r="K1109" s="37"/>
      <c r="L1109" s="41"/>
      <c r="M1109" s="210"/>
      <c r="N1109" s="77"/>
      <c r="O1109" s="77"/>
      <c r="P1109" s="77"/>
      <c r="Q1109" s="77"/>
      <c r="R1109" s="77"/>
      <c r="S1109" s="77"/>
      <c r="T1109" s="78"/>
      <c r="AT1109" s="15" t="s">
        <v>147</v>
      </c>
      <c r="AU1109" s="15" t="s">
        <v>79</v>
      </c>
    </row>
    <row r="1110" spans="2:51" s="11" customFormat="1" ht="12">
      <c r="B1110" s="211"/>
      <c r="C1110" s="212"/>
      <c r="D1110" s="208" t="s">
        <v>149</v>
      </c>
      <c r="E1110" s="213" t="s">
        <v>19</v>
      </c>
      <c r="F1110" s="214" t="s">
        <v>1957</v>
      </c>
      <c r="G1110" s="212"/>
      <c r="H1110" s="215">
        <v>35.313</v>
      </c>
      <c r="I1110" s="216"/>
      <c r="J1110" s="212"/>
      <c r="K1110" s="212"/>
      <c r="L1110" s="217"/>
      <c r="M1110" s="218"/>
      <c r="N1110" s="219"/>
      <c r="O1110" s="219"/>
      <c r="P1110" s="219"/>
      <c r="Q1110" s="219"/>
      <c r="R1110" s="219"/>
      <c r="S1110" s="219"/>
      <c r="T1110" s="220"/>
      <c r="AT1110" s="221" t="s">
        <v>149</v>
      </c>
      <c r="AU1110" s="221" t="s">
        <v>79</v>
      </c>
      <c r="AV1110" s="11" t="s">
        <v>79</v>
      </c>
      <c r="AW1110" s="11" t="s">
        <v>33</v>
      </c>
      <c r="AX1110" s="11" t="s">
        <v>72</v>
      </c>
      <c r="AY1110" s="221" t="s">
        <v>138</v>
      </c>
    </row>
    <row r="1111" spans="2:65" s="1" customFormat="1" ht="16.5" customHeight="1">
      <c r="B1111" s="36"/>
      <c r="C1111" s="233" t="s">
        <v>1958</v>
      </c>
      <c r="D1111" s="233" t="s">
        <v>213</v>
      </c>
      <c r="E1111" s="234" t="s">
        <v>1940</v>
      </c>
      <c r="F1111" s="235" t="s">
        <v>1941</v>
      </c>
      <c r="G1111" s="236" t="s">
        <v>153</v>
      </c>
      <c r="H1111" s="237">
        <v>0.466</v>
      </c>
      <c r="I1111" s="238"/>
      <c r="J1111" s="239">
        <f>ROUND(I1111*H1111,2)</f>
        <v>0</v>
      </c>
      <c r="K1111" s="235" t="s">
        <v>144</v>
      </c>
      <c r="L1111" s="240"/>
      <c r="M1111" s="241" t="s">
        <v>19</v>
      </c>
      <c r="N1111" s="242" t="s">
        <v>43</v>
      </c>
      <c r="O1111" s="77"/>
      <c r="P1111" s="205">
        <f>O1111*H1111</f>
        <v>0</v>
      </c>
      <c r="Q1111" s="205">
        <v>0.55</v>
      </c>
      <c r="R1111" s="205">
        <f>Q1111*H1111</f>
        <v>0.25630000000000003</v>
      </c>
      <c r="S1111" s="205">
        <v>0</v>
      </c>
      <c r="T1111" s="206">
        <f>S1111*H1111</f>
        <v>0</v>
      </c>
      <c r="AR1111" s="15" t="s">
        <v>338</v>
      </c>
      <c r="AT1111" s="15" t="s">
        <v>213</v>
      </c>
      <c r="AU1111" s="15" t="s">
        <v>79</v>
      </c>
      <c r="AY1111" s="15" t="s">
        <v>138</v>
      </c>
      <c r="BE1111" s="207">
        <f>IF(N1111="základní",J1111,0)</f>
        <v>0</v>
      </c>
      <c r="BF1111" s="207">
        <f>IF(N1111="snížená",J1111,0)</f>
        <v>0</v>
      </c>
      <c r="BG1111" s="207">
        <f>IF(N1111="zákl. přenesená",J1111,0)</f>
        <v>0</v>
      </c>
      <c r="BH1111" s="207">
        <f>IF(N1111="sníž. přenesená",J1111,0)</f>
        <v>0</v>
      </c>
      <c r="BI1111" s="207">
        <f>IF(N1111="nulová",J1111,0)</f>
        <v>0</v>
      </c>
      <c r="BJ1111" s="15" t="s">
        <v>77</v>
      </c>
      <c r="BK1111" s="207">
        <f>ROUND(I1111*H1111,2)</f>
        <v>0</v>
      </c>
      <c r="BL1111" s="15" t="s">
        <v>236</v>
      </c>
      <c r="BM1111" s="15" t="s">
        <v>1959</v>
      </c>
    </row>
    <row r="1112" spans="2:47" s="1" customFormat="1" ht="12">
      <c r="B1112" s="36"/>
      <c r="C1112" s="37"/>
      <c r="D1112" s="208" t="s">
        <v>147</v>
      </c>
      <c r="E1112" s="37"/>
      <c r="F1112" s="209" t="s">
        <v>1941</v>
      </c>
      <c r="G1112" s="37"/>
      <c r="H1112" s="37"/>
      <c r="I1112" s="122"/>
      <c r="J1112" s="37"/>
      <c r="K1112" s="37"/>
      <c r="L1112" s="41"/>
      <c r="M1112" s="210"/>
      <c r="N1112" s="77"/>
      <c r="O1112" s="77"/>
      <c r="P1112" s="77"/>
      <c r="Q1112" s="77"/>
      <c r="R1112" s="77"/>
      <c r="S1112" s="77"/>
      <c r="T1112" s="78"/>
      <c r="AT1112" s="15" t="s">
        <v>147</v>
      </c>
      <c r="AU1112" s="15" t="s">
        <v>79</v>
      </c>
    </row>
    <row r="1113" spans="2:51" s="11" customFormat="1" ht="12">
      <c r="B1113" s="211"/>
      <c r="C1113" s="212"/>
      <c r="D1113" s="208" t="s">
        <v>149</v>
      </c>
      <c r="E1113" s="213" t="s">
        <v>19</v>
      </c>
      <c r="F1113" s="214" t="s">
        <v>1960</v>
      </c>
      <c r="G1113" s="212"/>
      <c r="H1113" s="215">
        <v>0.424</v>
      </c>
      <c r="I1113" s="216"/>
      <c r="J1113" s="212"/>
      <c r="K1113" s="212"/>
      <c r="L1113" s="217"/>
      <c r="M1113" s="218"/>
      <c r="N1113" s="219"/>
      <c r="O1113" s="219"/>
      <c r="P1113" s="219"/>
      <c r="Q1113" s="219"/>
      <c r="R1113" s="219"/>
      <c r="S1113" s="219"/>
      <c r="T1113" s="220"/>
      <c r="AT1113" s="221" t="s">
        <v>149</v>
      </c>
      <c r="AU1113" s="221" t="s">
        <v>79</v>
      </c>
      <c r="AV1113" s="11" t="s">
        <v>79</v>
      </c>
      <c r="AW1113" s="11" t="s">
        <v>33</v>
      </c>
      <c r="AX1113" s="11" t="s">
        <v>72</v>
      </c>
      <c r="AY1113" s="221" t="s">
        <v>138</v>
      </c>
    </row>
    <row r="1114" spans="2:51" s="11" customFormat="1" ht="12">
      <c r="B1114" s="211"/>
      <c r="C1114" s="212"/>
      <c r="D1114" s="208" t="s">
        <v>149</v>
      </c>
      <c r="E1114" s="212"/>
      <c r="F1114" s="214" t="s">
        <v>1961</v>
      </c>
      <c r="G1114" s="212"/>
      <c r="H1114" s="215">
        <v>0.466</v>
      </c>
      <c r="I1114" s="216"/>
      <c r="J1114" s="212"/>
      <c r="K1114" s="212"/>
      <c r="L1114" s="217"/>
      <c r="M1114" s="218"/>
      <c r="N1114" s="219"/>
      <c r="O1114" s="219"/>
      <c r="P1114" s="219"/>
      <c r="Q1114" s="219"/>
      <c r="R1114" s="219"/>
      <c r="S1114" s="219"/>
      <c r="T1114" s="220"/>
      <c r="AT1114" s="221" t="s">
        <v>149</v>
      </c>
      <c r="AU1114" s="221" t="s">
        <v>79</v>
      </c>
      <c r="AV1114" s="11" t="s">
        <v>79</v>
      </c>
      <c r="AW1114" s="11" t="s">
        <v>4</v>
      </c>
      <c r="AX1114" s="11" t="s">
        <v>77</v>
      </c>
      <c r="AY1114" s="221" t="s">
        <v>138</v>
      </c>
    </row>
    <row r="1115" spans="2:65" s="1" customFormat="1" ht="16.5" customHeight="1">
      <c r="B1115" s="36"/>
      <c r="C1115" s="196" t="s">
        <v>1962</v>
      </c>
      <c r="D1115" s="196" t="s">
        <v>140</v>
      </c>
      <c r="E1115" s="197" t="s">
        <v>1963</v>
      </c>
      <c r="F1115" s="198" t="s">
        <v>1964</v>
      </c>
      <c r="G1115" s="199" t="s">
        <v>341</v>
      </c>
      <c r="H1115" s="200">
        <v>29</v>
      </c>
      <c r="I1115" s="201"/>
      <c r="J1115" s="202">
        <f>ROUND(I1115*H1115,2)</f>
        <v>0</v>
      </c>
      <c r="K1115" s="198" t="s">
        <v>144</v>
      </c>
      <c r="L1115" s="41"/>
      <c r="M1115" s="203" t="s">
        <v>19</v>
      </c>
      <c r="N1115" s="204" t="s">
        <v>43</v>
      </c>
      <c r="O1115" s="77"/>
      <c r="P1115" s="205">
        <f>O1115*H1115</f>
        <v>0</v>
      </c>
      <c r="Q1115" s="205">
        <v>0</v>
      </c>
      <c r="R1115" s="205">
        <f>Q1115*H1115</f>
        <v>0</v>
      </c>
      <c r="S1115" s="205">
        <v>0</v>
      </c>
      <c r="T1115" s="206">
        <f>S1115*H1115</f>
        <v>0</v>
      </c>
      <c r="AR1115" s="15" t="s">
        <v>236</v>
      </c>
      <c r="AT1115" s="15" t="s">
        <v>140</v>
      </c>
      <c r="AU1115" s="15" t="s">
        <v>79</v>
      </c>
      <c r="AY1115" s="15" t="s">
        <v>138</v>
      </c>
      <c r="BE1115" s="207">
        <f>IF(N1115="základní",J1115,0)</f>
        <v>0</v>
      </c>
      <c r="BF1115" s="207">
        <f>IF(N1115="snížená",J1115,0)</f>
        <v>0</v>
      </c>
      <c r="BG1115" s="207">
        <f>IF(N1115="zákl. přenesená",J1115,0)</f>
        <v>0</v>
      </c>
      <c r="BH1115" s="207">
        <f>IF(N1115="sníž. přenesená",J1115,0)</f>
        <v>0</v>
      </c>
      <c r="BI1115" s="207">
        <f>IF(N1115="nulová",J1115,0)</f>
        <v>0</v>
      </c>
      <c r="BJ1115" s="15" t="s">
        <v>77</v>
      </c>
      <c r="BK1115" s="207">
        <f>ROUND(I1115*H1115,2)</f>
        <v>0</v>
      </c>
      <c r="BL1115" s="15" t="s">
        <v>236</v>
      </c>
      <c r="BM1115" s="15" t="s">
        <v>1965</v>
      </c>
    </row>
    <row r="1116" spans="2:47" s="1" customFormat="1" ht="12">
      <c r="B1116" s="36"/>
      <c r="C1116" s="37"/>
      <c r="D1116" s="208" t="s">
        <v>147</v>
      </c>
      <c r="E1116" s="37"/>
      <c r="F1116" s="209" t="s">
        <v>1966</v>
      </c>
      <c r="G1116" s="37"/>
      <c r="H1116" s="37"/>
      <c r="I1116" s="122"/>
      <c r="J1116" s="37"/>
      <c r="K1116" s="37"/>
      <c r="L1116" s="41"/>
      <c r="M1116" s="210"/>
      <c r="N1116" s="77"/>
      <c r="O1116" s="77"/>
      <c r="P1116" s="77"/>
      <c r="Q1116" s="77"/>
      <c r="R1116" s="77"/>
      <c r="S1116" s="77"/>
      <c r="T1116" s="78"/>
      <c r="AT1116" s="15" t="s">
        <v>147</v>
      </c>
      <c r="AU1116" s="15" t="s">
        <v>79</v>
      </c>
    </row>
    <row r="1117" spans="2:51" s="11" customFormat="1" ht="12">
      <c r="B1117" s="211"/>
      <c r="C1117" s="212"/>
      <c r="D1117" s="208" t="s">
        <v>149</v>
      </c>
      <c r="E1117" s="213" t="s">
        <v>19</v>
      </c>
      <c r="F1117" s="214" t="s">
        <v>1967</v>
      </c>
      <c r="G1117" s="212"/>
      <c r="H1117" s="215">
        <v>13.5</v>
      </c>
      <c r="I1117" s="216"/>
      <c r="J1117" s="212"/>
      <c r="K1117" s="212"/>
      <c r="L1117" s="217"/>
      <c r="M1117" s="218"/>
      <c r="N1117" s="219"/>
      <c r="O1117" s="219"/>
      <c r="P1117" s="219"/>
      <c r="Q1117" s="219"/>
      <c r="R1117" s="219"/>
      <c r="S1117" s="219"/>
      <c r="T1117" s="220"/>
      <c r="AT1117" s="221" t="s">
        <v>149</v>
      </c>
      <c r="AU1117" s="221" t="s">
        <v>79</v>
      </c>
      <c r="AV1117" s="11" t="s">
        <v>79</v>
      </c>
      <c r="AW1117" s="11" t="s">
        <v>33</v>
      </c>
      <c r="AX1117" s="11" t="s">
        <v>72</v>
      </c>
      <c r="AY1117" s="221" t="s">
        <v>138</v>
      </c>
    </row>
    <row r="1118" spans="2:51" s="11" customFormat="1" ht="12">
      <c r="B1118" s="211"/>
      <c r="C1118" s="212"/>
      <c r="D1118" s="208" t="s">
        <v>149</v>
      </c>
      <c r="E1118" s="213" t="s">
        <v>19</v>
      </c>
      <c r="F1118" s="214" t="s">
        <v>1968</v>
      </c>
      <c r="G1118" s="212"/>
      <c r="H1118" s="215">
        <v>15.5</v>
      </c>
      <c r="I1118" s="216"/>
      <c r="J1118" s="212"/>
      <c r="K1118" s="212"/>
      <c r="L1118" s="217"/>
      <c r="M1118" s="218"/>
      <c r="N1118" s="219"/>
      <c r="O1118" s="219"/>
      <c r="P1118" s="219"/>
      <c r="Q1118" s="219"/>
      <c r="R1118" s="219"/>
      <c r="S1118" s="219"/>
      <c r="T1118" s="220"/>
      <c r="AT1118" s="221" t="s">
        <v>149</v>
      </c>
      <c r="AU1118" s="221" t="s">
        <v>79</v>
      </c>
      <c r="AV1118" s="11" t="s">
        <v>79</v>
      </c>
      <c r="AW1118" s="11" t="s">
        <v>33</v>
      </c>
      <c r="AX1118" s="11" t="s">
        <v>72</v>
      </c>
      <c r="AY1118" s="221" t="s">
        <v>138</v>
      </c>
    </row>
    <row r="1119" spans="2:65" s="1" customFormat="1" ht="16.5" customHeight="1">
      <c r="B1119" s="36"/>
      <c r="C1119" s="233" t="s">
        <v>1969</v>
      </c>
      <c r="D1119" s="233" t="s">
        <v>213</v>
      </c>
      <c r="E1119" s="234" t="s">
        <v>1970</v>
      </c>
      <c r="F1119" s="235" t="s">
        <v>1971</v>
      </c>
      <c r="G1119" s="236" t="s">
        <v>153</v>
      </c>
      <c r="H1119" s="237">
        <v>0.871</v>
      </c>
      <c r="I1119" s="238"/>
      <c r="J1119" s="239">
        <f>ROUND(I1119*H1119,2)</f>
        <v>0</v>
      </c>
      <c r="K1119" s="235" t="s">
        <v>144</v>
      </c>
      <c r="L1119" s="240"/>
      <c r="M1119" s="241" t="s">
        <v>19</v>
      </c>
      <c r="N1119" s="242" t="s">
        <v>43</v>
      </c>
      <c r="O1119" s="77"/>
      <c r="P1119" s="205">
        <f>O1119*H1119</f>
        <v>0</v>
      </c>
      <c r="Q1119" s="205">
        <v>0.55</v>
      </c>
      <c r="R1119" s="205">
        <f>Q1119*H1119</f>
        <v>0.47905000000000003</v>
      </c>
      <c r="S1119" s="205">
        <v>0</v>
      </c>
      <c r="T1119" s="206">
        <f>S1119*H1119</f>
        <v>0</v>
      </c>
      <c r="AR1119" s="15" t="s">
        <v>338</v>
      </c>
      <c r="AT1119" s="15" t="s">
        <v>213</v>
      </c>
      <c r="AU1119" s="15" t="s">
        <v>79</v>
      </c>
      <c r="AY1119" s="15" t="s">
        <v>138</v>
      </c>
      <c r="BE1119" s="207">
        <f>IF(N1119="základní",J1119,0)</f>
        <v>0</v>
      </c>
      <c r="BF1119" s="207">
        <f>IF(N1119="snížená",J1119,0)</f>
        <v>0</v>
      </c>
      <c r="BG1119" s="207">
        <f>IF(N1119="zákl. přenesená",J1119,0)</f>
        <v>0</v>
      </c>
      <c r="BH1119" s="207">
        <f>IF(N1119="sníž. přenesená",J1119,0)</f>
        <v>0</v>
      </c>
      <c r="BI1119" s="207">
        <f>IF(N1119="nulová",J1119,0)</f>
        <v>0</v>
      </c>
      <c r="BJ1119" s="15" t="s">
        <v>77</v>
      </c>
      <c r="BK1119" s="207">
        <f>ROUND(I1119*H1119,2)</f>
        <v>0</v>
      </c>
      <c r="BL1119" s="15" t="s">
        <v>236</v>
      </c>
      <c r="BM1119" s="15" t="s">
        <v>1972</v>
      </c>
    </row>
    <row r="1120" spans="2:47" s="1" customFormat="1" ht="12">
      <c r="B1120" s="36"/>
      <c r="C1120" s="37"/>
      <c r="D1120" s="208" t="s">
        <v>147</v>
      </c>
      <c r="E1120" s="37"/>
      <c r="F1120" s="209" t="s">
        <v>1971</v>
      </c>
      <c r="G1120" s="37"/>
      <c r="H1120" s="37"/>
      <c r="I1120" s="122"/>
      <c r="J1120" s="37"/>
      <c r="K1120" s="37"/>
      <c r="L1120" s="41"/>
      <c r="M1120" s="210"/>
      <c r="N1120" s="77"/>
      <c r="O1120" s="77"/>
      <c r="P1120" s="77"/>
      <c r="Q1120" s="77"/>
      <c r="R1120" s="77"/>
      <c r="S1120" s="77"/>
      <c r="T1120" s="78"/>
      <c r="AT1120" s="15" t="s">
        <v>147</v>
      </c>
      <c r="AU1120" s="15" t="s">
        <v>79</v>
      </c>
    </row>
    <row r="1121" spans="2:51" s="11" customFormat="1" ht="12">
      <c r="B1121" s="211"/>
      <c r="C1121" s="212"/>
      <c r="D1121" s="208" t="s">
        <v>149</v>
      </c>
      <c r="E1121" s="213" t="s">
        <v>19</v>
      </c>
      <c r="F1121" s="214" t="s">
        <v>1973</v>
      </c>
      <c r="G1121" s="212"/>
      <c r="H1121" s="215">
        <v>0.346</v>
      </c>
      <c r="I1121" s="216"/>
      <c r="J1121" s="212"/>
      <c r="K1121" s="212"/>
      <c r="L1121" s="217"/>
      <c r="M1121" s="218"/>
      <c r="N1121" s="219"/>
      <c r="O1121" s="219"/>
      <c r="P1121" s="219"/>
      <c r="Q1121" s="219"/>
      <c r="R1121" s="219"/>
      <c r="S1121" s="219"/>
      <c r="T1121" s="220"/>
      <c r="AT1121" s="221" t="s">
        <v>149</v>
      </c>
      <c r="AU1121" s="221" t="s">
        <v>79</v>
      </c>
      <c r="AV1121" s="11" t="s">
        <v>79</v>
      </c>
      <c r="AW1121" s="11" t="s">
        <v>33</v>
      </c>
      <c r="AX1121" s="11" t="s">
        <v>72</v>
      </c>
      <c r="AY1121" s="221" t="s">
        <v>138</v>
      </c>
    </row>
    <row r="1122" spans="2:51" s="11" customFormat="1" ht="12">
      <c r="B1122" s="211"/>
      <c r="C1122" s="212"/>
      <c r="D1122" s="208" t="s">
        <v>149</v>
      </c>
      <c r="E1122" s="213" t="s">
        <v>19</v>
      </c>
      <c r="F1122" s="214" t="s">
        <v>1974</v>
      </c>
      <c r="G1122" s="212"/>
      <c r="H1122" s="215">
        <v>0.446</v>
      </c>
      <c r="I1122" s="216"/>
      <c r="J1122" s="212"/>
      <c r="K1122" s="212"/>
      <c r="L1122" s="217"/>
      <c r="M1122" s="218"/>
      <c r="N1122" s="219"/>
      <c r="O1122" s="219"/>
      <c r="P1122" s="219"/>
      <c r="Q1122" s="219"/>
      <c r="R1122" s="219"/>
      <c r="S1122" s="219"/>
      <c r="T1122" s="220"/>
      <c r="AT1122" s="221" t="s">
        <v>149</v>
      </c>
      <c r="AU1122" s="221" t="s">
        <v>79</v>
      </c>
      <c r="AV1122" s="11" t="s">
        <v>79</v>
      </c>
      <c r="AW1122" s="11" t="s">
        <v>33</v>
      </c>
      <c r="AX1122" s="11" t="s">
        <v>72</v>
      </c>
      <c r="AY1122" s="221" t="s">
        <v>138</v>
      </c>
    </row>
    <row r="1123" spans="2:51" s="11" customFormat="1" ht="12">
      <c r="B1123" s="211"/>
      <c r="C1123" s="212"/>
      <c r="D1123" s="208" t="s">
        <v>149</v>
      </c>
      <c r="E1123" s="212"/>
      <c r="F1123" s="214" t="s">
        <v>1975</v>
      </c>
      <c r="G1123" s="212"/>
      <c r="H1123" s="215">
        <v>0.871</v>
      </c>
      <c r="I1123" s="216"/>
      <c r="J1123" s="212"/>
      <c r="K1123" s="212"/>
      <c r="L1123" s="217"/>
      <c r="M1123" s="218"/>
      <c r="N1123" s="219"/>
      <c r="O1123" s="219"/>
      <c r="P1123" s="219"/>
      <c r="Q1123" s="219"/>
      <c r="R1123" s="219"/>
      <c r="S1123" s="219"/>
      <c r="T1123" s="220"/>
      <c r="AT1123" s="221" t="s">
        <v>149</v>
      </c>
      <c r="AU1123" s="221" t="s">
        <v>79</v>
      </c>
      <c r="AV1123" s="11" t="s">
        <v>79</v>
      </c>
      <c r="AW1123" s="11" t="s">
        <v>4</v>
      </c>
      <c r="AX1123" s="11" t="s">
        <v>77</v>
      </c>
      <c r="AY1123" s="221" t="s">
        <v>138</v>
      </c>
    </row>
    <row r="1124" spans="2:65" s="1" customFormat="1" ht="16.5" customHeight="1">
      <c r="B1124" s="36"/>
      <c r="C1124" s="196" t="s">
        <v>1976</v>
      </c>
      <c r="D1124" s="196" t="s">
        <v>140</v>
      </c>
      <c r="E1124" s="197" t="s">
        <v>1977</v>
      </c>
      <c r="F1124" s="198" t="s">
        <v>1978</v>
      </c>
      <c r="G1124" s="199" t="s">
        <v>153</v>
      </c>
      <c r="H1124" s="200">
        <v>1.338</v>
      </c>
      <c r="I1124" s="201"/>
      <c r="J1124" s="202">
        <f>ROUND(I1124*H1124,2)</f>
        <v>0</v>
      </c>
      <c r="K1124" s="198" t="s">
        <v>144</v>
      </c>
      <c r="L1124" s="41"/>
      <c r="M1124" s="203" t="s">
        <v>19</v>
      </c>
      <c r="N1124" s="204" t="s">
        <v>43</v>
      </c>
      <c r="O1124" s="77"/>
      <c r="P1124" s="205">
        <f>O1124*H1124</f>
        <v>0</v>
      </c>
      <c r="Q1124" s="205">
        <v>0.02337</v>
      </c>
      <c r="R1124" s="205">
        <f>Q1124*H1124</f>
        <v>0.03126906</v>
      </c>
      <c r="S1124" s="205">
        <v>0</v>
      </c>
      <c r="T1124" s="206">
        <f>S1124*H1124</f>
        <v>0</v>
      </c>
      <c r="AR1124" s="15" t="s">
        <v>236</v>
      </c>
      <c r="AT1124" s="15" t="s">
        <v>140</v>
      </c>
      <c r="AU1124" s="15" t="s">
        <v>79</v>
      </c>
      <c r="AY1124" s="15" t="s">
        <v>138</v>
      </c>
      <c r="BE1124" s="207">
        <f>IF(N1124="základní",J1124,0)</f>
        <v>0</v>
      </c>
      <c r="BF1124" s="207">
        <f>IF(N1124="snížená",J1124,0)</f>
        <v>0</v>
      </c>
      <c r="BG1124" s="207">
        <f>IF(N1124="zákl. přenesená",J1124,0)</f>
        <v>0</v>
      </c>
      <c r="BH1124" s="207">
        <f>IF(N1124="sníž. přenesená",J1124,0)</f>
        <v>0</v>
      </c>
      <c r="BI1124" s="207">
        <f>IF(N1124="nulová",J1124,0)</f>
        <v>0</v>
      </c>
      <c r="BJ1124" s="15" t="s">
        <v>77</v>
      </c>
      <c r="BK1124" s="207">
        <f>ROUND(I1124*H1124,2)</f>
        <v>0</v>
      </c>
      <c r="BL1124" s="15" t="s">
        <v>236</v>
      </c>
      <c r="BM1124" s="15" t="s">
        <v>1979</v>
      </c>
    </row>
    <row r="1125" spans="2:47" s="1" customFormat="1" ht="12">
      <c r="B1125" s="36"/>
      <c r="C1125" s="37"/>
      <c r="D1125" s="208" t="s">
        <v>147</v>
      </c>
      <c r="E1125" s="37"/>
      <c r="F1125" s="209" t="s">
        <v>1980</v>
      </c>
      <c r="G1125" s="37"/>
      <c r="H1125" s="37"/>
      <c r="I1125" s="122"/>
      <c r="J1125" s="37"/>
      <c r="K1125" s="37"/>
      <c r="L1125" s="41"/>
      <c r="M1125" s="210"/>
      <c r="N1125" s="77"/>
      <c r="O1125" s="77"/>
      <c r="P1125" s="77"/>
      <c r="Q1125" s="77"/>
      <c r="R1125" s="77"/>
      <c r="S1125" s="77"/>
      <c r="T1125" s="78"/>
      <c r="AT1125" s="15" t="s">
        <v>147</v>
      </c>
      <c r="AU1125" s="15" t="s">
        <v>79</v>
      </c>
    </row>
    <row r="1126" spans="2:51" s="11" customFormat="1" ht="12">
      <c r="B1126" s="211"/>
      <c r="C1126" s="212"/>
      <c r="D1126" s="208" t="s">
        <v>149</v>
      </c>
      <c r="E1126" s="212"/>
      <c r="F1126" s="214" t="s">
        <v>1981</v>
      </c>
      <c r="G1126" s="212"/>
      <c r="H1126" s="215">
        <v>1.338</v>
      </c>
      <c r="I1126" s="216"/>
      <c r="J1126" s="212"/>
      <c r="K1126" s="212"/>
      <c r="L1126" s="217"/>
      <c r="M1126" s="218"/>
      <c r="N1126" s="219"/>
      <c r="O1126" s="219"/>
      <c r="P1126" s="219"/>
      <c r="Q1126" s="219"/>
      <c r="R1126" s="219"/>
      <c r="S1126" s="219"/>
      <c r="T1126" s="220"/>
      <c r="AT1126" s="221" t="s">
        <v>149</v>
      </c>
      <c r="AU1126" s="221" t="s">
        <v>79</v>
      </c>
      <c r="AV1126" s="11" t="s">
        <v>79</v>
      </c>
      <c r="AW1126" s="11" t="s">
        <v>4</v>
      </c>
      <c r="AX1126" s="11" t="s">
        <v>77</v>
      </c>
      <c r="AY1126" s="221" t="s">
        <v>138</v>
      </c>
    </row>
    <row r="1127" spans="2:65" s="1" customFormat="1" ht="16.5" customHeight="1">
      <c r="B1127" s="36"/>
      <c r="C1127" s="196" t="s">
        <v>1982</v>
      </c>
      <c r="D1127" s="196" t="s">
        <v>140</v>
      </c>
      <c r="E1127" s="197" t="s">
        <v>1983</v>
      </c>
      <c r="F1127" s="198" t="s">
        <v>1984</v>
      </c>
      <c r="G1127" s="199" t="s">
        <v>167</v>
      </c>
      <c r="H1127" s="200">
        <v>34.8</v>
      </c>
      <c r="I1127" s="201"/>
      <c r="J1127" s="202">
        <f>ROUND(I1127*H1127,2)</f>
        <v>0</v>
      </c>
      <c r="K1127" s="198" t="s">
        <v>144</v>
      </c>
      <c r="L1127" s="41"/>
      <c r="M1127" s="203" t="s">
        <v>19</v>
      </c>
      <c r="N1127" s="204" t="s">
        <v>43</v>
      </c>
      <c r="O1127" s="77"/>
      <c r="P1127" s="205">
        <f>O1127*H1127</f>
        <v>0</v>
      </c>
      <c r="Q1127" s="205">
        <v>0</v>
      </c>
      <c r="R1127" s="205">
        <f>Q1127*H1127</f>
        <v>0</v>
      </c>
      <c r="S1127" s="205">
        <v>0.015</v>
      </c>
      <c r="T1127" s="206">
        <f>S1127*H1127</f>
        <v>0.5219999999999999</v>
      </c>
      <c r="AR1127" s="15" t="s">
        <v>236</v>
      </c>
      <c r="AT1127" s="15" t="s">
        <v>140</v>
      </c>
      <c r="AU1127" s="15" t="s">
        <v>79</v>
      </c>
      <c r="AY1127" s="15" t="s">
        <v>138</v>
      </c>
      <c r="BE1127" s="207">
        <f>IF(N1127="základní",J1127,0)</f>
        <v>0</v>
      </c>
      <c r="BF1127" s="207">
        <f>IF(N1127="snížená",J1127,0)</f>
        <v>0</v>
      </c>
      <c r="BG1127" s="207">
        <f>IF(N1127="zákl. přenesená",J1127,0)</f>
        <v>0</v>
      </c>
      <c r="BH1127" s="207">
        <f>IF(N1127="sníž. přenesená",J1127,0)</f>
        <v>0</v>
      </c>
      <c r="BI1127" s="207">
        <f>IF(N1127="nulová",J1127,0)</f>
        <v>0</v>
      </c>
      <c r="BJ1127" s="15" t="s">
        <v>77</v>
      </c>
      <c r="BK1127" s="207">
        <f>ROUND(I1127*H1127,2)</f>
        <v>0</v>
      </c>
      <c r="BL1127" s="15" t="s">
        <v>236</v>
      </c>
      <c r="BM1127" s="15" t="s">
        <v>1985</v>
      </c>
    </row>
    <row r="1128" spans="2:47" s="1" customFormat="1" ht="12">
      <c r="B1128" s="36"/>
      <c r="C1128" s="37"/>
      <c r="D1128" s="208" t="s">
        <v>147</v>
      </c>
      <c r="E1128" s="37"/>
      <c r="F1128" s="209" t="s">
        <v>1986</v>
      </c>
      <c r="G1128" s="37"/>
      <c r="H1128" s="37"/>
      <c r="I1128" s="122"/>
      <c r="J1128" s="37"/>
      <c r="K1128" s="37"/>
      <c r="L1128" s="41"/>
      <c r="M1128" s="210"/>
      <c r="N1128" s="77"/>
      <c r="O1128" s="77"/>
      <c r="P1128" s="77"/>
      <c r="Q1128" s="77"/>
      <c r="R1128" s="77"/>
      <c r="S1128" s="77"/>
      <c r="T1128" s="78"/>
      <c r="AT1128" s="15" t="s">
        <v>147</v>
      </c>
      <c r="AU1128" s="15" t="s">
        <v>79</v>
      </c>
    </row>
    <row r="1129" spans="2:65" s="1" customFormat="1" ht="16.5" customHeight="1">
      <c r="B1129" s="36"/>
      <c r="C1129" s="196" t="s">
        <v>1987</v>
      </c>
      <c r="D1129" s="196" t="s">
        <v>140</v>
      </c>
      <c r="E1129" s="197" t="s">
        <v>1988</v>
      </c>
      <c r="F1129" s="198" t="s">
        <v>1989</v>
      </c>
      <c r="G1129" s="199" t="s">
        <v>167</v>
      </c>
      <c r="H1129" s="200">
        <v>29.4</v>
      </c>
      <c r="I1129" s="201"/>
      <c r="J1129" s="202">
        <f>ROUND(I1129*H1129,2)</f>
        <v>0</v>
      </c>
      <c r="K1129" s="198" t="s">
        <v>144</v>
      </c>
      <c r="L1129" s="41"/>
      <c r="M1129" s="203" t="s">
        <v>19</v>
      </c>
      <c r="N1129" s="204" t="s">
        <v>43</v>
      </c>
      <c r="O1129" s="77"/>
      <c r="P1129" s="205">
        <f>O1129*H1129</f>
        <v>0</v>
      </c>
      <c r="Q1129" s="205">
        <v>0</v>
      </c>
      <c r="R1129" s="205">
        <f>Q1129*H1129</f>
        <v>0</v>
      </c>
      <c r="S1129" s="205">
        <v>0</v>
      </c>
      <c r="T1129" s="206">
        <f>S1129*H1129</f>
        <v>0</v>
      </c>
      <c r="AR1129" s="15" t="s">
        <v>236</v>
      </c>
      <c r="AT1129" s="15" t="s">
        <v>140</v>
      </c>
      <c r="AU1129" s="15" t="s">
        <v>79</v>
      </c>
      <c r="AY1129" s="15" t="s">
        <v>138</v>
      </c>
      <c r="BE1129" s="207">
        <f>IF(N1129="základní",J1129,0)</f>
        <v>0</v>
      </c>
      <c r="BF1129" s="207">
        <f>IF(N1129="snížená",J1129,0)</f>
        <v>0</v>
      </c>
      <c r="BG1129" s="207">
        <f>IF(N1129="zákl. přenesená",J1129,0)</f>
        <v>0</v>
      </c>
      <c r="BH1129" s="207">
        <f>IF(N1129="sníž. přenesená",J1129,0)</f>
        <v>0</v>
      </c>
      <c r="BI1129" s="207">
        <f>IF(N1129="nulová",J1129,0)</f>
        <v>0</v>
      </c>
      <c r="BJ1129" s="15" t="s">
        <v>77</v>
      </c>
      <c r="BK1129" s="207">
        <f>ROUND(I1129*H1129,2)</f>
        <v>0</v>
      </c>
      <c r="BL1129" s="15" t="s">
        <v>236</v>
      </c>
      <c r="BM1129" s="15" t="s">
        <v>1990</v>
      </c>
    </row>
    <row r="1130" spans="2:47" s="1" customFormat="1" ht="12">
      <c r="B1130" s="36"/>
      <c r="C1130" s="37"/>
      <c r="D1130" s="208" t="s">
        <v>147</v>
      </c>
      <c r="E1130" s="37"/>
      <c r="F1130" s="209" t="s">
        <v>1991</v>
      </c>
      <c r="G1130" s="37"/>
      <c r="H1130" s="37"/>
      <c r="I1130" s="122"/>
      <c r="J1130" s="37"/>
      <c r="K1130" s="37"/>
      <c r="L1130" s="41"/>
      <c r="M1130" s="210"/>
      <c r="N1130" s="77"/>
      <c r="O1130" s="77"/>
      <c r="P1130" s="77"/>
      <c r="Q1130" s="77"/>
      <c r="R1130" s="77"/>
      <c r="S1130" s="77"/>
      <c r="T1130" s="78"/>
      <c r="AT1130" s="15" t="s">
        <v>147</v>
      </c>
      <c r="AU1130" s="15" t="s">
        <v>79</v>
      </c>
    </row>
    <row r="1131" spans="2:65" s="1" customFormat="1" ht="16.5" customHeight="1">
      <c r="B1131" s="36"/>
      <c r="C1131" s="233" t="s">
        <v>1992</v>
      </c>
      <c r="D1131" s="233" t="s">
        <v>213</v>
      </c>
      <c r="E1131" s="234" t="s">
        <v>1993</v>
      </c>
      <c r="F1131" s="235" t="s">
        <v>1994</v>
      </c>
      <c r="G1131" s="236" t="s">
        <v>167</v>
      </c>
      <c r="H1131" s="237">
        <v>30.576</v>
      </c>
      <c r="I1131" s="238"/>
      <c r="J1131" s="239">
        <f>ROUND(I1131*H1131,2)</f>
        <v>0</v>
      </c>
      <c r="K1131" s="235" t="s">
        <v>144</v>
      </c>
      <c r="L1131" s="240"/>
      <c r="M1131" s="241" t="s">
        <v>19</v>
      </c>
      <c r="N1131" s="242" t="s">
        <v>43</v>
      </c>
      <c r="O1131" s="77"/>
      <c r="P1131" s="205">
        <f>O1131*H1131</f>
        <v>0</v>
      </c>
      <c r="Q1131" s="205">
        <v>0.0096</v>
      </c>
      <c r="R1131" s="205">
        <f>Q1131*H1131</f>
        <v>0.2935296</v>
      </c>
      <c r="S1131" s="205">
        <v>0</v>
      </c>
      <c r="T1131" s="206">
        <f>S1131*H1131</f>
        <v>0</v>
      </c>
      <c r="AR1131" s="15" t="s">
        <v>338</v>
      </c>
      <c r="AT1131" s="15" t="s">
        <v>213</v>
      </c>
      <c r="AU1131" s="15" t="s">
        <v>79</v>
      </c>
      <c r="AY1131" s="15" t="s">
        <v>138</v>
      </c>
      <c r="BE1131" s="207">
        <f>IF(N1131="základní",J1131,0)</f>
        <v>0</v>
      </c>
      <c r="BF1131" s="207">
        <f>IF(N1131="snížená",J1131,0)</f>
        <v>0</v>
      </c>
      <c r="BG1131" s="207">
        <f>IF(N1131="zákl. přenesená",J1131,0)</f>
        <v>0</v>
      </c>
      <c r="BH1131" s="207">
        <f>IF(N1131="sníž. přenesená",J1131,0)</f>
        <v>0</v>
      </c>
      <c r="BI1131" s="207">
        <f>IF(N1131="nulová",J1131,0)</f>
        <v>0</v>
      </c>
      <c r="BJ1131" s="15" t="s">
        <v>77</v>
      </c>
      <c r="BK1131" s="207">
        <f>ROUND(I1131*H1131,2)</f>
        <v>0</v>
      </c>
      <c r="BL1131" s="15" t="s">
        <v>236</v>
      </c>
      <c r="BM1131" s="15" t="s">
        <v>1995</v>
      </c>
    </row>
    <row r="1132" spans="2:47" s="1" customFormat="1" ht="12">
      <c r="B1132" s="36"/>
      <c r="C1132" s="37"/>
      <c r="D1132" s="208" t="s">
        <v>147</v>
      </c>
      <c r="E1132" s="37"/>
      <c r="F1132" s="209" t="s">
        <v>1994</v>
      </c>
      <c r="G1132" s="37"/>
      <c r="H1132" s="37"/>
      <c r="I1132" s="122"/>
      <c r="J1132" s="37"/>
      <c r="K1132" s="37"/>
      <c r="L1132" s="41"/>
      <c r="M1132" s="210"/>
      <c r="N1132" s="77"/>
      <c r="O1132" s="77"/>
      <c r="P1132" s="77"/>
      <c r="Q1132" s="77"/>
      <c r="R1132" s="77"/>
      <c r="S1132" s="77"/>
      <c r="T1132" s="78"/>
      <c r="AT1132" s="15" t="s">
        <v>147</v>
      </c>
      <c r="AU1132" s="15" t="s">
        <v>79</v>
      </c>
    </row>
    <row r="1133" spans="2:51" s="11" customFormat="1" ht="12">
      <c r="B1133" s="211"/>
      <c r="C1133" s="212"/>
      <c r="D1133" s="208" t="s">
        <v>149</v>
      </c>
      <c r="E1133" s="213" t="s">
        <v>19</v>
      </c>
      <c r="F1133" s="214" t="s">
        <v>1996</v>
      </c>
      <c r="G1133" s="212"/>
      <c r="H1133" s="215">
        <v>29.4</v>
      </c>
      <c r="I1133" s="216"/>
      <c r="J1133" s="212"/>
      <c r="K1133" s="212"/>
      <c r="L1133" s="217"/>
      <c r="M1133" s="218"/>
      <c r="N1133" s="219"/>
      <c r="O1133" s="219"/>
      <c r="P1133" s="219"/>
      <c r="Q1133" s="219"/>
      <c r="R1133" s="219"/>
      <c r="S1133" s="219"/>
      <c r="T1133" s="220"/>
      <c r="AT1133" s="221" t="s">
        <v>149</v>
      </c>
      <c r="AU1133" s="221" t="s">
        <v>79</v>
      </c>
      <c r="AV1133" s="11" t="s">
        <v>79</v>
      </c>
      <c r="AW1133" s="11" t="s">
        <v>33</v>
      </c>
      <c r="AX1133" s="11" t="s">
        <v>72</v>
      </c>
      <c r="AY1133" s="221" t="s">
        <v>138</v>
      </c>
    </row>
    <row r="1134" spans="2:51" s="11" customFormat="1" ht="12">
      <c r="B1134" s="211"/>
      <c r="C1134" s="212"/>
      <c r="D1134" s="208" t="s">
        <v>149</v>
      </c>
      <c r="E1134" s="212"/>
      <c r="F1134" s="214" t="s">
        <v>1997</v>
      </c>
      <c r="G1134" s="212"/>
      <c r="H1134" s="215">
        <v>30.576</v>
      </c>
      <c r="I1134" s="216"/>
      <c r="J1134" s="212"/>
      <c r="K1134" s="212"/>
      <c r="L1134" s="217"/>
      <c r="M1134" s="218"/>
      <c r="N1134" s="219"/>
      <c r="O1134" s="219"/>
      <c r="P1134" s="219"/>
      <c r="Q1134" s="219"/>
      <c r="R1134" s="219"/>
      <c r="S1134" s="219"/>
      <c r="T1134" s="220"/>
      <c r="AT1134" s="221" t="s">
        <v>149</v>
      </c>
      <c r="AU1134" s="221" t="s">
        <v>79</v>
      </c>
      <c r="AV1134" s="11" t="s">
        <v>79</v>
      </c>
      <c r="AW1134" s="11" t="s">
        <v>4</v>
      </c>
      <c r="AX1134" s="11" t="s">
        <v>77</v>
      </c>
      <c r="AY1134" s="221" t="s">
        <v>138</v>
      </c>
    </row>
    <row r="1135" spans="2:65" s="1" customFormat="1" ht="16.5" customHeight="1">
      <c r="B1135" s="36"/>
      <c r="C1135" s="196" t="s">
        <v>1998</v>
      </c>
      <c r="D1135" s="196" t="s">
        <v>140</v>
      </c>
      <c r="E1135" s="197" t="s">
        <v>1999</v>
      </c>
      <c r="F1135" s="198" t="s">
        <v>2000</v>
      </c>
      <c r="G1135" s="199" t="s">
        <v>167</v>
      </c>
      <c r="H1135" s="200">
        <v>28.5</v>
      </c>
      <c r="I1135" s="201"/>
      <c r="J1135" s="202">
        <f>ROUND(I1135*H1135,2)</f>
        <v>0</v>
      </c>
      <c r="K1135" s="198" t="s">
        <v>144</v>
      </c>
      <c r="L1135" s="41"/>
      <c r="M1135" s="203" t="s">
        <v>19</v>
      </c>
      <c r="N1135" s="204" t="s">
        <v>43</v>
      </c>
      <c r="O1135" s="77"/>
      <c r="P1135" s="205">
        <f>O1135*H1135</f>
        <v>0</v>
      </c>
      <c r="Q1135" s="205">
        <v>0</v>
      </c>
      <c r="R1135" s="205">
        <f>Q1135*H1135</f>
        <v>0</v>
      </c>
      <c r="S1135" s="205">
        <v>0</v>
      </c>
      <c r="T1135" s="206">
        <f>S1135*H1135</f>
        <v>0</v>
      </c>
      <c r="AR1135" s="15" t="s">
        <v>236</v>
      </c>
      <c r="AT1135" s="15" t="s">
        <v>140</v>
      </c>
      <c r="AU1135" s="15" t="s">
        <v>79</v>
      </c>
      <c r="AY1135" s="15" t="s">
        <v>138</v>
      </c>
      <c r="BE1135" s="207">
        <f>IF(N1135="základní",J1135,0)</f>
        <v>0</v>
      </c>
      <c r="BF1135" s="207">
        <f>IF(N1135="snížená",J1135,0)</f>
        <v>0</v>
      </c>
      <c r="BG1135" s="207">
        <f>IF(N1135="zákl. přenesená",J1135,0)</f>
        <v>0</v>
      </c>
      <c r="BH1135" s="207">
        <f>IF(N1135="sníž. přenesená",J1135,0)</f>
        <v>0</v>
      </c>
      <c r="BI1135" s="207">
        <f>IF(N1135="nulová",J1135,0)</f>
        <v>0</v>
      </c>
      <c r="BJ1135" s="15" t="s">
        <v>77</v>
      </c>
      <c r="BK1135" s="207">
        <f>ROUND(I1135*H1135,2)</f>
        <v>0</v>
      </c>
      <c r="BL1135" s="15" t="s">
        <v>236</v>
      </c>
      <c r="BM1135" s="15" t="s">
        <v>2001</v>
      </c>
    </row>
    <row r="1136" spans="2:47" s="1" customFormat="1" ht="12">
      <c r="B1136" s="36"/>
      <c r="C1136" s="37"/>
      <c r="D1136" s="208" t="s">
        <v>147</v>
      </c>
      <c r="E1136" s="37"/>
      <c r="F1136" s="209" t="s">
        <v>2002</v>
      </c>
      <c r="G1136" s="37"/>
      <c r="H1136" s="37"/>
      <c r="I1136" s="122"/>
      <c r="J1136" s="37"/>
      <c r="K1136" s="37"/>
      <c r="L1136" s="41"/>
      <c r="M1136" s="210"/>
      <c r="N1136" s="77"/>
      <c r="O1136" s="77"/>
      <c r="P1136" s="77"/>
      <c r="Q1136" s="77"/>
      <c r="R1136" s="77"/>
      <c r="S1136" s="77"/>
      <c r="T1136" s="78"/>
      <c r="AT1136" s="15" t="s">
        <v>147</v>
      </c>
      <c r="AU1136" s="15" t="s">
        <v>79</v>
      </c>
    </row>
    <row r="1137" spans="2:47" s="1" customFormat="1" ht="12">
      <c r="B1137" s="36"/>
      <c r="C1137" s="37"/>
      <c r="D1137" s="208" t="s">
        <v>317</v>
      </c>
      <c r="E1137" s="37"/>
      <c r="F1137" s="243" t="s">
        <v>2003</v>
      </c>
      <c r="G1137" s="37"/>
      <c r="H1137" s="37"/>
      <c r="I1137" s="122"/>
      <c r="J1137" s="37"/>
      <c r="K1137" s="37"/>
      <c r="L1137" s="41"/>
      <c r="M1137" s="210"/>
      <c r="N1137" s="77"/>
      <c r="O1137" s="77"/>
      <c r="P1137" s="77"/>
      <c r="Q1137" s="77"/>
      <c r="R1137" s="77"/>
      <c r="S1137" s="77"/>
      <c r="T1137" s="78"/>
      <c r="AT1137" s="15" t="s">
        <v>317</v>
      </c>
      <c r="AU1137" s="15" t="s">
        <v>79</v>
      </c>
    </row>
    <row r="1138" spans="2:65" s="1" customFormat="1" ht="16.5" customHeight="1">
      <c r="B1138" s="36"/>
      <c r="C1138" s="233" t="s">
        <v>2004</v>
      </c>
      <c r="D1138" s="233" t="s">
        <v>213</v>
      </c>
      <c r="E1138" s="234" t="s">
        <v>2005</v>
      </c>
      <c r="F1138" s="235" t="s">
        <v>2006</v>
      </c>
      <c r="G1138" s="236" t="s">
        <v>167</v>
      </c>
      <c r="H1138" s="237">
        <v>30.78</v>
      </c>
      <c r="I1138" s="238"/>
      <c r="J1138" s="239">
        <f>ROUND(I1138*H1138,2)</f>
        <v>0</v>
      </c>
      <c r="K1138" s="235" t="s">
        <v>144</v>
      </c>
      <c r="L1138" s="240"/>
      <c r="M1138" s="241" t="s">
        <v>19</v>
      </c>
      <c r="N1138" s="242" t="s">
        <v>43</v>
      </c>
      <c r="O1138" s="77"/>
      <c r="P1138" s="205">
        <f>O1138*H1138</f>
        <v>0</v>
      </c>
      <c r="Q1138" s="205">
        <v>0.0128</v>
      </c>
      <c r="R1138" s="205">
        <f>Q1138*H1138</f>
        <v>0.39398400000000006</v>
      </c>
      <c r="S1138" s="205">
        <v>0</v>
      </c>
      <c r="T1138" s="206">
        <f>S1138*H1138</f>
        <v>0</v>
      </c>
      <c r="AR1138" s="15" t="s">
        <v>338</v>
      </c>
      <c r="AT1138" s="15" t="s">
        <v>213</v>
      </c>
      <c r="AU1138" s="15" t="s">
        <v>79</v>
      </c>
      <c r="AY1138" s="15" t="s">
        <v>138</v>
      </c>
      <c r="BE1138" s="207">
        <f>IF(N1138="základní",J1138,0)</f>
        <v>0</v>
      </c>
      <c r="BF1138" s="207">
        <f>IF(N1138="snížená",J1138,0)</f>
        <v>0</v>
      </c>
      <c r="BG1138" s="207">
        <f>IF(N1138="zákl. přenesená",J1138,0)</f>
        <v>0</v>
      </c>
      <c r="BH1138" s="207">
        <f>IF(N1138="sníž. přenesená",J1138,0)</f>
        <v>0</v>
      </c>
      <c r="BI1138" s="207">
        <f>IF(N1138="nulová",J1138,0)</f>
        <v>0</v>
      </c>
      <c r="BJ1138" s="15" t="s">
        <v>77</v>
      </c>
      <c r="BK1138" s="207">
        <f>ROUND(I1138*H1138,2)</f>
        <v>0</v>
      </c>
      <c r="BL1138" s="15" t="s">
        <v>236</v>
      </c>
      <c r="BM1138" s="15" t="s">
        <v>2007</v>
      </c>
    </row>
    <row r="1139" spans="2:47" s="1" customFormat="1" ht="12">
      <c r="B1139" s="36"/>
      <c r="C1139" s="37"/>
      <c r="D1139" s="208" t="s">
        <v>147</v>
      </c>
      <c r="E1139" s="37"/>
      <c r="F1139" s="209" t="s">
        <v>2006</v>
      </c>
      <c r="G1139" s="37"/>
      <c r="H1139" s="37"/>
      <c r="I1139" s="122"/>
      <c r="J1139" s="37"/>
      <c r="K1139" s="37"/>
      <c r="L1139" s="41"/>
      <c r="M1139" s="210"/>
      <c r="N1139" s="77"/>
      <c r="O1139" s="77"/>
      <c r="P1139" s="77"/>
      <c r="Q1139" s="77"/>
      <c r="R1139" s="77"/>
      <c r="S1139" s="77"/>
      <c r="T1139" s="78"/>
      <c r="AT1139" s="15" t="s">
        <v>147</v>
      </c>
      <c r="AU1139" s="15" t="s">
        <v>79</v>
      </c>
    </row>
    <row r="1140" spans="2:51" s="11" customFormat="1" ht="12">
      <c r="B1140" s="211"/>
      <c r="C1140" s="212"/>
      <c r="D1140" s="208" t="s">
        <v>149</v>
      </c>
      <c r="E1140" s="212"/>
      <c r="F1140" s="214" t="s">
        <v>2008</v>
      </c>
      <c r="G1140" s="212"/>
      <c r="H1140" s="215">
        <v>30.78</v>
      </c>
      <c r="I1140" s="216"/>
      <c r="J1140" s="212"/>
      <c r="K1140" s="212"/>
      <c r="L1140" s="217"/>
      <c r="M1140" s="218"/>
      <c r="N1140" s="219"/>
      <c r="O1140" s="219"/>
      <c r="P1140" s="219"/>
      <c r="Q1140" s="219"/>
      <c r="R1140" s="219"/>
      <c r="S1140" s="219"/>
      <c r="T1140" s="220"/>
      <c r="AT1140" s="221" t="s">
        <v>149</v>
      </c>
      <c r="AU1140" s="221" t="s">
        <v>79</v>
      </c>
      <c r="AV1140" s="11" t="s">
        <v>79</v>
      </c>
      <c r="AW1140" s="11" t="s">
        <v>4</v>
      </c>
      <c r="AX1140" s="11" t="s">
        <v>77</v>
      </c>
      <c r="AY1140" s="221" t="s">
        <v>138</v>
      </c>
    </row>
    <row r="1141" spans="2:65" s="1" customFormat="1" ht="16.5" customHeight="1">
      <c r="B1141" s="36"/>
      <c r="C1141" s="196" t="s">
        <v>2009</v>
      </c>
      <c r="D1141" s="196" t="s">
        <v>140</v>
      </c>
      <c r="E1141" s="197" t="s">
        <v>2010</v>
      </c>
      <c r="F1141" s="198" t="s">
        <v>2011</v>
      </c>
      <c r="G1141" s="199" t="s">
        <v>349</v>
      </c>
      <c r="H1141" s="200">
        <v>1</v>
      </c>
      <c r="I1141" s="201"/>
      <c r="J1141" s="202">
        <f>ROUND(I1141*H1141,2)</f>
        <v>0</v>
      </c>
      <c r="K1141" s="198" t="s">
        <v>19</v>
      </c>
      <c r="L1141" s="41"/>
      <c r="M1141" s="203" t="s">
        <v>19</v>
      </c>
      <c r="N1141" s="204" t="s">
        <v>43</v>
      </c>
      <c r="O1141" s="77"/>
      <c r="P1141" s="205">
        <f>O1141*H1141</f>
        <v>0</v>
      </c>
      <c r="Q1141" s="205">
        <v>0</v>
      </c>
      <c r="R1141" s="205">
        <f>Q1141*H1141</f>
        <v>0</v>
      </c>
      <c r="S1141" s="205">
        <v>0</v>
      </c>
      <c r="T1141" s="206">
        <f>S1141*H1141</f>
        <v>0</v>
      </c>
      <c r="AR1141" s="15" t="s">
        <v>236</v>
      </c>
      <c r="AT1141" s="15" t="s">
        <v>140</v>
      </c>
      <c r="AU1141" s="15" t="s">
        <v>79</v>
      </c>
      <c r="AY1141" s="15" t="s">
        <v>138</v>
      </c>
      <c r="BE1141" s="207">
        <f>IF(N1141="základní",J1141,0)</f>
        <v>0</v>
      </c>
      <c r="BF1141" s="207">
        <f>IF(N1141="snížená",J1141,0)</f>
        <v>0</v>
      </c>
      <c r="BG1141" s="207">
        <f>IF(N1141="zákl. přenesená",J1141,0)</f>
        <v>0</v>
      </c>
      <c r="BH1141" s="207">
        <f>IF(N1141="sníž. přenesená",J1141,0)</f>
        <v>0</v>
      </c>
      <c r="BI1141" s="207">
        <f>IF(N1141="nulová",J1141,0)</f>
        <v>0</v>
      </c>
      <c r="BJ1141" s="15" t="s">
        <v>77</v>
      </c>
      <c r="BK1141" s="207">
        <f>ROUND(I1141*H1141,2)</f>
        <v>0</v>
      </c>
      <c r="BL1141" s="15" t="s">
        <v>236</v>
      </c>
      <c r="BM1141" s="15" t="s">
        <v>2012</v>
      </c>
    </row>
    <row r="1142" spans="2:47" s="1" customFormat="1" ht="12">
      <c r="B1142" s="36"/>
      <c r="C1142" s="37"/>
      <c r="D1142" s="208" t="s">
        <v>147</v>
      </c>
      <c r="E1142" s="37"/>
      <c r="F1142" s="209" t="s">
        <v>2011</v>
      </c>
      <c r="G1142" s="37"/>
      <c r="H1142" s="37"/>
      <c r="I1142" s="122"/>
      <c r="J1142" s="37"/>
      <c r="K1142" s="37"/>
      <c r="L1142" s="41"/>
      <c r="M1142" s="210"/>
      <c r="N1142" s="77"/>
      <c r="O1142" s="77"/>
      <c r="P1142" s="77"/>
      <c r="Q1142" s="77"/>
      <c r="R1142" s="77"/>
      <c r="S1142" s="77"/>
      <c r="T1142" s="78"/>
      <c r="AT1142" s="15" t="s">
        <v>147</v>
      </c>
      <c r="AU1142" s="15" t="s">
        <v>79</v>
      </c>
    </row>
    <row r="1143" spans="2:47" s="1" customFormat="1" ht="12">
      <c r="B1143" s="36"/>
      <c r="C1143" s="37"/>
      <c r="D1143" s="208" t="s">
        <v>317</v>
      </c>
      <c r="E1143" s="37"/>
      <c r="F1143" s="243" t="s">
        <v>2013</v>
      </c>
      <c r="G1143" s="37"/>
      <c r="H1143" s="37"/>
      <c r="I1143" s="122"/>
      <c r="J1143" s="37"/>
      <c r="K1143" s="37"/>
      <c r="L1143" s="41"/>
      <c r="M1143" s="210"/>
      <c r="N1143" s="77"/>
      <c r="O1143" s="77"/>
      <c r="P1143" s="77"/>
      <c r="Q1143" s="77"/>
      <c r="R1143" s="77"/>
      <c r="S1143" s="77"/>
      <c r="T1143" s="78"/>
      <c r="AT1143" s="15" t="s">
        <v>317</v>
      </c>
      <c r="AU1143" s="15" t="s">
        <v>79</v>
      </c>
    </row>
    <row r="1144" spans="2:65" s="1" customFormat="1" ht="16.5" customHeight="1">
      <c r="B1144" s="36"/>
      <c r="C1144" s="196" t="s">
        <v>2014</v>
      </c>
      <c r="D1144" s="196" t="s">
        <v>140</v>
      </c>
      <c r="E1144" s="197" t="s">
        <v>2015</v>
      </c>
      <c r="F1144" s="198" t="s">
        <v>2016</v>
      </c>
      <c r="G1144" s="199" t="s">
        <v>264</v>
      </c>
      <c r="H1144" s="200">
        <v>3.625</v>
      </c>
      <c r="I1144" s="201"/>
      <c r="J1144" s="202">
        <f>ROUND(I1144*H1144,2)</f>
        <v>0</v>
      </c>
      <c r="K1144" s="198" t="s">
        <v>144</v>
      </c>
      <c r="L1144" s="41"/>
      <c r="M1144" s="203" t="s">
        <v>19</v>
      </c>
      <c r="N1144" s="204" t="s">
        <v>43</v>
      </c>
      <c r="O1144" s="77"/>
      <c r="P1144" s="205">
        <f>O1144*H1144</f>
        <v>0</v>
      </c>
      <c r="Q1144" s="205">
        <v>0</v>
      </c>
      <c r="R1144" s="205">
        <f>Q1144*H1144</f>
        <v>0</v>
      </c>
      <c r="S1144" s="205">
        <v>0</v>
      </c>
      <c r="T1144" s="206">
        <f>S1144*H1144</f>
        <v>0</v>
      </c>
      <c r="AR1144" s="15" t="s">
        <v>236</v>
      </c>
      <c r="AT1144" s="15" t="s">
        <v>140</v>
      </c>
      <c r="AU1144" s="15" t="s">
        <v>79</v>
      </c>
      <c r="AY1144" s="15" t="s">
        <v>138</v>
      </c>
      <c r="BE1144" s="207">
        <f>IF(N1144="základní",J1144,0)</f>
        <v>0</v>
      </c>
      <c r="BF1144" s="207">
        <f>IF(N1144="snížená",J1144,0)</f>
        <v>0</v>
      </c>
      <c r="BG1144" s="207">
        <f>IF(N1144="zákl. přenesená",J1144,0)</f>
        <v>0</v>
      </c>
      <c r="BH1144" s="207">
        <f>IF(N1144="sníž. přenesená",J1144,0)</f>
        <v>0</v>
      </c>
      <c r="BI1144" s="207">
        <f>IF(N1144="nulová",J1144,0)</f>
        <v>0</v>
      </c>
      <c r="BJ1144" s="15" t="s">
        <v>77</v>
      </c>
      <c r="BK1144" s="207">
        <f>ROUND(I1144*H1144,2)</f>
        <v>0</v>
      </c>
      <c r="BL1144" s="15" t="s">
        <v>236</v>
      </c>
      <c r="BM1144" s="15" t="s">
        <v>2017</v>
      </c>
    </row>
    <row r="1145" spans="2:47" s="1" customFormat="1" ht="12">
      <c r="B1145" s="36"/>
      <c r="C1145" s="37"/>
      <c r="D1145" s="208" t="s">
        <v>147</v>
      </c>
      <c r="E1145" s="37"/>
      <c r="F1145" s="209" t="s">
        <v>2018</v>
      </c>
      <c r="G1145" s="37"/>
      <c r="H1145" s="37"/>
      <c r="I1145" s="122"/>
      <c r="J1145" s="37"/>
      <c r="K1145" s="37"/>
      <c r="L1145" s="41"/>
      <c r="M1145" s="210"/>
      <c r="N1145" s="77"/>
      <c r="O1145" s="77"/>
      <c r="P1145" s="77"/>
      <c r="Q1145" s="77"/>
      <c r="R1145" s="77"/>
      <c r="S1145" s="77"/>
      <c r="T1145" s="78"/>
      <c r="AT1145" s="15" t="s">
        <v>147</v>
      </c>
      <c r="AU1145" s="15" t="s">
        <v>79</v>
      </c>
    </row>
    <row r="1146" spans="2:65" s="1" customFormat="1" ht="16.5" customHeight="1">
      <c r="B1146" s="36"/>
      <c r="C1146" s="196" t="s">
        <v>2019</v>
      </c>
      <c r="D1146" s="196" t="s">
        <v>140</v>
      </c>
      <c r="E1146" s="197" t="s">
        <v>2020</v>
      </c>
      <c r="F1146" s="198" t="s">
        <v>2021</v>
      </c>
      <c r="G1146" s="199" t="s">
        <v>264</v>
      </c>
      <c r="H1146" s="200">
        <v>3.625</v>
      </c>
      <c r="I1146" s="201"/>
      <c r="J1146" s="202">
        <f>ROUND(I1146*H1146,2)</f>
        <v>0</v>
      </c>
      <c r="K1146" s="198" t="s">
        <v>144</v>
      </c>
      <c r="L1146" s="41"/>
      <c r="M1146" s="203" t="s">
        <v>19</v>
      </c>
      <c r="N1146" s="204" t="s">
        <v>43</v>
      </c>
      <c r="O1146" s="77"/>
      <c r="P1146" s="205">
        <f>O1146*H1146</f>
        <v>0</v>
      </c>
      <c r="Q1146" s="205">
        <v>0</v>
      </c>
      <c r="R1146" s="205">
        <f>Q1146*H1146</f>
        <v>0</v>
      </c>
      <c r="S1146" s="205">
        <v>0</v>
      </c>
      <c r="T1146" s="206">
        <f>S1146*H1146</f>
        <v>0</v>
      </c>
      <c r="AR1146" s="15" t="s">
        <v>236</v>
      </c>
      <c r="AT1146" s="15" t="s">
        <v>140</v>
      </c>
      <c r="AU1146" s="15" t="s">
        <v>79</v>
      </c>
      <c r="AY1146" s="15" t="s">
        <v>138</v>
      </c>
      <c r="BE1146" s="207">
        <f>IF(N1146="základní",J1146,0)</f>
        <v>0</v>
      </c>
      <c r="BF1146" s="207">
        <f>IF(N1146="snížená",J1146,0)</f>
        <v>0</v>
      </c>
      <c r="BG1146" s="207">
        <f>IF(N1146="zákl. přenesená",J1146,0)</f>
        <v>0</v>
      </c>
      <c r="BH1146" s="207">
        <f>IF(N1146="sníž. přenesená",J1146,0)</f>
        <v>0</v>
      </c>
      <c r="BI1146" s="207">
        <f>IF(N1146="nulová",J1146,0)</f>
        <v>0</v>
      </c>
      <c r="BJ1146" s="15" t="s">
        <v>77</v>
      </c>
      <c r="BK1146" s="207">
        <f>ROUND(I1146*H1146,2)</f>
        <v>0</v>
      </c>
      <c r="BL1146" s="15" t="s">
        <v>236</v>
      </c>
      <c r="BM1146" s="15" t="s">
        <v>2022</v>
      </c>
    </row>
    <row r="1147" spans="2:47" s="1" customFormat="1" ht="12">
      <c r="B1147" s="36"/>
      <c r="C1147" s="37"/>
      <c r="D1147" s="208" t="s">
        <v>147</v>
      </c>
      <c r="E1147" s="37"/>
      <c r="F1147" s="209" t="s">
        <v>2023</v>
      </c>
      <c r="G1147" s="37"/>
      <c r="H1147" s="37"/>
      <c r="I1147" s="122"/>
      <c r="J1147" s="37"/>
      <c r="K1147" s="37"/>
      <c r="L1147" s="41"/>
      <c r="M1147" s="210"/>
      <c r="N1147" s="77"/>
      <c r="O1147" s="77"/>
      <c r="P1147" s="77"/>
      <c r="Q1147" s="77"/>
      <c r="R1147" s="77"/>
      <c r="S1147" s="77"/>
      <c r="T1147" s="78"/>
      <c r="AT1147" s="15" t="s">
        <v>147</v>
      </c>
      <c r="AU1147" s="15" t="s">
        <v>79</v>
      </c>
    </row>
    <row r="1148" spans="2:63" s="10" customFormat="1" ht="22.8" customHeight="1">
      <c r="B1148" s="180"/>
      <c r="C1148" s="181"/>
      <c r="D1148" s="182" t="s">
        <v>71</v>
      </c>
      <c r="E1148" s="194" t="s">
        <v>2024</v>
      </c>
      <c r="F1148" s="194" t="s">
        <v>2025</v>
      </c>
      <c r="G1148" s="181"/>
      <c r="H1148" s="181"/>
      <c r="I1148" s="184"/>
      <c r="J1148" s="195">
        <f>BK1148</f>
        <v>0</v>
      </c>
      <c r="K1148" s="181"/>
      <c r="L1148" s="186"/>
      <c r="M1148" s="187"/>
      <c r="N1148" s="188"/>
      <c r="O1148" s="188"/>
      <c r="P1148" s="189">
        <f>SUM(P1149:P1225)</f>
        <v>0</v>
      </c>
      <c r="Q1148" s="188"/>
      <c r="R1148" s="189">
        <f>SUM(R1149:R1225)</f>
        <v>3.7692957000000002</v>
      </c>
      <c r="S1148" s="188"/>
      <c r="T1148" s="190">
        <f>SUM(T1149:T1225)</f>
        <v>0.5095850000000001</v>
      </c>
      <c r="AR1148" s="191" t="s">
        <v>79</v>
      </c>
      <c r="AT1148" s="192" t="s">
        <v>71</v>
      </c>
      <c r="AU1148" s="192" t="s">
        <v>77</v>
      </c>
      <c r="AY1148" s="191" t="s">
        <v>138</v>
      </c>
      <c r="BK1148" s="193">
        <f>SUM(BK1149:BK1225)</f>
        <v>0</v>
      </c>
    </row>
    <row r="1149" spans="2:65" s="1" customFormat="1" ht="16.5" customHeight="1">
      <c r="B1149" s="36"/>
      <c r="C1149" s="196" t="s">
        <v>2026</v>
      </c>
      <c r="D1149" s="196" t="s">
        <v>140</v>
      </c>
      <c r="E1149" s="197" t="s">
        <v>2027</v>
      </c>
      <c r="F1149" s="198" t="s">
        <v>2028</v>
      </c>
      <c r="G1149" s="199" t="s">
        <v>167</v>
      </c>
      <c r="H1149" s="200">
        <v>58.8</v>
      </c>
      <c r="I1149" s="201"/>
      <c r="J1149" s="202">
        <f>ROUND(I1149*H1149,2)</f>
        <v>0</v>
      </c>
      <c r="K1149" s="198" t="s">
        <v>144</v>
      </c>
      <c r="L1149" s="41"/>
      <c r="M1149" s="203" t="s">
        <v>19</v>
      </c>
      <c r="N1149" s="204" t="s">
        <v>43</v>
      </c>
      <c r="O1149" s="77"/>
      <c r="P1149" s="205">
        <f>O1149*H1149</f>
        <v>0</v>
      </c>
      <c r="Q1149" s="205">
        <v>0.00043</v>
      </c>
      <c r="R1149" s="205">
        <f>Q1149*H1149</f>
        <v>0.025283999999999997</v>
      </c>
      <c r="S1149" s="205">
        <v>0</v>
      </c>
      <c r="T1149" s="206">
        <f>S1149*H1149</f>
        <v>0</v>
      </c>
      <c r="AR1149" s="15" t="s">
        <v>236</v>
      </c>
      <c r="AT1149" s="15" t="s">
        <v>140</v>
      </c>
      <c r="AU1149" s="15" t="s">
        <v>79</v>
      </c>
      <c r="AY1149" s="15" t="s">
        <v>138</v>
      </c>
      <c r="BE1149" s="207">
        <f>IF(N1149="základní",J1149,0)</f>
        <v>0</v>
      </c>
      <c r="BF1149" s="207">
        <f>IF(N1149="snížená",J1149,0)</f>
        <v>0</v>
      </c>
      <c r="BG1149" s="207">
        <f>IF(N1149="zákl. přenesená",J1149,0)</f>
        <v>0</v>
      </c>
      <c r="BH1149" s="207">
        <f>IF(N1149="sníž. přenesená",J1149,0)</f>
        <v>0</v>
      </c>
      <c r="BI1149" s="207">
        <f>IF(N1149="nulová",J1149,0)</f>
        <v>0</v>
      </c>
      <c r="BJ1149" s="15" t="s">
        <v>77</v>
      </c>
      <c r="BK1149" s="207">
        <f>ROUND(I1149*H1149,2)</f>
        <v>0</v>
      </c>
      <c r="BL1149" s="15" t="s">
        <v>236</v>
      </c>
      <c r="BM1149" s="15" t="s">
        <v>2029</v>
      </c>
    </row>
    <row r="1150" spans="2:47" s="1" customFormat="1" ht="12">
      <c r="B1150" s="36"/>
      <c r="C1150" s="37"/>
      <c r="D1150" s="208" t="s">
        <v>147</v>
      </c>
      <c r="E1150" s="37"/>
      <c r="F1150" s="209" t="s">
        <v>2030</v>
      </c>
      <c r="G1150" s="37"/>
      <c r="H1150" s="37"/>
      <c r="I1150" s="122"/>
      <c r="J1150" s="37"/>
      <c r="K1150" s="37"/>
      <c r="L1150" s="41"/>
      <c r="M1150" s="210"/>
      <c r="N1150" s="77"/>
      <c r="O1150" s="77"/>
      <c r="P1150" s="77"/>
      <c r="Q1150" s="77"/>
      <c r="R1150" s="77"/>
      <c r="S1150" s="77"/>
      <c r="T1150" s="78"/>
      <c r="AT1150" s="15" t="s">
        <v>147</v>
      </c>
      <c r="AU1150" s="15" t="s">
        <v>79</v>
      </c>
    </row>
    <row r="1151" spans="2:65" s="1" customFormat="1" ht="16.5" customHeight="1">
      <c r="B1151" s="36"/>
      <c r="C1151" s="233" t="s">
        <v>2031</v>
      </c>
      <c r="D1151" s="233" t="s">
        <v>213</v>
      </c>
      <c r="E1151" s="234" t="s">
        <v>2032</v>
      </c>
      <c r="F1151" s="235" t="s">
        <v>2033</v>
      </c>
      <c r="G1151" s="236" t="s">
        <v>167</v>
      </c>
      <c r="H1151" s="237">
        <v>32.34</v>
      </c>
      <c r="I1151" s="238"/>
      <c r="J1151" s="239">
        <f>ROUND(I1151*H1151,2)</f>
        <v>0</v>
      </c>
      <c r="K1151" s="235" t="s">
        <v>144</v>
      </c>
      <c r="L1151" s="240"/>
      <c r="M1151" s="241" t="s">
        <v>19</v>
      </c>
      <c r="N1151" s="242" t="s">
        <v>43</v>
      </c>
      <c r="O1151" s="77"/>
      <c r="P1151" s="205">
        <f>O1151*H1151</f>
        <v>0</v>
      </c>
      <c r="Q1151" s="205">
        <v>0.0105</v>
      </c>
      <c r="R1151" s="205">
        <f>Q1151*H1151</f>
        <v>0.33957000000000004</v>
      </c>
      <c r="S1151" s="205">
        <v>0</v>
      </c>
      <c r="T1151" s="206">
        <f>S1151*H1151</f>
        <v>0</v>
      </c>
      <c r="AR1151" s="15" t="s">
        <v>338</v>
      </c>
      <c r="AT1151" s="15" t="s">
        <v>213</v>
      </c>
      <c r="AU1151" s="15" t="s">
        <v>79</v>
      </c>
      <c r="AY1151" s="15" t="s">
        <v>138</v>
      </c>
      <c r="BE1151" s="207">
        <f>IF(N1151="základní",J1151,0)</f>
        <v>0</v>
      </c>
      <c r="BF1151" s="207">
        <f>IF(N1151="snížená",J1151,0)</f>
        <v>0</v>
      </c>
      <c r="BG1151" s="207">
        <f>IF(N1151="zákl. přenesená",J1151,0)</f>
        <v>0</v>
      </c>
      <c r="BH1151" s="207">
        <f>IF(N1151="sníž. přenesená",J1151,0)</f>
        <v>0</v>
      </c>
      <c r="BI1151" s="207">
        <f>IF(N1151="nulová",J1151,0)</f>
        <v>0</v>
      </c>
      <c r="BJ1151" s="15" t="s">
        <v>77</v>
      </c>
      <c r="BK1151" s="207">
        <f>ROUND(I1151*H1151,2)</f>
        <v>0</v>
      </c>
      <c r="BL1151" s="15" t="s">
        <v>236</v>
      </c>
      <c r="BM1151" s="15" t="s">
        <v>2034</v>
      </c>
    </row>
    <row r="1152" spans="2:47" s="1" customFormat="1" ht="12">
      <c r="B1152" s="36"/>
      <c r="C1152" s="37"/>
      <c r="D1152" s="208" t="s">
        <v>147</v>
      </c>
      <c r="E1152" s="37"/>
      <c r="F1152" s="209" t="s">
        <v>2033</v>
      </c>
      <c r="G1152" s="37"/>
      <c r="H1152" s="37"/>
      <c r="I1152" s="122"/>
      <c r="J1152" s="37"/>
      <c r="K1152" s="37"/>
      <c r="L1152" s="41"/>
      <c r="M1152" s="210"/>
      <c r="N1152" s="77"/>
      <c r="O1152" s="77"/>
      <c r="P1152" s="77"/>
      <c r="Q1152" s="77"/>
      <c r="R1152" s="77"/>
      <c r="S1152" s="77"/>
      <c r="T1152" s="78"/>
      <c r="AT1152" s="15" t="s">
        <v>147</v>
      </c>
      <c r="AU1152" s="15" t="s">
        <v>79</v>
      </c>
    </row>
    <row r="1153" spans="2:51" s="11" customFormat="1" ht="12">
      <c r="B1153" s="211"/>
      <c r="C1153" s="212"/>
      <c r="D1153" s="208" t="s">
        <v>149</v>
      </c>
      <c r="E1153" s="213" t="s">
        <v>19</v>
      </c>
      <c r="F1153" s="214" t="s">
        <v>1996</v>
      </c>
      <c r="G1153" s="212"/>
      <c r="H1153" s="215">
        <v>29.4</v>
      </c>
      <c r="I1153" s="216"/>
      <c r="J1153" s="212"/>
      <c r="K1153" s="212"/>
      <c r="L1153" s="217"/>
      <c r="M1153" s="218"/>
      <c r="N1153" s="219"/>
      <c r="O1153" s="219"/>
      <c r="P1153" s="219"/>
      <c r="Q1153" s="219"/>
      <c r="R1153" s="219"/>
      <c r="S1153" s="219"/>
      <c r="T1153" s="220"/>
      <c r="AT1153" s="221" t="s">
        <v>149</v>
      </c>
      <c r="AU1153" s="221" t="s">
        <v>79</v>
      </c>
      <c r="AV1153" s="11" t="s">
        <v>79</v>
      </c>
      <c r="AW1153" s="11" t="s">
        <v>33</v>
      </c>
      <c r="AX1153" s="11" t="s">
        <v>72</v>
      </c>
      <c r="AY1153" s="221" t="s">
        <v>138</v>
      </c>
    </row>
    <row r="1154" spans="2:51" s="11" customFormat="1" ht="12">
      <c r="B1154" s="211"/>
      <c r="C1154" s="212"/>
      <c r="D1154" s="208" t="s">
        <v>149</v>
      </c>
      <c r="E1154" s="212"/>
      <c r="F1154" s="214" t="s">
        <v>2035</v>
      </c>
      <c r="G1154" s="212"/>
      <c r="H1154" s="215">
        <v>32.34</v>
      </c>
      <c r="I1154" s="216"/>
      <c r="J1154" s="212"/>
      <c r="K1154" s="212"/>
      <c r="L1154" s="217"/>
      <c r="M1154" s="218"/>
      <c r="N1154" s="219"/>
      <c r="O1154" s="219"/>
      <c r="P1154" s="219"/>
      <c r="Q1154" s="219"/>
      <c r="R1154" s="219"/>
      <c r="S1154" s="219"/>
      <c r="T1154" s="220"/>
      <c r="AT1154" s="221" t="s">
        <v>149</v>
      </c>
      <c r="AU1154" s="221" t="s">
        <v>79</v>
      </c>
      <c r="AV1154" s="11" t="s">
        <v>79</v>
      </c>
      <c r="AW1154" s="11" t="s">
        <v>4</v>
      </c>
      <c r="AX1154" s="11" t="s">
        <v>77</v>
      </c>
      <c r="AY1154" s="221" t="s">
        <v>138</v>
      </c>
    </row>
    <row r="1155" spans="2:65" s="1" customFormat="1" ht="16.5" customHeight="1">
      <c r="B1155" s="36"/>
      <c r="C1155" s="233" t="s">
        <v>2036</v>
      </c>
      <c r="D1155" s="233" t="s">
        <v>213</v>
      </c>
      <c r="E1155" s="234" t="s">
        <v>2037</v>
      </c>
      <c r="F1155" s="235" t="s">
        <v>2038</v>
      </c>
      <c r="G1155" s="236" t="s">
        <v>167</v>
      </c>
      <c r="H1155" s="237">
        <v>30.576</v>
      </c>
      <c r="I1155" s="238"/>
      <c r="J1155" s="239">
        <f>ROUND(I1155*H1155,2)</f>
        <v>0</v>
      </c>
      <c r="K1155" s="235" t="s">
        <v>144</v>
      </c>
      <c r="L1155" s="240"/>
      <c r="M1155" s="241" t="s">
        <v>19</v>
      </c>
      <c r="N1155" s="242" t="s">
        <v>43</v>
      </c>
      <c r="O1155" s="77"/>
      <c r="P1155" s="205">
        <f>O1155*H1155</f>
        <v>0</v>
      </c>
      <c r="Q1155" s="205">
        <v>0.015</v>
      </c>
      <c r="R1155" s="205">
        <f>Q1155*H1155</f>
        <v>0.45864</v>
      </c>
      <c r="S1155" s="205">
        <v>0</v>
      </c>
      <c r="T1155" s="206">
        <f>S1155*H1155</f>
        <v>0</v>
      </c>
      <c r="AR1155" s="15" t="s">
        <v>338</v>
      </c>
      <c r="AT1155" s="15" t="s">
        <v>213</v>
      </c>
      <c r="AU1155" s="15" t="s">
        <v>79</v>
      </c>
      <c r="AY1155" s="15" t="s">
        <v>138</v>
      </c>
      <c r="BE1155" s="207">
        <f>IF(N1155="základní",J1155,0)</f>
        <v>0</v>
      </c>
      <c r="BF1155" s="207">
        <f>IF(N1155="snížená",J1155,0)</f>
        <v>0</v>
      </c>
      <c r="BG1155" s="207">
        <f>IF(N1155="zákl. přenesená",J1155,0)</f>
        <v>0</v>
      </c>
      <c r="BH1155" s="207">
        <f>IF(N1155="sníž. přenesená",J1155,0)</f>
        <v>0</v>
      </c>
      <c r="BI1155" s="207">
        <f>IF(N1155="nulová",J1155,0)</f>
        <v>0</v>
      </c>
      <c r="BJ1155" s="15" t="s">
        <v>77</v>
      </c>
      <c r="BK1155" s="207">
        <f>ROUND(I1155*H1155,2)</f>
        <v>0</v>
      </c>
      <c r="BL1155" s="15" t="s">
        <v>236</v>
      </c>
      <c r="BM1155" s="15" t="s">
        <v>2039</v>
      </c>
    </row>
    <row r="1156" spans="2:47" s="1" customFormat="1" ht="12">
      <c r="B1156" s="36"/>
      <c r="C1156" s="37"/>
      <c r="D1156" s="208" t="s">
        <v>147</v>
      </c>
      <c r="E1156" s="37"/>
      <c r="F1156" s="209" t="s">
        <v>2038</v>
      </c>
      <c r="G1156" s="37"/>
      <c r="H1156" s="37"/>
      <c r="I1156" s="122"/>
      <c r="J1156" s="37"/>
      <c r="K1156" s="37"/>
      <c r="L1156" s="41"/>
      <c r="M1156" s="210"/>
      <c r="N1156" s="77"/>
      <c r="O1156" s="77"/>
      <c r="P1156" s="77"/>
      <c r="Q1156" s="77"/>
      <c r="R1156" s="77"/>
      <c r="S1156" s="77"/>
      <c r="T1156" s="78"/>
      <c r="AT1156" s="15" t="s">
        <v>147</v>
      </c>
      <c r="AU1156" s="15" t="s">
        <v>79</v>
      </c>
    </row>
    <row r="1157" spans="2:51" s="11" customFormat="1" ht="12">
      <c r="B1157" s="211"/>
      <c r="C1157" s="212"/>
      <c r="D1157" s="208" t="s">
        <v>149</v>
      </c>
      <c r="E1157" s="213" t="s">
        <v>19</v>
      </c>
      <c r="F1157" s="214" t="s">
        <v>1996</v>
      </c>
      <c r="G1157" s="212"/>
      <c r="H1157" s="215">
        <v>29.4</v>
      </c>
      <c r="I1157" s="216"/>
      <c r="J1157" s="212"/>
      <c r="K1157" s="212"/>
      <c r="L1157" s="217"/>
      <c r="M1157" s="218"/>
      <c r="N1157" s="219"/>
      <c r="O1157" s="219"/>
      <c r="P1157" s="219"/>
      <c r="Q1157" s="219"/>
      <c r="R1157" s="219"/>
      <c r="S1157" s="219"/>
      <c r="T1157" s="220"/>
      <c r="AT1157" s="221" t="s">
        <v>149</v>
      </c>
      <c r="AU1157" s="221" t="s">
        <v>79</v>
      </c>
      <c r="AV1157" s="11" t="s">
        <v>79</v>
      </c>
      <c r="AW1157" s="11" t="s">
        <v>33</v>
      </c>
      <c r="AX1157" s="11" t="s">
        <v>72</v>
      </c>
      <c r="AY1157" s="221" t="s">
        <v>138</v>
      </c>
    </row>
    <row r="1158" spans="2:51" s="11" customFormat="1" ht="12">
      <c r="B1158" s="211"/>
      <c r="C1158" s="212"/>
      <c r="D1158" s="208" t="s">
        <v>149</v>
      </c>
      <c r="E1158" s="212"/>
      <c r="F1158" s="214" t="s">
        <v>1997</v>
      </c>
      <c r="G1158" s="212"/>
      <c r="H1158" s="215">
        <v>30.576</v>
      </c>
      <c r="I1158" s="216"/>
      <c r="J1158" s="212"/>
      <c r="K1158" s="212"/>
      <c r="L1158" s="217"/>
      <c r="M1158" s="218"/>
      <c r="N1158" s="219"/>
      <c r="O1158" s="219"/>
      <c r="P1158" s="219"/>
      <c r="Q1158" s="219"/>
      <c r="R1158" s="219"/>
      <c r="S1158" s="219"/>
      <c r="T1158" s="220"/>
      <c r="AT1158" s="221" t="s">
        <v>149</v>
      </c>
      <c r="AU1158" s="221" t="s">
        <v>79</v>
      </c>
      <c r="AV1158" s="11" t="s">
        <v>79</v>
      </c>
      <c r="AW1158" s="11" t="s">
        <v>4</v>
      </c>
      <c r="AX1158" s="11" t="s">
        <v>77</v>
      </c>
      <c r="AY1158" s="221" t="s">
        <v>138</v>
      </c>
    </row>
    <row r="1159" spans="2:65" s="1" customFormat="1" ht="16.5" customHeight="1">
      <c r="B1159" s="36"/>
      <c r="C1159" s="196" t="s">
        <v>2040</v>
      </c>
      <c r="D1159" s="196" t="s">
        <v>140</v>
      </c>
      <c r="E1159" s="197" t="s">
        <v>2041</v>
      </c>
      <c r="F1159" s="198" t="s">
        <v>2042</v>
      </c>
      <c r="G1159" s="199" t="s">
        <v>167</v>
      </c>
      <c r="H1159" s="200">
        <v>58.8</v>
      </c>
      <c r="I1159" s="201"/>
      <c r="J1159" s="202">
        <f>ROUND(I1159*H1159,2)</f>
        <v>0</v>
      </c>
      <c r="K1159" s="198" t="s">
        <v>144</v>
      </c>
      <c r="L1159" s="41"/>
      <c r="M1159" s="203" t="s">
        <v>19</v>
      </c>
      <c r="N1159" s="204" t="s">
        <v>43</v>
      </c>
      <c r="O1159" s="77"/>
      <c r="P1159" s="205">
        <f>O1159*H1159</f>
        <v>0</v>
      </c>
      <c r="Q1159" s="205">
        <v>0.00142</v>
      </c>
      <c r="R1159" s="205">
        <f>Q1159*H1159</f>
        <v>0.083496</v>
      </c>
      <c r="S1159" s="205">
        <v>0</v>
      </c>
      <c r="T1159" s="206">
        <f>S1159*H1159</f>
        <v>0</v>
      </c>
      <c r="AR1159" s="15" t="s">
        <v>236</v>
      </c>
      <c r="AT1159" s="15" t="s">
        <v>140</v>
      </c>
      <c r="AU1159" s="15" t="s">
        <v>79</v>
      </c>
      <c r="AY1159" s="15" t="s">
        <v>138</v>
      </c>
      <c r="BE1159" s="207">
        <f>IF(N1159="základní",J1159,0)</f>
        <v>0</v>
      </c>
      <c r="BF1159" s="207">
        <f>IF(N1159="snížená",J1159,0)</f>
        <v>0</v>
      </c>
      <c r="BG1159" s="207">
        <f>IF(N1159="zákl. přenesená",J1159,0)</f>
        <v>0</v>
      </c>
      <c r="BH1159" s="207">
        <f>IF(N1159="sníž. přenesená",J1159,0)</f>
        <v>0</v>
      </c>
      <c r="BI1159" s="207">
        <f>IF(N1159="nulová",J1159,0)</f>
        <v>0</v>
      </c>
      <c r="BJ1159" s="15" t="s">
        <v>77</v>
      </c>
      <c r="BK1159" s="207">
        <f>ROUND(I1159*H1159,2)</f>
        <v>0</v>
      </c>
      <c r="BL1159" s="15" t="s">
        <v>236</v>
      </c>
      <c r="BM1159" s="15" t="s">
        <v>2043</v>
      </c>
    </row>
    <row r="1160" spans="2:47" s="1" customFormat="1" ht="12">
      <c r="B1160" s="36"/>
      <c r="C1160" s="37"/>
      <c r="D1160" s="208" t="s">
        <v>147</v>
      </c>
      <c r="E1160" s="37"/>
      <c r="F1160" s="209" t="s">
        <v>2044</v>
      </c>
      <c r="G1160" s="37"/>
      <c r="H1160" s="37"/>
      <c r="I1160" s="122"/>
      <c r="J1160" s="37"/>
      <c r="K1160" s="37"/>
      <c r="L1160" s="41"/>
      <c r="M1160" s="210"/>
      <c r="N1160" s="77"/>
      <c r="O1160" s="77"/>
      <c r="P1160" s="77"/>
      <c r="Q1160" s="77"/>
      <c r="R1160" s="77"/>
      <c r="S1160" s="77"/>
      <c r="T1160" s="78"/>
      <c r="AT1160" s="15" t="s">
        <v>147</v>
      </c>
      <c r="AU1160" s="15" t="s">
        <v>79</v>
      </c>
    </row>
    <row r="1161" spans="2:65" s="1" customFormat="1" ht="16.5" customHeight="1">
      <c r="B1161" s="36"/>
      <c r="C1161" s="233" t="s">
        <v>2045</v>
      </c>
      <c r="D1161" s="233" t="s">
        <v>213</v>
      </c>
      <c r="E1161" s="234" t="s">
        <v>2046</v>
      </c>
      <c r="F1161" s="235" t="s">
        <v>2047</v>
      </c>
      <c r="G1161" s="236" t="s">
        <v>167</v>
      </c>
      <c r="H1161" s="237">
        <v>64.68</v>
      </c>
      <c r="I1161" s="238"/>
      <c r="J1161" s="239">
        <f>ROUND(I1161*H1161,2)</f>
        <v>0</v>
      </c>
      <c r="K1161" s="235" t="s">
        <v>144</v>
      </c>
      <c r="L1161" s="240"/>
      <c r="M1161" s="241" t="s">
        <v>19</v>
      </c>
      <c r="N1161" s="242" t="s">
        <v>43</v>
      </c>
      <c r="O1161" s="77"/>
      <c r="P1161" s="205">
        <f>O1161*H1161</f>
        <v>0</v>
      </c>
      <c r="Q1161" s="205">
        <v>0.015</v>
      </c>
      <c r="R1161" s="205">
        <f>Q1161*H1161</f>
        <v>0.9702000000000001</v>
      </c>
      <c r="S1161" s="205">
        <v>0</v>
      </c>
      <c r="T1161" s="206">
        <f>S1161*H1161</f>
        <v>0</v>
      </c>
      <c r="AR1161" s="15" t="s">
        <v>338</v>
      </c>
      <c r="AT1161" s="15" t="s">
        <v>213</v>
      </c>
      <c r="AU1161" s="15" t="s">
        <v>79</v>
      </c>
      <c r="AY1161" s="15" t="s">
        <v>138</v>
      </c>
      <c r="BE1161" s="207">
        <f>IF(N1161="základní",J1161,0)</f>
        <v>0</v>
      </c>
      <c r="BF1161" s="207">
        <f>IF(N1161="snížená",J1161,0)</f>
        <v>0</v>
      </c>
      <c r="BG1161" s="207">
        <f>IF(N1161="zákl. přenesená",J1161,0)</f>
        <v>0</v>
      </c>
      <c r="BH1161" s="207">
        <f>IF(N1161="sníž. přenesená",J1161,0)</f>
        <v>0</v>
      </c>
      <c r="BI1161" s="207">
        <f>IF(N1161="nulová",J1161,0)</f>
        <v>0</v>
      </c>
      <c r="BJ1161" s="15" t="s">
        <v>77</v>
      </c>
      <c r="BK1161" s="207">
        <f>ROUND(I1161*H1161,2)</f>
        <v>0</v>
      </c>
      <c r="BL1161" s="15" t="s">
        <v>236</v>
      </c>
      <c r="BM1161" s="15" t="s">
        <v>2048</v>
      </c>
    </row>
    <row r="1162" spans="2:47" s="1" customFormat="1" ht="12">
      <c r="B1162" s="36"/>
      <c r="C1162" s="37"/>
      <c r="D1162" s="208" t="s">
        <v>147</v>
      </c>
      <c r="E1162" s="37"/>
      <c r="F1162" s="209" t="s">
        <v>2047</v>
      </c>
      <c r="G1162" s="37"/>
      <c r="H1162" s="37"/>
      <c r="I1162" s="122"/>
      <c r="J1162" s="37"/>
      <c r="K1162" s="37"/>
      <c r="L1162" s="41"/>
      <c r="M1162" s="210"/>
      <c r="N1162" s="77"/>
      <c r="O1162" s="77"/>
      <c r="P1162" s="77"/>
      <c r="Q1162" s="77"/>
      <c r="R1162" s="77"/>
      <c r="S1162" s="77"/>
      <c r="T1162" s="78"/>
      <c r="AT1162" s="15" t="s">
        <v>147</v>
      </c>
      <c r="AU1162" s="15" t="s">
        <v>79</v>
      </c>
    </row>
    <row r="1163" spans="2:51" s="11" customFormat="1" ht="12">
      <c r="B1163" s="211"/>
      <c r="C1163" s="212"/>
      <c r="D1163" s="208" t="s">
        <v>149</v>
      </c>
      <c r="E1163" s="213" t="s">
        <v>19</v>
      </c>
      <c r="F1163" s="214" t="s">
        <v>2049</v>
      </c>
      <c r="G1163" s="212"/>
      <c r="H1163" s="215">
        <v>58.8</v>
      </c>
      <c r="I1163" s="216"/>
      <c r="J1163" s="212"/>
      <c r="K1163" s="212"/>
      <c r="L1163" s="217"/>
      <c r="M1163" s="218"/>
      <c r="N1163" s="219"/>
      <c r="O1163" s="219"/>
      <c r="P1163" s="219"/>
      <c r="Q1163" s="219"/>
      <c r="R1163" s="219"/>
      <c r="S1163" s="219"/>
      <c r="T1163" s="220"/>
      <c r="AT1163" s="221" t="s">
        <v>149</v>
      </c>
      <c r="AU1163" s="221" t="s">
        <v>79</v>
      </c>
      <c r="AV1163" s="11" t="s">
        <v>79</v>
      </c>
      <c r="AW1163" s="11" t="s">
        <v>33</v>
      </c>
      <c r="AX1163" s="11" t="s">
        <v>72</v>
      </c>
      <c r="AY1163" s="221" t="s">
        <v>138</v>
      </c>
    </row>
    <row r="1164" spans="2:51" s="11" customFormat="1" ht="12">
      <c r="B1164" s="211"/>
      <c r="C1164" s="212"/>
      <c r="D1164" s="208" t="s">
        <v>149</v>
      </c>
      <c r="E1164" s="212"/>
      <c r="F1164" s="214" t="s">
        <v>2050</v>
      </c>
      <c r="G1164" s="212"/>
      <c r="H1164" s="215">
        <v>64.68</v>
      </c>
      <c r="I1164" s="216"/>
      <c r="J1164" s="212"/>
      <c r="K1164" s="212"/>
      <c r="L1164" s="217"/>
      <c r="M1164" s="218"/>
      <c r="N1164" s="219"/>
      <c r="O1164" s="219"/>
      <c r="P1164" s="219"/>
      <c r="Q1164" s="219"/>
      <c r="R1164" s="219"/>
      <c r="S1164" s="219"/>
      <c r="T1164" s="220"/>
      <c r="AT1164" s="221" t="s">
        <v>149</v>
      </c>
      <c r="AU1164" s="221" t="s">
        <v>79</v>
      </c>
      <c r="AV1164" s="11" t="s">
        <v>79</v>
      </c>
      <c r="AW1164" s="11" t="s">
        <v>4</v>
      </c>
      <c r="AX1164" s="11" t="s">
        <v>77</v>
      </c>
      <c r="AY1164" s="221" t="s">
        <v>138</v>
      </c>
    </row>
    <row r="1165" spans="2:65" s="1" customFormat="1" ht="16.5" customHeight="1">
      <c r="B1165" s="36"/>
      <c r="C1165" s="196" t="s">
        <v>2051</v>
      </c>
      <c r="D1165" s="196" t="s">
        <v>140</v>
      </c>
      <c r="E1165" s="197" t="s">
        <v>2052</v>
      </c>
      <c r="F1165" s="198" t="s">
        <v>2053</v>
      </c>
      <c r="G1165" s="199" t="s">
        <v>341</v>
      </c>
      <c r="H1165" s="200">
        <v>10</v>
      </c>
      <c r="I1165" s="201"/>
      <c r="J1165" s="202">
        <f>ROUND(I1165*H1165,2)</f>
        <v>0</v>
      </c>
      <c r="K1165" s="198" t="s">
        <v>144</v>
      </c>
      <c r="L1165" s="41"/>
      <c r="M1165" s="203" t="s">
        <v>19</v>
      </c>
      <c r="N1165" s="204" t="s">
        <v>43</v>
      </c>
      <c r="O1165" s="77"/>
      <c r="P1165" s="205">
        <f>O1165*H1165</f>
        <v>0</v>
      </c>
      <c r="Q1165" s="205">
        <v>0.00091</v>
      </c>
      <c r="R1165" s="205">
        <f>Q1165*H1165</f>
        <v>0.0091</v>
      </c>
      <c r="S1165" s="205">
        <v>0</v>
      </c>
      <c r="T1165" s="206">
        <f>S1165*H1165</f>
        <v>0</v>
      </c>
      <c r="AR1165" s="15" t="s">
        <v>236</v>
      </c>
      <c r="AT1165" s="15" t="s">
        <v>140</v>
      </c>
      <c r="AU1165" s="15" t="s">
        <v>79</v>
      </c>
      <c r="AY1165" s="15" t="s">
        <v>138</v>
      </c>
      <c r="BE1165" s="207">
        <f>IF(N1165="základní",J1165,0)</f>
        <v>0</v>
      </c>
      <c r="BF1165" s="207">
        <f>IF(N1165="snížená",J1165,0)</f>
        <v>0</v>
      </c>
      <c r="BG1165" s="207">
        <f>IF(N1165="zákl. přenesená",J1165,0)</f>
        <v>0</v>
      </c>
      <c r="BH1165" s="207">
        <f>IF(N1165="sníž. přenesená",J1165,0)</f>
        <v>0</v>
      </c>
      <c r="BI1165" s="207">
        <f>IF(N1165="nulová",J1165,0)</f>
        <v>0</v>
      </c>
      <c r="BJ1165" s="15" t="s">
        <v>77</v>
      </c>
      <c r="BK1165" s="207">
        <f>ROUND(I1165*H1165,2)</f>
        <v>0</v>
      </c>
      <c r="BL1165" s="15" t="s">
        <v>236</v>
      </c>
      <c r="BM1165" s="15" t="s">
        <v>2054</v>
      </c>
    </row>
    <row r="1166" spans="2:47" s="1" customFormat="1" ht="12">
      <c r="B1166" s="36"/>
      <c r="C1166" s="37"/>
      <c r="D1166" s="208" t="s">
        <v>147</v>
      </c>
      <c r="E1166" s="37"/>
      <c r="F1166" s="209" t="s">
        <v>2055</v>
      </c>
      <c r="G1166" s="37"/>
      <c r="H1166" s="37"/>
      <c r="I1166" s="122"/>
      <c r="J1166" s="37"/>
      <c r="K1166" s="37"/>
      <c r="L1166" s="41"/>
      <c r="M1166" s="210"/>
      <c r="N1166" s="77"/>
      <c r="O1166" s="77"/>
      <c r="P1166" s="77"/>
      <c r="Q1166" s="77"/>
      <c r="R1166" s="77"/>
      <c r="S1166" s="77"/>
      <c r="T1166" s="78"/>
      <c r="AT1166" s="15" t="s">
        <v>147</v>
      </c>
      <c r="AU1166" s="15" t="s">
        <v>79</v>
      </c>
    </row>
    <row r="1167" spans="2:51" s="11" customFormat="1" ht="12">
      <c r="B1167" s="211"/>
      <c r="C1167" s="212"/>
      <c r="D1167" s="208" t="s">
        <v>149</v>
      </c>
      <c r="E1167" s="213" t="s">
        <v>19</v>
      </c>
      <c r="F1167" s="214" t="s">
        <v>2056</v>
      </c>
      <c r="G1167" s="212"/>
      <c r="H1167" s="215">
        <v>10</v>
      </c>
      <c r="I1167" s="216"/>
      <c r="J1167" s="212"/>
      <c r="K1167" s="212"/>
      <c r="L1167" s="217"/>
      <c r="M1167" s="218"/>
      <c r="N1167" s="219"/>
      <c r="O1167" s="219"/>
      <c r="P1167" s="219"/>
      <c r="Q1167" s="219"/>
      <c r="R1167" s="219"/>
      <c r="S1167" s="219"/>
      <c r="T1167" s="220"/>
      <c r="AT1167" s="221" t="s">
        <v>149</v>
      </c>
      <c r="AU1167" s="221" t="s">
        <v>79</v>
      </c>
      <c r="AV1167" s="11" t="s">
        <v>79</v>
      </c>
      <c r="AW1167" s="11" t="s">
        <v>33</v>
      </c>
      <c r="AX1167" s="11" t="s">
        <v>72</v>
      </c>
      <c r="AY1167" s="221" t="s">
        <v>138</v>
      </c>
    </row>
    <row r="1168" spans="2:65" s="1" customFormat="1" ht="16.5" customHeight="1">
      <c r="B1168" s="36"/>
      <c r="C1168" s="196" t="s">
        <v>2057</v>
      </c>
      <c r="D1168" s="196" t="s">
        <v>140</v>
      </c>
      <c r="E1168" s="197" t="s">
        <v>2058</v>
      </c>
      <c r="F1168" s="198" t="s">
        <v>2059</v>
      </c>
      <c r="G1168" s="199" t="s">
        <v>341</v>
      </c>
      <c r="H1168" s="200">
        <v>17</v>
      </c>
      <c r="I1168" s="201"/>
      <c r="J1168" s="202">
        <f>ROUND(I1168*H1168,2)</f>
        <v>0</v>
      </c>
      <c r="K1168" s="198" t="s">
        <v>144</v>
      </c>
      <c r="L1168" s="41"/>
      <c r="M1168" s="203" t="s">
        <v>19</v>
      </c>
      <c r="N1168" s="204" t="s">
        <v>43</v>
      </c>
      <c r="O1168" s="77"/>
      <c r="P1168" s="205">
        <f>O1168*H1168</f>
        <v>0</v>
      </c>
      <c r="Q1168" s="205">
        <v>4E-05</v>
      </c>
      <c r="R1168" s="205">
        <f>Q1168*H1168</f>
        <v>0.00068</v>
      </c>
      <c r="S1168" s="205">
        <v>0</v>
      </c>
      <c r="T1168" s="206">
        <f>S1168*H1168</f>
        <v>0</v>
      </c>
      <c r="AR1168" s="15" t="s">
        <v>236</v>
      </c>
      <c r="AT1168" s="15" t="s">
        <v>140</v>
      </c>
      <c r="AU1168" s="15" t="s">
        <v>79</v>
      </c>
      <c r="AY1168" s="15" t="s">
        <v>138</v>
      </c>
      <c r="BE1168" s="207">
        <f>IF(N1168="základní",J1168,0)</f>
        <v>0</v>
      </c>
      <c r="BF1168" s="207">
        <f>IF(N1168="snížená",J1168,0)</f>
        <v>0</v>
      </c>
      <c r="BG1168" s="207">
        <f>IF(N1168="zákl. přenesená",J1168,0)</f>
        <v>0</v>
      </c>
      <c r="BH1168" s="207">
        <f>IF(N1168="sníž. přenesená",J1168,0)</f>
        <v>0</v>
      </c>
      <c r="BI1168" s="207">
        <f>IF(N1168="nulová",J1168,0)</f>
        <v>0</v>
      </c>
      <c r="BJ1168" s="15" t="s">
        <v>77</v>
      </c>
      <c r="BK1168" s="207">
        <f>ROUND(I1168*H1168,2)</f>
        <v>0</v>
      </c>
      <c r="BL1168" s="15" t="s">
        <v>236</v>
      </c>
      <c r="BM1168" s="15" t="s">
        <v>2060</v>
      </c>
    </row>
    <row r="1169" spans="2:47" s="1" customFormat="1" ht="12">
      <c r="B1169" s="36"/>
      <c r="C1169" s="37"/>
      <c r="D1169" s="208" t="s">
        <v>147</v>
      </c>
      <c r="E1169" s="37"/>
      <c r="F1169" s="209" t="s">
        <v>2061</v>
      </c>
      <c r="G1169" s="37"/>
      <c r="H1169" s="37"/>
      <c r="I1169" s="122"/>
      <c r="J1169" s="37"/>
      <c r="K1169" s="37"/>
      <c r="L1169" s="41"/>
      <c r="M1169" s="210"/>
      <c r="N1169" s="77"/>
      <c r="O1169" s="77"/>
      <c r="P1169" s="77"/>
      <c r="Q1169" s="77"/>
      <c r="R1169" s="77"/>
      <c r="S1169" s="77"/>
      <c r="T1169" s="78"/>
      <c r="AT1169" s="15" t="s">
        <v>147</v>
      </c>
      <c r="AU1169" s="15" t="s">
        <v>79</v>
      </c>
    </row>
    <row r="1170" spans="2:65" s="1" customFormat="1" ht="16.5" customHeight="1">
      <c r="B1170" s="36"/>
      <c r="C1170" s="196" t="s">
        <v>2062</v>
      </c>
      <c r="D1170" s="196" t="s">
        <v>140</v>
      </c>
      <c r="E1170" s="197" t="s">
        <v>2063</v>
      </c>
      <c r="F1170" s="198" t="s">
        <v>2064</v>
      </c>
      <c r="G1170" s="199" t="s">
        <v>167</v>
      </c>
      <c r="H1170" s="200">
        <v>10.5</v>
      </c>
      <c r="I1170" s="201"/>
      <c r="J1170" s="202">
        <f>ROUND(I1170*H1170,2)</f>
        <v>0</v>
      </c>
      <c r="K1170" s="198" t="s">
        <v>144</v>
      </c>
      <c r="L1170" s="41"/>
      <c r="M1170" s="203" t="s">
        <v>19</v>
      </c>
      <c r="N1170" s="204" t="s">
        <v>43</v>
      </c>
      <c r="O1170" s="77"/>
      <c r="P1170" s="205">
        <f>O1170*H1170</f>
        <v>0</v>
      </c>
      <c r="Q1170" s="205">
        <v>0.00139</v>
      </c>
      <c r="R1170" s="205">
        <f>Q1170*H1170</f>
        <v>0.014595</v>
      </c>
      <c r="S1170" s="205">
        <v>0</v>
      </c>
      <c r="T1170" s="206">
        <f>S1170*H1170</f>
        <v>0</v>
      </c>
      <c r="AR1170" s="15" t="s">
        <v>236</v>
      </c>
      <c r="AT1170" s="15" t="s">
        <v>140</v>
      </c>
      <c r="AU1170" s="15" t="s">
        <v>79</v>
      </c>
      <c r="AY1170" s="15" t="s">
        <v>138</v>
      </c>
      <c r="BE1170" s="207">
        <f>IF(N1170="základní",J1170,0)</f>
        <v>0</v>
      </c>
      <c r="BF1170" s="207">
        <f>IF(N1170="snížená",J1170,0)</f>
        <v>0</v>
      </c>
      <c r="BG1170" s="207">
        <f>IF(N1170="zákl. přenesená",J1170,0)</f>
        <v>0</v>
      </c>
      <c r="BH1170" s="207">
        <f>IF(N1170="sníž. přenesená",J1170,0)</f>
        <v>0</v>
      </c>
      <c r="BI1170" s="207">
        <f>IF(N1170="nulová",J1170,0)</f>
        <v>0</v>
      </c>
      <c r="BJ1170" s="15" t="s">
        <v>77</v>
      </c>
      <c r="BK1170" s="207">
        <f>ROUND(I1170*H1170,2)</f>
        <v>0</v>
      </c>
      <c r="BL1170" s="15" t="s">
        <v>236</v>
      </c>
      <c r="BM1170" s="15" t="s">
        <v>2065</v>
      </c>
    </row>
    <row r="1171" spans="2:47" s="1" customFormat="1" ht="12">
      <c r="B1171" s="36"/>
      <c r="C1171" s="37"/>
      <c r="D1171" s="208" t="s">
        <v>147</v>
      </c>
      <c r="E1171" s="37"/>
      <c r="F1171" s="209" t="s">
        <v>2066</v>
      </c>
      <c r="G1171" s="37"/>
      <c r="H1171" s="37"/>
      <c r="I1171" s="122"/>
      <c r="J1171" s="37"/>
      <c r="K1171" s="37"/>
      <c r="L1171" s="41"/>
      <c r="M1171" s="210"/>
      <c r="N1171" s="77"/>
      <c r="O1171" s="77"/>
      <c r="P1171" s="77"/>
      <c r="Q1171" s="77"/>
      <c r="R1171" s="77"/>
      <c r="S1171" s="77"/>
      <c r="T1171" s="78"/>
      <c r="AT1171" s="15" t="s">
        <v>147</v>
      </c>
      <c r="AU1171" s="15" t="s">
        <v>79</v>
      </c>
    </row>
    <row r="1172" spans="2:51" s="11" customFormat="1" ht="12">
      <c r="B1172" s="211"/>
      <c r="C1172" s="212"/>
      <c r="D1172" s="208" t="s">
        <v>149</v>
      </c>
      <c r="E1172" s="213" t="s">
        <v>19</v>
      </c>
      <c r="F1172" s="214" t="s">
        <v>2067</v>
      </c>
      <c r="G1172" s="212"/>
      <c r="H1172" s="215">
        <v>10.5</v>
      </c>
      <c r="I1172" s="216"/>
      <c r="J1172" s="212"/>
      <c r="K1172" s="212"/>
      <c r="L1172" s="217"/>
      <c r="M1172" s="218"/>
      <c r="N1172" s="219"/>
      <c r="O1172" s="219"/>
      <c r="P1172" s="219"/>
      <c r="Q1172" s="219"/>
      <c r="R1172" s="219"/>
      <c r="S1172" s="219"/>
      <c r="T1172" s="220"/>
      <c r="AT1172" s="221" t="s">
        <v>149</v>
      </c>
      <c r="AU1172" s="221" t="s">
        <v>79</v>
      </c>
      <c r="AV1172" s="11" t="s">
        <v>79</v>
      </c>
      <c r="AW1172" s="11" t="s">
        <v>33</v>
      </c>
      <c r="AX1172" s="11" t="s">
        <v>72</v>
      </c>
      <c r="AY1172" s="221" t="s">
        <v>138</v>
      </c>
    </row>
    <row r="1173" spans="2:65" s="1" customFormat="1" ht="16.5" customHeight="1">
      <c r="B1173" s="36"/>
      <c r="C1173" s="233" t="s">
        <v>2068</v>
      </c>
      <c r="D1173" s="233" t="s">
        <v>213</v>
      </c>
      <c r="E1173" s="234" t="s">
        <v>2069</v>
      </c>
      <c r="F1173" s="235" t="s">
        <v>2070</v>
      </c>
      <c r="G1173" s="236" t="s">
        <v>167</v>
      </c>
      <c r="H1173" s="237">
        <v>11.025</v>
      </c>
      <c r="I1173" s="238"/>
      <c r="J1173" s="239">
        <f>ROUND(I1173*H1173,2)</f>
        <v>0</v>
      </c>
      <c r="K1173" s="235" t="s">
        <v>144</v>
      </c>
      <c r="L1173" s="240"/>
      <c r="M1173" s="241" t="s">
        <v>19</v>
      </c>
      <c r="N1173" s="242" t="s">
        <v>43</v>
      </c>
      <c r="O1173" s="77"/>
      <c r="P1173" s="205">
        <f>O1173*H1173</f>
        <v>0</v>
      </c>
      <c r="Q1173" s="205">
        <v>0.008</v>
      </c>
      <c r="R1173" s="205">
        <f>Q1173*H1173</f>
        <v>0.0882</v>
      </c>
      <c r="S1173" s="205">
        <v>0</v>
      </c>
      <c r="T1173" s="206">
        <f>S1173*H1173</f>
        <v>0</v>
      </c>
      <c r="AR1173" s="15" t="s">
        <v>338</v>
      </c>
      <c r="AT1173" s="15" t="s">
        <v>213</v>
      </c>
      <c r="AU1173" s="15" t="s">
        <v>79</v>
      </c>
      <c r="AY1173" s="15" t="s">
        <v>138</v>
      </c>
      <c r="BE1173" s="207">
        <f>IF(N1173="základní",J1173,0)</f>
        <v>0</v>
      </c>
      <c r="BF1173" s="207">
        <f>IF(N1173="snížená",J1173,0)</f>
        <v>0</v>
      </c>
      <c r="BG1173" s="207">
        <f>IF(N1173="zákl. přenesená",J1173,0)</f>
        <v>0</v>
      </c>
      <c r="BH1173" s="207">
        <f>IF(N1173="sníž. přenesená",J1173,0)</f>
        <v>0</v>
      </c>
      <c r="BI1173" s="207">
        <f>IF(N1173="nulová",J1173,0)</f>
        <v>0</v>
      </c>
      <c r="BJ1173" s="15" t="s">
        <v>77</v>
      </c>
      <c r="BK1173" s="207">
        <f>ROUND(I1173*H1173,2)</f>
        <v>0</v>
      </c>
      <c r="BL1173" s="15" t="s">
        <v>236</v>
      </c>
      <c r="BM1173" s="15" t="s">
        <v>2071</v>
      </c>
    </row>
    <row r="1174" spans="2:47" s="1" customFormat="1" ht="12">
      <c r="B1174" s="36"/>
      <c r="C1174" s="37"/>
      <c r="D1174" s="208" t="s">
        <v>147</v>
      </c>
      <c r="E1174" s="37"/>
      <c r="F1174" s="209" t="s">
        <v>2070</v>
      </c>
      <c r="G1174" s="37"/>
      <c r="H1174" s="37"/>
      <c r="I1174" s="122"/>
      <c r="J1174" s="37"/>
      <c r="K1174" s="37"/>
      <c r="L1174" s="41"/>
      <c r="M1174" s="210"/>
      <c r="N1174" s="77"/>
      <c r="O1174" s="77"/>
      <c r="P1174" s="77"/>
      <c r="Q1174" s="77"/>
      <c r="R1174" s="77"/>
      <c r="S1174" s="77"/>
      <c r="T1174" s="78"/>
      <c r="AT1174" s="15" t="s">
        <v>147</v>
      </c>
      <c r="AU1174" s="15" t="s">
        <v>79</v>
      </c>
    </row>
    <row r="1175" spans="2:51" s="11" customFormat="1" ht="12">
      <c r="B1175" s="211"/>
      <c r="C1175" s="212"/>
      <c r="D1175" s="208" t="s">
        <v>149</v>
      </c>
      <c r="E1175" s="212"/>
      <c r="F1175" s="214" t="s">
        <v>2072</v>
      </c>
      <c r="G1175" s="212"/>
      <c r="H1175" s="215">
        <v>11.025</v>
      </c>
      <c r="I1175" s="216"/>
      <c r="J1175" s="212"/>
      <c r="K1175" s="212"/>
      <c r="L1175" s="217"/>
      <c r="M1175" s="218"/>
      <c r="N1175" s="219"/>
      <c r="O1175" s="219"/>
      <c r="P1175" s="219"/>
      <c r="Q1175" s="219"/>
      <c r="R1175" s="219"/>
      <c r="S1175" s="219"/>
      <c r="T1175" s="220"/>
      <c r="AT1175" s="221" t="s">
        <v>149</v>
      </c>
      <c r="AU1175" s="221" t="s">
        <v>79</v>
      </c>
      <c r="AV1175" s="11" t="s">
        <v>79</v>
      </c>
      <c r="AW1175" s="11" t="s">
        <v>4</v>
      </c>
      <c r="AX1175" s="11" t="s">
        <v>77</v>
      </c>
      <c r="AY1175" s="221" t="s">
        <v>138</v>
      </c>
    </row>
    <row r="1176" spans="2:65" s="1" customFormat="1" ht="16.5" customHeight="1">
      <c r="B1176" s="36"/>
      <c r="C1176" s="196" t="s">
        <v>2073</v>
      </c>
      <c r="D1176" s="196" t="s">
        <v>140</v>
      </c>
      <c r="E1176" s="197" t="s">
        <v>2074</v>
      </c>
      <c r="F1176" s="198" t="s">
        <v>2075</v>
      </c>
      <c r="G1176" s="199" t="s">
        <v>167</v>
      </c>
      <c r="H1176" s="200">
        <v>10.5</v>
      </c>
      <c r="I1176" s="201"/>
      <c r="J1176" s="202">
        <f>ROUND(I1176*H1176,2)</f>
        <v>0</v>
      </c>
      <c r="K1176" s="198" t="s">
        <v>144</v>
      </c>
      <c r="L1176" s="41"/>
      <c r="M1176" s="203" t="s">
        <v>19</v>
      </c>
      <c r="N1176" s="204" t="s">
        <v>43</v>
      </c>
      <c r="O1176" s="77"/>
      <c r="P1176" s="205">
        <f>O1176*H1176</f>
        <v>0</v>
      </c>
      <c r="Q1176" s="205">
        <v>0</v>
      </c>
      <c r="R1176" s="205">
        <f>Q1176*H1176</f>
        <v>0</v>
      </c>
      <c r="S1176" s="205">
        <v>0</v>
      </c>
      <c r="T1176" s="206">
        <f>S1176*H1176</f>
        <v>0</v>
      </c>
      <c r="AR1176" s="15" t="s">
        <v>236</v>
      </c>
      <c r="AT1176" s="15" t="s">
        <v>140</v>
      </c>
      <c r="AU1176" s="15" t="s">
        <v>79</v>
      </c>
      <c r="AY1176" s="15" t="s">
        <v>138</v>
      </c>
      <c r="BE1176" s="207">
        <f>IF(N1176="základní",J1176,0)</f>
        <v>0</v>
      </c>
      <c r="BF1176" s="207">
        <f>IF(N1176="snížená",J1176,0)</f>
        <v>0</v>
      </c>
      <c r="BG1176" s="207">
        <f>IF(N1176="zákl. přenesená",J1176,0)</f>
        <v>0</v>
      </c>
      <c r="BH1176" s="207">
        <f>IF(N1176="sníž. přenesená",J1176,0)</f>
        <v>0</v>
      </c>
      <c r="BI1176" s="207">
        <f>IF(N1176="nulová",J1176,0)</f>
        <v>0</v>
      </c>
      <c r="BJ1176" s="15" t="s">
        <v>77</v>
      </c>
      <c r="BK1176" s="207">
        <f>ROUND(I1176*H1176,2)</f>
        <v>0</v>
      </c>
      <c r="BL1176" s="15" t="s">
        <v>236</v>
      </c>
      <c r="BM1176" s="15" t="s">
        <v>2076</v>
      </c>
    </row>
    <row r="1177" spans="2:47" s="1" customFormat="1" ht="12">
      <c r="B1177" s="36"/>
      <c r="C1177" s="37"/>
      <c r="D1177" s="208" t="s">
        <v>147</v>
      </c>
      <c r="E1177" s="37"/>
      <c r="F1177" s="209" t="s">
        <v>2077</v>
      </c>
      <c r="G1177" s="37"/>
      <c r="H1177" s="37"/>
      <c r="I1177" s="122"/>
      <c r="J1177" s="37"/>
      <c r="K1177" s="37"/>
      <c r="L1177" s="41"/>
      <c r="M1177" s="210"/>
      <c r="N1177" s="77"/>
      <c r="O1177" s="77"/>
      <c r="P1177" s="77"/>
      <c r="Q1177" s="77"/>
      <c r="R1177" s="77"/>
      <c r="S1177" s="77"/>
      <c r="T1177" s="78"/>
      <c r="AT1177" s="15" t="s">
        <v>147</v>
      </c>
      <c r="AU1177" s="15" t="s">
        <v>79</v>
      </c>
    </row>
    <row r="1178" spans="2:51" s="11" customFormat="1" ht="12">
      <c r="B1178" s="211"/>
      <c r="C1178" s="212"/>
      <c r="D1178" s="208" t="s">
        <v>149</v>
      </c>
      <c r="E1178" s="213" t="s">
        <v>19</v>
      </c>
      <c r="F1178" s="214" t="s">
        <v>2067</v>
      </c>
      <c r="G1178" s="212"/>
      <c r="H1178" s="215">
        <v>10.5</v>
      </c>
      <c r="I1178" s="216"/>
      <c r="J1178" s="212"/>
      <c r="K1178" s="212"/>
      <c r="L1178" s="217"/>
      <c r="M1178" s="218"/>
      <c r="N1178" s="219"/>
      <c r="O1178" s="219"/>
      <c r="P1178" s="219"/>
      <c r="Q1178" s="219"/>
      <c r="R1178" s="219"/>
      <c r="S1178" s="219"/>
      <c r="T1178" s="220"/>
      <c r="AT1178" s="221" t="s">
        <v>149</v>
      </c>
      <c r="AU1178" s="221" t="s">
        <v>79</v>
      </c>
      <c r="AV1178" s="11" t="s">
        <v>79</v>
      </c>
      <c r="AW1178" s="11" t="s">
        <v>33</v>
      </c>
      <c r="AX1178" s="11" t="s">
        <v>72</v>
      </c>
      <c r="AY1178" s="221" t="s">
        <v>138</v>
      </c>
    </row>
    <row r="1179" spans="2:65" s="1" customFormat="1" ht="16.5" customHeight="1">
      <c r="B1179" s="36"/>
      <c r="C1179" s="233" t="s">
        <v>2078</v>
      </c>
      <c r="D1179" s="233" t="s">
        <v>213</v>
      </c>
      <c r="E1179" s="234" t="s">
        <v>2079</v>
      </c>
      <c r="F1179" s="235" t="s">
        <v>2080</v>
      </c>
      <c r="G1179" s="236" t="s">
        <v>167</v>
      </c>
      <c r="H1179" s="237">
        <v>10.71</v>
      </c>
      <c r="I1179" s="238"/>
      <c r="J1179" s="239">
        <f>ROUND(I1179*H1179,2)</f>
        <v>0</v>
      </c>
      <c r="K1179" s="235" t="s">
        <v>144</v>
      </c>
      <c r="L1179" s="240"/>
      <c r="M1179" s="241" t="s">
        <v>19</v>
      </c>
      <c r="N1179" s="242" t="s">
        <v>43</v>
      </c>
      <c r="O1179" s="77"/>
      <c r="P1179" s="205">
        <f>O1179*H1179</f>
        <v>0</v>
      </c>
      <c r="Q1179" s="205">
        <v>0.003</v>
      </c>
      <c r="R1179" s="205">
        <f>Q1179*H1179</f>
        <v>0.032130000000000006</v>
      </c>
      <c r="S1179" s="205">
        <v>0</v>
      </c>
      <c r="T1179" s="206">
        <f>S1179*H1179</f>
        <v>0</v>
      </c>
      <c r="AR1179" s="15" t="s">
        <v>338</v>
      </c>
      <c r="AT1179" s="15" t="s">
        <v>213</v>
      </c>
      <c r="AU1179" s="15" t="s">
        <v>79</v>
      </c>
      <c r="AY1179" s="15" t="s">
        <v>138</v>
      </c>
      <c r="BE1179" s="207">
        <f>IF(N1179="základní",J1179,0)</f>
        <v>0</v>
      </c>
      <c r="BF1179" s="207">
        <f>IF(N1179="snížená",J1179,0)</f>
        <v>0</v>
      </c>
      <c r="BG1179" s="207">
        <f>IF(N1179="zákl. přenesená",J1179,0)</f>
        <v>0</v>
      </c>
      <c r="BH1179" s="207">
        <f>IF(N1179="sníž. přenesená",J1179,0)</f>
        <v>0</v>
      </c>
      <c r="BI1179" s="207">
        <f>IF(N1179="nulová",J1179,0)</f>
        <v>0</v>
      </c>
      <c r="BJ1179" s="15" t="s">
        <v>77</v>
      </c>
      <c r="BK1179" s="207">
        <f>ROUND(I1179*H1179,2)</f>
        <v>0</v>
      </c>
      <c r="BL1179" s="15" t="s">
        <v>236</v>
      </c>
      <c r="BM1179" s="15" t="s">
        <v>2081</v>
      </c>
    </row>
    <row r="1180" spans="2:47" s="1" customFormat="1" ht="12">
      <c r="B1180" s="36"/>
      <c r="C1180" s="37"/>
      <c r="D1180" s="208" t="s">
        <v>147</v>
      </c>
      <c r="E1180" s="37"/>
      <c r="F1180" s="209" t="s">
        <v>2080</v>
      </c>
      <c r="G1180" s="37"/>
      <c r="H1180" s="37"/>
      <c r="I1180" s="122"/>
      <c r="J1180" s="37"/>
      <c r="K1180" s="37"/>
      <c r="L1180" s="41"/>
      <c r="M1180" s="210"/>
      <c r="N1180" s="77"/>
      <c r="O1180" s="77"/>
      <c r="P1180" s="77"/>
      <c r="Q1180" s="77"/>
      <c r="R1180" s="77"/>
      <c r="S1180" s="77"/>
      <c r="T1180" s="78"/>
      <c r="AT1180" s="15" t="s">
        <v>147</v>
      </c>
      <c r="AU1180" s="15" t="s">
        <v>79</v>
      </c>
    </row>
    <row r="1181" spans="2:51" s="11" customFormat="1" ht="12">
      <c r="B1181" s="211"/>
      <c r="C1181" s="212"/>
      <c r="D1181" s="208" t="s">
        <v>149</v>
      </c>
      <c r="E1181" s="212"/>
      <c r="F1181" s="214" t="s">
        <v>2082</v>
      </c>
      <c r="G1181" s="212"/>
      <c r="H1181" s="215">
        <v>10.71</v>
      </c>
      <c r="I1181" s="216"/>
      <c r="J1181" s="212"/>
      <c r="K1181" s="212"/>
      <c r="L1181" s="217"/>
      <c r="M1181" s="218"/>
      <c r="N1181" s="219"/>
      <c r="O1181" s="219"/>
      <c r="P1181" s="219"/>
      <c r="Q1181" s="219"/>
      <c r="R1181" s="219"/>
      <c r="S1181" s="219"/>
      <c r="T1181" s="220"/>
      <c r="AT1181" s="221" t="s">
        <v>149</v>
      </c>
      <c r="AU1181" s="221" t="s">
        <v>79</v>
      </c>
      <c r="AV1181" s="11" t="s">
        <v>79</v>
      </c>
      <c r="AW1181" s="11" t="s">
        <v>4</v>
      </c>
      <c r="AX1181" s="11" t="s">
        <v>77</v>
      </c>
      <c r="AY1181" s="221" t="s">
        <v>138</v>
      </c>
    </row>
    <row r="1182" spans="2:65" s="1" customFormat="1" ht="16.5" customHeight="1">
      <c r="B1182" s="36"/>
      <c r="C1182" s="196" t="s">
        <v>2083</v>
      </c>
      <c r="D1182" s="196" t="s">
        <v>140</v>
      </c>
      <c r="E1182" s="197" t="s">
        <v>2084</v>
      </c>
      <c r="F1182" s="198" t="s">
        <v>2085</v>
      </c>
      <c r="G1182" s="199" t="s">
        <v>167</v>
      </c>
      <c r="H1182" s="200">
        <v>15</v>
      </c>
      <c r="I1182" s="201"/>
      <c r="J1182" s="202">
        <f>ROUND(I1182*H1182,2)</f>
        <v>0</v>
      </c>
      <c r="K1182" s="198" t="s">
        <v>144</v>
      </c>
      <c r="L1182" s="41"/>
      <c r="M1182" s="203" t="s">
        <v>19</v>
      </c>
      <c r="N1182" s="204" t="s">
        <v>43</v>
      </c>
      <c r="O1182" s="77"/>
      <c r="P1182" s="205">
        <f>O1182*H1182</f>
        <v>0</v>
      </c>
      <c r="Q1182" s="205">
        <v>0.01056</v>
      </c>
      <c r="R1182" s="205">
        <f>Q1182*H1182</f>
        <v>0.15839999999999999</v>
      </c>
      <c r="S1182" s="205">
        <v>0</v>
      </c>
      <c r="T1182" s="206">
        <f>S1182*H1182</f>
        <v>0</v>
      </c>
      <c r="AR1182" s="15" t="s">
        <v>236</v>
      </c>
      <c r="AT1182" s="15" t="s">
        <v>140</v>
      </c>
      <c r="AU1182" s="15" t="s">
        <v>79</v>
      </c>
      <c r="AY1182" s="15" t="s">
        <v>138</v>
      </c>
      <c r="BE1182" s="207">
        <f>IF(N1182="základní",J1182,0)</f>
        <v>0</v>
      </c>
      <c r="BF1182" s="207">
        <f>IF(N1182="snížená",J1182,0)</f>
        <v>0</v>
      </c>
      <c r="BG1182" s="207">
        <f>IF(N1182="zákl. přenesená",J1182,0)</f>
        <v>0</v>
      </c>
      <c r="BH1182" s="207">
        <f>IF(N1182="sníž. přenesená",J1182,0)</f>
        <v>0</v>
      </c>
      <c r="BI1182" s="207">
        <f>IF(N1182="nulová",J1182,0)</f>
        <v>0</v>
      </c>
      <c r="BJ1182" s="15" t="s">
        <v>77</v>
      </c>
      <c r="BK1182" s="207">
        <f>ROUND(I1182*H1182,2)</f>
        <v>0</v>
      </c>
      <c r="BL1182" s="15" t="s">
        <v>236</v>
      </c>
      <c r="BM1182" s="15" t="s">
        <v>2086</v>
      </c>
    </row>
    <row r="1183" spans="2:47" s="1" customFormat="1" ht="12">
      <c r="B1183" s="36"/>
      <c r="C1183" s="37"/>
      <c r="D1183" s="208" t="s">
        <v>147</v>
      </c>
      <c r="E1183" s="37"/>
      <c r="F1183" s="209" t="s">
        <v>2087</v>
      </c>
      <c r="G1183" s="37"/>
      <c r="H1183" s="37"/>
      <c r="I1183" s="122"/>
      <c r="J1183" s="37"/>
      <c r="K1183" s="37"/>
      <c r="L1183" s="41"/>
      <c r="M1183" s="210"/>
      <c r="N1183" s="77"/>
      <c r="O1183" s="77"/>
      <c r="P1183" s="77"/>
      <c r="Q1183" s="77"/>
      <c r="R1183" s="77"/>
      <c r="S1183" s="77"/>
      <c r="T1183" s="78"/>
      <c r="AT1183" s="15" t="s">
        <v>147</v>
      </c>
      <c r="AU1183" s="15" t="s">
        <v>79</v>
      </c>
    </row>
    <row r="1184" spans="2:65" s="1" customFormat="1" ht="16.5" customHeight="1">
      <c r="B1184" s="36"/>
      <c r="C1184" s="233" t="s">
        <v>2088</v>
      </c>
      <c r="D1184" s="233" t="s">
        <v>213</v>
      </c>
      <c r="E1184" s="234" t="s">
        <v>2032</v>
      </c>
      <c r="F1184" s="235" t="s">
        <v>2033</v>
      </c>
      <c r="G1184" s="236" t="s">
        <v>167</v>
      </c>
      <c r="H1184" s="237">
        <v>16.5</v>
      </c>
      <c r="I1184" s="238"/>
      <c r="J1184" s="239">
        <f>ROUND(I1184*H1184,2)</f>
        <v>0</v>
      </c>
      <c r="K1184" s="235" t="s">
        <v>144</v>
      </c>
      <c r="L1184" s="240"/>
      <c r="M1184" s="241" t="s">
        <v>19</v>
      </c>
      <c r="N1184" s="242" t="s">
        <v>43</v>
      </c>
      <c r="O1184" s="77"/>
      <c r="P1184" s="205">
        <f>O1184*H1184</f>
        <v>0</v>
      </c>
      <c r="Q1184" s="205">
        <v>0.0105</v>
      </c>
      <c r="R1184" s="205">
        <f>Q1184*H1184</f>
        <v>0.17325000000000002</v>
      </c>
      <c r="S1184" s="205">
        <v>0</v>
      </c>
      <c r="T1184" s="206">
        <f>S1184*H1184</f>
        <v>0</v>
      </c>
      <c r="AR1184" s="15" t="s">
        <v>338</v>
      </c>
      <c r="AT1184" s="15" t="s">
        <v>213</v>
      </c>
      <c r="AU1184" s="15" t="s">
        <v>79</v>
      </c>
      <c r="AY1184" s="15" t="s">
        <v>138</v>
      </c>
      <c r="BE1184" s="207">
        <f>IF(N1184="základní",J1184,0)</f>
        <v>0</v>
      </c>
      <c r="BF1184" s="207">
        <f>IF(N1184="snížená",J1184,0)</f>
        <v>0</v>
      </c>
      <c r="BG1184" s="207">
        <f>IF(N1184="zákl. přenesená",J1184,0)</f>
        <v>0</v>
      </c>
      <c r="BH1184" s="207">
        <f>IF(N1184="sníž. přenesená",J1184,0)</f>
        <v>0</v>
      </c>
      <c r="BI1184" s="207">
        <f>IF(N1184="nulová",J1184,0)</f>
        <v>0</v>
      </c>
      <c r="BJ1184" s="15" t="s">
        <v>77</v>
      </c>
      <c r="BK1184" s="207">
        <f>ROUND(I1184*H1184,2)</f>
        <v>0</v>
      </c>
      <c r="BL1184" s="15" t="s">
        <v>236</v>
      </c>
      <c r="BM1184" s="15" t="s">
        <v>2089</v>
      </c>
    </row>
    <row r="1185" spans="2:47" s="1" customFormat="1" ht="12">
      <c r="B1185" s="36"/>
      <c r="C1185" s="37"/>
      <c r="D1185" s="208" t="s">
        <v>147</v>
      </c>
      <c r="E1185" s="37"/>
      <c r="F1185" s="209" t="s">
        <v>2033</v>
      </c>
      <c r="G1185" s="37"/>
      <c r="H1185" s="37"/>
      <c r="I1185" s="122"/>
      <c r="J1185" s="37"/>
      <c r="K1185" s="37"/>
      <c r="L1185" s="41"/>
      <c r="M1185" s="210"/>
      <c r="N1185" s="77"/>
      <c r="O1185" s="77"/>
      <c r="P1185" s="77"/>
      <c r="Q1185" s="77"/>
      <c r="R1185" s="77"/>
      <c r="S1185" s="77"/>
      <c r="T1185" s="78"/>
      <c r="AT1185" s="15" t="s">
        <v>147</v>
      </c>
      <c r="AU1185" s="15" t="s">
        <v>79</v>
      </c>
    </row>
    <row r="1186" spans="2:51" s="11" customFormat="1" ht="12">
      <c r="B1186" s="211"/>
      <c r="C1186" s="212"/>
      <c r="D1186" s="208" t="s">
        <v>149</v>
      </c>
      <c r="E1186" s="213" t="s">
        <v>19</v>
      </c>
      <c r="F1186" s="214" t="s">
        <v>2090</v>
      </c>
      <c r="G1186" s="212"/>
      <c r="H1186" s="215">
        <v>15</v>
      </c>
      <c r="I1186" s="216"/>
      <c r="J1186" s="212"/>
      <c r="K1186" s="212"/>
      <c r="L1186" s="217"/>
      <c r="M1186" s="218"/>
      <c r="N1186" s="219"/>
      <c r="O1186" s="219"/>
      <c r="P1186" s="219"/>
      <c r="Q1186" s="219"/>
      <c r="R1186" s="219"/>
      <c r="S1186" s="219"/>
      <c r="T1186" s="220"/>
      <c r="AT1186" s="221" t="s">
        <v>149</v>
      </c>
      <c r="AU1186" s="221" t="s">
        <v>79</v>
      </c>
      <c r="AV1186" s="11" t="s">
        <v>79</v>
      </c>
      <c r="AW1186" s="11" t="s">
        <v>33</v>
      </c>
      <c r="AX1186" s="11" t="s">
        <v>72</v>
      </c>
      <c r="AY1186" s="221" t="s">
        <v>138</v>
      </c>
    </row>
    <row r="1187" spans="2:51" s="11" customFormat="1" ht="12">
      <c r="B1187" s="211"/>
      <c r="C1187" s="212"/>
      <c r="D1187" s="208" t="s">
        <v>149</v>
      </c>
      <c r="E1187" s="212"/>
      <c r="F1187" s="214" t="s">
        <v>2091</v>
      </c>
      <c r="G1187" s="212"/>
      <c r="H1187" s="215">
        <v>16.5</v>
      </c>
      <c r="I1187" s="216"/>
      <c r="J1187" s="212"/>
      <c r="K1187" s="212"/>
      <c r="L1187" s="217"/>
      <c r="M1187" s="218"/>
      <c r="N1187" s="219"/>
      <c r="O1187" s="219"/>
      <c r="P1187" s="219"/>
      <c r="Q1187" s="219"/>
      <c r="R1187" s="219"/>
      <c r="S1187" s="219"/>
      <c r="T1187" s="220"/>
      <c r="AT1187" s="221" t="s">
        <v>149</v>
      </c>
      <c r="AU1187" s="221" t="s">
        <v>79</v>
      </c>
      <c r="AV1187" s="11" t="s">
        <v>79</v>
      </c>
      <c r="AW1187" s="11" t="s">
        <v>4</v>
      </c>
      <c r="AX1187" s="11" t="s">
        <v>77</v>
      </c>
      <c r="AY1187" s="221" t="s">
        <v>138</v>
      </c>
    </row>
    <row r="1188" spans="2:65" s="1" customFormat="1" ht="16.5" customHeight="1">
      <c r="B1188" s="36"/>
      <c r="C1188" s="233" t="s">
        <v>2092</v>
      </c>
      <c r="D1188" s="233" t="s">
        <v>213</v>
      </c>
      <c r="E1188" s="234" t="s">
        <v>2093</v>
      </c>
      <c r="F1188" s="235" t="s">
        <v>2094</v>
      </c>
      <c r="G1188" s="236" t="s">
        <v>167</v>
      </c>
      <c r="H1188" s="237">
        <v>16.5</v>
      </c>
      <c r="I1188" s="238"/>
      <c r="J1188" s="239">
        <f>ROUND(I1188*H1188,2)</f>
        <v>0</v>
      </c>
      <c r="K1188" s="235" t="s">
        <v>144</v>
      </c>
      <c r="L1188" s="240"/>
      <c r="M1188" s="241" t="s">
        <v>19</v>
      </c>
      <c r="N1188" s="242" t="s">
        <v>43</v>
      </c>
      <c r="O1188" s="77"/>
      <c r="P1188" s="205">
        <f>O1188*H1188</f>
        <v>0</v>
      </c>
      <c r="Q1188" s="205">
        <v>0.0121</v>
      </c>
      <c r="R1188" s="205">
        <f>Q1188*H1188</f>
        <v>0.19965</v>
      </c>
      <c r="S1188" s="205">
        <v>0</v>
      </c>
      <c r="T1188" s="206">
        <f>S1188*H1188</f>
        <v>0</v>
      </c>
      <c r="AR1188" s="15" t="s">
        <v>338</v>
      </c>
      <c r="AT1188" s="15" t="s">
        <v>213</v>
      </c>
      <c r="AU1188" s="15" t="s">
        <v>79</v>
      </c>
      <c r="AY1188" s="15" t="s">
        <v>138</v>
      </c>
      <c r="BE1188" s="207">
        <f>IF(N1188="základní",J1188,0)</f>
        <v>0</v>
      </c>
      <c r="BF1188" s="207">
        <f>IF(N1188="snížená",J1188,0)</f>
        <v>0</v>
      </c>
      <c r="BG1188" s="207">
        <f>IF(N1188="zákl. přenesená",J1188,0)</f>
        <v>0</v>
      </c>
      <c r="BH1188" s="207">
        <f>IF(N1188="sníž. přenesená",J1188,0)</f>
        <v>0</v>
      </c>
      <c r="BI1188" s="207">
        <f>IF(N1188="nulová",J1188,0)</f>
        <v>0</v>
      </c>
      <c r="BJ1188" s="15" t="s">
        <v>77</v>
      </c>
      <c r="BK1188" s="207">
        <f>ROUND(I1188*H1188,2)</f>
        <v>0</v>
      </c>
      <c r="BL1188" s="15" t="s">
        <v>236</v>
      </c>
      <c r="BM1188" s="15" t="s">
        <v>2095</v>
      </c>
    </row>
    <row r="1189" spans="2:47" s="1" customFormat="1" ht="12">
      <c r="B1189" s="36"/>
      <c r="C1189" s="37"/>
      <c r="D1189" s="208" t="s">
        <v>147</v>
      </c>
      <c r="E1189" s="37"/>
      <c r="F1189" s="209" t="s">
        <v>2094</v>
      </c>
      <c r="G1189" s="37"/>
      <c r="H1189" s="37"/>
      <c r="I1189" s="122"/>
      <c r="J1189" s="37"/>
      <c r="K1189" s="37"/>
      <c r="L1189" s="41"/>
      <c r="M1189" s="210"/>
      <c r="N1189" s="77"/>
      <c r="O1189" s="77"/>
      <c r="P1189" s="77"/>
      <c r="Q1189" s="77"/>
      <c r="R1189" s="77"/>
      <c r="S1189" s="77"/>
      <c r="T1189" s="78"/>
      <c r="AT1189" s="15" t="s">
        <v>147</v>
      </c>
      <c r="AU1189" s="15" t="s">
        <v>79</v>
      </c>
    </row>
    <row r="1190" spans="2:51" s="11" customFormat="1" ht="12">
      <c r="B1190" s="211"/>
      <c r="C1190" s="212"/>
      <c r="D1190" s="208" t="s">
        <v>149</v>
      </c>
      <c r="E1190" s="212"/>
      <c r="F1190" s="214" t="s">
        <v>2091</v>
      </c>
      <c r="G1190" s="212"/>
      <c r="H1190" s="215">
        <v>16.5</v>
      </c>
      <c r="I1190" s="216"/>
      <c r="J1190" s="212"/>
      <c r="K1190" s="212"/>
      <c r="L1190" s="217"/>
      <c r="M1190" s="218"/>
      <c r="N1190" s="219"/>
      <c r="O1190" s="219"/>
      <c r="P1190" s="219"/>
      <c r="Q1190" s="219"/>
      <c r="R1190" s="219"/>
      <c r="S1190" s="219"/>
      <c r="T1190" s="220"/>
      <c r="AT1190" s="221" t="s">
        <v>149</v>
      </c>
      <c r="AU1190" s="221" t="s">
        <v>79</v>
      </c>
      <c r="AV1190" s="11" t="s">
        <v>79</v>
      </c>
      <c r="AW1190" s="11" t="s">
        <v>4</v>
      </c>
      <c r="AX1190" s="11" t="s">
        <v>77</v>
      </c>
      <c r="AY1190" s="221" t="s">
        <v>138</v>
      </c>
    </row>
    <row r="1191" spans="2:65" s="1" customFormat="1" ht="16.5" customHeight="1">
      <c r="B1191" s="36"/>
      <c r="C1191" s="196" t="s">
        <v>2096</v>
      </c>
      <c r="D1191" s="196" t="s">
        <v>140</v>
      </c>
      <c r="E1191" s="197" t="s">
        <v>2097</v>
      </c>
      <c r="F1191" s="198" t="s">
        <v>2098</v>
      </c>
      <c r="G1191" s="199" t="s">
        <v>341</v>
      </c>
      <c r="H1191" s="200">
        <v>13.6</v>
      </c>
      <c r="I1191" s="201"/>
      <c r="J1191" s="202">
        <f>ROUND(I1191*H1191,2)</f>
        <v>0</v>
      </c>
      <c r="K1191" s="198" t="s">
        <v>144</v>
      </c>
      <c r="L1191" s="41"/>
      <c r="M1191" s="203" t="s">
        <v>19</v>
      </c>
      <c r="N1191" s="204" t="s">
        <v>43</v>
      </c>
      <c r="O1191" s="77"/>
      <c r="P1191" s="205">
        <f>O1191*H1191</f>
        <v>0</v>
      </c>
      <c r="Q1191" s="205">
        <v>0.0307</v>
      </c>
      <c r="R1191" s="205">
        <f>Q1191*H1191</f>
        <v>0.41752</v>
      </c>
      <c r="S1191" s="205">
        <v>0</v>
      </c>
      <c r="T1191" s="206">
        <f>S1191*H1191</f>
        <v>0</v>
      </c>
      <c r="AR1191" s="15" t="s">
        <v>236</v>
      </c>
      <c r="AT1191" s="15" t="s">
        <v>140</v>
      </c>
      <c r="AU1191" s="15" t="s">
        <v>79</v>
      </c>
      <c r="AY1191" s="15" t="s">
        <v>138</v>
      </c>
      <c r="BE1191" s="207">
        <f>IF(N1191="základní",J1191,0)</f>
        <v>0</v>
      </c>
      <c r="BF1191" s="207">
        <f>IF(N1191="snížená",J1191,0)</f>
        <v>0</v>
      </c>
      <c r="BG1191" s="207">
        <f>IF(N1191="zákl. přenesená",J1191,0)</f>
        <v>0</v>
      </c>
      <c r="BH1191" s="207">
        <f>IF(N1191="sníž. přenesená",J1191,0)</f>
        <v>0</v>
      </c>
      <c r="BI1191" s="207">
        <f>IF(N1191="nulová",J1191,0)</f>
        <v>0</v>
      </c>
      <c r="BJ1191" s="15" t="s">
        <v>77</v>
      </c>
      <c r="BK1191" s="207">
        <f>ROUND(I1191*H1191,2)</f>
        <v>0</v>
      </c>
      <c r="BL1191" s="15" t="s">
        <v>236</v>
      </c>
      <c r="BM1191" s="15" t="s">
        <v>2099</v>
      </c>
    </row>
    <row r="1192" spans="2:47" s="1" customFormat="1" ht="12">
      <c r="B1192" s="36"/>
      <c r="C1192" s="37"/>
      <c r="D1192" s="208" t="s">
        <v>147</v>
      </c>
      <c r="E1192" s="37"/>
      <c r="F1192" s="209" t="s">
        <v>2100</v>
      </c>
      <c r="G1192" s="37"/>
      <c r="H1192" s="37"/>
      <c r="I1192" s="122"/>
      <c r="J1192" s="37"/>
      <c r="K1192" s="37"/>
      <c r="L1192" s="41"/>
      <c r="M1192" s="210"/>
      <c r="N1192" s="77"/>
      <c r="O1192" s="77"/>
      <c r="P1192" s="77"/>
      <c r="Q1192" s="77"/>
      <c r="R1192" s="77"/>
      <c r="S1192" s="77"/>
      <c r="T1192" s="78"/>
      <c r="AT1192" s="15" t="s">
        <v>147</v>
      </c>
      <c r="AU1192" s="15" t="s">
        <v>79</v>
      </c>
    </row>
    <row r="1193" spans="2:51" s="11" customFormat="1" ht="12">
      <c r="B1193" s="211"/>
      <c r="C1193" s="212"/>
      <c r="D1193" s="208" t="s">
        <v>149</v>
      </c>
      <c r="E1193" s="213" t="s">
        <v>19</v>
      </c>
      <c r="F1193" s="214" t="s">
        <v>2101</v>
      </c>
      <c r="G1193" s="212"/>
      <c r="H1193" s="215">
        <v>13.6</v>
      </c>
      <c r="I1193" s="216"/>
      <c r="J1193" s="212"/>
      <c r="K1193" s="212"/>
      <c r="L1193" s="217"/>
      <c r="M1193" s="218"/>
      <c r="N1193" s="219"/>
      <c r="O1193" s="219"/>
      <c r="P1193" s="219"/>
      <c r="Q1193" s="219"/>
      <c r="R1193" s="219"/>
      <c r="S1193" s="219"/>
      <c r="T1193" s="220"/>
      <c r="AT1193" s="221" t="s">
        <v>149</v>
      </c>
      <c r="AU1193" s="221" t="s">
        <v>79</v>
      </c>
      <c r="AV1193" s="11" t="s">
        <v>79</v>
      </c>
      <c r="AW1193" s="11" t="s">
        <v>33</v>
      </c>
      <c r="AX1193" s="11" t="s">
        <v>72</v>
      </c>
      <c r="AY1193" s="221" t="s">
        <v>138</v>
      </c>
    </row>
    <row r="1194" spans="2:65" s="1" customFormat="1" ht="16.5" customHeight="1">
      <c r="B1194" s="36"/>
      <c r="C1194" s="196" t="s">
        <v>2102</v>
      </c>
      <c r="D1194" s="196" t="s">
        <v>140</v>
      </c>
      <c r="E1194" s="197" t="s">
        <v>2103</v>
      </c>
      <c r="F1194" s="198" t="s">
        <v>2104</v>
      </c>
      <c r="G1194" s="199" t="s">
        <v>167</v>
      </c>
      <c r="H1194" s="200">
        <v>1.488</v>
      </c>
      <c r="I1194" s="201"/>
      <c r="J1194" s="202">
        <f>ROUND(I1194*H1194,2)</f>
        <v>0</v>
      </c>
      <c r="K1194" s="198" t="s">
        <v>144</v>
      </c>
      <c r="L1194" s="41"/>
      <c r="M1194" s="203" t="s">
        <v>19</v>
      </c>
      <c r="N1194" s="204" t="s">
        <v>43</v>
      </c>
      <c r="O1194" s="77"/>
      <c r="P1194" s="205">
        <f>O1194*H1194</f>
        <v>0</v>
      </c>
      <c r="Q1194" s="205">
        <v>0.04315</v>
      </c>
      <c r="R1194" s="205">
        <f>Q1194*H1194</f>
        <v>0.0642072</v>
      </c>
      <c r="S1194" s="205">
        <v>0</v>
      </c>
      <c r="T1194" s="206">
        <f>S1194*H1194</f>
        <v>0</v>
      </c>
      <c r="AR1194" s="15" t="s">
        <v>236</v>
      </c>
      <c r="AT1194" s="15" t="s">
        <v>140</v>
      </c>
      <c r="AU1194" s="15" t="s">
        <v>79</v>
      </c>
      <c r="AY1194" s="15" t="s">
        <v>138</v>
      </c>
      <c r="BE1194" s="207">
        <f>IF(N1194="základní",J1194,0)</f>
        <v>0</v>
      </c>
      <c r="BF1194" s="207">
        <f>IF(N1194="snížená",J1194,0)</f>
        <v>0</v>
      </c>
      <c r="BG1194" s="207">
        <f>IF(N1194="zákl. přenesená",J1194,0)</f>
        <v>0</v>
      </c>
      <c r="BH1194" s="207">
        <f>IF(N1194="sníž. přenesená",J1194,0)</f>
        <v>0</v>
      </c>
      <c r="BI1194" s="207">
        <f>IF(N1194="nulová",J1194,0)</f>
        <v>0</v>
      </c>
      <c r="BJ1194" s="15" t="s">
        <v>77</v>
      </c>
      <c r="BK1194" s="207">
        <f>ROUND(I1194*H1194,2)</f>
        <v>0</v>
      </c>
      <c r="BL1194" s="15" t="s">
        <v>236</v>
      </c>
      <c r="BM1194" s="15" t="s">
        <v>2105</v>
      </c>
    </row>
    <row r="1195" spans="2:47" s="1" customFormat="1" ht="12">
      <c r="B1195" s="36"/>
      <c r="C1195" s="37"/>
      <c r="D1195" s="208" t="s">
        <v>147</v>
      </c>
      <c r="E1195" s="37"/>
      <c r="F1195" s="209" t="s">
        <v>2106</v>
      </c>
      <c r="G1195" s="37"/>
      <c r="H1195" s="37"/>
      <c r="I1195" s="122"/>
      <c r="J1195" s="37"/>
      <c r="K1195" s="37"/>
      <c r="L1195" s="41"/>
      <c r="M1195" s="210"/>
      <c r="N1195" s="77"/>
      <c r="O1195" s="77"/>
      <c r="P1195" s="77"/>
      <c r="Q1195" s="77"/>
      <c r="R1195" s="77"/>
      <c r="S1195" s="77"/>
      <c r="T1195" s="78"/>
      <c r="AT1195" s="15" t="s">
        <v>147</v>
      </c>
      <c r="AU1195" s="15" t="s">
        <v>79</v>
      </c>
    </row>
    <row r="1196" spans="2:51" s="11" customFormat="1" ht="12">
      <c r="B1196" s="211"/>
      <c r="C1196" s="212"/>
      <c r="D1196" s="208" t="s">
        <v>149</v>
      </c>
      <c r="E1196" s="213" t="s">
        <v>19</v>
      </c>
      <c r="F1196" s="214" t="s">
        <v>2107</v>
      </c>
      <c r="G1196" s="212"/>
      <c r="H1196" s="215">
        <v>1.417</v>
      </c>
      <c r="I1196" s="216"/>
      <c r="J1196" s="212"/>
      <c r="K1196" s="212"/>
      <c r="L1196" s="217"/>
      <c r="M1196" s="218"/>
      <c r="N1196" s="219"/>
      <c r="O1196" s="219"/>
      <c r="P1196" s="219"/>
      <c r="Q1196" s="219"/>
      <c r="R1196" s="219"/>
      <c r="S1196" s="219"/>
      <c r="T1196" s="220"/>
      <c r="AT1196" s="221" t="s">
        <v>149</v>
      </c>
      <c r="AU1196" s="221" t="s">
        <v>79</v>
      </c>
      <c r="AV1196" s="11" t="s">
        <v>79</v>
      </c>
      <c r="AW1196" s="11" t="s">
        <v>33</v>
      </c>
      <c r="AX1196" s="11" t="s">
        <v>72</v>
      </c>
      <c r="AY1196" s="221" t="s">
        <v>138</v>
      </c>
    </row>
    <row r="1197" spans="2:51" s="11" customFormat="1" ht="12">
      <c r="B1197" s="211"/>
      <c r="C1197" s="212"/>
      <c r="D1197" s="208" t="s">
        <v>149</v>
      </c>
      <c r="E1197" s="212"/>
      <c r="F1197" s="214" t="s">
        <v>2108</v>
      </c>
      <c r="G1197" s="212"/>
      <c r="H1197" s="215">
        <v>1.488</v>
      </c>
      <c r="I1197" s="216"/>
      <c r="J1197" s="212"/>
      <c r="K1197" s="212"/>
      <c r="L1197" s="217"/>
      <c r="M1197" s="218"/>
      <c r="N1197" s="219"/>
      <c r="O1197" s="219"/>
      <c r="P1197" s="219"/>
      <c r="Q1197" s="219"/>
      <c r="R1197" s="219"/>
      <c r="S1197" s="219"/>
      <c r="T1197" s="220"/>
      <c r="AT1197" s="221" t="s">
        <v>149</v>
      </c>
      <c r="AU1197" s="221" t="s">
        <v>79</v>
      </c>
      <c r="AV1197" s="11" t="s">
        <v>79</v>
      </c>
      <c r="AW1197" s="11" t="s">
        <v>4</v>
      </c>
      <c r="AX1197" s="11" t="s">
        <v>77</v>
      </c>
      <c r="AY1197" s="221" t="s">
        <v>138</v>
      </c>
    </row>
    <row r="1198" spans="2:65" s="1" customFormat="1" ht="16.5" customHeight="1">
      <c r="B1198" s="36"/>
      <c r="C1198" s="196" t="s">
        <v>2109</v>
      </c>
      <c r="D1198" s="196" t="s">
        <v>140</v>
      </c>
      <c r="E1198" s="197" t="s">
        <v>2110</v>
      </c>
      <c r="F1198" s="198" t="s">
        <v>2111</v>
      </c>
      <c r="G1198" s="199" t="s">
        <v>167</v>
      </c>
      <c r="H1198" s="200">
        <v>1.488</v>
      </c>
      <c r="I1198" s="201"/>
      <c r="J1198" s="202">
        <f>ROUND(I1198*H1198,2)</f>
        <v>0</v>
      </c>
      <c r="K1198" s="198" t="s">
        <v>19</v>
      </c>
      <c r="L1198" s="41"/>
      <c r="M1198" s="203" t="s">
        <v>19</v>
      </c>
      <c r="N1198" s="204" t="s">
        <v>43</v>
      </c>
      <c r="O1198" s="77"/>
      <c r="P1198" s="205">
        <f>O1198*H1198</f>
        <v>0</v>
      </c>
      <c r="Q1198" s="205">
        <v>0</v>
      </c>
      <c r="R1198" s="205">
        <f>Q1198*H1198</f>
        <v>0</v>
      </c>
      <c r="S1198" s="205">
        <v>0</v>
      </c>
      <c r="T1198" s="206">
        <f>S1198*H1198</f>
        <v>0</v>
      </c>
      <c r="AR1198" s="15" t="s">
        <v>236</v>
      </c>
      <c r="AT1198" s="15" t="s">
        <v>140</v>
      </c>
      <c r="AU1198" s="15" t="s">
        <v>79</v>
      </c>
      <c r="AY1198" s="15" t="s">
        <v>138</v>
      </c>
      <c r="BE1198" s="207">
        <f>IF(N1198="základní",J1198,0)</f>
        <v>0</v>
      </c>
      <c r="BF1198" s="207">
        <f>IF(N1198="snížená",J1198,0)</f>
        <v>0</v>
      </c>
      <c r="BG1198" s="207">
        <f>IF(N1198="zákl. přenesená",J1198,0)</f>
        <v>0</v>
      </c>
      <c r="BH1198" s="207">
        <f>IF(N1198="sníž. přenesená",J1198,0)</f>
        <v>0</v>
      </c>
      <c r="BI1198" s="207">
        <f>IF(N1198="nulová",J1198,0)</f>
        <v>0</v>
      </c>
      <c r="BJ1198" s="15" t="s">
        <v>77</v>
      </c>
      <c r="BK1198" s="207">
        <f>ROUND(I1198*H1198,2)</f>
        <v>0</v>
      </c>
      <c r="BL1198" s="15" t="s">
        <v>236</v>
      </c>
      <c r="BM1198" s="15" t="s">
        <v>2112</v>
      </c>
    </row>
    <row r="1199" spans="2:47" s="1" customFormat="1" ht="12">
      <c r="B1199" s="36"/>
      <c r="C1199" s="37"/>
      <c r="D1199" s="208" t="s">
        <v>147</v>
      </c>
      <c r="E1199" s="37"/>
      <c r="F1199" s="209" t="s">
        <v>2111</v>
      </c>
      <c r="G1199" s="37"/>
      <c r="H1199" s="37"/>
      <c r="I1199" s="122"/>
      <c r="J1199" s="37"/>
      <c r="K1199" s="37"/>
      <c r="L1199" s="41"/>
      <c r="M1199" s="210"/>
      <c r="N1199" s="77"/>
      <c r="O1199" s="77"/>
      <c r="P1199" s="77"/>
      <c r="Q1199" s="77"/>
      <c r="R1199" s="77"/>
      <c r="S1199" s="77"/>
      <c r="T1199" s="78"/>
      <c r="AT1199" s="15" t="s">
        <v>147</v>
      </c>
      <c r="AU1199" s="15" t="s">
        <v>79</v>
      </c>
    </row>
    <row r="1200" spans="2:47" s="1" customFormat="1" ht="12">
      <c r="B1200" s="36"/>
      <c r="C1200" s="37"/>
      <c r="D1200" s="208" t="s">
        <v>317</v>
      </c>
      <c r="E1200" s="37"/>
      <c r="F1200" s="243" t="s">
        <v>2113</v>
      </c>
      <c r="G1200" s="37"/>
      <c r="H1200" s="37"/>
      <c r="I1200" s="122"/>
      <c r="J1200" s="37"/>
      <c r="K1200" s="37"/>
      <c r="L1200" s="41"/>
      <c r="M1200" s="210"/>
      <c r="N1200" s="77"/>
      <c r="O1200" s="77"/>
      <c r="P1200" s="77"/>
      <c r="Q1200" s="77"/>
      <c r="R1200" s="77"/>
      <c r="S1200" s="77"/>
      <c r="T1200" s="78"/>
      <c r="AT1200" s="15" t="s">
        <v>317</v>
      </c>
      <c r="AU1200" s="15" t="s">
        <v>79</v>
      </c>
    </row>
    <row r="1201" spans="2:51" s="11" customFormat="1" ht="12">
      <c r="B1201" s="211"/>
      <c r="C1201" s="212"/>
      <c r="D1201" s="208" t="s">
        <v>149</v>
      </c>
      <c r="E1201" s="213" t="s">
        <v>19</v>
      </c>
      <c r="F1201" s="214" t="s">
        <v>2107</v>
      </c>
      <c r="G1201" s="212"/>
      <c r="H1201" s="215">
        <v>1.417</v>
      </c>
      <c r="I1201" s="216"/>
      <c r="J1201" s="212"/>
      <c r="K1201" s="212"/>
      <c r="L1201" s="217"/>
      <c r="M1201" s="218"/>
      <c r="N1201" s="219"/>
      <c r="O1201" s="219"/>
      <c r="P1201" s="219"/>
      <c r="Q1201" s="219"/>
      <c r="R1201" s="219"/>
      <c r="S1201" s="219"/>
      <c r="T1201" s="220"/>
      <c r="AT1201" s="221" t="s">
        <v>149</v>
      </c>
      <c r="AU1201" s="221" t="s">
        <v>79</v>
      </c>
      <c r="AV1201" s="11" t="s">
        <v>79</v>
      </c>
      <c r="AW1201" s="11" t="s">
        <v>33</v>
      </c>
      <c r="AX1201" s="11" t="s">
        <v>72</v>
      </c>
      <c r="AY1201" s="221" t="s">
        <v>138</v>
      </c>
    </row>
    <row r="1202" spans="2:51" s="11" customFormat="1" ht="12">
      <c r="B1202" s="211"/>
      <c r="C1202" s="212"/>
      <c r="D1202" s="208" t="s">
        <v>149</v>
      </c>
      <c r="E1202" s="212"/>
      <c r="F1202" s="214" t="s">
        <v>2108</v>
      </c>
      <c r="G1202" s="212"/>
      <c r="H1202" s="215">
        <v>1.488</v>
      </c>
      <c r="I1202" s="216"/>
      <c r="J1202" s="212"/>
      <c r="K1202" s="212"/>
      <c r="L1202" s="217"/>
      <c r="M1202" s="218"/>
      <c r="N1202" s="219"/>
      <c r="O1202" s="219"/>
      <c r="P1202" s="219"/>
      <c r="Q1202" s="219"/>
      <c r="R1202" s="219"/>
      <c r="S1202" s="219"/>
      <c r="T1202" s="220"/>
      <c r="AT1202" s="221" t="s">
        <v>149</v>
      </c>
      <c r="AU1202" s="221" t="s">
        <v>79</v>
      </c>
      <c r="AV1202" s="11" t="s">
        <v>79</v>
      </c>
      <c r="AW1202" s="11" t="s">
        <v>4</v>
      </c>
      <c r="AX1202" s="11" t="s">
        <v>77</v>
      </c>
      <c r="AY1202" s="221" t="s">
        <v>138</v>
      </c>
    </row>
    <row r="1203" spans="2:65" s="1" customFormat="1" ht="16.5" customHeight="1">
      <c r="B1203" s="36"/>
      <c r="C1203" s="196" t="s">
        <v>2114</v>
      </c>
      <c r="D1203" s="196" t="s">
        <v>140</v>
      </c>
      <c r="E1203" s="197" t="s">
        <v>2115</v>
      </c>
      <c r="F1203" s="198" t="s">
        <v>2116</v>
      </c>
      <c r="G1203" s="199" t="s">
        <v>167</v>
      </c>
      <c r="H1203" s="200">
        <v>15.75</v>
      </c>
      <c r="I1203" s="201"/>
      <c r="J1203" s="202">
        <f>ROUND(I1203*H1203,2)</f>
        <v>0</v>
      </c>
      <c r="K1203" s="198" t="s">
        <v>144</v>
      </c>
      <c r="L1203" s="41"/>
      <c r="M1203" s="203" t="s">
        <v>19</v>
      </c>
      <c r="N1203" s="204" t="s">
        <v>43</v>
      </c>
      <c r="O1203" s="77"/>
      <c r="P1203" s="205">
        <f>O1203*H1203</f>
        <v>0</v>
      </c>
      <c r="Q1203" s="205">
        <v>0.03153</v>
      </c>
      <c r="R1203" s="205">
        <f>Q1203*H1203</f>
        <v>0.4965975</v>
      </c>
      <c r="S1203" s="205">
        <v>0</v>
      </c>
      <c r="T1203" s="206">
        <f>S1203*H1203</f>
        <v>0</v>
      </c>
      <c r="AR1203" s="15" t="s">
        <v>236</v>
      </c>
      <c r="AT1203" s="15" t="s">
        <v>140</v>
      </c>
      <c r="AU1203" s="15" t="s">
        <v>79</v>
      </c>
      <c r="AY1203" s="15" t="s">
        <v>138</v>
      </c>
      <c r="BE1203" s="207">
        <f>IF(N1203="základní",J1203,0)</f>
        <v>0</v>
      </c>
      <c r="BF1203" s="207">
        <f>IF(N1203="snížená",J1203,0)</f>
        <v>0</v>
      </c>
      <c r="BG1203" s="207">
        <f>IF(N1203="zákl. přenesená",J1203,0)</f>
        <v>0</v>
      </c>
      <c r="BH1203" s="207">
        <f>IF(N1203="sníž. přenesená",J1203,0)</f>
        <v>0</v>
      </c>
      <c r="BI1203" s="207">
        <f>IF(N1203="nulová",J1203,0)</f>
        <v>0</v>
      </c>
      <c r="BJ1203" s="15" t="s">
        <v>77</v>
      </c>
      <c r="BK1203" s="207">
        <f>ROUND(I1203*H1203,2)</f>
        <v>0</v>
      </c>
      <c r="BL1203" s="15" t="s">
        <v>236</v>
      </c>
      <c r="BM1203" s="15" t="s">
        <v>2117</v>
      </c>
    </row>
    <row r="1204" spans="2:47" s="1" customFormat="1" ht="12">
      <c r="B1204" s="36"/>
      <c r="C1204" s="37"/>
      <c r="D1204" s="208" t="s">
        <v>147</v>
      </c>
      <c r="E1204" s="37"/>
      <c r="F1204" s="209" t="s">
        <v>2118</v>
      </c>
      <c r="G1204" s="37"/>
      <c r="H1204" s="37"/>
      <c r="I1204" s="122"/>
      <c r="J1204" s="37"/>
      <c r="K1204" s="37"/>
      <c r="L1204" s="41"/>
      <c r="M1204" s="210"/>
      <c r="N1204" s="77"/>
      <c r="O1204" s="77"/>
      <c r="P1204" s="77"/>
      <c r="Q1204" s="77"/>
      <c r="R1204" s="77"/>
      <c r="S1204" s="77"/>
      <c r="T1204" s="78"/>
      <c r="AT1204" s="15" t="s">
        <v>147</v>
      </c>
      <c r="AU1204" s="15" t="s">
        <v>79</v>
      </c>
    </row>
    <row r="1205" spans="2:51" s="11" customFormat="1" ht="12">
      <c r="B1205" s="211"/>
      <c r="C1205" s="212"/>
      <c r="D1205" s="208" t="s">
        <v>149</v>
      </c>
      <c r="E1205" s="213" t="s">
        <v>19</v>
      </c>
      <c r="F1205" s="214" t="s">
        <v>2090</v>
      </c>
      <c r="G1205" s="212"/>
      <c r="H1205" s="215">
        <v>15</v>
      </c>
      <c r="I1205" s="216"/>
      <c r="J1205" s="212"/>
      <c r="K1205" s="212"/>
      <c r="L1205" s="217"/>
      <c r="M1205" s="218"/>
      <c r="N1205" s="219"/>
      <c r="O1205" s="219"/>
      <c r="P1205" s="219"/>
      <c r="Q1205" s="219"/>
      <c r="R1205" s="219"/>
      <c r="S1205" s="219"/>
      <c r="T1205" s="220"/>
      <c r="AT1205" s="221" t="s">
        <v>149</v>
      </c>
      <c r="AU1205" s="221" t="s">
        <v>79</v>
      </c>
      <c r="AV1205" s="11" t="s">
        <v>79</v>
      </c>
      <c r="AW1205" s="11" t="s">
        <v>33</v>
      </c>
      <c r="AX1205" s="11" t="s">
        <v>72</v>
      </c>
      <c r="AY1205" s="221" t="s">
        <v>138</v>
      </c>
    </row>
    <row r="1206" spans="2:51" s="11" customFormat="1" ht="12">
      <c r="B1206" s="211"/>
      <c r="C1206" s="212"/>
      <c r="D1206" s="208" t="s">
        <v>149</v>
      </c>
      <c r="E1206" s="212"/>
      <c r="F1206" s="214" t="s">
        <v>2119</v>
      </c>
      <c r="G1206" s="212"/>
      <c r="H1206" s="215">
        <v>15.75</v>
      </c>
      <c r="I1206" s="216"/>
      <c r="J1206" s="212"/>
      <c r="K1206" s="212"/>
      <c r="L1206" s="217"/>
      <c r="M1206" s="218"/>
      <c r="N1206" s="219"/>
      <c r="O1206" s="219"/>
      <c r="P1206" s="219"/>
      <c r="Q1206" s="219"/>
      <c r="R1206" s="219"/>
      <c r="S1206" s="219"/>
      <c r="T1206" s="220"/>
      <c r="AT1206" s="221" t="s">
        <v>149</v>
      </c>
      <c r="AU1206" s="221" t="s">
        <v>79</v>
      </c>
      <c r="AV1206" s="11" t="s">
        <v>79</v>
      </c>
      <c r="AW1206" s="11" t="s">
        <v>4</v>
      </c>
      <c r="AX1206" s="11" t="s">
        <v>77</v>
      </c>
      <c r="AY1206" s="221" t="s">
        <v>138</v>
      </c>
    </row>
    <row r="1207" spans="2:65" s="1" customFormat="1" ht="16.5" customHeight="1">
      <c r="B1207" s="36"/>
      <c r="C1207" s="196" t="s">
        <v>2120</v>
      </c>
      <c r="D1207" s="196" t="s">
        <v>140</v>
      </c>
      <c r="E1207" s="197" t="s">
        <v>2121</v>
      </c>
      <c r="F1207" s="198" t="s">
        <v>2122</v>
      </c>
      <c r="G1207" s="199" t="s">
        <v>167</v>
      </c>
      <c r="H1207" s="200">
        <v>15.75</v>
      </c>
      <c r="I1207" s="201"/>
      <c r="J1207" s="202">
        <f>ROUND(I1207*H1207,2)</f>
        <v>0</v>
      </c>
      <c r="K1207" s="198" t="s">
        <v>19</v>
      </c>
      <c r="L1207" s="41"/>
      <c r="M1207" s="203" t="s">
        <v>19</v>
      </c>
      <c r="N1207" s="204" t="s">
        <v>43</v>
      </c>
      <c r="O1207" s="77"/>
      <c r="P1207" s="205">
        <f>O1207*H1207</f>
        <v>0</v>
      </c>
      <c r="Q1207" s="205">
        <v>0</v>
      </c>
      <c r="R1207" s="205">
        <f>Q1207*H1207</f>
        <v>0</v>
      </c>
      <c r="S1207" s="205">
        <v>0</v>
      </c>
      <c r="T1207" s="206">
        <f>S1207*H1207</f>
        <v>0</v>
      </c>
      <c r="AR1207" s="15" t="s">
        <v>236</v>
      </c>
      <c r="AT1207" s="15" t="s">
        <v>140</v>
      </c>
      <c r="AU1207" s="15" t="s">
        <v>79</v>
      </c>
      <c r="AY1207" s="15" t="s">
        <v>138</v>
      </c>
      <c r="BE1207" s="207">
        <f>IF(N1207="základní",J1207,0)</f>
        <v>0</v>
      </c>
      <c r="BF1207" s="207">
        <f>IF(N1207="snížená",J1207,0)</f>
        <v>0</v>
      </c>
      <c r="BG1207" s="207">
        <f>IF(N1207="zákl. přenesená",J1207,0)</f>
        <v>0</v>
      </c>
      <c r="BH1207" s="207">
        <f>IF(N1207="sníž. přenesená",J1207,0)</f>
        <v>0</v>
      </c>
      <c r="BI1207" s="207">
        <f>IF(N1207="nulová",J1207,0)</f>
        <v>0</v>
      </c>
      <c r="BJ1207" s="15" t="s">
        <v>77</v>
      </c>
      <c r="BK1207" s="207">
        <f>ROUND(I1207*H1207,2)</f>
        <v>0</v>
      </c>
      <c r="BL1207" s="15" t="s">
        <v>236</v>
      </c>
      <c r="BM1207" s="15" t="s">
        <v>2123</v>
      </c>
    </row>
    <row r="1208" spans="2:47" s="1" customFormat="1" ht="12">
      <c r="B1208" s="36"/>
      <c r="C1208" s="37"/>
      <c r="D1208" s="208" t="s">
        <v>147</v>
      </c>
      <c r="E1208" s="37"/>
      <c r="F1208" s="209" t="s">
        <v>2124</v>
      </c>
      <c r="G1208" s="37"/>
      <c r="H1208" s="37"/>
      <c r="I1208" s="122"/>
      <c r="J1208" s="37"/>
      <c r="K1208" s="37"/>
      <c r="L1208" s="41"/>
      <c r="M1208" s="210"/>
      <c r="N1208" s="77"/>
      <c r="O1208" s="77"/>
      <c r="P1208" s="77"/>
      <c r="Q1208" s="77"/>
      <c r="R1208" s="77"/>
      <c r="S1208" s="77"/>
      <c r="T1208" s="78"/>
      <c r="AT1208" s="15" t="s">
        <v>147</v>
      </c>
      <c r="AU1208" s="15" t="s">
        <v>79</v>
      </c>
    </row>
    <row r="1209" spans="2:51" s="11" customFormat="1" ht="12">
      <c r="B1209" s="211"/>
      <c r="C1209" s="212"/>
      <c r="D1209" s="208" t="s">
        <v>149</v>
      </c>
      <c r="E1209" s="212"/>
      <c r="F1209" s="214" t="s">
        <v>2119</v>
      </c>
      <c r="G1209" s="212"/>
      <c r="H1209" s="215">
        <v>15.75</v>
      </c>
      <c r="I1209" s="216"/>
      <c r="J1209" s="212"/>
      <c r="K1209" s="212"/>
      <c r="L1209" s="217"/>
      <c r="M1209" s="218"/>
      <c r="N1209" s="219"/>
      <c r="O1209" s="219"/>
      <c r="P1209" s="219"/>
      <c r="Q1209" s="219"/>
      <c r="R1209" s="219"/>
      <c r="S1209" s="219"/>
      <c r="T1209" s="220"/>
      <c r="AT1209" s="221" t="s">
        <v>149</v>
      </c>
      <c r="AU1209" s="221" t="s">
        <v>79</v>
      </c>
      <c r="AV1209" s="11" t="s">
        <v>79</v>
      </c>
      <c r="AW1209" s="11" t="s">
        <v>4</v>
      </c>
      <c r="AX1209" s="11" t="s">
        <v>77</v>
      </c>
      <c r="AY1209" s="221" t="s">
        <v>138</v>
      </c>
    </row>
    <row r="1210" spans="2:65" s="1" customFormat="1" ht="16.5" customHeight="1">
      <c r="B1210" s="36"/>
      <c r="C1210" s="196" t="s">
        <v>2125</v>
      </c>
      <c r="D1210" s="196" t="s">
        <v>140</v>
      </c>
      <c r="E1210" s="197" t="s">
        <v>2126</v>
      </c>
      <c r="F1210" s="198" t="s">
        <v>2127</v>
      </c>
      <c r="G1210" s="199" t="s">
        <v>167</v>
      </c>
      <c r="H1210" s="200">
        <v>10.5</v>
      </c>
      <c r="I1210" s="201"/>
      <c r="J1210" s="202">
        <f>ROUND(I1210*H1210,2)</f>
        <v>0</v>
      </c>
      <c r="K1210" s="198" t="s">
        <v>144</v>
      </c>
      <c r="L1210" s="41"/>
      <c r="M1210" s="203" t="s">
        <v>19</v>
      </c>
      <c r="N1210" s="204" t="s">
        <v>43</v>
      </c>
      <c r="O1210" s="77"/>
      <c r="P1210" s="205">
        <f>O1210*H1210</f>
        <v>0</v>
      </c>
      <c r="Q1210" s="205">
        <v>0</v>
      </c>
      <c r="R1210" s="205">
        <f>Q1210*H1210</f>
        <v>0</v>
      </c>
      <c r="S1210" s="205">
        <v>0.02833</v>
      </c>
      <c r="T1210" s="206">
        <f>S1210*H1210</f>
        <v>0.29746500000000003</v>
      </c>
      <c r="AR1210" s="15" t="s">
        <v>236</v>
      </c>
      <c r="AT1210" s="15" t="s">
        <v>140</v>
      </c>
      <c r="AU1210" s="15" t="s">
        <v>79</v>
      </c>
      <c r="AY1210" s="15" t="s">
        <v>138</v>
      </c>
      <c r="BE1210" s="207">
        <f>IF(N1210="základní",J1210,0)</f>
        <v>0</v>
      </c>
      <c r="BF1210" s="207">
        <f>IF(N1210="snížená",J1210,0)</f>
        <v>0</v>
      </c>
      <c r="BG1210" s="207">
        <f>IF(N1210="zákl. přenesená",J1210,0)</f>
        <v>0</v>
      </c>
      <c r="BH1210" s="207">
        <f>IF(N1210="sníž. přenesená",J1210,0)</f>
        <v>0</v>
      </c>
      <c r="BI1210" s="207">
        <f>IF(N1210="nulová",J1210,0)</f>
        <v>0</v>
      </c>
      <c r="BJ1210" s="15" t="s">
        <v>77</v>
      </c>
      <c r="BK1210" s="207">
        <f>ROUND(I1210*H1210,2)</f>
        <v>0</v>
      </c>
      <c r="BL1210" s="15" t="s">
        <v>236</v>
      </c>
      <c r="BM1210" s="15" t="s">
        <v>2128</v>
      </c>
    </row>
    <row r="1211" spans="2:47" s="1" customFormat="1" ht="12">
      <c r="B1211" s="36"/>
      <c r="C1211" s="37"/>
      <c r="D1211" s="208" t="s">
        <v>147</v>
      </c>
      <c r="E1211" s="37"/>
      <c r="F1211" s="209" t="s">
        <v>2129</v>
      </c>
      <c r="G1211" s="37"/>
      <c r="H1211" s="37"/>
      <c r="I1211" s="122"/>
      <c r="J1211" s="37"/>
      <c r="K1211" s="37"/>
      <c r="L1211" s="41"/>
      <c r="M1211" s="210"/>
      <c r="N1211" s="77"/>
      <c r="O1211" s="77"/>
      <c r="P1211" s="77"/>
      <c r="Q1211" s="77"/>
      <c r="R1211" s="77"/>
      <c r="S1211" s="77"/>
      <c r="T1211" s="78"/>
      <c r="AT1211" s="15" t="s">
        <v>147</v>
      </c>
      <c r="AU1211" s="15" t="s">
        <v>79</v>
      </c>
    </row>
    <row r="1212" spans="2:51" s="11" customFormat="1" ht="12">
      <c r="B1212" s="211"/>
      <c r="C1212" s="212"/>
      <c r="D1212" s="208" t="s">
        <v>149</v>
      </c>
      <c r="E1212" s="213" t="s">
        <v>19</v>
      </c>
      <c r="F1212" s="214" t="s">
        <v>2130</v>
      </c>
      <c r="G1212" s="212"/>
      <c r="H1212" s="215">
        <v>10.5</v>
      </c>
      <c r="I1212" s="216"/>
      <c r="J1212" s="212"/>
      <c r="K1212" s="212"/>
      <c r="L1212" s="217"/>
      <c r="M1212" s="218"/>
      <c r="N1212" s="219"/>
      <c r="O1212" s="219"/>
      <c r="P1212" s="219"/>
      <c r="Q1212" s="219"/>
      <c r="R1212" s="219"/>
      <c r="S1212" s="219"/>
      <c r="T1212" s="220"/>
      <c r="AT1212" s="221" t="s">
        <v>149</v>
      </c>
      <c r="AU1212" s="221" t="s">
        <v>79</v>
      </c>
      <c r="AV1212" s="11" t="s">
        <v>79</v>
      </c>
      <c r="AW1212" s="11" t="s">
        <v>33</v>
      </c>
      <c r="AX1212" s="11" t="s">
        <v>72</v>
      </c>
      <c r="AY1212" s="221" t="s">
        <v>138</v>
      </c>
    </row>
    <row r="1213" spans="2:65" s="1" customFormat="1" ht="16.5" customHeight="1">
      <c r="B1213" s="36"/>
      <c r="C1213" s="196" t="s">
        <v>2131</v>
      </c>
      <c r="D1213" s="196" t="s">
        <v>140</v>
      </c>
      <c r="E1213" s="197" t="s">
        <v>2132</v>
      </c>
      <c r="F1213" s="198" t="s">
        <v>2133</v>
      </c>
      <c r="G1213" s="199" t="s">
        <v>360</v>
      </c>
      <c r="H1213" s="200">
        <v>4</v>
      </c>
      <c r="I1213" s="201"/>
      <c r="J1213" s="202">
        <f>ROUND(I1213*H1213,2)</f>
        <v>0</v>
      </c>
      <c r="K1213" s="198" t="s">
        <v>144</v>
      </c>
      <c r="L1213" s="41"/>
      <c r="M1213" s="203" t="s">
        <v>19</v>
      </c>
      <c r="N1213" s="204" t="s">
        <v>43</v>
      </c>
      <c r="O1213" s="77"/>
      <c r="P1213" s="205">
        <f>O1213*H1213</f>
        <v>0</v>
      </c>
      <c r="Q1213" s="205">
        <v>0.02617</v>
      </c>
      <c r="R1213" s="205">
        <f>Q1213*H1213</f>
        <v>0.10468</v>
      </c>
      <c r="S1213" s="205">
        <v>0.01975</v>
      </c>
      <c r="T1213" s="206">
        <f>S1213*H1213</f>
        <v>0.079</v>
      </c>
      <c r="AR1213" s="15" t="s">
        <v>236</v>
      </c>
      <c r="AT1213" s="15" t="s">
        <v>140</v>
      </c>
      <c r="AU1213" s="15" t="s">
        <v>79</v>
      </c>
      <c r="AY1213" s="15" t="s">
        <v>138</v>
      </c>
      <c r="BE1213" s="207">
        <f>IF(N1213="základní",J1213,0)</f>
        <v>0</v>
      </c>
      <c r="BF1213" s="207">
        <f>IF(N1213="snížená",J1213,0)</f>
        <v>0</v>
      </c>
      <c r="BG1213" s="207">
        <f>IF(N1213="zákl. přenesená",J1213,0)</f>
        <v>0</v>
      </c>
      <c r="BH1213" s="207">
        <f>IF(N1213="sníž. přenesená",J1213,0)</f>
        <v>0</v>
      </c>
      <c r="BI1213" s="207">
        <f>IF(N1213="nulová",J1213,0)</f>
        <v>0</v>
      </c>
      <c r="BJ1213" s="15" t="s">
        <v>77</v>
      </c>
      <c r="BK1213" s="207">
        <f>ROUND(I1213*H1213,2)</f>
        <v>0</v>
      </c>
      <c r="BL1213" s="15" t="s">
        <v>236</v>
      </c>
      <c r="BM1213" s="15" t="s">
        <v>2134</v>
      </c>
    </row>
    <row r="1214" spans="2:47" s="1" customFormat="1" ht="12">
      <c r="B1214" s="36"/>
      <c r="C1214" s="37"/>
      <c r="D1214" s="208" t="s">
        <v>147</v>
      </c>
      <c r="E1214" s="37"/>
      <c r="F1214" s="209" t="s">
        <v>2135</v>
      </c>
      <c r="G1214" s="37"/>
      <c r="H1214" s="37"/>
      <c r="I1214" s="122"/>
      <c r="J1214" s="37"/>
      <c r="K1214" s="37"/>
      <c r="L1214" s="41"/>
      <c r="M1214" s="210"/>
      <c r="N1214" s="77"/>
      <c r="O1214" s="77"/>
      <c r="P1214" s="77"/>
      <c r="Q1214" s="77"/>
      <c r="R1214" s="77"/>
      <c r="S1214" s="77"/>
      <c r="T1214" s="78"/>
      <c r="AT1214" s="15" t="s">
        <v>147</v>
      </c>
      <c r="AU1214" s="15" t="s">
        <v>79</v>
      </c>
    </row>
    <row r="1215" spans="2:65" s="1" customFormat="1" ht="16.5" customHeight="1">
      <c r="B1215" s="36"/>
      <c r="C1215" s="196" t="s">
        <v>2136</v>
      </c>
      <c r="D1215" s="196" t="s">
        <v>140</v>
      </c>
      <c r="E1215" s="197" t="s">
        <v>2137</v>
      </c>
      <c r="F1215" s="198" t="s">
        <v>2138</v>
      </c>
      <c r="G1215" s="199" t="s">
        <v>360</v>
      </c>
      <c r="H1215" s="200">
        <v>1</v>
      </c>
      <c r="I1215" s="201"/>
      <c r="J1215" s="202">
        <f>ROUND(I1215*H1215,2)</f>
        <v>0</v>
      </c>
      <c r="K1215" s="198" t="s">
        <v>144</v>
      </c>
      <c r="L1215" s="41"/>
      <c r="M1215" s="203" t="s">
        <v>19</v>
      </c>
      <c r="N1215" s="204" t="s">
        <v>43</v>
      </c>
      <c r="O1215" s="77"/>
      <c r="P1215" s="205">
        <f>O1215*H1215</f>
        <v>0</v>
      </c>
      <c r="Q1215" s="205">
        <v>0.00304</v>
      </c>
      <c r="R1215" s="205">
        <f>Q1215*H1215</f>
        <v>0.00304</v>
      </c>
      <c r="S1215" s="205">
        <v>0.044</v>
      </c>
      <c r="T1215" s="206">
        <f>S1215*H1215</f>
        <v>0.044</v>
      </c>
      <c r="AR1215" s="15" t="s">
        <v>236</v>
      </c>
      <c r="AT1215" s="15" t="s">
        <v>140</v>
      </c>
      <c r="AU1215" s="15" t="s">
        <v>79</v>
      </c>
      <c r="AY1215" s="15" t="s">
        <v>138</v>
      </c>
      <c r="BE1215" s="207">
        <f>IF(N1215="základní",J1215,0)</f>
        <v>0</v>
      </c>
      <c r="BF1215" s="207">
        <f>IF(N1215="snížená",J1215,0)</f>
        <v>0</v>
      </c>
      <c r="BG1215" s="207">
        <f>IF(N1215="zákl. přenesená",J1215,0)</f>
        <v>0</v>
      </c>
      <c r="BH1215" s="207">
        <f>IF(N1215="sníž. přenesená",J1215,0)</f>
        <v>0</v>
      </c>
      <c r="BI1215" s="207">
        <f>IF(N1215="nulová",J1215,0)</f>
        <v>0</v>
      </c>
      <c r="BJ1215" s="15" t="s">
        <v>77</v>
      </c>
      <c r="BK1215" s="207">
        <f>ROUND(I1215*H1215,2)</f>
        <v>0</v>
      </c>
      <c r="BL1215" s="15" t="s">
        <v>236</v>
      </c>
      <c r="BM1215" s="15" t="s">
        <v>2139</v>
      </c>
    </row>
    <row r="1216" spans="2:47" s="1" customFormat="1" ht="12">
      <c r="B1216" s="36"/>
      <c r="C1216" s="37"/>
      <c r="D1216" s="208" t="s">
        <v>147</v>
      </c>
      <c r="E1216" s="37"/>
      <c r="F1216" s="209" t="s">
        <v>2140</v>
      </c>
      <c r="G1216" s="37"/>
      <c r="H1216" s="37"/>
      <c r="I1216" s="122"/>
      <c r="J1216" s="37"/>
      <c r="K1216" s="37"/>
      <c r="L1216" s="41"/>
      <c r="M1216" s="210"/>
      <c r="N1216" s="77"/>
      <c r="O1216" s="77"/>
      <c r="P1216" s="77"/>
      <c r="Q1216" s="77"/>
      <c r="R1216" s="77"/>
      <c r="S1216" s="77"/>
      <c r="T1216" s="78"/>
      <c r="AT1216" s="15" t="s">
        <v>147</v>
      </c>
      <c r="AU1216" s="15" t="s">
        <v>79</v>
      </c>
    </row>
    <row r="1217" spans="2:65" s="1" customFormat="1" ht="16.5" customHeight="1">
      <c r="B1217" s="36"/>
      <c r="C1217" s="196" t="s">
        <v>2141</v>
      </c>
      <c r="D1217" s="196" t="s">
        <v>140</v>
      </c>
      <c r="E1217" s="197" t="s">
        <v>2142</v>
      </c>
      <c r="F1217" s="198" t="s">
        <v>2143</v>
      </c>
      <c r="G1217" s="199" t="s">
        <v>341</v>
      </c>
      <c r="H1217" s="200">
        <v>5.2</v>
      </c>
      <c r="I1217" s="201"/>
      <c r="J1217" s="202">
        <f>ROUND(I1217*H1217,2)</f>
        <v>0</v>
      </c>
      <c r="K1217" s="198" t="s">
        <v>144</v>
      </c>
      <c r="L1217" s="41"/>
      <c r="M1217" s="203" t="s">
        <v>19</v>
      </c>
      <c r="N1217" s="204" t="s">
        <v>43</v>
      </c>
      <c r="O1217" s="77"/>
      <c r="P1217" s="205">
        <f>O1217*H1217</f>
        <v>0</v>
      </c>
      <c r="Q1217" s="205">
        <v>0.00488</v>
      </c>
      <c r="R1217" s="205">
        <f>Q1217*H1217</f>
        <v>0.025376</v>
      </c>
      <c r="S1217" s="205">
        <v>0</v>
      </c>
      <c r="T1217" s="206">
        <f>S1217*H1217</f>
        <v>0</v>
      </c>
      <c r="AR1217" s="15" t="s">
        <v>236</v>
      </c>
      <c r="AT1217" s="15" t="s">
        <v>140</v>
      </c>
      <c r="AU1217" s="15" t="s">
        <v>79</v>
      </c>
      <c r="AY1217" s="15" t="s">
        <v>138</v>
      </c>
      <c r="BE1217" s="207">
        <f>IF(N1217="základní",J1217,0)</f>
        <v>0</v>
      </c>
      <c r="BF1217" s="207">
        <f>IF(N1217="snížená",J1217,0)</f>
        <v>0</v>
      </c>
      <c r="BG1217" s="207">
        <f>IF(N1217="zákl. přenesená",J1217,0)</f>
        <v>0</v>
      </c>
      <c r="BH1217" s="207">
        <f>IF(N1217="sníž. přenesená",J1217,0)</f>
        <v>0</v>
      </c>
      <c r="BI1217" s="207">
        <f>IF(N1217="nulová",J1217,0)</f>
        <v>0</v>
      </c>
      <c r="BJ1217" s="15" t="s">
        <v>77</v>
      </c>
      <c r="BK1217" s="207">
        <f>ROUND(I1217*H1217,2)</f>
        <v>0</v>
      </c>
      <c r="BL1217" s="15" t="s">
        <v>236</v>
      </c>
      <c r="BM1217" s="15" t="s">
        <v>2144</v>
      </c>
    </row>
    <row r="1218" spans="2:47" s="1" customFormat="1" ht="12">
      <c r="B1218" s="36"/>
      <c r="C1218" s="37"/>
      <c r="D1218" s="208" t="s">
        <v>147</v>
      </c>
      <c r="E1218" s="37"/>
      <c r="F1218" s="209" t="s">
        <v>2145</v>
      </c>
      <c r="G1218" s="37"/>
      <c r="H1218" s="37"/>
      <c r="I1218" s="122"/>
      <c r="J1218" s="37"/>
      <c r="K1218" s="37"/>
      <c r="L1218" s="41"/>
      <c r="M1218" s="210"/>
      <c r="N1218" s="77"/>
      <c r="O1218" s="77"/>
      <c r="P1218" s="77"/>
      <c r="Q1218" s="77"/>
      <c r="R1218" s="77"/>
      <c r="S1218" s="77"/>
      <c r="T1218" s="78"/>
      <c r="AT1218" s="15" t="s">
        <v>147</v>
      </c>
      <c r="AU1218" s="15" t="s">
        <v>79</v>
      </c>
    </row>
    <row r="1219" spans="2:51" s="11" customFormat="1" ht="12">
      <c r="B1219" s="211"/>
      <c r="C1219" s="212"/>
      <c r="D1219" s="208" t="s">
        <v>149</v>
      </c>
      <c r="E1219" s="213" t="s">
        <v>19</v>
      </c>
      <c r="F1219" s="214" t="s">
        <v>2146</v>
      </c>
      <c r="G1219" s="212"/>
      <c r="H1219" s="215">
        <v>5.2</v>
      </c>
      <c r="I1219" s="216"/>
      <c r="J1219" s="212"/>
      <c r="K1219" s="212"/>
      <c r="L1219" s="217"/>
      <c r="M1219" s="218"/>
      <c r="N1219" s="219"/>
      <c r="O1219" s="219"/>
      <c r="P1219" s="219"/>
      <c r="Q1219" s="219"/>
      <c r="R1219" s="219"/>
      <c r="S1219" s="219"/>
      <c r="T1219" s="220"/>
      <c r="AT1219" s="221" t="s">
        <v>149</v>
      </c>
      <c r="AU1219" s="221" t="s">
        <v>79</v>
      </c>
      <c r="AV1219" s="11" t="s">
        <v>79</v>
      </c>
      <c r="AW1219" s="11" t="s">
        <v>33</v>
      </c>
      <c r="AX1219" s="11" t="s">
        <v>72</v>
      </c>
      <c r="AY1219" s="221" t="s">
        <v>138</v>
      </c>
    </row>
    <row r="1220" spans="2:65" s="1" customFormat="1" ht="16.5" customHeight="1">
      <c r="B1220" s="36"/>
      <c r="C1220" s="196" t="s">
        <v>2147</v>
      </c>
      <c r="D1220" s="196" t="s">
        <v>140</v>
      </c>
      <c r="E1220" s="197" t="s">
        <v>2148</v>
      </c>
      <c r="F1220" s="198" t="s">
        <v>2149</v>
      </c>
      <c r="G1220" s="199" t="s">
        <v>360</v>
      </c>
      <c r="H1220" s="200">
        <v>4</v>
      </c>
      <c r="I1220" s="201"/>
      <c r="J1220" s="202">
        <f>ROUND(I1220*H1220,2)</f>
        <v>0</v>
      </c>
      <c r="K1220" s="198" t="s">
        <v>144</v>
      </c>
      <c r="L1220" s="41"/>
      <c r="M1220" s="203" t="s">
        <v>19</v>
      </c>
      <c r="N1220" s="204" t="s">
        <v>43</v>
      </c>
      <c r="O1220" s="77"/>
      <c r="P1220" s="205">
        <f>O1220*H1220</f>
        <v>0</v>
      </c>
      <c r="Q1220" s="205">
        <v>0.02617</v>
      </c>
      <c r="R1220" s="205">
        <f>Q1220*H1220</f>
        <v>0.10468</v>
      </c>
      <c r="S1220" s="205">
        <v>0.02228</v>
      </c>
      <c r="T1220" s="206">
        <f>S1220*H1220</f>
        <v>0.08912</v>
      </c>
      <c r="AR1220" s="15" t="s">
        <v>236</v>
      </c>
      <c r="AT1220" s="15" t="s">
        <v>140</v>
      </c>
      <c r="AU1220" s="15" t="s">
        <v>79</v>
      </c>
      <c r="AY1220" s="15" t="s">
        <v>138</v>
      </c>
      <c r="BE1220" s="207">
        <f>IF(N1220="základní",J1220,0)</f>
        <v>0</v>
      </c>
      <c r="BF1220" s="207">
        <f>IF(N1220="snížená",J1220,0)</f>
        <v>0</v>
      </c>
      <c r="BG1220" s="207">
        <f>IF(N1220="zákl. přenesená",J1220,0)</f>
        <v>0</v>
      </c>
      <c r="BH1220" s="207">
        <f>IF(N1220="sníž. přenesená",J1220,0)</f>
        <v>0</v>
      </c>
      <c r="BI1220" s="207">
        <f>IF(N1220="nulová",J1220,0)</f>
        <v>0</v>
      </c>
      <c r="BJ1220" s="15" t="s">
        <v>77</v>
      </c>
      <c r="BK1220" s="207">
        <f>ROUND(I1220*H1220,2)</f>
        <v>0</v>
      </c>
      <c r="BL1220" s="15" t="s">
        <v>236</v>
      </c>
      <c r="BM1220" s="15" t="s">
        <v>2150</v>
      </c>
    </row>
    <row r="1221" spans="2:47" s="1" customFormat="1" ht="12">
      <c r="B1221" s="36"/>
      <c r="C1221" s="37"/>
      <c r="D1221" s="208" t="s">
        <v>147</v>
      </c>
      <c r="E1221" s="37"/>
      <c r="F1221" s="209" t="s">
        <v>2151</v>
      </c>
      <c r="G1221" s="37"/>
      <c r="H1221" s="37"/>
      <c r="I1221" s="122"/>
      <c r="J1221" s="37"/>
      <c r="K1221" s="37"/>
      <c r="L1221" s="41"/>
      <c r="M1221" s="210"/>
      <c r="N1221" s="77"/>
      <c r="O1221" s="77"/>
      <c r="P1221" s="77"/>
      <c r="Q1221" s="77"/>
      <c r="R1221" s="77"/>
      <c r="S1221" s="77"/>
      <c r="T1221" s="78"/>
      <c r="AT1221" s="15" t="s">
        <v>147</v>
      </c>
      <c r="AU1221" s="15" t="s">
        <v>79</v>
      </c>
    </row>
    <row r="1222" spans="2:65" s="1" customFormat="1" ht="16.5" customHeight="1">
      <c r="B1222" s="36"/>
      <c r="C1222" s="196" t="s">
        <v>2152</v>
      </c>
      <c r="D1222" s="196" t="s">
        <v>140</v>
      </c>
      <c r="E1222" s="197" t="s">
        <v>2153</v>
      </c>
      <c r="F1222" s="198" t="s">
        <v>2154</v>
      </c>
      <c r="G1222" s="199" t="s">
        <v>264</v>
      </c>
      <c r="H1222" s="200">
        <v>3.769</v>
      </c>
      <c r="I1222" s="201"/>
      <c r="J1222" s="202">
        <f>ROUND(I1222*H1222,2)</f>
        <v>0</v>
      </c>
      <c r="K1222" s="198" t="s">
        <v>144</v>
      </c>
      <c r="L1222" s="41"/>
      <c r="M1222" s="203" t="s">
        <v>19</v>
      </c>
      <c r="N1222" s="204" t="s">
        <v>43</v>
      </c>
      <c r="O1222" s="77"/>
      <c r="P1222" s="205">
        <f>O1222*H1222</f>
        <v>0</v>
      </c>
      <c r="Q1222" s="205">
        <v>0</v>
      </c>
      <c r="R1222" s="205">
        <f>Q1222*H1222</f>
        <v>0</v>
      </c>
      <c r="S1222" s="205">
        <v>0</v>
      </c>
      <c r="T1222" s="206">
        <f>S1222*H1222</f>
        <v>0</v>
      </c>
      <c r="AR1222" s="15" t="s">
        <v>236</v>
      </c>
      <c r="AT1222" s="15" t="s">
        <v>140</v>
      </c>
      <c r="AU1222" s="15" t="s">
        <v>79</v>
      </c>
      <c r="AY1222" s="15" t="s">
        <v>138</v>
      </c>
      <c r="BE1222" s="207">
        <f>IF(N1222="základní",J1222,0)</f>
        <v>0</v>
      </c>
      <c r="BF1222" s="207">
        <f>IF(N1222="snížená",J1222,0)</f>
        <v>0</v>
      </c>
      <c r="BG1222" s="207">
        <f>IF(N1222="zákl. přenesená",J1222,0)</f>
        <v>0</v>
      </c>
      <c r="BH1222" s="207">
        <f>IF(N1222="sníž. přenesená",J1222,0)</f>
        <v>0</v>
      </c>
      <c r="BI1222" s="207">
        <f>IF(N1222="nulová",J1222,0)</f>
        <v>0</v>
      </c>
      <c r="BJ1222" s="15" t="s">
        <v>77</v>
      </c>
      <c r="BK1222" s="207">
        <f>ROUND(I1222*H1222,2)</f>
        <v>0</v>
      </c>
      <c r="BL1222" s="15" t="s">
        <v>236</v>
      </c>
      <c r="BM1222" s="15" t="s">
        <v>2155</v>
      </c>
    </row>
    <row r="1223" spans="2:47" s="1" customFormat="1" ht="12">
      <c r="B1223" s="36"/>
      <c r="C1223" s="37"/>
      <c r="D1223" s="208" t="s">
        <v>147</v>
      </c>
      <c r="E1223" s="37"/>
      <c r="F1223" s="209" t="s">
        <v>2156</v>
      </c>
      <c r="G1223" s="37"/>
      <c r="H1223" s="37"/>
      <c r="I1223" s="122"/>
      <c r="J1223" s="37"/>
      <c r="K1223" s="37"/>
      <c r="L1223" s="41"/>
      <c r="M1223" s="210"/>
      <c r="N1223" s="77"/>
      <c r="O1223" s="77"/>
      <c r="P1223" s="77"/>
      <c r="Q1223" s="77"/>
      <c r="R1223" s="77"/>
      <c r="S1223" s="77"/>
      <c r="T1223" s="78"/>
      <c r="AT1223" s="15" t="s">
        <v>147</v>
      </c>
      <c r="AU1223" s="15" t="s">
        <v>79</v>
      </c>
    </row>
    <row r="1224" spans="2:65" s="1" customFormat="1" ht="16.5" customHeight="1">
      <c r="B1224" s="36"/>
      <c r="C1224" s="196" t="s">
        <v>2157</v>
      </c>
      <c r="D1224" s="196" t="s">
        <v>140</v>
      </c>
      <c r="E1224" s="197" t="s">
        <v>2158</v>
      </c>
      <c r="F1224" s="198" t="s">
        <v>2159</v>
      </c>
      <c r="G1224" s="199" t="s">
        <v>264</v>
      </c>
      <c r="H1224" s="200">
        <v>3.769</v>
      </c>
      <c r="I1224" s="201"/>
      <c r="J1224" s="202">
        <f>ROUND(I1224*H1224,2)</f>
        <v>0</v>
      </c>
      <c r="K1224" s="198" t="s">
        <v>144</v>
      </c>
      <c r="L1224" s="41"/>
      <c r="M1224" s="203" t="s">
        <v>19</v>
      </c>
      <c r="N1224" s="204" t="s">
        <v>43</v>
      </c>
      <c r="O1224" s="77"/>
      <c r="P1224" s="205">
        <f>O1224*H1224</f>
        <v>0</v>
      </c>
      <c r="Q1224" s="205">
        <v>0</v>
      </c>
      <c r="R1224" s="205">
        <f>Q1224*H1224</f>
        <v>0</v>
      </c>
      <c r="S1224" s="205">
        <v>0</v>
      </c>
      <c r="T1224" s="206">
        <f>S1224*H1224</f>
        <v>0</v>
      </c>
      <c r="AR1224" s="15" t="s">
        <v>236</v>
      </c>
      <c r="AT1224" s="15" t="s">
        <v>140</v>
      </c>
      <c r="AU1224" s="15" t="s">
        <v>79</v>
      </c>
      <c r="AY1224" s="15" t="s">
        <v>138</v>
      </c>
      <c r="BE1224" s="207">
        <f>IF(N1224="základní",J1224,0)</f>
        <v>0</v>
      </c>
      <c r="BF1224" s="207">
        <f>IF(N1224="snížená",J1224,0)</f>
        <v>0</v>
      </c>
      <c r="BG1224" s="207">
        <f>IF(N1224="zákl. přenesená",J1224,0)</f>
        <v>0</v>
      </c>
      <c r="BH1224" s="207">
        <f>IF(N1224="sníž. přenesená",J1224,0)</f>
        <v>0</v>
      </c>
      <c r="BI1224" s="207">
        <f>IF(N1224="nulová",J1224,0)</f>
        <v>0</v>
      </c>
      <c r="BJ1224" s="15" t="s">
        <v>77</v>
      </c>
      <c r="BK1224" s="207">
        <f>ROUND(I1224*H1224,2)</f>
        <v>0</v>
      </c>
      <c r="BL1224" s="15" t="s">
        <v>236</v>
      </c>
      <c r="BM1224" s="15" t="s">
        <v>2160</v>
      </c>
    </row>
    <row r="1225" spans="2:47" s="1" customFormat="1" ht="12">
      <c r="B1225" s="36"/>
      <c r="C1225" s="37"/>
      <c r="D1225" s="208" t="s">
        <v>147</v>
      </c>
      <c r="E1225" s="37"/>
      <c r="F1225" s="209" t="s">
        <v>2161</v>
      </c>
      <c r="G1225" s="37"/>
      <c r="H1225" s="37"/>
      <c r="I1225" s="122"/>
      <c r="J1225" s="37"/>
      <c r="K1225" s="37"/>
      <c r="L1225" s="41"/>
      <c r="M1225" s="210"/>
      <c r="N1225" s="77"/>
      <c r="O1225" s="77"/>
      <c r="P1225" s="77"/>
      <c r="Q1225" s="77"/>
      <c r="R1225" s="77"/>
      <c r="S1225" s="77"/>
      <c r="T1225" s="78"/>
      <c r="AT1225" s="15" t="s">
        <v>147</v>
      </c>
      <c r="AU1225" s="15" t="s">
        <v>79</v>
      </c>
    </row>
    <row r="1226" spans="2:63" s="10" customFormat="1" ht="22.8" customHeight="1">
      <c r="B1226" s="180"/>
      <c r="C1226" s="181"/>
      <c r="D1226" s="182" t="s">
        <v>71</v>
      </c>
      <c r="E1226" s="194" t="s">
        <v>2162</v>
      </c>
      <c r="F1226" s="194" t="s">
        <v>2163</v>
      </c>
      <c r="G1226" s="181"/>
      <c r="H1226" s="181"/>
      <c r="I1226" s="184"/>
      <c r="J1226" s="195">
        <f>BK1226</f>
        <v>0</v>
      </c>
      <c r="K1226" s="181"/>
      <c r="L1226" s="186"/>
      <c r="M1226" s="187"/>
      <c r="N1226" s="188"/>
      <c r="O1226" s="188"/>
      <c r="P1226" s="189">
        <f>SUM(P1227:P1276)</f>
        <v>0</v>
      </c>
      <c r="Q1226" s="188"/>
      <c r="R1226" s="189">
        <f>SUM(R1227:R1276)</f>
        <v>0.21285400000000007</v>
      </c>
      <c r="S1226" s="188"/>
      <c r="T1226" s="190">
        <f>SUM(T1227:T1276)</f>
        <v>0.244502</v>
      </c>
      <c r="AR1226" s="191" t="s">
        <v>79</v>
      </c>
      <c r="AT1226" s="192" t="s">
        <v>71</v>
      </c>
      <c r="AU1226" s="192" t="s">
        <v>77</v>
      </c>
      <c r="AY1226" s="191" t="s">
        <v>138</v>
      </c>
      <c r="BK1226" s="193">
        <f>SUM(BK1227:BK1276)</f>
        <v>0</v>
      </c>
    </row>
    <row r="1227" spans="2:65" s="1" customFormat="1" ht="16.5" customHeight="1">
      <c r="B1227" s="36"/>
      <c r="C1227" s="196" t="s">
        <v>2164</v>
      </c>
      <c r="D1227" s="196" t="s">
        <v>140</v>
      </c>
      <c r="E1227" s="197" t="s">
        <v>2165</v>
      </c>
      <c r="F1227" s="198" t="s">
        <v>2166</v>
      </c>
      <c r="G1227" s="199" t="s">
        <v>167</v>
      </c>
      <c r="H1227" s="200">
        <v>34.8</v>
      </c>
      <c r="I1227" s="201"/>
      <c r="J1227" s="202">
        <f>ROUND(I1227*H1227,2)</f>
        <v>0</v>
      </c>
      <c r="K1227" s="198" t="s">
        <v>144</v>
      </c>
      <c r="L1227" s="41"/>
      <c r="M1227" s="203" t="s">
        <v>19</v>
      </c>
      <c r="N1227" s="204" t="s">
        <v>43</v>
      </c>
      <c r="O1227" s="77"/>
      <c r="P1227" s="205">
        <f>O1227*H1227</f>
        <v>0</v>
      </c>
      <c r="Q1227" s="205">
        <v>0</v>
      </c>
      <c r="R1227" s="205">
        <f>Q1227*H1227</f>
        <v>0</v>
      </c>
      <c r="S1227" s="205">
        <v>0.00594</v>
      </c>
      <c r="T1227" s="206">
        <f>S1227*H1227</f>
        <v>0.20671199999999998</v>
      </c>
      <c r="AR1227" s="15" t="s">
        <v>236</v>
      </c>
      <c r="AT1227" s="15" t="s">
        <v>140</v>
      </c>
      <c r="AU1227" s="15" t="s">
        <v>79</v>
      </c>
      <c r="AY1227" s="15" t="s">
        <v>138</v>
      </c>
      <c r="BE1227" s="207">
        <f>IF(N1227="základní",J1227,0)</f>
        <v>0</v>
      </c>
      <c r="BF1227" s="207">
        <f>IF(N1227="snížená",J1227,0)</f>
        <v>0</v>
      </c>
      <c r="BG1227" s="207">
        <f>IF(N1227="zákl. přenesená",J1227,0)</f>
        <v>0</v>
      </c>
      <c r="BH1227" s="207">
        <f>IF(N1227="sníž. přenesená",J1227,0)</f>
        <v>0</v>
      </c>
      <c r="BI1227" s="207">
        <f>IF(N1227="nulová",J1227,0)</f>
        <v>0</v>
      </c>
      <c r="BJ1227" s="15" t="s">
        <v>77</v>
      </c>
      <c r="BK1227" s="207">
        <f>ROUND(I1227*H1227,2)</f>
        <v>0</v>
      </c>
      <c r="BL1227" s="15" t="s">
        <v>236</v>
      </c>
      <c r="BM1227" s="15" t="s">
        <v>2167</v>
      </c>
    </row>
    <row r="1228" spans="2:47" s="1" customFormat="1" ht="12">
      <c r="B1228" s="36"/>
      <c r="C1228" s="37"/>
      <c r="D1228" s="208" t="s">
        <v>147</v>
      </c>
      <c r="E1228" s="37"/>
      <c r="F1228" s="209" t="s">
        <v>2168</v>
      </c>
      <c r="G1228" s="37"/>
      <c r="H1228" s="37"/>
      <c r="I1228" s="122"/>
      <c r="J1228" s="37"/>
      <c r="K1228" s="37"/>
      <c r="L1228" s="41"/>
      <c r="M1228" s="210"/>
      <c r="N1228" s="77"/>
      <c r="O1228" s="77"/>
      <c r="P1228" s="77"/>
      <c r="Q1228" s="77"/>
      <c r="R1228" s="77"/>
      <c r="S1228" s="77"/>
      <c r="T1228" s="78"/>
      <c r="AT1228" s="15" t="s">
        <v>147</v>
      </c>
      <c r="AU1228" s="15" t="s">
        <v>79</v>
      </c>
    </row>
    <row r="1229" spans="2:51" s="11" customFormat="1" ht="12">
      <c r="B1229" s="211"/>
      <c r="C1229" s="212"/>
      <c r="D1229" s="208" t="s">
        <v>149</v>
      </c>
      <c r="E1229" s="213" t="s">
        <v>19</v>
      </c>
      <c r="F1229" s="214" t="s">
        <v>320</v>
      </c>
      <c r="G1229" s="212"/>
      <c r="H1229" s="215">
        <v>29</v>
      </c>
      <c r="I1229" s="216"/>
      <c r="J1229" s="212"/>
      <c r="K1229" s="212"/>
      <c r="L1229" s="217"/>
      <c r="M1229" s="218"/>
      <c r="N1229" s="219"/>
      <c r="O1229" s="219"/>
      <c r="P1229" s="219"/>
      <c r="Q1229" s="219"/>
      <c r="R1229" s="219"/>
      <c r="S1229" s="219"/>
      <c r="T1229" s="220"/>
      <c r="AT1229" s="221" t="s">
        <v>149</v>
      </c>
      <c r="AU1229" s="221" t="s">
        <v>79</v>
      </c>
      <c r="AV1229" s="11" t="s">
        <v>79</v>
      </c>
      <c r="AW1229" s="11" t="s">
        <v>33</v>
      </c>
      <c r="AX1229" s="11" t="s">
        <v>72</v>
      </c>
      <c r="AY1229" s="221" t="s">
        <v>138</v>
      </c>
    </row>
    <row r="1230" spans="2:51" s="11" customFormat="1" ht="12">
      <c r="B1230" s="211"/>
      <c r="C1230" s="212"/>
      <c r="D1230" s="208" t="s">
        <v>149</v>
      </c>
      <c r="E1230" s="212"/>
      <c r="F1230" s="214" t="s">
        <v>2169</v>
      </c>
      <c r="G1230" s="212"/>
      <c r="H1230" s="215">
        <v>34.8</v>
      </c>
      <c r="I1230" s="216"/>
      <c r="J1230" s="212"/>
      <c r="K1230" s="212"/>
      <c r="L1230" s="217"/>
      <c r="M1230" s="218"/>
      <c r="N1230" s="219"/>
      <c r="O1230" s="219"/>
      <c r="P1230" s="219"/>
      <c r="Q1230" s="219"/>
      <c r="R1230" s="219"/>
      <c r="S1230" s="219"/>
      <c r="T1230" s="220"/>
      <c r="AT1230" s="221" t="s">
        <v>149</v>
      </c>
      <c r="AU1230" s="221" t="s">
        <v>79</v>
      </c>
      <c r="AV1230" s="11" t="s">
        <v>79</v>
      </c>
      <c r="AW1230" s="11" t="s">
        <v>4</v>
      </c>
      <c r="AX1230" s="11" t="s">
        <v>77</v>
      </c>
      <c r="AY1230" s="221" t="s">
        <v>138</v>
      </c>
    </row>
    <row r="1231" spans="2:65" s="1" customFormat="1" ht="16.5" customHeight="1">
      <c r="B1231" s="36"/>
      <c r="C1231" s="196" t="s">
        <v>2170</v>
      </c>
      <c r="D1231" s="196" t="s">
        <v>140</v>
      </c>
      <c r="E1231" s="197" t="s">
        <v>2171</v>
      </c>
      <c r="F1231" s="198" t="s">
        <v>2172</v>
      </c>
      <c r="G1231" s="199" t="s">
        <v>341</v>
      </c>
      <c r="H1231" s="200">
        <v>3</v>
      </c>
      <c r="I1231" s="201"/>
      <c r="J1231" s="202">
        <f>ROUND(I1231*H1231,2)</f>
        <v>0</v>
      </c>
      <c r="K1231" s="198" t="s">
        <v>144</v>
      </c>
      <c r="L1231" s="41"/>
      <c r="M1231" s="203" t="s">
        <v>19</v>
      </c>
      <c r="N1231" s="204" t="s">
        <v>43</v>
      </c>
      <c r="O1231" s="77"/>
      <c r="P1231" s="205">
        <f>O1231*H1231</f>
        <v>0</v>
      </c>
      <c r="Q1231" s="205">
        <v>0</v>
      </c>
      <c r="R1231" s="205">
        <f>Q1231*H1231</f>
        <v>0</v>
      </c>
      <c r="S1231" s="205">
        <v>0.00187</v>
      </c>
      <c r="T1231" s="206">
        <f>S1231*H1231</f>
        <v>0.0056099999999999995</v>
      </c>
      <c r="AR1231" s="15" t="s">
        <v>236</v>
      </c>
      <c r="AT1231" s="15" t="s">
        <v>140</v>
      </c>
      <c r="AU1231" s="15" t="s">
        <v>79</v>
      </c>
      <c r="AY1231" s="15" t="s">
        <v>138</v>
      </c>
      <c r="BE1231" s="207">
        <f>IF(N1231="základní",J1231,0)</f>
        <v>0</v>
      </c>
      <c r="BF1231" s="207">
        <f>IF(N1231="snížená",J1231,0)</f>
        <v>0</v>
      </c>
      <c r="BG1231" s="207">
        <f>IF(N1231="zákl. přenesená",J1231,0)</f>
        <v>0</v>
      </c>
      <c r="BH1231" s="207">
        <f>IF(N1231="sníž. přenesená",J1231,0)</f>
        <v>0</v>
      </c>
      <c r="BI1231" s="207">
        <f>IF(N1231="nulová",J1231,0)</f>
        <v>0</v>
      </c>
      <c r="BJ1231" s="15" t="s">
        <v>77</v>
      </c>
      <c r="BK1231" s="207">
        <f>ROUND(I1231*H1231,2)</f>
        <v>0</v>
      </c>
      <c r="BL1231" s="15" t="s">
        <v>236</v>
      </c>
      <c r="BM1231" s="15" t="s">
        <v>2173</v>
      </c>
    </row>
    <row r="1232" spans="2:47" s="1" customFormat="1" ht="12">
      <c r="B1232" s="36"/>
      <c r="C1232" s="37"/>
      <c r="D1232" s="208" t="s">
        <v>147</v>
      </c>
      <c r="E1232" s="37"/>
      <c r="F1232" s="209" t="s">
        <v>2174</v>
      </c>
      <c r="G1232" s="37"/>
      <c r="H1232" s="37"/>
      <c r="I1232" s="122"/>
      <c r="J1232" s="37"/>
      <c r="K1232" s="37"/>
      <c r="L1232" s="41"/>
      <c r="M1232" s="210"/>
      <c r="N1232" s="77"/>
      <c r="O1232" s="77"/>
      <c r="P1232" s="77"/>
      <c r="Q1232" s="77"/>
      <c r="R1232" s="77"/>
      <c r="S1232" s="77"/>
      <c r="T1232" s="78"/>
      <c r="AT1232" s="15" t="s">
        <v>147</v>
      </c>
      <c r="AU1232" s="15" t="s">
        <v>79</v>
      </c>
    </row>
    <row r="1233" spans="2:65" s="1" customFormat="1" ht="16.5" customHeight="1">
      <c r="B1233" s="36"/>
      <c r="C1233" s="196" t="s">
        <v>2175</v>
      </c>
      <c r="D1233" s="196" t="s">
        <v>140</v>
      </c>
      <c r="E1233" s="197" t="s">
        <v>2176</v>
      </c>
      <c r="F1233" s="198" t="s">
        <v>2177</v>
      </c>
      <c r="G1233" s="199" t="s">
        <v>341</v>
      </c>
      <c r="H1233" s="200">
        <v>3.5</v>
      </c>
      <c r="I1233" s="201"/>
      <c r="J1233" s="202">
        <f>ROUND(I1233*H1233,2)</f>
        <v>0</v>
      </c>
      <c r="K1233" s="198" t="s">
        <v>144</v>
      </c>
      <c r="L1233" s="41"/>
      <c r="M1233" s="203" t="s">
        <v>19</v>
      </c>
      <c r="N1233" s="204" t="s">
        <v>43</v>
      </c>
      <c r="O1233" s="77"/>
      <c r="P1233" s="205">
        <f>O1233*H1233</f>
        <v>0</v>
      </c>
      <c r="Q1233" s="205">
        <v>0</v>
      </c>
      <c r="R1233" s="205">
        <f>Q1233*H1233</f>
        <v>0</v>
      </c>
      <c r="S1233" s="205">
        <v>0.00348</v>
      </c>
      <c r="T1233" s="206">
        <f>S1233*H1233</f>
        <v>0.01218</v>
      </c>
      <c r="AR1233" s="15" t="s">
        <v>236</v>
      </c>
      <c r="AT1233" s="15" t="s">
        <v>140</v>
      </c>
      <c r="AU1233" s="15" t="s">
        <v>79</v>
      </c>
      <c r="AY1233" s="15" t="s">
        <v>138</v>
      </c>
      <c r="BE1233" s="207">
        <f>IF(N1233="základní",J1233,0)</f>
        <v>0</v>
      </c>
      <c r="BF1233" s="207">
        <f>IF(N1233="snížená",J1233,0)</f>
        <v>0</v>
      </c>
      <c r="BG1233" s="207">
        <f>IF(N1233="zákl. přenesená",J1233,0)</f>
        <v>0</v>
      </c>
      <c r="BH1233" s="207">
        <f>IF(N1233="sníž. přenesená",J1233,0)</f>
        <v>0</v>
      </c>
      <c r="BI1233" s="207">
        <f>IF(N1233="nulová",J1233,0)</f>
        <v>0</v>
      </c>
      <c r="BJ1233" s="15" t="s">
        <v>77</v>
      </c>
      <c r="BK1233" s="207">
        <f>ROUND(I1233*H1233,2)</f>
        <v>0</v>
      </c>
      <c r="BL1233" s="15" t="s">
        <v>236</v>
      </c>
      <c r="BM1233" s="15" t="s">
        <v>2178</v>
      </c>
    </row>
    <row r="1234" spans="2:47" s="1" customFormat="1" ht="12">
      <c r="B1234" s="36"/>
      <c r="C1234" s="37"/>
      <c r="D1234" s="208" t="s">
        <v>147</v>
      </c>
      <c r="E1234" s="37"/>
      <c r="F1234" s="209" t="s">
        <v>2179</v>
      </c>
      <c r="G1234" s="37"/>
      <c r="H1234" s="37"/>
      <c r="I1234" s="122"/>
      <c r="J1234" s="37"/>
      <c r="K1234" s="37"/>
      <c r="L1234" s="41"/>
      <c r="M1234" s="210"/>
      <c r="N1234" s="77"/>
      <c r="O1234" s="77"/>
      <c r="P1234" s="77"/>
      <c r="Q1234" s="77"/>
      <c r="R1234" s="77"/>
      <c r="S1234" s="77"/>
      <c r="T1234" s="78"/>
      <c r="AT1234" s="15" t="s">
        <v>147</v>
      </c>
      <c r="AU1234" s="15" t="s">
        <v>79</v>
      </c>
    </row>
    <row r="1235" spans="2:65" s="1" customFormat="1" ht="16.5" customHeight="1">
      <c r="B1235" s="36"/>
      <c r="C1235" s="196" t="s">
        <v>2180</v>
      </c>
      <c r="D1235" s="196" t="s">
        <v>140</v>
      </c>
      <c r="E1235" s="197" t="s">
        <v>2181</v>
      </c>
      <c r="F1235" s="198" t="s">
        <v>2182</v>
      </c>
      <c r="G1235" s="199" t="s">
        <v>341</v>
      </c>
      <c r="H1235" s="200">
        <v>26</v>
      </c>
      <c r="I1235" s="201"/>
      <c r="J1235" s="202">
        <f>ROUND(I1235*H1235,2)</f>
        <v>0</v>
      </c>
      <c r="K1235" s="198" t="s">
        <v>144</v>
      </c>
      <c r="L1235" s="41"/>
      <c r="M1235" s="203" t="s">
        <v>19</v>
      </c>
      <c r="N1235" s="204" t="s">
        <v>43</v>
      </c>
      <c r="O1235" s="77"/>
      <c r="P1235" s="205">
        <f>O1235*H1235</f>
        <v>0</v>
      </c>
      <c r="Q1235" s="205">
        <v>0</v>
      </c>
      <c r="R1235" s="205">
        <f>Q1235*H1235</f>
        <v>0</v>
      </c>
      <c r="S1235" s="205">
        <v>0</v>
      </c>
      <c r="T1235" s="206">
        <f>S1235*H1235</f>
        <v>0</v>
      </c>
      <c r="AR1235" s="15" t="s">
        <v>236</v>
      </c>
      <c r="AT1235" s="15" t="s">
        <v>140</v>
      </c>
      <c r="AU1235" s="15" t="s">
        <v>79</v>
      </c>
      <c r="AY1235" s="15" t="s">
        <v>138</v>
      </c>
      <c r="BE1235" s="207">
        <f>IF(N1235="základní",J1235,0)</f>
        <v>0</v>
      </c>
      <c r="BF1235" s="207">
        <f>IF(N1235="snížená",J1235,0)</f>
        <v>0</v>
      </c>
      <c r="BG1235" s="207">
        <f>IF(N1235="zákl. přenesená",J1235,0)</f>
        <v>0</v>
      </c>
      <c r="BH1235" s="207">
        <f>IF(N1235="sníž. přenesená",J1235,0)</f>
        <v>0</v>
      </c>
      <c r="BI1235" s="207">
        <f>IF(N1235="nulová",J1235,0)</f>
        <v>0</v>
      </c>
      <c r="BJ1235" s="15" t="s">
        <v>77</v>
      </c>
      <c r="BK1235" s="207">
        <f>ROUND(I1235*H1235,2)</f>
        <v>0</v>
      </c>
      <c r="BL1235" s="15" t="s">
        <v>236</v>
      </c>
      <c r="BM1235" s="15" t="s">
        <v>2183</v>
      </c>
    </row>
    <row r="1236" spans="2:47" s="1" customFormat="1" ht="12">
      <c r="B1236" s="36"/>
      <c r="C1236" s="37"/>
      <c r="D1236" s="208" t="s">
        <v>147</v>
      </c>
      <c r="E1236" s="37"/>
      <c r="F1236" s="209" t="s">
        <v>2184</v>
      </c>
      <c r="G1236" s="37"/>
      <c r="H1236" s="37"/>
      <c r="I1236" s="122"/>
      <c r="J1236" s="37"/>
      <c r="K1236" s="37"/>
      <c r="L1236" s="41"/>
      <c r="M1236" s="210"/>
      <c r="N1236" s="77"/>
      <c r="O1236" s="77"/>
      <c r="P1236" s="77"/>
      <c r="Q1236" s="77"/>
      <c r="R1236" s="77"/>
      <c r="S1236" s="77"/>
      <c r="T1236" s="78"/>
      <c r="AT1236" s="15" t="s">
        <v>147</v>
      </c>
      <c r="AU1236" s="15" t="s">
        <v>79</v>
      </c>
    </row>
    <row r="1237" spans="2:65" s="1" customFormat="1" ht="16.5" customHeight="1">
      <c r="B1237" s="36"/>
      <c r="C1237" s="233" t="s">
        <v>2185</v>
      </c>
      <c r="D1237" s="233" t="s">
        <v>213</v>
      </c>
      <c r="E1237" s="234" t="s">
        <v>2186</v>
      </c>
      <c r="F1237" s="235" t="s">
        <v>2187</v>
      </c>
      <c r="G1237" s="236" t="s">
        <v>264</v>
      </c>
      <c r="H1237" s="237">
        <v>0.008</v>
      </c>
      <c r="I1237" s="238"/>
      <c r="J1237" s="239">
        <f>ROUND(I1237*H1237,2)</f>
        <v>0</v>
      </c>
      <c r="K1237" s="235" t="s">
        <v>144</v>
      </c>
      <c r="L1237" s="240"/>
      <c r="M1237" s="241" t="s">
        <v>19</v>
      </c>
      <c r="N1237" s="242" t="s">
        <v>43</v>
      </c>
      <c r="O1237" s="77"/>
      <c r="P1237" s="205">
        <f>O1237*H1237</f>
        <v>0</v>
      </c>
      <c r="Q1237" s="205">
        <v>1</v>
      </c>
      <c r="R1237" s="205">
        <f>Q1237*H1237</f>
        <v>0.008</v>
      </c>
      <c r="S1237" s="205">
        <v>0</v>
      </c>
      <c r="T1237" s="206">
        <f>S1237*H1237</f>
        <v>0</v>
      </c>
      <c r="AR1237" s="15" t="s">
        <v>338</v>
      </c>
      <c r="AT1237" s="15" t="s">
        <v>213</v>
      </c>
      <c r="AU1237" s="15" t="s">
        <v>79</v>
      </c>
      <c r="AY1237" s="15" t="s">
        <v>138</v>
      </c>
      <c r="BE1237" s="207">
        <f>IF(N1237="základní",J1237,0)</f>
        <v>0</v>
      </c>
      <c r="BF1237" s="207">
        <f>IF(N1237="snížená",J1237,0)</f>
        <v>0</v>
      </c>
      <c r="BG1237" s="207">
        <f>IF(N1237="zákl. přenesená",J1237,0)</f>
        <v>0</v>
      </c>
      <c r="BH1237" s="207">
        <f>IF(N1237="sníž. přenesená",J1237,0)</f>
        <v>0</v>
      </c>
      <c r="BI1237" s="207">
        <f>IF(N1237="nulová",J1237,0)</f>
        <v>0</v>
      </c>
      <c r="BJ1237" s="15" t="s">
        <v>77</v>
      </c>
      <c r="BK1237" s="207">
        <f>ROUND(I1237*H1237,2)</f>
        <v>0</v>
      </c>
      <c r="BL1237" s="15" t="s">
        <v>236</v>
      </c>
      <c r="BM1237" s="15" t="s">
        <v>2188</v>
      </c>
    </row>
    <row r="1238" spans="2:47" s="1" customFormat="1" ht="12">
      <c r="B1238" s="36"/>
      <c r="C1238" s="37"/>
      <c r="D1238" s="208" t="s">
        <v>147</v>
      </c>
      <c r="E1238" s="37"/>
      <c r="F1238" s="209" t="s">
        <v>2187</v>
      </c>
      <c r="G1238" s="37"/>
      <c r="H1238" s="37"/>
      <c r="I1238" s="122"/>
      <c r="J1238" s="37"/>
      <c r="K1238" s="37"/>
      <c r="L1238" s="41"/>
      <c r="M1238" s="210"/>
      <c r="N1238" s="77"/>
      <c r="O1238" s="77"/>
      <c r="P1238" s="77"/>
      <c r="Q1238" s="77"/>
      <c r="R1238" s="77"/>
      <c r="S1238" s="77"/>
      <c r="T1238" s="78"/>
      <c r="AT1238" s="15" t="s">
        <v>147</v>
      </c>
      <c r="AU1238" s="15" t="s">
        <v>79</v>
      </c>
    </row>
    <row r="1239" spans="2:51" s="11" customFormat="1" ht="12">
      <c r="B1239" s="211"/>
      <c r="C1239" s="212"/>
      <c r="D1239" s="208" t="s">
        <v>149</v>
      </c>
      <c r="E1239" s="212"/>
      <c r="F1239" s="214" t="s">
        <v>2189</v>
      </c>
      <c r="G1239" s="212"/>
      <c r="H1239" s="215">
        <v>0.008</v>
      </c>
      <c r="I1239" s="216"/>
      <c r="J1239" s="212"/>
      <c r="K1239" s="212"/>
      <c r="L1239" s="217"/>
      <c r="M1239" s="218"/>
      <c r="N1239" s="219"/>
      <c r="O1239" s="219"/>
      <c r="P1239" s="219"/>
      <c r="Q1239" s="219"/>
      <c r="R1239" s="219"/>
      <c r="S1239" s="219"/>
      <c r="T1239" s="220"/>
      <c r="AT1239" s="221" t="s">
        <v>149</v>
      </c>
      <c r="AU1239" s="221" t="s">
        <v>79</v>
      </c>
      <c r="AV1239" s="11" t="s">
        <v>79</v>
      </c>
      <c r="AW1239" s="11" t="s">
        <v>4</v>
      </c>
      <c r="AX1239" s="11" t="s">
        <v>77</v>
      </c>
      <c r="AY1239" s="221" t="s">
        <v>138</v>
      </c>
    </row>
    <row r="1240" spans="2:65" s="1" customFormat="1" ht="16.5" customHeight="1">
      <c r="B1240" s="36"/>
      <c r="C1240" s="196" t="s">
        <v>2190</v>
      </c>
      <c r="D1240" s="196" t="s">
        <v>140</v>
      </c>
      <c r="E1240" s="197" t="s">
        <v>2191</v>
      </c>
      <c r="F1240" s="198" t="s">
        <v>2192</v>
      </c>
      <c r="G1240" s="199" t="s">
        <v>341</v>
      </c>
      <c r="H1240" s="200">
        <v>26</v>
      </c>
      <c r="I1240" s="201"/>
      <c r="J1240" s="202">
        <f>ROUND(I1240*H1240,2)</f>
        <v>0</v>
      </c>
      <c r="K1240" s="198" t="s">
        <v>19</v>
      </c>
      <c r="L1240" s="41"/>
      <c r="M1240" s="203" t="s">
        <v>19</v>
      </c>
      <c r="N1240" s="204" t="s">
        <v>43</v>
      </c>
      <c r="O1240" s="77"/>
      <c r="P1240" s="205">
        <f>O1240*H1240</f>
        <v>0</v>
      </c>
      <c r="Q1240" s="205">
        <v>0</v>
      </c>
      <c r="R1240" s="205">
        <f>Q1240*H1240</f>
        <v>0</v>
      </c>
      <c r="S1240" s="205">
        <v>0</v>
      </c>
      <c r="T1240" s="206">
        <f>S1240*H1240</f>
        <v>0</v>
      </c>
      <c r="AR1240" s="15" t="s">
        <v>236</v>
      </c>
      <c r="AT1240" s="15" t="s">
        <v>140</v>
      </c>
      <c r="AU1240" s="15" t="s">
        <v>79</v>
      </c>
      <c r="AY1240" s="15" t="s">
        <v>138</v>
      </c>
      <c r="BE1240" s="207">
        <f>IF(N1240="základní",J1240,0)</f>
        <v>0</v>
      </c>
      <c r="BF1240" s="207">
        <f>IF(N1240="snížená",J1240,0)</f>
        <v>0</v>
      </c>
      <c r="BG1240" s="207">
        <f>IF(N1240="zákl. přenesená",J1240,0)</f>
        <v>0</v>
      </c>
      <c r="BH1240" s="207">
        <f>IF(N1240="sníž. přenesená",J1240,0)</f>
        <v>0</v>
      </c>
      <c r="BI1240" s="207">
        <f>IF(N1240="nulová",J1240,0)</f>
        <v>0</v>
      </c>
      <c r="BJ1240" s="15" t="s">
        <v>77</v>
      </c>
      <c r="BK1240" s="207">
        <f>ROUND(I1240*H1240,2)</f>
        <v>0</v>
      </c>
      <c r="BL1240" s="15" t="s">
        <v>236</v>
      </c>
      <c r="BM1240" s="15" t="s">
        <v>2193</v>
      </c>
    </row>
    <row r="1241" spans="2:47" s="1" customFormat="1" ht="12">
      <c r="B1241" s="36"/>
      <c r="C1241" s="37"/>
      <c r="D1241" s="208" t="s">
        <v>147</v>
      </c>
      <c r="E1241" s="37"/>
      <c r="F1241" s="209" t="s">
        <v>2194</v>
      </c>
      <c r="G1241" s="37"/>
      <c r="H1241" s="37"/>
      <c r="I1241" s="122"/>
      <c r="J1241" s="37"/>
      <c r="K1241" s="37"/>
      <c r="L1241" s="41"/>
      <c r="M1241" s="210"/>
      <c r="N1241" s="77"/>
      <c r="O1241" s="77"/>
      <c r="P1241" s="77"/>
      <c r="Q1241" s="77"/>
      <c r="R1241" s="77"/>
      <c r="S1241" s="77"/>
      <c r="T1241" s="78"/>
      <c r="AT1241" s="15" t="s">
        <v>147</v>
      </c>
      <c r="AU1241" s="15" t="s">
        <v>79</v>
      </c>
    </row>
    <row r="1242" spans="2:65" s="1" customFormat="1" ht="16.5" customHeight="1">
      <c r="B1242" s="36"/>
      <c r="C1242" s="196" t="s">
        <v>2195</v>
      </c>
      <c r="D1242" s="196" t="s">
        <v>140</v>
      </c>
      <c r="E1242" s="197" t="s">
        <v>2196</v>
      </c>
      <c r="F1242" s="198" t="s">
        <v>2197</v>
      </c>
      <c r="G1242" s="199" t="s">
        <v>360</v>
      </c>
      <c r="H1242" s="200">
        <v>1</v>
      </c>
      <c r="I1242" s="201"/>
      <c r="J1242" s="202">
        <f>ROUND(I1242*H1242,2)</f>
        <v>0</v>
      </c>
      <c r="K1242" s="198" t="s">
        <v>144</v>
      </c>
      <c r="L1242" s="41"/>
      <c r="M1242" s="203" t="s">
        <v>19</v>
      </c>
      <c r="N1242" s="204" t="s">
        <v>43</v>
      </c>
      <c r="O1242" s="77"/>
      <c r="P1242" s="205">
        <f>O1242*H1242</f>
        <v>0</v>
      </c>
      <c r="Q1242" s="205">
        <v>0</v>
      </c>
      <c r="R1242" s="205">
        <f>Q1242*H1242</f>
        <v>0</v>
      </c>
      <c r="S1242" s="205">
        <v>0.00906</v>
      </c>
      <c r="T1242" s="206">
        <f>S1242*H1242</f>
        <v>0.00906</v>
      </c>
      <c r="AR1242" s="15" t="s">
        <v>236</v>
      </c>
      <c r="AT1242" s="15" t="s">
        <v>140</v>
      </c>
      <c r="AU1242" s="15" t="s">
        <v>79</v>
      </c>
      <c r="AY1242" s="15" t="s">
        <v>138</v>
      </c>
      <c r="BE1242" s="207">
        <f>IF(N1242="základní",J1242,0)</f>
        <v>0</v>
      </c>
      <c r="BF1242" s="207">
        <f>IF(N1242="snížená",J1242,0)</f>
        <v>0</v>
      </c>
      <c r="BG1242" s="207">
        <f>IF(N1242="zákl. přenesená",J1242,0)</f>
        <v>0</v>
      </c>
      <c r="BH1242" s="207">
        <f>IF(N1242="sníž. přenesená",J1242,0)</f>
        <v>0</v>
      </c>
      <c r="BI1242" s="207">
        <f>IF(N1242="nulová",J1242,0)</f>
        <v>0</v>
      </c>
      <c r="BJ1242" s="15" t="s">
        <v>77</v>
      </c>
      <c r="BK1242" s="207">
        <f>ROUND(I1242*H1242,2)</f>
        <v>0</v>
      </c>
      <c r="BL1242" s="15" t="s">
        <v>236</v>
      </c>
      <c r="BM1242" s="15" t="s">
        <v>2198</v>
      </c>
    </row>
    <row r="1243" spans="2:47" s="1" customFormat="1" ht="12">
      <c r="B1243" s="36"/>
      <c r="C1243" s="37"/>
      <c r="D1243" s="208" t="s">
        <v>147</v>
      </c>
      <c r="E1243" s="37"/>
      <c r="F1243" s="209" t="s">
        <v>2199</v>
      </c>
      <c r="G1243" s="37"/>
      <c r="H1243" s="37"/>
      <c r="I1243" s="122"/>
      <c r="J1243" s="37"/>
      <c r="K1243" s="37"/>
      <c r="L1243" s="41"/>
      <c r="M1243" s="210"/>
      <c r="N1243" s="77"/>
      <c r="O1243" s="77"/>
      <c r="P1243" s="77"/>
      <c r="Q1243" s="77"/>
      <c r="R1243" s="77"/>
      <c r="S1243" s="77"/>
      <c r="T1243" s="78"/>
      <c r="AT1243" s="15" t="s">
        <v>147</v>
      </c>
      <c r="AU1243" s="15" t="s">
        <v>79</v>
      </c>
    </row>
    <row r="1244" spans="2:47" s="1" customFormat="1" ht="12">
      <c r="B1244" s="36"/>
      <c r="C1244" s="37"/>
      <c r="D1244" s="208" t="s">
        <v>317</v>
      </c>
      <c r="E1244" s="37"/>
      <c r="F1244" s="243" t="s">
        <v>2200</v>
      </c>
      <c r="G1244" s="37"/>
      <c r="H1244" s="37"/>
      <c r="I1244" s="122"/>
      <c r="J1244" s="37"/>
      <c r="K1244" s="37"/>
      <c r="L1244" s="41"/>
      <c r="M1244" s="210"/>
      <c r="N1244" s="77"/>
      <c r="O1244" s="77"/>
      <c r="P1244" s="77"/>
      <c r="Q1244" s="77"/>
      <c r="R1244" s="77"/>
      <c r="S1244" s="77"/>
      <c r="T1244" s="78"/>
      <c r="AT1244" s="15" t="s">
        <v>317</v>
      </c>
      <c r="AU1244" s="15" t="s">
        <v>79</v>
      </c>
    </row>
    <row r="1245" spans="2:65" s="1" customFormat="1" ht="16.5" customHeight="1">
      <c r="B1245" s="36"/>
      <c r="C1245" s="196" t="s">
        <v>2201</v>
      </c>
      <c r="D1245" s="196" t="s">
        <v>140</v>
      </c>
      <c r="E1245" s="197" t="s">
        <v>2202</v>
      </c>
      <c r="F1245" s="198" t="s">
        <v>2203</v>
      </c>
      <c r="G1245" s="199" t="s">
        <v>360</v>
      </c>
      <c r="H1245" s="200">
        <v>1</v>
      </c>
      <c r="I1245" s="201"/>
      <c r="J1245" s="202">
        <f>ROUND(I1245*H1245,2)</f>
        <v>0</v>
      </c>
      <c r="K1245" s="198" t="s">
        <v>144</v>
      </c>
      <c r="L1245" s="41"/>
      <c r="M1245" s="203" t="s">
        <v>19</v>
      </c>
      <c r="N1245" s="204" t="s">
        <v>43</v>
      </c>
      <c r="O1245" s="77"/>
      <c r="P1245" s="205">
        <f>O1245*H1245</f>
        <v>0</v>
      </c>
      <c r="Q1245" s="205">
        <v>0</v>
      </c>
      <c r="R1245" s="205">
        <f>Q1245*H1245</f>
        <v>0</v>
      </c>
      <c r="S1245" s="205">
        <v>0.00906</v>
      </c>
      <c r="T1245" s="206">
        <f>S1245*H1245</f>
        <v>0.00906</v>
      </c>
      <c r="AR1245" s="15" t="s">
        <v>236</v>
      </c>
      <c r="AT1245" s="15" t="s">
        <v>140</v>
      </c>
      <c r="AU1245" s="15" t="s">
        <v>79</v>
      </c>
      <c r="AY1245" s="15" t="s">
        <v>138</v>
      </c>
      <c r="BE1245" s="207">
        <f>IF(N1245="základní",J1245,0)</f>
        <v>0</v>
      </c>
      <c r="BF1245" s="207">
        <f>IF(N1245="snížená",J1245,0)</f>
        <v>0</v>
      </c>
      <c r="BG1245" s="207">
        <f>IF(N1245="zákl. přenesená",J1245,0)</f>
        <v>0</v>
      </c>
      <c r="BH1245" s="207">
        <f>IF(N1245="sníž. přenesená",J1245,0)</f>
        <v>0</v>
      </c>
      <c r="BI1245" s="207">
        <f>IF(N1245="nulová",J1245,0)</f>
        <v>0</v>
      </c>
      <c r="BJ1245" s="15" t="s">
        <v>77</v>
      </c>
      <c r="BK1245" s="207">
        <f>ROUND(I1245*H1245,2)</f>
        <v>0</v>
      </c>
      <c r="BL1245" s="15" t="s">
        <v>236</v>
      </c>
      <c r="BM1245" s="15" t="s">
        <v>2204</v>
      </c>
    </row>
    <row r="1246" spans="2:47" s="1" customFormat="1" ht="12">
      <c r="B1246" s="36"/>
      <c r="C1246" s="37"/>
      <c r="D1246" s="208" t="s">
        <v>147</v>
      </c>
      <c r="E1246" s="37"/>
      <c r="F1246" s="209" t="s">
        <v>2205</v>
      </c>
      <c r="G1246" s="37"/>
      <c r="H1246" s="37"/>
      <c r="I1246" s="122"/>
      <c r="J1246" s="37"/>
      <c r="K1246" s="37"/>
      <c r="L1246" s="41"/>
      <c r="M1246" s="210"/>
      <c r="N1246" s="77"/>
      <c r="O1246" s="77"/>
      <c r="P1246" s="77"/>
      <c r="Q1246" s="77"/>
      <c r="R1246" s="77"/>
      <c r="S1246" s="77"/>
      <c r="T1246" s="78"/>
      <c r="AT1246" s="15" t="s">
        <v>147</v>
      </c>
      <c r="AU1246" s="15" t="s">
        <v>79</v>
      </c>
    </row>
    <row r="1247" spans="2:47" s="1" customFormat="1" ht="12">
      <c r="B1247" s="36"/>
      <c r="C1247" s="37"/>
      <c r="D1247" s="208" t="s">
        <v>317</v>
      </c>
      <c r="E1247" s="37"/>
      <c r="F1247" s="243" t="s">
        <v>2200</v>
      </c>
      <c r="G1247" s="37"/>
      <c r="H1247" s="37"/>
      <c r="I1247" s="122"/>
      <c r="J1247" s="37"/>
      <c r="K1247" s="37"/>
      <c r="L1247" s="41"/>
      <c r="M1247" s="210"/>
      <c r="N1247" s="77"/>
      <c r="O1247" s="77"/>
      <c r="P1247" s="77"/>
      <c r="Q1247" s="77"/>
      <c r="R1247" s="77"/>
      <c r="S1247" s="77"/>
      <c r="T1247" s="78"/>
      <c r="AT1247" s="15" t="s">
        <v>317</v>
      </c>
      <c r="AU1247" s="15" t="s">
        <v>79</v>
      </c>
    </row>
    <row r="1248" spans="2:65" s="1" customFormat="1" ht="16.5" customHeight="1">
      <c r="B1248" s="36"/>
      <c r="C1248" s="196" t="s">
        <v>2206</v>
      </c>
      <c r="D1248" s="196" t="s">
        <v>140</v>
      </c>
      <c r="E1248" s="197" t="s">
        <v>2207</v>
      </c>
      <c r="F1248" s="198" t="s">
        <v>2208</v>
      </c>
      <c r="G1248" s="199" t="s">
        <v>360</v>
      </c>
      <c r="H1248" s="200">
        <v>1</v>
      </c>
      <c r="I1248" s="201"/>
      <c r="J1248" s="202">
        <f>ROUND(I1248*H1248,2)</f>
        <v>0</v>
      </c>
      <c r="K1248" s="198" t="s">
        <v>144</v>
      </c>
      <c r="L1248" s="41"/>
      <c r="M1248" s="203" t="s">
        <v>19</v>
      </c>
      <c r="N1248" s="204" t="s">
        <v>43</v>
      </c>
      <c r="O1248" s="77"/>
      <c r="P1248" s="205">
        <f>O1248*H1248</f>
        <v>0</v>
      </c>
      <c r="Q1248" s="205">
        <v>0</v>
      </c>
      <c r="R1248" s="205">
        <f>Q1248*H1248</f>
        <v>0</v>
      </c>
      <c r="S1248" s="205">
        <v>0.00188</v>
      </c>
      <c r="T1248" s="206">
        <f>S1248*H1248</f>
        <v>0.00188</v>
      </c>
      <c r="AR1248" s="15" t="s">
        <v>236</v>
      </c>
      <c r="AT1248" s="15" t="s">
        <v>140</v>
      </c>
      <c r="AU1248" s="15" t="s">
        <v>79</v>
      </c>
      <c r="AY1248" s="15" t="s">
        <v>138</v>
      </c>
      <c r="BE1248" s="207">
        <f>IF(N1248="základní",J1248,0)</f>
        <v>0</v>
      </c>
      <c r="BF1248" s="207">
        <f>IF(N1248="snížená",J1248,0)</f>
        <v>0</v>
      </c>
      <c r="BG1248" s="207">
        <f>IF(N1248="zákl. přenesená",J1248,0)</f>
        <v>0</v>
      </c>
      <c r="BH1248" s="207">
        <f>IF(N1248="sníž. přenesená",J1248,0)</f>
        <v>0</v>
      </c>
      <c r="BI1248" s="207">
        <f>IF(N1248="nulová",J1248,0)</f>
        <v>0</v>
      </c>
      <c r="BJ1248" s="15" t="s">
        <v>77</v>
      </c>
      <c r="BK1248" s="207">
        <f>ROUND(I1248*H1248,2)</f>
        <v>0</v>
      </c>
      <c r="BL1248" s="15" t="s">
        <v>236</v>
      </c>
      <c r="BM1248" s="15" t="s">
        <v>2209</v>
      </c>
    </row>
    <row r="1249" spans="2:47" s="1" customFormat="1" ht="12">
      <c r="B1249" s="36"/>
      <c r="C1249" s="37"/>
      <c r="D1249" s="208" t="s">
        <v>147</v>
      </c>
      <c r="E1249" s="37"/>
      <c r="F1249" s="209" t="s">
        <v>2210</v>
      </c>
      <c r="G1249" s="37"/>
      <c r="H1249" s="37"/>
      <c r="I1249" s="122"/>
      <c r="J1249" s="37"/>
      <c r="K1249" s="37"/>
      <c r="L1249" s="41"/>
      <c r="M1249" s="210"/>
      <c r="N1249" s="77"/>
      <c r="O1249" s="77"/>
      <c r="P1249" s="77"/>
      <c r="Q1249" s="77"/>
      <c r="R1249" s="77"/>
      <c r="S1249" s="77"/>
      <c r="T1249" s="78"/>
      <c r="AT1249" s="15" t="s">
        <v>147</v>
      </c>
      <c r="AU1249" s="15" t="s">
        <v>79</v>
      </c>
    </row>
    <row r="1250" spans="2:65" s="1" customFormat="1" ht="16.5" customHeight="1">
      <c r="B1250" s="36"/>
      <c r="C1250" s="196" t="s">
        <v>2211</v>
      </c>
      <c r="D1250" s="196" t="s">
        <v>140</v>
      </c>
      <c r="E1250" s="197" t="s">
        <v>2212</v>
      </c>
      <c r="F1250" s="198" t="s">
        <v>2213</v>
      </c>
      <c r="G1250" s="199" t="s">
        <v>341</v>
      </c>
      <c r="H1250" s="200">
        <v>2.5</v>
      </c>
      <c r="I1250" s="201"/>
      <c r="J1250" s="202">
        <f>ROUND(I1250*H1250,2)</f>
        <v>0</v>
      </c>
      <c r="K1250" s="198" t="s">
        <v>144</v>
      </c>
      <c r="L1250" s="41"/>
      <c r="M1250" s="203" t="s">
        <v>19</v>
      </c>
      <c r="N1250" s="204" t="s">
        <v>43</v>
      </c>
      <c r="O1250" s="77"/>
      <c r="P1250" s="205">
        <f>O1250*H1250</f>
        <v>0</v>
      </c>
      <c r="Q1250" s="205">
        <v>0.00439</v>
      </c>
      <c r="R1250" s="205">
        <f>Q1250*H1250</f>
        <v>0.010974999999999999</v>
      </c>
      <c r="S1250" s="205">
        <v>0</v>
      </c>
      <c r="T1250" s="206">
        <f>S1250*H1250</f>
        <v>0</v>
      </c>
      <c r="AR1250" s="15" t="s">
        <v>236</v>
      </c>
      <c r="AT1250" s="15" t="s">
        <v>140</v>
      </c>
      <c r="AU1250" s="15" t="s">
        <v>79</v>
      </c>
      <c r="AY1250" s="15" t="s">
        <v>138</v>
      </c>
      <c r="BE1250" s="207">
        <f>IF(N1250="základní",J1250,0)</f>
        <v>0</v>
      </c>
      <c r="BF1250" s="207">
        <f>IF(N1250="snížená",J1250,0)</f>
        <v>0</v>
      </c>
      <c r="BG1250" s="207">
        <f>IF(N1250="zákl. přenesená",J1250,0)</f>
        <v>0</v>
      </c>
      <c r="BH1250" s="207">
        <f>IF(N1250="sníž. přenesená",J1250,0)</f>
        <v>0</v>
      </c>
      <c r="BI1250" s="207">
        <f>IF(N1250="nulová",J1250,0)</f>
        <v>0</v>
      </c>
      <c r="BJ1250" s="15" t="s">
        <v>77</v>
      </c>
      <c r="BK1250" s="207">
        <f>ROUND(I1250*H1250,2)</f>
        <v>0</v>
      </c>
      <c r="BL1250" s="15" t="s">
        <v>236</v>
      </c>
      <c r="BM1250" s="15" t="s">
        <v>2214</v>
      </c>
    </row>
    <row r="1251" spans="2:47" s="1" customFormat="1" ht="12">
      <c r="B1251" s="36"/>
      <c r="C1251" s="37"/>
      <c r="D1251" s="208" t="s">
        <v>147</v>
      </c>
      <c r="E1251" s="37"/>
      <c r="F1251" s="209" t="s">
        <v>2215</v>
      </c>
      <c r="G1251" s="37"/>
      <c r="H1251" s="37"/>
      <c r="I1251" s="122"/>
      <c r="J1251" s="37"/>
      <c r="K1251" s="37"/>
      <c r="L1251" s="41"/>
      <c r="M1251" s="210"/>
      <c r="N1251" s="77"/>
      <c r="O1251" s="77"/>
      <c r="P1251" s="77"/>
      <c r="Q1251" s="77"/>
      <c r="R1251" s="77"/>
      <c r="S1251" s="77"/>
      <c r="T1251" s="78"/>
      <c r="AT1251" s="15" t="s">
        <v>147</v>
      </c>
      <c r="AU1251" s="15" t="s">
        <v>79</v>
      </c>
    </row>
    <row r="1252" spans="2:65" s="1" customFormat="1" ht="16.5" customHeight="1">
      <c r="B1252" s="36"/>
      <c r="C1252" s="196" t="s">
        <v>2216</v>
      </c>
      <c r="D1252" s="196" t="s">
        <v>140</v>
      </c>
      <c r="E1252" s="197" t="s">
        <v>2217</v>
      </c>
      <c r="F1252" s="198" t="s">
        <v>2218</v>
      </c>
      <c r="G1252" s="199" t="s">
        <v>341</v>
      </c>
      <c r="H1252" s="200">
        <v>16</v>
      </c>
      <c r="I1252" s="201"/>
      <c r="J1252" s="202">
        <f>ROUND(I1252*H1252,2)</f>
        <v>0</v>
      </c>
      <c r="K1252" s="198" t="s">
        <v>144</v>
      </c>
      <c r="L1252" s="41"/>
      <c r="M1252" s="203" t="s">
        <v>19</v>
      </c>
      <c r="N1252" s="204" t="s">
        <v>43</v>
      </c>
      <c r="O1252" s="77"/>
      <c r="P1252" s="205">
        <f>O1252*H1252</f>
        <v>0</v>
      </c>
      <c r="Q1252" s="205">
        <v>0.00287</v>
      </c>
      <c r="R1252" s="205">
        <f>Q1252*H1252</f>
        <v>0.04592</v>
      </c>
      <c r="S1252" s="205">
        <v>0</v>
      </c>
      <c r="T1252" s="206">
        <f>S1252*H1252</f>
        <v>0</v>
      </c>
      <c r="AR1252" s="15" t="s">
        <v>236</v>
      </c>
      <c r="AT1252" s="15" t="s">
        <v>140</v>
      </c>
      <c r="AU1252" s="15" t="s">
        <v>79</v>
      </c>
      <c r="AY1252" s="15" t="s">
        <v>138</v>
      </c>
      <c r="BE1252" s="207">
        <f>IF(N1252="základní",J1252,0)</f>
        <v>0</v>
      </c>
      <c r="BF1252" s="207">
        <f>IF(N1252="snížená",J1252,0)</f>
        <v>0</v>
      </c>
      <c r="BG1252" s="207">
        <f>IF(N1252="zákl. přenesená",J1252,0)</f>
        <v>0</v>
      </c>
      <c r="BH1252" s="207">
        <f>IF(N1252="sníž. přenesená",J1252,0)</f>
        <v>0</v>
      </c>
      <c r="BI1252" s="207">
        <f>IF(N1252="nulová",J1252,0)</f>
        <v>0</v>
      </c>
      <c r="BJ1252" s="15" t="s">
        <v>77</v>
      </c>
      <c r="BK1252" s="207">
        <f>ROUND(I1252*H1252,2)</f>
        <v>0</v>
      </c>
      <c r="BL1252" s="15" t="s">
        <v>236</v>
      </c>
      <c r="BM1252" s="15" t="s">
        <v>2219</v>
      </c>
    </row>
    <row r="1253" spans="2:47" s="1" customFormat="1" ht="12">
      <c r="B1253" s="36"/>
      <c r="C1253" s="37"/>
      <c r="D1253" s="208" t="s">
        <v>147</v>
      </c>
      <c r="E1253" s="37"/>
      <c r="F1253" s="209" t="s">
        <v>2220</v>
      </c>
      <c r="G1253" s="37"/>
      <c r="H1253" s="37"/>
      <c r="I1253" s="122"/>
      <c r="J1253" s="37"/>
      <c r="K1253" s="37"/>
      <c r="L1253" s="41"/>
      <c r="M1253" s="210"/>
      <c r="N1253" s="77"/>
      <c r="O1253" s="77"/>
      <c r="P1253" s="77"/>
      <c r="Q1253" s="77"/>
      <c r="R1253" s="77"/>
      <c r="S1253" s="77"/>
      <c r="T1253" s="78"/>
      <c r="AT1253" s="15" t="s">
        <v>147</v>
      </c>
      <c r="AU1253" s="15" t="s">
        <v>79</v>
      </c>
    </row>
    <row r="1254" spans="2:51" s="11" customFormat="1" ht="12">
      <c r="B1254" s="211"/>
      <c r="C1254" s="212"/>
      <c r="D1254" s="208" t="s">
        <v>149</v>
      </c>
      <c r="E1254" s="213" t="s">
        <v>19</v>
      </c>
      <c r="F1254" s="214" t="s">
        <v>2221</v>
      </c>
      <c r="G1254" s="212"/>
      <c r="H1254" s="215">
        <v>16</v>
      </c>
      <c r="I1254" s="216"/>
      <c r="J1254" s="212"/>
      <c r="K1254" s="212"/>
      <c r="L1254" s="217"/>
      <c r="M1254" s="218"/>
      <c r="N1254" s="219"/>
      <c r="O1254" s="219"/>
      <c r="P1254" s="219"/>
      <c r="Q1254" s="219"/>
      <c r="R1254" s="219"/>
      <c r="S1254" s="219"/>
      <c r="T1254" s="220"/>
      <c r="AT1254" s="221" t="s">
        <v>149</v>
      </c>
      <c r="AU1254" s="221" t="s">
        <v>79</v>
      </c>
      <c r="AV1254" s="11" t="s">
        <v>79</v>
      </c>
      <c r="AW1254" s="11" t="s">
        <v>33</v>
      </c>
      <c r="AX1254" s="11" t="s">
        <v>72</v>
      </c>
      <c r="AY1254" s="221" t="s">
        <v>138</v>
      </c>
    </row>
    <row r="1255" spans="2:65" s="1" customFormat="1" ht="16.5" customHeight="1">
      <c r="B1255" s="36"/>
      <c r="C1255" s="196" t="s">
        <v>2222</v>
      </c>
      <c r="D1255" s="196" t="s">
        <v>140</v>
      </c>
      <c r="E1255" s="197" t="s">
        <v>2223</v>
      </c>
      <c r="F1255" s="198" t="s">
        <v>2224</v>
      </c>
      <c r="G1255" s="199" t="s">
        <v>341</v>
      </c>
      <c r="H1255" s="200">
        <v>12</v>
      </c>
      <c r="I1255" s="201"/>
      <c r="J1255" s="202">
        <f>ROUND(I1255*H1255,2)</f>
        <v>0</v>
      </c>
      <c r="K1255" s="198" t="s">
        <v>144</v>
      </c>
      <c r="L1255" s="41"/>
      <c r="M1255" s="203" t="s">
        <v>19</v>
      </c>
      <c r="N1255" s="204" t="s">
        <v>43</v>
      </c>
      <c r="O1255" s="77"/>
      <c r="P1255" s="205">
        <f>O1255*H1255</f>
        <v>0</v>
      </c>
      <c r="Q1255" s="205">
        <v>0.00227</v>
      </c>
      <c r="R1255" s="205">
        <f>Q1255*H1255</f>
        <v>0.02724</v>
      </c>
      <c r="S1255" s="205">
        <v>0</v>
      </c>
      <c r="T1255" s="206">
        <f>S1255*H1255</f>
        <v>0</v>
      </c>
      <c r="AR1255" s="15" t="s">
        <v>236</v>
      </c>
      <c r="AT1255" s="15" t="s">
        <v>140</v>
      </c>
      <c r="AU1255" s="15" t="s">
        <v>79</v>
      </c>
      <c r="AY1255" s="15" t="s">
        <v>138</v>
      </c>
      <c r="BE1255" s="207">
        <f>IF(N1255="základní",J1255,0)</f>
        <v>0</v>
      </c>
      <c r="BF1255" s="207">
        <f>IF(N1255="snížená",J1255,0)</f>
        <v>0</v>
      </c>
      <c r="BG1255" s="207">
        <f>IF(N1255="zákl. přenesená",J1255,0)</f>
        <v>0</v>
      </c>
      <c r="BH1255" s="207">
        <f>IF(N1255="sníž. přenesená",J1255,0)</f>
        <v>0</v>
      </c>
      <c r="BI1255" s="207">
        <f>IF(N1255="nulová",J1255,0)</f>
        <v>0</v>
      </c>
      <c r="BJ1255" s="15" t="s">
        <v>77</v>
      </c>
      <c r="BK1255" s="207">
        <f>ROUND(I1255*H1255,2)</f>
        <v>0</v>
      </c>
      <c r="BL1255" s="15" t="s">
        <v>236</v>
      </c>
      <c r="BM1255" s="15" t="s">
        <v>2225</v>
      </c>
    </row>
    <row r="1256" spans="2:47" s="1" customFormat="1" ht="12">
      <c r="B1256" s="36"/>
      <c r="C1256" s="37"/>
      <c r="D1256" s="208" t="s">
        <v>147</v>
      </c>
      <c r="E1256" s="37"/>
      <c r="F1256" s="209" t="s">
        <v>2226</v>
      </c>
      <c r="G1256" s="37"/>
      <c r="H1256" s="37"/>
      <c r="I1256" s="122"/>
      <c r="J1256" s="37"/>
      <c r="K1256" s="37"/>
      <c r="L1256" s="41"/>
      <c r="M1256" s="210"/>
      <c r="N1256" s="77"/>
      <c r="O1256" s="77"/>
      <c r="P1256" s="77"/>
      <c r="Q1256" s="77"/>
      <c r="R1256" s="77"/>
      <c r="S1256" s="77"/>
      <c r="T1256" s="78"/>
      <c r="AT1256" s="15" t="s">
        <v>147</v>
      </c>
      <c r="AU1256" s="15" t="s">
        <v>79</v>
      </c>
    </row>
    <row r="1257" spans="2:65" s="1" customFormat="1" ht="16.5" customHeight="1">
      <c r="B1257" s="36"/>
      <c r="C1257" s="196" t="s">
        <v>2227</v>
      </c>
      <c r="D1257" s="196" t="s">
        <v>140</v>
      </c>
      <c r="E1257" s="197" t="s">
        <v>2228</v>
      </c>
      <c r="F1257" s="198" t="s">
        <v>2229</v>
      </c>
      <c r="G1257" s="199" t="s">
        <v>341</v>
      </c>
      <c r="H1257" s="200">
        <v>4</v>
      </c>
      <c r="I1257" s="201"/>
      <c r="J1257" s="202">
        <f>ROUND(I1257*H1257,2)</f>
        <v>0</v>
      </c>
      <c r="K1257" s="198" t="s">
        <v>144</v>
      </c>
      <c r="L1257" s="41"/>
      <c r="M1257" s="203" t="s">
        <v>19</v>
      </c>
      <c r="N1257" s="204" t="s">
        <v>43</v>
      </c>
      <c r="O1257" s="77"/>
      <c r="P1257" s="205">
        <f>O1257*H1257</f>
        <v>0</v>
      </c>
      <c r="Q1257" s="205">
        <v>0.00163</v>
      </c>
      <c r="R1257" s="205">
        <f>Q1257*H1257</f>
        <v>0.00652</v>
      </c>
      <c r="S1257" s="205">
        <v>0</v>
      </c>
      <c r="T1257" s="206">
        <f>S1257*H1257</f>
        <v>0</v>
      </c>
      <c r="AR1257" s="15" t="s">
        <v>236</v>
      </c>
      <c r="AT1257" s="15" t="s">
        <v>140</v>
      </c>
      <c r="AU1257" s="15" t="s">
        <v>79</v>
      </c>
      <c r="AY1257" s="15" t="s">
        <v>138</v>
      </c>
      <c r="BE1257" s="207">
        <f>IF(N1257="základní",J1257,0)</f>
        <v>0</v>
      </c>
      <c r="BF1257" s="207">
        <f>IF(N1257="snížená",J1257,0)</f>
        <v>0</v>
      </c>
      <c r="BG1257" s="207">
        <f>IF(N1257="zákl. přenesená",J1257,0)</f>
        <v>0</v>
      </c>
      <c r="BH1257" s="207">
        <f>IF(N1257="sníž. přenesená",J1257,0)</f>
        <v>0</v>
      </c>
      <c r="BI1257" s="207">
        <f>IF(N1257="nulová",J1257,0)</f>
        <v>0</v>
      </c>
      <c r="BJ1257" s="15" t="s">
        <v>77</v>
      </c>
      <c r="BK1257" s="207">
        <f>ROUND(I1257*H1257,2)</f>
        <v>0</v>
      </c>
      <c r="BL1257" s="15" t="s">
        <v>236</v>
      </c>
      <c r="BM1257" s="15" t="s">
        <v>2230</v>
      </c>
    </row>
    <row r="1258" spans="2:47" s="1" customFormat="1" ht="12">
      <c r="B1258" s="36"/>
      <c r="C1258" s="37"/>
      <c r="D1258" s="208" t="s">
        <v>147</v>
      </c>
      <c r="E1258" s="37"/>
      <c r="F1258" s="209" t="s">
        <v>2231</v>
      </c>
      <c r="G1258" s="37"/>
      <c r="H1258" s="37"/>
      <c r="I1258" s="122"/>
      <c r="J1258" s="37"/>
      <c r="K1258" s="37"/>
      <c r="L1258" s="41"/>
      <c r="M1258" s="210"/>
      <c r="N1258" s="77"/>
      <c r="O1258" s="77"/>
      <c r="P1258" s="77"/>
      <c r="Q1258" s="77"/>
      <c r="R1258" s="77"/>
      <c r="S1258" s="77"/>
      <c r="T1258" s="78"/>
      <c r="AT1258" s="15" t="s">
        <v>147</v>
      </c>
      <c r="AU1258" s="15" t="s">
        <v>79</v>
      </c>
    </row>
    <row r="1259" spans="2:51" s="11" customFormat="1" ht="12">
      <c r="B1259" s="211"/>
      <c r="C1259" s="212"/>
      <c r="D1259" s="208" t="s">
        <v>149</v>
      </c>
      <c r="E1259" s="213" t="s">
        <v>19</v>
      </c>
      <c r="F1259" s="214" t="s">
        <v>2232</v>
      </c>
      <c r="G1259" s="212"/>
      <c r="H1259" s="215">
        <v>4</v>
      </c>
      <c r="I1259" s="216"/>
      <c r="J1259" s="212"/>
      <c r="K1259" s="212"/>
      <c r="L1259" s="217"/>
      <c r="M1259" s="218"/>
      <c r="N1259" s="219"/>
      <c r="O1259" s="219"/>
      <c r="P1259" s="219"/>
      <c r="Q1259" s="219"/>
      <c r="R1259" s="219"/>
      <c r="S1259" s="219"/>
      <c r="T1259" s="220"/>
      <c r="AT1259" s="221" t="s">
        <v>149</v>
      </c>
      <c r="AU1259" s="221" t="s">
        <v>79</v>
      </c>
      <c r="AV1259" s="11" t="s">
        <v>79</v>
      </c>
      <c r="AW1259" s="11" t="s">
        <v>33</v>
      </c>
      <c r="AX1259" s="11" t="s">
        <v>72</v>
      </c>
      <c r="AY1259" s="221" t="s">
        <v>138</v>
      </c>
    </row>
    <row r="1260" spans="2:65" s="1" customFormat="1" ht="16.5" customHeight="1">
      <c r="B1260" s="36"/>
      <c r="C1260" s="196" t="s">
        <v>2233</v>
      </c>
      <c r="D1260" s="196" t="s">
        <v>140</v>
      </c>
      <c r="E1260" s="197" t="s">
        <v>2234</v>
      </c>
      <c r="F1260" s="198" t="s">
        <v>2235</v>
      </c>
      <c r="G1260" s="199" t="s">
        <v>341</v>
      </c>
      <c r="H1260" s="200">
        <v>31.1</v>
      </c>
      <c r="I1260" s="201"/>
      <c r="J1260" s="202">
        <f>ROUND(I1260*H1260,2)</f>
        <v>0</v>
      </c>
      <c r="K1260" s="198" t="s">
        <v>144</v>
      </c>
      <c r="L1260" s="41"/>
      <c r="M1260" s="203" t="s">
        <v>19</v>
      </c>
      <c r="N1260" s="204" t="s">
        <v>43</v>
      </c>
      <c r="O1260" s="77"/>
      <c r="P1260" s="205">
        <f>O1260*H1260</f>
        <v>0</v>
      </c>
      <c r="Q1260" s="205">
        <v>0.00289</v>
      </c>
      <c r="R1260" s="205">
        <f>Q1260*H1260</f>
        <v>0.08987900000000001</v>
      </c>
      <c r="S1260" s="205">
        <v>0</v>
      </c>
      <c r="T1260" s="206">
        <f>S1260*H1260</f>
        <v>0</v>
      </c>
      <c r="AR1260" s="15" t="s">
        <v>236</v>
      </c>
      <c r="AT1260" s="15" t="s">
        <v>140</v>
      </c>
      <c r="AU1260" s="15" t="s">
        <v>79</v>
      </c>
      <c r="AY1260" s="15" t="s">
        <v>138</v>
      </c>
      <c r="BE1260" s="207">
        <f>IF(N1260="základní",J1260,0)</f>
        <v>0</v>
      </c>
      <c r="BF1260" s="207">
        <f>IF(N1260="snížená",J1260,0)</f>
        <v>0</v>
      </c>
      <c r="BG1260" s="207">
        <f>IF(N1260="zákl. přenesená",J1260,0)</f>
        <v>0</v>
      </c>
      <c r="BH1260" s="207">
        <f>IF(N1260="sníž. přenesená",J1260,0)</f>
        <v>0</v>
      </c>
      <c r="BI1260" s="207">
        <f>IF(N1260="nulová",J1260,0)</f>
        <v>0</v>
      </c>
      <c r="BJ1260" s="15" t="s">
        <v>77</v>
      </c>
      <c r="BK1260" s="207">
        <f>ROUND(I1260*H1260,2)</f>
        <v>0</v>
      </c>
      <c r="BL1260" s="15" t="s">
        <v>236</v>
      </c>
      <c r="BM1260" s="15" t="s">
        <v>2236</v>
      </c>
    </row>
    <row r="1261" spans="2:47" s="1" customFormat="1" ht="12">
      <c r="B1261" s="36"/>
      <c r="C1261" s="37"/>
      <c r="D1261" s="208" t="s">
        <v>147</v>
      </c>
      <c r="E1261" s="37"/>
      <c r="F1261" s="209" t="s">
        <v>2237</v>
      </c>
      <c r="G1261" s="37"/>
      <c r="H1261" s="37"/>
      <c r="I1261" s="122"/>
      <c r="J1261" s="37"/>
      <c r="K1261" s="37"/>
      <c r="L1261" s="41"/>
      <c r="M1261" s="210"/>
      <c r="N1261" s="77"/>
      <c r="O1261" s="77"/>
      <c r="P1261" s="77"/>
      <c r="Q1261" s="77"/>
      <c r="R1261" s="77"/>
      <c r="S1261" s="77"/>
      <c r="T1261" s="78"/>
      <c r="AT1261" s="15" t="s">
        <v>147</v>
      </c>
      <c r="AU1261" s="15" t="s">
        <v>79</v>
      </c>
    </row>
    <row r="1262" spans="2:51" s="11" customFormat="1" ht="12">
      <c r="B1262" s="211"/>
      <c r="C1262" s="212"/>
      <c r="D1262" s="208" t="s">
        <v>149</v>
      </c>
      <c r="E1262" s="213" t="s">
        <v>19</v>
      </c>
      <c r="F1262" s="214" t="s">
        <v>2238</v>
      </c>
      <c r="G1262" s="212"/>
      <c r="H1262" s="215">
        <v>31.1</v>
      </c>
      <c r="I1262" s="216"/>
      <c r="J1262" s="212"/>
      <c r="K1262" s="212"/>
      <c r="L1262" s="217"/>
      <c r="M1262" s="218"/>
      <c r="N1262" s="219"/>
      <c r="O1262" s="219"/>
      <c r="P1262" s="219"/>
      <c r="Q1262" s="219"/>
      <c r="R1262" s="219"/>
      <c r="S1262" s="219"/>
      <c r="T1262" s="220"/>
      <c r="AT1262" s="221" t="s">
        <v>149</v>
      </c>
      <c r="AU1262" s="221" t="s">
        <v>79</v>
      </c>
      <c r="AV1262" s="11" t="s">
        <v>79</v>
      </c>
      <c r="AW1262" s="11" t="s">
        <v>33</v>
      </c>
      <c r="AX1262" s="11" t="s">
        <v>72</v>
      </c>
      <c r="AY1262" s="221" t="s">
        <v>138</v>
      </c>
    </row>
    <row r="1263" spans="2:65" s="1" customFormat="1" ht="16.5" customHeight="1">
      <c r="B1263" s="36"/>
      <c r="C1263" s="196" t="s">
        <v>2239</v>
      </c>
      <c r="D1263" s="196" t="s">
        <v>140</v>
      </c>
      <c r="E1263" s="197" t="s">
        <v>2240</v>
      </c>
      <c r="F1263" s="198" t="s">
        <v>2241</v>
      </c>
      <c r="G1263" s="199" t="s">
        <v>341</v>
      </c>
      <c r="H1263" s="200">
        <v>12</v>
      </c>
      <c r="I1263" s="201"/>
      <c r="J1263" s="202">
        <f>ROUND(I1263*H1263,2)</f>
        <v>0</v>
      </c>
      <c r="K1263" s="198" t="s">
        <v>144</v>
      </c>
      <c r="L1263" s="41"/>
      <c r="M1263" s="203" t="s">
        <v>19</v>
      </c>
      <c r="N1263" s="204" t="s">
        <v>43</v>
      </c>
      <c r="O1263" s="77"/>
      <c r="P1263" s="205">
        <f>O1263*H1263</f>
        <v>0</v>
      </c>
      <c r="Q1263" s="205">
        <v>0.00137</v>
      </c>
      <c r="R1263" s="205">
        <f>Q1263*H1263</f>
        <v>0.01644</v>
      </c>
      <c r="S1263" s="205">
        <v>0</v>
      </c>
      <c r="T1263" s="206">
        <f>S1263*H1263</f>
        <v>0</v>
      </c>
      <c r="AR1263" s="15" t="s">
        <v>236</v>
      </c>
      <c r="AT1263" s="15" t="s">
        <v>140</v>
      </c>
      <c r="AU1263" s="15" t="s">
        <v>79</v>
      </c>
      <c r="AY1263" s="15" t="s">
        <v>138</v>
      </c>
      <c r="BE1263" s="207">
        <f>IF(N1263="základní",J1263,0)</f>
        <v>0</v>
      </c>
      <c r="BF1263" s="207">
        <f>IF(N1263="snížená",J1263,0)</f>
        <v>0</v>
      </c>
      <c r="BG1263" s="207">
        <f>IF(N1263="zákl. přenesená",J1263,0)</f>
        <v>0</v>
      </c>
      <c r="BH1263" s="207">
        <f>IF(N1263="sníž. přenesená",J1263,0)</f>
        <v>0</v>
      </c>
      <c r="BI1263" s="207">
        <f>IF(N1263="nulová",J1263,0)</f>
        <v>0</v>
      </c>
      <c r="BJ1263" s="15" t="s">
        <v>77</v>
      </c>
      <c r="BK1263" s="207">
        <f>ROUND(I1263*H1263,2)</f>
        <v>0</v>
      </c>
      <c r="BL1263" s="15" t="s">
        <v>236</v>
      </c>
      <c r="BM1263" s="15" t="s">
        <v>2242</v>
      </c>
    </row>
    <row r="1264" spans="2:47" s="1" customFormat="1" ht="12">
      <c r="B1264" s="36"/>
      <c r="C1264" s="37"/>
      <c r="D1264" s="208" t="s">
        <v>147</v>
      </c>
      <c r="E1264" s="37"/>
      <c r="F1264" s="209" t="s">
        <v>2243</v>
      </c>
      <c r="G1264" s="37"/>
      <c r="H1264" s="37"/>
      <c r="I1264" s="122"/>
      <c r="J1264" s="37"/>
      <c r="K1264" s="37"/>
      <c r="L1264" s="41"/>
      <c r="M1264" s="210"/>
      <c r="N1264" s="77"/>
      <c r="O1264" s="77"/>
      <c r="P1264" s="77"/>
      <c r="Q1264" s="77"/>
      <c r="R1264" s="77"/>
      <c r="S1264" s="77"/>
      <c r="T1264" s="78"/>
      <c r="AT1264" s="15" t="s">
        <v>147</v>
      </c>
      <c r="AU1264" s="15" t="s">
        <v>79</v>
      </c>
    </row>
    <row r="1265" spans="2:51" s="11" customFormat="1" ht="12">
      <c r="B1265" s="211"/>
      <c r="C1265" s="212"/>
      <c r="D1265" s="208" t="s">
        <v>149</v>
      </c>
      <c r="E1265" s="213" t="s">
        <v>19</v>
      </c>
      <c r="F1265" s="214" t="s">
        <v>2244</v>
      </c>
      <c r="G1265" s="212"/>
      <c r="H1265" s="215">
        <v>12</v>
      </c>
      <c r="I1265" s="216"/>
      <c r="J1265" s="212"/>
      <c r="K1265" s="212"/>
      <c r="L1265" s="217"/>
      <c r="M1265" s="218"/>
      <c r="N1265" s="219"/>
      <c r="O1265" s="219"/>
      <c r="P1265" s="219"/>
      <c r="Q1265" s="219"/>
      <c r="R1265" s="219"/>
      <c r="S1265" s="219"/>
      <c r="T1265" s="220"/>
      <c r="AT1265" s="221" t="s">
        <v>149</v>
      </c>
      <c r="AU1265" s="221" t="s">
        <v>79</v>
      </c>
      <c r="AV1265" s="11" t="s">
        <v>79</v>
      </c>
      <c r="AW1265" s="11" t="s">
        <v>33</v>
      </c>
      <c r="AX1265" s="11" t="s">
        <v>72</v>
      </c>
      <c r="AY1265" s="221" t="s">
        <v>138</v>
      </c>
    </row>
    <row r="1266" spans="2:65" s="1" customFormat="1" ht="16.5" customHeight="1">
      <c r="B1266" s="36"/>
      <c r="C1266" s="196" t="s">
        <v>2245</v>
      </c>
      <c r="D1266" s="196" t="s">
        <v>140</v>
      </c>
      <c r="E1266" s="197" t="s">
        <v>2246</v>
      </c>
      <c r="F1266" s="198" t="s">
        <v>2247</v>
      </c>
      <c r="G1266" s="199" t="s">
        <v>360</v>
      </c>
      <c r="H1266" s="200">
        <v>1</v>
      </c>
      <c r="I1266" s="201"/>
      <c r="J1266" s="202">
        <f>ROUND(I1266*H1266,2)</f>
        <v>0</v>
      </c>
      <c r="K1266" s="198" t="s">
        <v>144</v>
      </c>
      <c r="L1266" s="41"/>
      <c r="M1266" s="203" t="s">
        <v>19</v>
      </c>
      <c r="N1266" s="204" t="s">
        <v>43</v>
      </c>
      <c r="O1266" s="77"/>
      <c r="P1266" s="205">
        <f>O1266*H1266</f>
        <v>0</v>
      </c>
      <c r="Q1266" s="205">
        <v>0.0002</v>
      </c>
      <c r="R1266" s="205">
        <f>Q1266*H1266</f>
        <v>0.0002</v>
      </c>
      <c r="S1266" s="205">
        <v>0</v>
      </c>
      <c r="T1266" s="206">
        <f>S1266*H1266</f>
        <v>0</v>
      </c>
      <c r="AR1266" s="15" t="s">
        <v>236</v>
      </c>
      <c r="AT1266" s="15" t="s">
        <v>140</v>
      </c>
      <c r="AU1266" s="15" t="s">
        <v>79</v>
      </c>
      <c r="AY1266" s="15" t="s">
        <v>138</v>
      </c>
      <c r="BE1266" s="207">
        <f>IF(N1266="základní",J1266,0)</f>
        <v>0</v>
      </c>
      <c r="BF1266" s="207">
        <f>IF(N1266="snížená",J1266,0)</f>
        <v>0</v>
      </c>
      <c r="BG1266" s="207">
        <f>IF(N1266="zákl. přenesená",J1266,0)</f>
        <v>0</v>
      </c>
      <c r="BH1266" s="207">
        <f>IF(N1266="sníž. přenesená",J1266,0)</f>
        <v>0</v>
      </c>
      <c r="BI1266" s="207">
        <f>IF(N1266="nulová",J1266,0)</f>
        <v>0</v>
      </c>
      <c r="BJ1266" s="15" t="s">
        <v>77</v>
      </c>
      <c r="BK1266" s="207">
        <f>ROUND(I1266*H1266,2)</f>
        <v>0</v>
      </c>
      <c r="BL1266" s="15" t="s">
        <v>236</v>
      </c>
      <c r="BM1266" s="15" t="s">
        <v>2248</v>
      </c>
    </row>
    <row r="1267" spans="2:47" s="1" customFormat="1" ht="12">
      <c r="B1267" s="36"/>
      <c r="C1267" s="37"/>
      <c r="D1267" s="208" t="s">
        <v>147</v>
      </c>
      <c r="E1267" s="37"/>
      <c r="F1267" s="209" t="s">
        <v>2249</v>
      </c>
      <c r="G1267" s="37"/>
      <c r="H1267" s="37"/>
      <c r="I1267" s="122"/>
      <c r="J1267" s="37"/>
      <c r="K1267" s="37"/>
      <c r="L1267" s="41"/>
      <c r="M1267" s="210"/>
      <c r="N1267" s="77"/>
      <c r="O1267" s="77"/>
      <c r="P1267" s="77"/>
      <c r="Q1267" s="77"/>
      <c r="R1267" s="77"/>
      <c r="S1267" s="77"/>
      <c r="T1267" s="78"/>
      <c r="AT1267" s="15" t="s">
        <v>147</v>
      </c>
      <c r="AU1267" s="15" t="s">
        <v>79</v>
      </c>
    </row>
    <row r="1268" spans="2:65" s="1" customFormat="1" ht="16.5" customHeight="1">
      <c r="B1268" s="36"/>
      <c r="C1268" s="196" t="s">
        <v>2250</v>
      </c>
      <c r="D1268" s="196" t="s">
        <v>140</v>
      </c>
      <c r="E1268" s="197" t="s">
        <v>2251</v>
      </c>
      <c r="F1268" s="198" t="s">
        <v>2252</v>
      </c>
      <c r="G1268" s="199" t="s">
        <v>360</v>
      </c>
      <c r="H1268" s="200">
        <v>2</v>
      </c>
      <c r="I1268" s="201"/>
      <c r="J1268" s="202">
        <f>ROUND(I1268*H1268,2)</f>
        <v>0</v>
      </c>
      <c r="K1268" s="198" t="s">
        <v>144</v>
      </c>
      <c r="L1268" s="41"/>
      <c r="M1268" s="203" t="s">
        <v>19</v>
      </c>
      <c r="N1268" s="204" t="s">
        <v>43</v>
      </c>
      <c r="O1268" s="77"/>
      <c r="P1268" s="205">
        <f>O1268*H1268</f>
        <v>0</v>
      </c>
      <c r="Q1268" s="205">
        <v>0.0002</v>
      </c>
      <c r="R1268" s="205">
        <f>Q1268*H1268</f>
        <v>0.0004</v>
      </c>
      <c r="S1268" s="205">
        <v>0</v>
      </c>
      <c r="T1268" s="206">
        <f>S1268*H1268</f>
        <v>0</v>
      </c>
      <c r="AR1268" s="15" t="s">
        <v>236</v>
      </c>
      <c r="AT1268" s="15" t="s">
        <v>140</v>
      </c>
      <c r="AU1268" s="15" t="s">
        <v>79</v>
      </c>
      <c r="AY1268" s="15" t="s">
        <v>138</v>
      </c>
      <c r="BE1268" s="207">
        <f>IF(N1268="základní",J1268,0)</f>
        <v>0</v>
      </c>
      <c r="BF1268" s="207">
        <f>IF(N1268="snížená",J1268,0)</f>
        <v>0</v>
      </c>
      <c r="BG1268" s="207">
        <f>IF(N1268="zákl. přenesená",J1268,0)</f>
        <v>0</v>
      </c>
      <c r="BH1268" s="207">
        <f>IF(N1268="sníž. přenesená",J1268,0)</f>
        <v>0</v>
      </c>
      <c r="BI1268" s="207">
        <f>IF(N1268="nulová",J1268,0)</f>
        <v>0</v>
      </c>
      <c r="BJ1268" s="15" t="s">
        <v>77</v>
      </c>
      <c r="BK1268" s="207">
        <f>ROUND(I1268*H1268,2)</f>
        <v>0</v>
      </c>
      <c r="BL1268" s="15" t="s">
        <v>236</v>
      </c>
      <c r="BM1268" s="15" t="s">
        <v>2253</v>
      </c>
    </row>
    <row r="1269" spans="2:47" s="1" customFormat="1" ht="12">
      <c r="B1269" s="36"/>
      <c r="C1269" s="37"/>
      <c r="D1269" s="208" t="s">
        <v>147</v>
      </c>
      <c r="E1269" s="37"/>
      <c r="F1269" s="209" t="s">
        <v>2254</v>
      </c>
      <c r="G1269" s="37"/>
      <c r="H1269" s="37"/>
      <c r="I1269" s="122"/>
      <c r="J1269" s="37"/>
      <c r="K1269" s="37"/>
      <c r="L1269" s="41"/>
      <c r="M1269" s="210"/>
      <c r="N1269" s="77"/>
      <c r="O1269" s="77"/>
      <c r="P1269" s="77"/>
      <c r="Q1269" s="77"/>
      <c r="R1269" s="77"/>
      <c r="S1269" s="77"/>
      <c r="T1269" s="78"/>
      <c r="AT1269" s="15" t="s">
        <v>147</v>
      </c>
      <c r="AU1269" s="15" t="s">
        <v>79</v>
      </c>
    </row>
    <row r="1270" spans="2:65" s="1" customFormat="1" ht="16.5" customHeight="1">
      <c r="B1270" s="36"/>
      <c r="C1270" s="196" t="s">
        <v>2255</v>
      </c>
      <c r="D1270" s="196" t="s">
        <v>140</v>
      </c>
      <c r="E1270" s="197" t="s">
        <v>2256</v>
      </c>
      <c r="F1270" s="198" t="s">
        <v>2257</v>
      </c>
      <c r="G1270" s="199" t="s">
        <v>341</v>
      </c>
      <c r="H1270" s="200">
        <v>4</v>
      </c>
      <c r="I1270" s="201"/>
      <c r="J1270" s="202">
        <f>ROUND(I1270*H1270,2)</f>
        <v>0</v>
      </c>
      <c r="K1270" s="198" t="s">
        <v>144</v>
      </c>
      <c r="L1270" s="41"/>
      <c r="M1270" s="203" t="s">
        <v>19</v>
      </c>
      <c r="N1270" s="204" t="s">
        <v>43</v>
      </c>
      <c r="O1270" s="77"/>
      <c r="P1270" s="205">
        <f>O1270*H1270</f>
        <v>0</v>
      </c>
      <c r="Q1270" s="205">
        <v>0.00182</v>
      </c>
      <c r="R1270" s="205">
        <f>Q1270*H1270</f>
        <v>0.00728</v>
      </c>
      <c r="S1270" s="205">
        <v>0</v>
      </c>
      <c r="T1270" s="206">
        <f>S1270*H1270</f>
        <v>0</v>
      </c>
      <c r="AR1270" s="15" t="s">
        <v>236</v>
      </c>
      <c r="AT1270" s="15" t="s">
        <v>140</v>
      </c>
      <c r="AU1270" s="15" t="s">
        <v>79</v>
      </c>
      <c r="AY1270" s="15" t="s">
        <v>138</v>
      </c>
      <c r="BE1270" s="207">
        <f>IF(N1270="základní",J1270,0)</f>
        <v>0</v>
      </c>
      <c r="BF1270" s="207">
        <f>IF(N1270="snížená",J1270,0)</f>
        <v>0</v>
      </c>
      <c r="BG1270" s="207">
        <f>IF(N1270="zákl. přenesená",J1270,0)</f>
        <v>0</v>
      </c>
      <c r="BH1270" s="207">
        <f>IF(N1270="sníž. přenesená",J1270,0)</f>
        <v>0</v>
      </c>
      <c r="BI1270" s="207">
        <f>IF(N1270="nulová",J1270,0)</f>
        <v>0</v>
      </c>
      <c r="BJ1270" s="15" t="s">
        <v>77</v>
      </c>
      <c r="BK1270" s="207">
        <f>ROUND(I1270*H1270,2)</f>
        <v>0</v>
      </c>
      <c r="BL1270" s="15" t="s">
        <v>236</v>
      </c>
      <c r="BM1270" s="15" t="s">
        <v>2258</v>
      </c>
    </row>
    <row r="1271" spans="2:47" s="1" customFormat="1" ht="12">
      <c r="B1271" s="36"/>
      <c r="C1271" s="37"/>
      <c r="D1271" s="208" t="s">
        <v>147</v>
      </c>
      <c r="E1271" s="37"/>
      <c r="F1271" s="209" t="s">
        <v>2259</v>
      </c>
      <c r="G1271" s="37"/>
      <c r="H1271" s="37"/>
      <c r="I1271" s="122"/>
      <c r="J1271" s="37"/>
      <c r="K1271" s="37"/>
      <c r="L1271" s="41"/>
      <c r="M1271" s="210"/>
      <c r="N1271" s="77"/>
      <c r="O1271" s="77"/>
      <c r="P1271" s="77"/>
      <c r="Q1271" s="77"/>
      <c r="R1271" s="77"/>
      <c r="S1271" s="77"/>
      <c r="T1271" s="78"/>
      <c r="AT1271" s="15" t="s">
        <v>147</v>
      </c>
      <c r="AU1271" s="15" t="s">
        <v>79</v>
      </c>
    </row>
    <row r="1272" spans="2:51" s="11" customFormat="1" ht="12">
      <c r="B1272" s="211"/>
      <c r="C1272" s="212"/>
      <c r="D1272" s="208" t="s">
        <v>149</v>
      </c>
      <c r="E1272" s="213" t="s">
        <v>19</v>
      </c>
      <c r="F1272" s="214" t="s">
        <v>2260</v>
      </c>
      <c r="G1272" s="212"/>
      <c r="H1272" s="215">
        <v>4</v>
      </c>
      <c r="I1272" s="216"/>
      <c r="J1272" s="212"/>
      <c r="K1272" s="212"/>
      <c r="L1272" s="217"/>
      <c r="M1272" s="218"/>
      <c r="N1272" s="219"/>
      <c r="O1272" s="219"/>
      <c r="P1272" s="219"/>
      <c r="Q1272" s="219"/>
      <c r="R1272" s="219"/>
      <c r="S1272" s="219"/>
      <c r="T1272" s="220"/>
      <c r="AT1272" s="221" t="s">
        <v>149</v>
      </c>
      <c r="AU1272" s="221" t="s">
        <v>79</v>
      </c>
      <c r="AV1272" s="11" t="s">
        <v>79</v>
      </c>
      <c r="AW1272" s="11" t="s">
        <v>33</v>
      </c>
      <c r="AX1272" s="11" t="s">
        <v>72</v>
      </c>
      <c r="AY1272" s="221" t="s">
        <v>138</v>
      </c>
    </row>
    <row r="1273" spans="2:65" s="1" customFormat="1" ht="16.5" customHeight="1">
      <c r="B1273" s="36"/>
      <c r="C1273" s="196" t="s">
        <v>2261</v>
      </c>
      <c r="D1273" s="196" t="s">
        <v>140</v>
      </c>
      <c r="E1273" s="197" t="s">
        <v>2262</v>
      </c>
      <c r="F1273" s="198" t="s">
        <v>2263</v>
      </c>
      <c r="G1273" s="199" t="s">
        <v>264</v>
      </c>
      <c r="H1273" s="200">
        <v>0.213</v>
      </c>
      <c r="I1273" s="201"/>
      <c r="J1273" s="202">
        <f>ROUND(I1273*H1273,2)</f>
        <v>0</v>
      </c>
      <c r="K1273" s="198" t="s">
        <v>144</v>
      </c>
      <c r="L1273" s="41"/>
      <c r="M1273" s="203" t="s">
        <v>19</v>
      </c>
      <c r="N1273" s="204" t="s">
        <v>43</v>
      </c>
      <c r="O1273" s="77"/>
      <c r="P1273" s="205">
        <f>O1273*H1273</f>
        <v>0</v>
      </c>
      <c r="Q1273" s="205">
        <v>0</v>
      </c>
      <c r="R1273" s="205">
        <f>Q1273*H1273</f>
        <v>0</v>
      </c>
      <c r="S1273" s="205">
        <v>0</v>
      </c>
      <c r="T1273" s="206">
        <f>S1273*H1273</f>
        <v>0</v>
      </c>
      <c r="AR1273" s="15" t="s">
        <v>236</v>
      </c>
      <c r="AT1273" s="15" t="s">
        <v>140</v>
      </c>
      <c r="AU1273" s="15" t="s">
        <v>79</v>
      </c>
      <c r="AY1273" s="15" t="s">
        <v>138</v>
      </c>
      <c r="BE1273" s="207">
        <f>IF(N1273="základní",J1273,0)</f>
        <v>0</v>
      </c>
      <c r="BF1273" s="207">
        <f>IF(N1273="snížená",J1273,0)</f>
        <v>0</v>
      </c>
      <c r="BG1273" s="207">
        <f>IF(N1273="zákl. přenesená",J1273,0)</f>
        <v>0</v>
      </c>
      <c r="BH1273" s="207">
        <f>IF(N1273="sníž. přenesená",J1273,0)</f>
        <v>0</v>
      </c>
      <c r="BI1273" s="207">
        <f>IF(N1273="nulová",J1273,0)</f>
        <v>0</v>
      </c>
      <c r="BJ1273" s="15" t="s">
        <v>77</v>
      </c>
      <c r="BK1273" s="207">
        <f>ROUND(I1273*H1273,2)</f>
        <v>0</v>
      </c>
      <c r="BL1273" s="15" t="s">
        <v>236</v>
      </c>
      <c r="BM1273" s="15" t="s">
        <v>2264</v>
      </c>
    </row>
    <row r="1274" spans="2:47" s="1" customFormat="1" ht="12">
      <c r="B1274" s="36"/>
      <c r="C1274" s="37"/>
      <c r="D1274" s="208" t="s">
        <v>147</v>
      </c>
      <c r="E1274" s="37"/>
      <c r="F1274" s="209" t="s">
        <v>2265</v>
      </c>
      <c r="G1274" s="37"/>
      <c r="H1274" s="37"/>
      <c r="I1274" s="122"/>
      <c r="J1274" s="37"/>
      <c r="K1274" s="37"/>
      <c r="L1274" s="41"/>
      <c r="M1274" s="210"/>
      <c r="N1274" s="77"/>
      <c r="O1274" s="77"/>
      <c r="P1274" s="77"/>
      <c r="Q1274" s="77"/>
      <c r="R1274" s="77"/>
      <c r="S1274" s="77"/>
      <c r="T1274" s="78"/>
      <c r="AT1274" s="15" t="s">
        <v>147</v>
      </c>
      <c r="AU1274" s="15" t="s">
        <v>79</v>
      </c>
    </row>
    <row r="1275" spans="2:65" s="1" customFormat="1" ht="16.5" customHeight="1">
      <c r="B1275" s="36"/>
      <c r="C1275" s="196" t="s">
        <v>2266</v>
      </c>
      <c r="D1275" s="196" t="s">
        <v>140</v>
      </c>
      <c r="E1275" s="197" t="s">
        <v>2267</v>
      </c>
      <c r="F1275" s="198" t="s">
        <v>2268</v>
      </c>
      <c r="G1275" s="199" t="s">
        <v>264</v>
      </c>
      <c r="H1275" s="200">
        <v>0.213</v>
      </c>
      <c r="I1275" s="201"/>
      <c r="J1275" s="202">
        <f>ROUND(I1275*H1275,2)</f>
        <v>0</v>
      </c>
      <c r="K1275" s="198" t="s">
        <v>144</v>
      </c>
      <c r="L1275" s="41"/>
      <c r="M1275" s="203" t="s">
        <v>19</v>
      </c>
      <c r="N1275" s="204" t="s">
        <v>43</v>
      </c>
      <c r="O1275" s="77"/>
      <c r="P1275" s="205">
        <f>O1275*H1275</f>
        <v>0</v>
      </c>
      <c r="Q1275" s="205">
        <v>0</v>
      </c>
      <c r="R1275" s="205">
        <f>Q1275*H1275</f>
        <v>0</v>
      </c>
      <c r="S1275" s="205">
        <v>0</v>
      </c>
      <c r="T1275" s="206">
        <f>S1275*H1275</f>
        <v>0</v>
      </c>
      <c r="AR1275" s="15" t="s">
        <v>236</v>
      </c>
      <c r="AT1275" s="15" t="s">
        <v>140</v>
      </c>
      <c r="AU1275" s="15" t="s">
        <v>79</v>
      </c>
      <c r="AY1275" s="15" t="s">
        <v>138</v>
      </c>
      <c r="BE1275" s="207">
        <f>IF(N1275="základní",J1275,0)</f>
        <v>0</v>
      </c>
      <c r="BF1275" s="207">
        <f>IF(N1275="snížená",J1275,0)</f>
        <v>0</v>
      </c>
      <c r="BG1275" s="207">
        <f>IF(N1275="zákl. přenesená",J1275,0)</f>
        <v>0</v>
      </c>
      <c r="BH1275" s="207">
        <f>IF(N1275="sníž. přenesená",J1275,0)</f>
        <v>0</v>
      </c>
      <c r="BI1275" s="207">
        <f>IF(N1275="nulová",J1275,0)</f>
        <v>0</v>
      </c>
      <c r="BJ1275" s="15" t="s">
        <v>77</v>
      </c>
      <c r="BK1275" s="207">
        <f>ROUND(I1275*H1275,2)</f>
        <v>0</v>
      </c>
      <c r="BL1275" s="15" t="s">
        <v>236</v>
      </c>
      <c r="BM1275" s="15" t="s">
        <v>2269</v>
      </c>
    </row>
    <row r="1276" spans="2:47" s="1" customFormat="1" ht="12">
      <c r="B1276" s="36"/>
      <c r="C1276" s="37"/>
      <c r="D1276" s="208" t="s">
        <v>147</v>
      </c>
      <c r="E1276" s="37"/>
      <c r="F1276" s="209" t="s">
        <v>2270</v>
      </c>
      <c r="G1276" s="37"/>
      <c r="H1276" s="37"/>
      <c r="I1276" s="122"/>
      <c r="J1276" s="37"/>
      <c r="K1276" s="37"/>
      <c r="L1276" s="41"/>
      <c r="M1276" s="210"/>
      <c r="N1276" s="77"/>
      <c r="O1276" s="77"/>
      <c r="P1276" s="77"/>
      <c r="Q1276" s="77"/>
      <c r="R1276" s="77"/>
      <c r="S1276" s="77"/>
      <c r="T1276" s="78"/>
      <c r="AT1276" s="15" t="s">
        <v>147</v>
      </c>
      <c r="AU1276" s="15" t="s">
        <v>79</v>
      </c>
    </row>
    <row r="1277" spans="2:63" s="10" customFormat="1" ht="22.8" customHeight="1">
      <c r="B1277" s="180"/>
      <c r="C1277" s="181"/>
      <c r="D1277" s="182" t="s">
        <v>71</v>
      </c>
      <c r="E1277" s="194" t="s">
        <v>2271</v>
      </c>
      <c r="F1277" s="194" t="s">
        <v>2272</v>
      </c>
      <c r="G1277" s="181"/>
      <c r="H1277" s="181"/>
      <c r="I1277" s="184"/>
      <c r="J1277" s="195">
        <f>BK1277</f>
        <v>0</v>
      </c>
      <c r="K1277" s="181"/>
      <c r="L1277" s="186"/>
      <c r="M1277" s="187"/>
      <c r="N1277" s="188"/>
      <c r="O1277" s="188"/>
      <c r="P1277" s="189">
        <f>SUM(P1278:P1290)</f>
        <v>0</v>
      </c>
      <c r="Q1277" s="188"/>
      <c r="R1277" s="189">
        <f>SUM(R1278:R1290)</f>
        <v>0.004522</v>
      </c>
      <c r="S1277" s="188"/>
      <c r="T1277" s="190">
        <f>SUM(T1278:T1290)</f>
        <v>0</v>
      </c>
      <c r="AR1277" s="191" t="s">
        <v>79</v>
      </c>
      <c r="AT1277" s="192" t="s">
        <v>71</v>
      </c>
      <c r="AU1277" s="192" t="s">
        <v>77</v>
      </c>
      <c r="AY1277" s="191" t="s">
        <v>138</v>
      </c>
      <c r="BK1277" s="193">
        <f>SUM(BK1278:BK1290)</f>
        <v>0</v>
      </c>
    </row>
    <row r="1278" spans="2:65" s="1" customFormat="1" ht="16.5" customHeight="1">
      <c r="B1278" s="36"/>
      <c r="C1278" s="196" t="s">
        <v>2273</v>
      </c>
      <c r="D1278" s="196" t="s">
        <v>140</v>
      </c>
      <c r="E1278" s="197" t="s">
        <v>2274</v>
      </c>
      <c r="F1278" s="198" t="s">
        <v>2275</v>
      </c>
      <c r="G1278" s="199" t="s">
        <v>167</v>
      </c>
      <c r="H1278" s="200">
        <v>21</v>
      </c>
      <c r="I1278" s="201"/>
      <c r="J1278" s="202">
        <f>ROUND(I1278*H1278,2)</f>
        <v>0</v>
      </c>
      <c r="K1278" s="198" t="s">
        <v>144</v>
      </c>
      <c r="L1278" s="41"/>
      <c r="M1278" s="203" t="s">
        <v>19</v>
      </c>
      <c r="N1278" s="204" t="s">
        <v>43</v>
      </c>
      <c r="O1278" s="77"/>
      <c r="P1278" s="205">
        <f>O1278*H1278</f>
        <v>0</v>
      </c>
      <c r="Q1278" s="205">
        <v>1E-05</v>
      </c>
      <c r="R1278" s="205">
        <f>Q1278*H1278</f>
        <v>0.00021</v>
      </c>
      <c r="S1278" s="205">
        <v>0</v>
      </c>
      <c r="T1278" s="206">
        <f>S1278*H1278</f>
        <v>0</v>
      </c>
      <c r="AR1278" s="15" t="s">
        <v>236</v>
      </c>
      <c r="AT1278" s="15" t="s">
        <v>140</v>
      </c>
      <c r="AU1278" s="15" t="s">
        <v>79</v>
      </c>
      <c r="AY1278" s="15" t="s">
        <v>138</v>
      </c>
      <c r="BE1278" s="207">
        <f>IF(N1278="základní",J1278,0)</f>
        <v>0</v>
      </c>
      <c r="BF1278" s="207">
        <f>IF(N1278="snížená",J1278,0)</f>
        <v>0</v>
      </c>
      <c r="BG1278" s="207">
        <f>IF(N1278="zákl. přenesená",J1278,0)</f>
        <v>0</v>
      </c>
      <c r="BH1278" s="207">
        <f>IF(N1278="sníž. přenesená",J1278,0)</f>
        <v>0</v>
      </c>
      <c r="BI1278" s="207">
        <f>IF(N1278="nulová",J1278,0)</f>
        <v>0</v>
      </c>
      <c r="BJ1278" s="15" t="s">
        <v>77</v>
      </c>
      <c r="BK1278" s="207">
        <f>ROUND(I1278*H1278,2)</f>
        <v>0</v>
      </c>
      <c r="BL1278" s="15" t="s">
        <v>236</v>
      </c>
      <c r="BM1278" s="15" t="s">
        <v>2276</v>
      </c>
    </row>
    <row r="1279" spans="2:47" s="1" customFormat="1" ht="12">
      <c r="B1279" s="36"/>
      <c r="C1279" s="37"/>
      <c r="D1279" s="208" t="s">
        <v>147</v>
      </c>
      <c r="E1279" s="37"/>
      <c r="F1279" s="209" t="s">
        <v>2277</v>
      </c>
      <c r="G1279" s="37"/>
      <c r="H1279" s="37"/>
      <c r="I1279" s="122"/>
      <c r="J1279" s="37"/>
      <c r="K1279" s="37"/>
      <c r="L1279" s="41"/>
      <c r="M1279" s="210"/>
      <c r="N1279" s="77"/>
      <c r="O1279" s="77"/>
      <c r="P1279" s="77"/>
      <c r="Q1279" s="77"/>
      <c r="R1279" s="77"/>
      <c r="S1279" s="77"/>
      <c r="T1279" s="78"/>
      <c r="AT1279" s="15" t="s">
        <v>147</v>
      </c>
      <c r="AU1279" s="15" t="s">
        <v>79</v>
      </c>
    </row>
    <row r="1280" spans="2:51" s="11" customFormat="1" ht="12">
      <c r="B1280" s="211"/>
      <c r="C1280" s="212"/>
      <c r="D1280" s="208" t="s">
        <v>149</v>
      </c>
      <c r="E1280" s="213" t="s">
        <v>19</v>
      </c>
      <c r="F1280" s="214" t="s">
        <v>2278</v>
      </c>
      <c r="G1280" s="212"/>
      <c r="H1280" s="215">
        <v>21</v>
      </c>
      <c r="I1280" s="216"/>
      <c r="J1280" s="212"/>
      <c r="K1280" s="212"/>
      <c r="L1280" s="217"/>
      <c r="M1280" s="218"/>
      <c r="N1280" s="219"/>
      <c r="O1280" s="219"/>
      <c r="P1280" s="219"/>
      <c r="Q1280" s="219"/>
      <c r="R1280" s="219"/>
      <c r="S1280" s="219"/>
      <c r="T1280" s="220"/>
      <c r="AT1280" s="221" t="s">
        <v>149</v>
      </c>
      <c r="AU1280" s="221" t="s">
        <v>79</v>
      </c>
      <c r="AV1280" s="11" t="s">
        <v>79</v>
      </c>
      <c r="AW1280" s="11" t="s">
        <v>33</v>
      </c>
      <c r="AX1280" s="11" t="s">
        <v>72</v>
      </c>
      <c r="AY1280" s="221" t="s">
        <v>138</v>
      </c>
    </row>
    <row r="1281" spans="2:65" s="1" customFormat="1" ht="16.5" customHeight="1">
      <c r="B1281" s="36"/>
      <c r="C1281" s="196" t="s">
        <v>2279</v>
      </c>
      <c r="D1281" s="196" t="s">
        <v>140</v>
      </c>
      <c r="E1281" s="197" t="s">
        <v>2280</v>
      </c>
      <c r="F1281" s="198" t="s">
        <v>2281</v>
      </c>
      <c r="G1281" s="199" t="s">
        <v>167</v>
      </c>
      <c r="H1281" s="200">
        <v>7</v>
      </c>
      <c r="I1281" s="201"/>
      <c r="J1281" s="202">
        <f>ROUND(I1281*H1281,2)</f>
        <v>0</v>
      </c>
      <c r="K1281" s="198" t="s">
        <v>144</v>
      </c>
      <c r="L1281" s="41"/>
      <c r="M1281" s="203" t="s">
        <v>19</v>
      </c>
      <c r="N1281" s="204" t="s">
        <v>43</v>
      </c>
      <c r="O1281" s="77"/>
      <c r="P1281" s="205">
        <f>O1281*H1281</f>
        <v>0</v>
      </c>
      <c r="Q1281" s="205">
        <v>0</v>
      </c>
      <c r="R1281" s="205">
        <f>Q1281*H1281</f>
        <v>0</v>
      </c>
      <c r="S1281" s="205">
        <v>0</v>
      </c>
      <c r="T1281" s="206">
        <f>S1281*H1281</f>
        <v>0</v>
      </c>
      <c r="AR1281" s="15" t="s">
        <v>236</v>
      </c>
      <c r="AT1281" s="15" t="s">
        <v>140</v>
      </c>
      <c r="AU1281" s="15" t="s">
        <v>79</v>
      </c>
      <c r="AY1281" s="15" t="s">
        <v>138</v>
      </c>
      <c r="BE1281" s="207">
        <f>IF(N1281="základní",J1281,0)</f>
        <v>0</v>
      </c>
      <c r="BF1281" s="207">
        <f>IF(N1281="snížená",J1281,0)</f>
        <v>0</v>
      </c>
      <c r="BG1281" s="207">
        <f>IF(N1281="zákl. přenesená",J1281,0)</f>
        <v>0</v>
      </c>
      <c r="BH1281" s="207">
        <f>IF(N1281="sníž. přenesená",J1281,0)</f>
        <v>0</v>
      </c>
      <c r="BI1281" s="207">
        <f>IF(N1281="nulová",J1281,0)</f>
        <v>0</v>
      </c>
      <c r="BJ1281" s="15" t="s">
        <v>77</v>
      </c>
      <c r="BK1281" s="207">
        <f>ROUND(I1281*H1281,2)</f>
        <v>0</v>
      </c>
      <c r="BL1281" s="15" t="s">
        <v>236</v>
      </c>
      <c r="BM1281" s="15" t="s">
        <v>2282</v>
      </c>
    </row>
    <row r="1282" spans="2:47" s="1" customFormat="1" ht="12">
      <c r="B1282" s="36"/>
      <c r="C1282" s="37"/>
      <c r="D1282" s="208" t="s">
        <v>147</v>
      </c>
      <c r="E1282" s="37"/>
      <c r="F1282" s="209" t="s">
        <v>2283</v>
      </c>
      <c r="G1282" s="37"/>
      <c r="H1282" s="37"/>
      <c r="I1282" s="122"/>
      <c r="J1282" s="37"/>
      <c r="K1282" s="37"/>
      <c r="L1282" s="41"/>
      <c r="M1282" s="210"/>
      <c r="N1282" s="77"/>
      <c r="O1282" s="77"/>
      <c r="P1282" s="77"/>
      <c r="Q1282" s="77"/>
      <c r="R1282" s="77"/>
      <c r="S1282" s="77"/>
      <c r="T1282" s="78"/>
      <c r="AT1282" s="15" t="s">
        <v>147</v>
      </c>
      <c r="AU1282" s="15" t="s">
        <v>79</v>
      </c>
    </row>
    <row r="1283" spans="2:51" s="11" customFormat="1" ht="12">
      <c r="B1283" s="211"/>
      <c r="C1283" s="212"/>
      <c r="D1283" s="208" t="s">
        <v>149</v>
      </c>
      <c r="E1283" s="213" t="s">
        <v>19</v>
      </c>
      <c r="F1283" s="214" t="s">
        <v>2284</v>
      </c>
      <c r="G1283" s="212"/>
      <c r="H1283" s="215">
        <v>7</v>
      </c>
      <c r="I1283" s="216"/>
      <c r="J1283" s="212"/>
      <c r="K1283" s="212"/>
      <c r="L1283" s="217"/>
      <c r="M1283" s="218"/>
      <c r="N1283" s="219"/>
      <c r="O1283" s="219"/>
      <c r="P1283" s="219"/>
      <c r="Q1283" s="219"/>
      <c r="R1283" s="219"/>
      <c r="S1283" s="219"/>
      <c r="T1283" s="220"/>
      <c r="AT1283" s="221" t="s">
        <v>149</v>
      </c>
      <c r="AU1283" s="221" t="s">
        <v>79</v>
      </c>
      <c r="AV1283" s="11" t="s">
        <v>79</v>
      </c>
      <c r="AW1283" s="11" t="s">
        <v>33</v>
      </c>
      <c r="AX1283" s="11" t="s">
        <v>72</v>
      </c>
      <c r="AY1283" s="221" t="s">
        <v>138</v>
      </c>
    </row>
    <row r="1284" spans="2:65" s="1" customFormat="1" ht="22.5" customHeight="1">
      <c r="B1284" s="36"/>
      <c r="C1284" s="233" t="s">
        <v>2285</v>
      </c>
      <c r="D1284" s="233" t="s">
        <v>213</v>
      </c>
      <c r="E1284" s="234" t="s">
        <v>2286</v>
      </c>
      <c r="F1284" s="235" t="s">
        <v>2287</v>
      </c>
      <c r="G1284" s="236" t="s">
        <v>167</v>
      </c>
      <c r="H1284" s="237">
        <v>30.8</v>
      </c>
      <c r="I1284" s="238"/>
      <c r="J1284" s="239">
        <f>ROUND(I1284*H1284,2)</f>
        <v>0</v>
      </c>
      <c r="K1284" s="235" t="s">
        <v>144</v>
      </c>
      <c r="L1284" s="240"/>
      <c r="M1284" s="241" t="s">
        <v>19</v>
      </c>
      <c r="N1284" s="242" t="s">
        <v>43</v>
      </c>
      <c r="O1284" s="77"/>
      <c r="P1284" s="205">
        <f>O1284*H1284</f>
        <v>0</v>
      </c>
      <c r="Q1284" s="205">
        <v>0.00014</v>
      </c>
      <c r="R1284" s="205">
        <f>Q1284*H1284</f>
        <v>0.004312</v>
      </c>
      <c r="S1284" s="205">
        <v>0</v>
      </c>
      <c r="T1284" s="206">
        <f>S1284*H1284</f>
        <v>0</v>
      </c>
      <c r="AR1284" s="15" t="s">
        <v>338</v>
      </c>
      <c r="AT1284" s="15" t="s">
        <v>213</v>
      </c>
      <c r="AU1284" s="15" t="s">
        <v>79</v>
      </c>
      <c r="AY1284" s="15" t="s">
        <v>138</v>
      </c>
      <c r="BE1284" s="207">
        <f>IF(N1284="základní",J1284,0)</f>
        <v>0</v>
      </c>
      <c r="BF1284" s="207">
        <f>IF(N1284="snížená",J1284,0)</f>
        <v>0</v>
      </c>
      <c r="BG1284" s="207">
        <f>IF(N1284="zákl. přenesená",J1284,0)</f>
        <v>0</v>
      </c>
      <c r="BH1284" s="207">
        <f>IF(N1284="sníž. přenesená",J1284,0)</f>
        <v>0</v>
      </c>
      <c r="BI1284" s="207">
        <f>IF(N1284="nulová",J1284,0)</f>
        <v>0</v>
      </c>
      <c r="BJ1284" s="15" t="s">
        <v>77</v>
      </c>
      <c r="BK1284" s="207">
        <f>ROUND(I1284*H1284,2)</f>
        <v>0</v>
      </c>
      <c r="BL1284" s="15" t="s">
        <v>236</v>
      </c>
      <c r="BM1284" s="15" t="s">
        <v>2288</v>
      </c>
    </row>
    <row r="1285" spans="2:47" s="1" customFormat="1" ht="12">
      <c r="B1285" s="36"/>
      <c r="C1285" s="37"/>
      <c r="D1285" s="208" t="s">
        <v>147</v>
      </c>
      <c r="E1285" s="37"/>
      <c r="F1285" s="209" t="s">
        <v>2287</v>
      </c>
      <c r="G1285" s="37"/>
      <c r="H1285" s="37"/>
      <c r="I1285" s="122"/>
      <c r="J1285" s="37"/>
      <c r="K1285" s="37"/>
      <c r="L1285" s="41"/>
      <c r="M1285" s="210"/>
      <c r="N1285" s="77"/>
      <c r="O1285" s="77"/>
      <c r="P1285" s="77"/>
      <c r="Q1285" s="77"/>
      <c r="R1285" s="77"/>
      <c r="S1285" s="77"/>
      <c r="T1285" s="78"/>
      <c r="AT1285" s="15" t="s">
        <v>147</v>
      </c>
      <c r="AU1285" s="15" t="s">
        <v>79</v>
      </c>
    </row>
    <row r="1286" spans="2:51" s="11" customFormat="1" ht="12">
      <c r="B1286" s="211"/>
      <c r="C1286" s="212"/>
      <c r="D1286" s="208" t="s">
        <v>149</v>
      </c>
      <c r="E1286" s="212"/>
      <c r="F1286" s="214" t="s">
        <v>2289</v>
      </c>
      <c r="G1286" s="212"/>
      <c r="H1286" s="215">
        <v>30.8</v>
      </c>
      <c r="I1286" s="216"/>
      <c r="J1286" s="212"/>
      <c r="K1286" s="212"/>
      <c r="L1286" s="217"/>
      <c r="M1286" s="218"/>
      <c r="N1286" s="219"/>
      <c r="O1286" s="219"/>
      <c r="P1286" s="219"/>
      <c r="Q1286" s="219"/>
      <c r="R1286" s="219"/>
      <c r="S1286" s="219"/>
      <c r="T1286" s="220"/>
      <c r="AT1286" s="221" t="s">
        <v>149</v>
      </c>
      <c r="AU1286" s="221" t="s">
        <v>79</v>
      </c>
      <c r="AV1286" s="11" t="s">
        <v>79</v>
      </c>
      <c r="AW1286" s="11" t="s">
        <v>4</v>
      </c>
      <c r="AX1286" s="11" t="s">
        <v>77</v>
      </c>
      <c r="AY1286" s="221" t="s">
        <v>138</v>
      </c>
    </row>
    <row r="1287" spans="2:65" s="1" customFormat="1" ht="16.5" customHeight="1">
      <c r="B1287" s="36"/>
      <c r="C1287" s="196" t="s">
        <v>2290</v>
      </c>
      <c r="D1287" s="196" t="s">
        <v>140</v>
      </c>
      <c r="E1287" s="197" t="s">
        <v>2291</v>
      </c>
      <c r="F1287" s="198" t="s">
        <v>2292</v>
      </c>
      <c r="G1287" s="199" t="s">
        <v>264</v>
      </c>
      <c r="H1287" s="200">
        <v>0.005</v>
      </c>
      <c r="I1287" s="201"/>
      <c r="J1287" s="202">
        <f>ROUND(I1287*H1287,2)</f>
        <v>0</v>
      </c>
      <c r="K1287" s="198" t="s">
        <v>144</v>
      </c>
      <c r="L1287" s="41"/>
      <c r="M1287" s="203" t="s">
        <v>19</v>
      </c>
      <c r="N1287" s="204" t="s">
        <v>43</v>
      </c>
      <c r="O1287" s="77"/>
      <c r="P1287" s="205">
        <f>O1287*H1287</f>
        <v>0</v>
      </c>
      <c r="Q1287" s="205">
        <v>0</v>
      </c>
      <c r="R1287" s="205">
        <f>Q1287*H1287</f>
        <v>0</v>
      </c>
      <c r="S1287" s="205">
        <v>0</v>
      </c>
      <c r="T1287" s="206">
        <f>S1287*H1287</f>
        <v>0</v>
      </c>
      <c r="AR1287" s="15" t="s">
        <v>236</v>
      </c>
      <c r="AT1287" s="15" t="s">
        <v>140</v>
      </c>
      <c r="AU1287" s="15" t="s">
        <v>79</v>
      </c>
      <c r="AY1287" s="15" t="s">
        <v>138</v>
      </c>
      <c r="BE1287" s="207">
        <f>IF(N1287="základní",J1287,0)</f>
        <v>0</v>
      </c>
      <c r="BF1287" s="207">
        <f>IF(N1287="snížená",J1287,0)</f>
        <v>0</v>
      </c>
      <c r="BG1287" s="207">
        <f>IF(N1287="zákl. přenesená",J1287,0)</f>
        <v>0</v>
      </c>
      <c r="BH1287" s="207">
        <f>IF(N1287="sníž. přenesená",J1287,0)</f>
        <v>0</v>
      </c>
      <c r="BI1287" s="207">
        <f>IF(N1287="nulová",J1287,0)</f>
        <v>0</v>
      </c>
      <c r="BJ1287" s="15" t="s">
        <v>77</v>
      </c>
      <c r="BK1287" s="207">
        <f>ROUND(I1287*H1287,2)</f>
        <v>0</v>
      </c>
      <c r="BL1287" s="15" t="s">
        <v>236</v>
      </c>
      <c r="BM1287" s="15" t="s">
        <v>2293</v>
      </c>
    </row>
    <row r="1288" spans="2:47" s="1" customFormat="1" ht="12">
      <c r="B1288" s="36"/>
      <c r="C1288" s="37"/>
      <c r="D1288" s="208" t="s">
        <v>147</v>
      </c>
      <c r="E1288" s="37"/>
      <c r="F1288" s="209" t="s">
        <v>2294</v>
      </c>
      <c r="G1288" s="37"/>
      <c r="H1288" s="37"/>
      <c r="I1288" s="122"/>
      <c r="J1288" s="37"/>
      <c r="K1288" s="37"/>
      <c r="L1288" s="41"/>
      <c r="M1288" s="210"/>
      <c r="N1288" s="77"/>
      <c r="O1288" s="77"/>
      <c r="P1288" s="77"/>
      <c r="Q1288" s="77"/>
      <c r="R1288" s="77"/>
      <c r="S1288" s="77"/>
      <c r="T1288" s="78"/>
      <c r="AT1288" s="15" t="s">
        <v>147</v>
      </c>
      <c r="AU1288" s="15" t="s">
        <v>79</v>
      </c>
    </row>
    <row r="1289" spans="2:65" s="1" customFormat="1" ht="16.5" customHeight="1">
      <c r="B1289" s="36"/>
      <c r="C1289" s="196" t="s">
        <v>2295</v>
      </c>
      <c r="D1289" s="196" t="s">
        <v>140</v>
      </c>
      <c r="E1289" s="197" t="s">
        <v>2296</v>
      </c>
      <c r="F1289" s="198" t="s">
        <v>2297</v>
      </c>
      <c r="G1289" s="199" t="s">
        <v>264</v>
      </c>
      <c r="H1289" s="200">
        <v>0.005</v>
      </c>
      <c r="I1289" s="201"/>
      <c r="J1289" s="202">
        <f>ROUND(I1289*H1289,2)</f>
        <v>0</v>
      </c>
      <c r="K1289" s="198" t="s">
        <v>144</v>
      </c>
      <c r="L1289" s="41"/>
      <c r="M1289" s="203" t="s">
        <v>19</v>
      </c>
      <c r="N1289" s="204" t="s">
        <v>43</v>
      </c>
      <c r="O1289" s="77"/>
      <c r="P1289" s="205">
        <f>O1289*H1289</f>
        <v>0</v>
      </c>
      <c r="Q1289" s="205">
        <v>0</v>
      </c>
      <c r="R1289" s="205">
        <f>Q1289*H1289</f>
        <v>0</v>
      </c>
      <c r="S1289" s="205">
        <v>0</v>
      </c>
      <c r="T1289" s="206">
        <f>S1289*H1289</f>
        <v>0</v>
      </c>
      <c r="AR1289" s="15" t="s">
        <v>236</v>
      </c>
      <c r="AT1289" s="15" t="s">
        <v>140</v>
      </c>
      <c r="AU1289" s="15" t="s">
        <v>79</v>
      </c>
      <c r="AY1289" s="15" t="s">
        <v>138</v>
      </c>
      <c r="BE1289" s="207">
        <f>IF(N1289="základní",J1289,0)</f>
        <v>0</v>
      </c>
      <c r="BF1289" s="207">
        <f>IF(N1289="snížená",J1289,0)</f>
        <v>0</v>
      </c>
      <c r="BG1289" s="207">
        <f>IF(N1289="zákl. přenesená",J1289,0)</f>
        <v>0</v>
      </c>
      <c r="BH1289" s="207">
        <f>IF(N1289="sníž. přenesená",J1289,0)</f>
        <v>0</v>
      </c>
      <c r="BI1289" s="207">
        <f>IF(N1289="nulová",J1289,0)</f>
        <v>0</v>
      </c>
      <c r="BJ1289" s="15" t="s">
        <v>77</v>
      </c>
      <c r="BK1289" s="207">
        <f>ROUND(I1289*H1289,2)</f>
        <v>0</v>
      </c>
      <c r="BL1289" s="15" t="s">
        <v>236</v>
      </c>
      <c r="BM1289" s="15" t="s">
        <v>2298</v>
      </c>
    </row>
    <row r="1290" spans="2:47" s="1" customFormat="1" ht="12">
      <c r="B1290" s="36"/>
      <c r="C1290" s="37"/>
      <c r="D1290" s="208" t="s">
        <v>147</v>
      </c>
      <c r="E1290" s="37"/>
      <c r="F1290" s="209" t="s">
        <v>2299</v>
      </c>
      <c r="G1290" s="37"/>
      <c r="H1290" s="37"/>
      <c r="I1290" s="122"/>
      <c r="J1290" s="37"/>
      <c r="K1290" s="37"/>
      <c r="L1290" s="41"/>
      <c r="M1290" s="210"/>
      <c r="N1290" s="77"/>
      <c r="O1290" s="77"/>
      <c r="P1290" s="77"/>
      <c r="Q1290" s="77"/>
      <c r="R1290" s="77"/>
      <c r="S1290" s="77"/>
      <c r="T1290" s="78"/>
      <c r="AT1290" s="15" t="s">
        <v>147</v>
      </c>
      <c r="AU1290" s="15" t="s">
        <v>79</v>
      </c>
    </row>
    <row r="1291" spans="2:63" s="10" customFormat="1" ht="22.8" customHeight="1">
      <c r="B1291" s="180"/>
      <c r="C1291" s="181"/>
      <c r="D1291" s="182" t="s">
        <v>71</v>
      </c>
      <c r="E1291" s="194" t="s">
        <v>2300</v>
      </c>
      <c r="F1291" s="194" t="s">
        <v>2301</v>
      </c>
      <c r="G1291" s="181"/>
      <c r="H1291" s="181"/>
      <c r="I1291" s="184"/>
      <c r="J1291" s="195">
        <f>BK1291</f>
        <v>0</v>
      </c>
      <c r="K1291" s="181"/>
      <c r="L1291" s="186"/>
      <c r="M1291" s="187"/>
      <c r="N1291" s="188"/>
      <c r="O1291" s="188"/>
      <c r="P1291" s="189">
        <f>SUM(P1292:P1327)</f>
        <v>0</v>
      </c>
      <c r="Q1291" s="188"/>
      <c r="R1291" s="189">
        <f>SUM(R1292:R1327)</f>
        <v>0.178004</v>
      </c>
      <c r="S1291" s="188"/>
      <c r="T1291" s="190">
        <f>SUM(T1292:T1327)</f>
        <v>0.168</v>
      </c>
      <c r="AR1291" s="191" t="s">
        <v>79</v>
      </c>
      <c r="AT1291" s="192" t="s">
        <v>71</v>
      </c>
      <c r="AU1291" s="192" t="s">
        <v>77</v>
      </c>
      <c r="AY1291" s="191" t="s">
        <v>138</v>
      </c>
      <c r="BK1291" s="193">
        <f>SUM(BK1292:BK1327)</f>
        <v>0</v>
      </c>
    </row>
    <row r="1292" spans="2:65" s="1" customFormat="1" ht="16.5" customHeight="1">
      <c r="B1292" s="36"/>
      <c r="C1292" s="196" t="s">
        <v>2302</v>
      </c>
      <c r="D1292" s="196" t="s">
        <v>140</v>
      </c>
      <c r="E1292" s="197" t="s">
        <v>2303</v>
      </c>
      <c r="F1292" s="198" t="s">
        <v>2304</v>
      </c>
      <c r="G1292" s="199" t="s">
        <v>360</v>
      </c>
      <c r="H1292" s="200">
        <v>1</v>
      </c>
      <c r="I1292" s="201"/>
      <c r="J1292" s="202">
        <f>ROUND(I1292*H1292,2)</f>
        <v>0</v>
      </c>
      <c r="K1292" s="198" t="s">
        <v>19</v>
      </c>
      <c r="L1292" s="41"/>
      <c r="M1292" s="203" t="s">
        <v>19</v>
      </c>
      <c r="N1292" s="204" t="s">
        <v>43</v>
      </c>
      <c r="O1292" s="77"/>
      <c r="P1292" s="205">
        <f>O1292*H1292</f>
        <v>0</v>
      </c>
      <c r="Q1292" s="205">
        <v>0</v>
      </c>
      <c r="R1292" s="205">
        <f>Q1292*H1292</f>
        <v>0</v>
      </c>
      <c r="S1292" s="205">
        <v>0</v>
      </c>
      <c r="T1292" s="206">
        <f>S1292*H1292</f>
        <v>0</v>
      </c>
      <c r="AR1292" s="15" t="s">
        <v>236</v>
      </c>
      <c r="AT1292" s="15" t="s">
        <v>140</v>
      </c>
      <c r="AU1292" s="15" t="s">
        <v>79</v>
      </c>
      <c r="AY1292" s="15" t="s">
        <v>138</v>
      </c>
      <c r="BE1292" s="207">
        <f>IF(N1292="základní",J1292,0)</f>
        <v>0</v>
      </c>
      <c r="BF1292" s="207">
        <f>IF(N1292="snížená",J1292,0)</f>
        <v>0</v>
      </c>
      <c r="BG1292" s="207">
        <f>IF(N1292="zákl. přenesená",J1292,0)</f>
        <v>0</v>
      </c>
      <c r="BH1292" s="207">
        <f>IF(N1292="sníž. přenesená",J1292,0)</f>
        <v>0</v>
      </c>
      <c r="BI1292" s="207">
        <f>IF(N1292="nulová",J1292,0)</f>
        <v>0</v>
      </c>
      <c r="BJ1292" s="15" t="s">
        <v>77</v>
      </c>
      <c r="BK1292" s="207">
        <f>ROUND(I1292*H1292,2)</f>
        <v>0</v>
      </c>
      <c r="BL1292" s="15" t="s">
        <v>236</v>
      </c>
      <c r="BM1292" s="15" t="s">
        <v>2305</v>
      </c>
    </row>
    <row r="1293" spans="2:47" s="1" customFormat="1" ht="12">
      <c r="B1293" s="36"/>
      <c r="C1293" s="37"/>
      <c r="D1293" s="208" t="s">
        <v>147</v>
      </c>
      <c r="E1293" s="37"/>
      <c r="F1293" s="209" t="s">
        <v>2306</v>
      </c>
      <c r="G1293" s="37"/>
      <c r="H1293" s="37"/>
      <c r="I1293" s="122"/>
      <c r="J1293" s="37"/>
      <c r="K1293" s="37"/>
      <c r="L1293" s="41"/>
      <c r="M1293" s="210"/>
      <c r="N1293" s="77"/>
      <c r="O1293" s="77"/>
      <c r="P1293" s="77"/>
      <c r="Q1293" s="77"/>
      <c r="R1293" s="77"/>
      <c r="S1293" s="77"/>
      <c r="T1293" s="78"/>
      <c r="AT1293" s="15" t="s">
        <v>147</v>
      </c>
      <c r="AU1293" s="15" t="s">
        <v>79</v>
      </c>
    </row>
    <row r="1294" spans="2:47" s="1" customFormat="1" ht="12">
      <c r="B1294" s="36"/>
      <c r="C1294" s="37"/>
      <c r="D1294" s="208" t="s">
        <v>317</v>
      </c>
      <c r="E1294" s="37"/>
      <c r="F1294" s="243" t="s">
        <v>2307</v>
      </c>
      <c r="G1294" s="37"/>
      <c r="H1294" s="37"/>
      <c r="I1294" s="122"/>
      <c r="J1294" s="37"/>
      <c r="K1294" s="37"/>
      <c r="L1294" s="41"/>
      <c r="M1294" s="210"/>
      <c r="N1294" s="77"/>
      <c r="O1294" s="77"/>
      <c r="P1294" s="77"/>
      <c r="Q1294" s="77"/>
      <c r="R1294" s="77"/>
      <c r="S1294" s="77"/>
      <c r="T1294" s="78"/>
      <c r="AT1294" s="15" t="s">
        <v>317</v>
      </c>
      <c r="AU1294" s="15" t="s">
        <v>79</v>
      </c>
    </row>
    <row r="1295" spans="2:65" s="1" customFormat="1" ht="16.5" customHeight="1">
      <c r="B1295" s="36"/>
      <c r="C1295" s="196" t="s">
        <v>2308</v>
      </c>
      <c r="D1295" s="196" t="s">
        <v>140</v>
      </c>
      <c r="E1295" s="197" t="s">
        <v>2309</v>
      </c>
      <c r="F1295" s="198" t="s">
        <v>2310</v>
      </c>
      <c r="G1295" s="199" t="s">
        <v>360</v>
      </c>
      <c r="H1295" s="200">
        <v>3</v>
      </c>
      <c r="I1295" s="201"/>
      <c r="J1295" s="202">
        <f>ROUND(I1295*H1295,2)</f>
        <v>0</v>
      </c>
      <c r="K1295" s="198" t="s">
        <v>19</v>
      </c>
      <c r="L1295" s="41"/>
      <c r="M1295" s="203" t="s">
        <v>19</v>
      </c>
      <c r="N1295" s="204" t="s">
        <v>43</v>
      </c>
      <c r="O1295" s="77"/>
      <c r="P1295" s="205">
        <f>O1295*H1295</f>
        <v>0</v>
      </c>
      <c r="Q1295" s="205">
        <v>0</v>
      </c>
      <c r="R1295" s="205">
        <f>Q1295*H1295</f>
        <v>0</v>
      </c>
      <c r="S1295" s="205">
        <v>0</v>
      </c>
      <c r="T1295" s="206">
        <f>S1295*H1295</f>
        <v>0</v>
      </c>
      <c r="AR1295" s="15" t="s">
        <v>236</v>
      </c>
      <c r="AT1295" s="15" t="s">
        <v>140</v>
      </c>
      <c r="AU1295" s="15" t="s">
        <v>79</v>
      </c>
      <c r="AY1295" s="15" t="s">
        <v>138</v>
      </c>
      <c r="BE1295" s="207">
        <f>IF(N1295="základní",J1295,0)</f>
        <v>0</v>
      </c>
      <c r="BF1295" s="207">
        <f>IF(N1295="snížená",J1295,0)</f>
        <v>0</v>
      </c>
      <c r="BG1295" s="207">
        <f>IF(N1295="zákl. přenesená",J1295,0)</f>
        <v>0</v>
      </c>
      <c r="BH1295" s="207">
        <f>IF(N1295="sníž. přenesená",J1295,0)</f>
        <v>0</v>
      </c>
      <c r="BI1295" s="207">
        <f>IF(N1295="nulová",J1295,0)</f>
        <v>0</v>
      </c>
      <c r="BJ1295" s="15" t="s">
        <v>77</v>
      </c>
      <c r="BK1295" s="207">
        <f>ROUND(I1295*H1295,2)</f>
        <v>0</v>
      </c>
      <c r="BL1295" s="15" t="s">
        <v>236</v>
      </c>
      <c r="BM1295" s="15" t="s">
        <v>2311</v>
      </c>
    </row>
    <row r="1296" spans="2:47" s="1" customFormat="1" ht="12">
      <c r="B1296" s="36"/>
      <c r="C1296" s="37"/>
      <c r="D1296" s="208" t="s">
        <v>147</v>
      </c>
      <c r="E1296" s="37"/>
      <c r="F1296" s="209" t="s">
        <v>2312</v>
      </c>
      <c r="G1296" s="37"/>
      <c r="H1296" s="37"/>
      <c r="I1296" s="122"/>
      <c r="J1296" s="37"/>
      <c r="K1296" s="37"/>
      <c r="L1296" s="41"/>
      <c r="M1296" s="210"/>
      <c r="N1296" s="77"/>
      <c r="O1296" s="77"/>
      <c r="P1296" s="77"/>
      <c r="Q1296" s="77"/>
      <c r="R1296" s="77"/>
      <c r="S1296" s="77"/>
      <c r="T1296" s="78"/>
      <c r="AT1296" s="15" t="s">
        <v>147</v>
      </c>
      <c r="AU1296" s="15" t="s">
        <v>79</v>
      </c>
    </row>
    <row r="1297" spans="2:47" s="1" customFormat="1" ht="12">
      <c r="B1297" s="36"/>
      <c r="C1297" s="37"/>
      <c r="D1297" s="208" t="s">
        <v>317</v>
      </c>
      <c r="E1297" s="37"/>
      <c r="F1297" s="243" t="s">
        <v>2307</v>
      </c>
      <c r="G1297" s="37"/>
      <c r="H1297" s="37"/>
      <c r="I1297" s="122"/>
      <c r="J1297" s="37"/>
      <c r="K1297" s="37"/>
      <c r="L1297" s="41"/>
      <c r="M1297" s="210"/>
      <c r="N1297" s="77"/>
      <c r="O1297" s="77"/>
      <c r="P1297" s="77"/>
      <c r="Q1297" s="77"/>
      <c r="R1297" s="77"/>
      <c r="S1297" s="77"/>
      <c r="T1297" s="78"/>
      <c r="AT1297" s="15" t="s">
        <v>317</v>
      </c>
      <c r="AU1297" s="15" t="s">
        <v>79</v>
      </c>
    </row>
    <row r="1298" spans="2:65" s="1" customFormat="1" ht="16.5" customHeight="1">
      <c r="B1298" s="36"/>
      <c r="C1298" s="196" t="s">
        <v>2313</v>
      </c>
      <c r="D1298" s="196" t="s">
        <v>140</v>
      </c>
      <c r="E1298" s="197" t="s">
        <v>2314</v>
      </c>
      <c r="F1298" s="198" t="s">
        <v>2315</v>
      </c>
      <c r="G1298" s="199" t="s">
        <v>360</v>
      </c>
      <c r="H1298" s="200">
        <v>1</v>
      </c>
      <c r="I1298" s="201"/>
      <c r="J1298" s="202">
        <f>ROUND(I1298*H1298,2)</f>
        <v>0</v>
      </c>
      <c r="K1298" s="198" t="s">
        <v>19</v>
      </c>
      <c r="L1298" s="41"/>
      <c r="M1298" s="203" t="s">
        <v>19</v>
      </c>
      <c r="N1298" s="204" t="s">
        <v>43</v>
      </c>
      <c r="O1298" s="77"/>
      <c r="P1298" s="205">
        <f>O1298*H1298</f>
        <v>0</v>
      </c>
      <c r="Q1298" s="205">
        <v>0</v>
      </c>
      <c r="R1298" s="205">
        <f>Q1298*H1298</f>
        <v>0</v>
      </c>
      <c r="S1298" s="205">
        <v>0</v>
      </c>
      <c r="T1298" s="206">
        <f>S1298*H1298</f>
        <v>0</v>
      </c>
      <c r="AR1298" s="15" t="s">
        <v>236</v>
      </c>
      <c r="AT1298" s="15" t="s">
        <v>140</v>
      </c>
      <c r="AU1298" s="15" t="s">
        <v>79</v>
      </c>
      <c r="AY1298" s="15" t="s">
        <v>138</v>
      </c>
      <c r="BE1298" s="207">
        <f>IF(N1298="základní",J1298,0)</f>
        <v>0</v>
      </c>
      <c r="BF1298" s="207">
        <f>IF(N1298="snížená",J1298,0)</f>
        <v>0</v>
      </c>
      <c r="BG1298" s="207">
        <f>IF(N1298="zákl. přenesená",J1298,0)</f>
        <v>0</v>
      </c>
      <c r="BH1298" s="207">
        <f>IF(N1298="sníž. přenesená",J1298,0)</f>
        <v>0</v>
      </c>
      <c r="BI1298" s="207">
        <f>IF(N1298="nulová",J1298,0)</f>
        <v>0</v>
      </c>
      <c r="BJ1298" s="15" t="s">
        <v>77</v>
      </c>
      <c r="BK1298" s="207">
        <f>ROUND(I1298*H1298,2)</f>
        <v>0</v>
      </c>
      <c r="BL1298" s="15" t="s">
        <v>236</v>
      </c>
      <c r="BM1298" s="15" t="s">
        <v>2316</v>
      </c>
    </row>
    <row r="1299" spans="2:47" s="1" customFormat="1" ht="12">
      <c r="B1299" s="36"/>
      <c r="C1299" s="37"/>
      <c r="D1299" s="208" t="s">
        <v>147</v>
      </c>
      <c r="E1299" s="37"/>
      <c r="F1299" s="209" t="s">
        <v>2317</v>
      </c>
      <c r="G1299" s="37"/>
      <c r="H1299" s="37"/>
      <c r="I1299" s="122"/>
      <c r="J1299" s="37"/>
      <c r="K1299" s="37"/>
      <c r="L1299" s="41"/>
      <c r="M1299" s="210"/>
      <c r="N1299" s="77"/>
      <c r="O1299" s="77"/>
      <c r="P1299" s="77"/>
      <c r="Q1299" s="77"/>
      <c r="R1299" s="77"/>
      <c r="S1299" s="77"/>
      <c r="T1299" s="78"/>
      <c r="AT1299" s="15" t="s">
        <v>147</v>
      </c>
      <c r="AU1299" s="15" t="s">
        <v>79</v>
      </c>
    </row>
    <row r="1300" spans="2:47" s="1" customFormat="1" ht="12">
      <c r="B1300" s="36"/>
      <c r="C1300" s="37"/>
      <c r="D1300" s="208" t="s">
        <v>317</v>
      </c>
      <c r="E1300" s="37"/>
      <c r="F1300" s="243" t="s">
        <v>2307</v>
      </c>
      <c r="G1300" s="37"/>
      <c r="H1300" s="37"/>
      <c r="I1300" s="122"/>
      <c r="J1300" s="37"/>
      <c r="K1300" s="37"/>
      <c r="L1300" s="41"/>
      <c r="M1300" s="210"/>
      <c r="N1300" s="77"/>
      <c r="O1300" s="77"/>
      <c r="P1300" s="77"/>
      <c r="Q1300" s="77"/>
      <c r="R1300" s="77"/>
      <c r="S1300" s="77"/>
      <c r="T1300" s="78"/>
      <c r="AT1300" s="15" t="s">
        <v>317</v>
      </c>
      <c r="AU1300" s="15" t="s">
        <v>79</v>
      </c>
    </row>
    <row r="1301" spans="2:65" s="1" customFormat="1" ht="16.5" customHeight="1">
      <c r="B1301" s="36"/>
      <c r="C1301" s="196" t="s">
        <v>2318</v>
      </c>
      <c r="D1301" s="196" t="s">
        <v>140</v>
      </c>
      <c r="E1301" s="197" t="s">
        <v>2319</v>
      </c>
      <c r="F1301" s="198" t="s">
        <v>2320</v>
      </c>
      <c r="G1301" s="199" t="s">
        <v>167</v>
      </c>
      <c r="H1301" s="200">
        <v>4.6</v>
      </c>
      <c r="I1301" s="201"/>
      <c r="J1301" s="202">
        <f>ROUND(I1301*H1301,2)</f>
        <v>0</v>
      </c>
      <c r="K1301" s="198" t="s">
        <v>144</v>
      </c>
      <c r="L1301" s="41"/>
      <c r="M1301" s="203" t="s">
        <v>19</v>
      </c>
      <c r="N1301" s="204" t="s">
        <v>43</v>
      </c>
      <c r="O1301" s="77"/>
      <c r="P1301" s="205">
        <f>O1301*H1301</f>
        <v>0</v>
      </c>
      <c r="Q1301" s="205">
        <v>0.00027</v>
      </c>
      <c r="R1301" s="205">
        <f>Q1301*H1301</f>
        <v>0.0012419999999999998</v>
      </c>
      <c r="S1301" s="205">
        <v>0</v>
      </c>
      <c r="T1301" s="206">
        <f>S1301*H1301</f>
        <v>0</v>
      </c>
      <c r="AR1301" s="15" t="s">
        <v>236</v>
      </c>
      <c r="AT1301" s="15" t="s">
        <v>140</v>
      </c>
      <c r="AU1301" s="15" t="s">
        <v>79</v>
      </c>
      <c r="AY1301" s="15" t="s">
        <v>138</v>
      </c>
      <c r="BE1301" s="207">
        <f>IF(N1301="základní",J1301,0)</f>
        <v>0</v>
      </c>
      <c r="BF1301" s="207">
        <f>IF(N1301="snížená",J1301,0)</f>
        <v>0</v>
      </c>
      <c r="BG1301" s="207">
        <f>IF(N1301="zákl. přenesená",J1301,0)</f>
        <v>0</v>
      </c>
      <c r="BH1301" s="207">
        <f>IF(N1301="sníž. přenesená",J1301,0)</f>
        <v>0</v>
      </c>
      <c r="BI1301" s="207">
        <f>IF(N1301="nulová",J1301,0)</f>
        <v>0</v>
      </c>
      <c r="BJ1301" s="15" t="s">
        <v>77</v>
      </c>
      <c r="BK1301" s="207">
        <f>ROUND(I1301*H1301,2)</f>
        <v>0</v>
      </c>
      <c r="BL1301" s="15" t="s">
        <v>236</v>
      </c>
      <c r="BM1301" s="15" t="s">
        <v>2321</v>
      </c>
    </row>
    <row r="1302" spans="2:47" s="1" customFormat="1" ht="12">
      <c r="B1302" s="36"/>
      <c r="C1302" s="37"/>
      <c r="D1302" s="208" t="s">
        <v>147</v>
      </c>
      <c r="E1302" s="37"/>
      <c r="F1302" s="209" t="s">
        <v>2322</v>
      </c>
      <c r="G1302" s="37"/>
      <c r="H1302" s="37"/>
      <c r="I1302" s="122"/>
      <c r="J1302" s="37"/>
      <c r="K1302" s="37"/>
      <c r="L1302" s="41"/>
      <c r="M1302" s="210"/>
      <c r="N1302" s="77"/>
      <c r="O1302" s="77"/>
      <c r="P1302" s="77"/>
      <c r="Q1302" s="77"/>
      <c r="R1302" s="77"/>
      <c r="S1302" s="77"/>
      <c r="T1302" s="78"/>
      <c r="AT1302" s="15" t="s">
        <v>147</v>
      </c>
      <c r="AU1302" s="15" t="s">
        <v>79</v>
      </c>
    </row>
    <row r="1303" spans="2:65" s="1" customFormat="1" ht="16.5" customHeight="1">
      <c r="B1303" s="36"/>
      <c r="C1303" s="233" t="s">
        <v>2323</v>
      </c>
      <c r="D1303" s="233" t="s">
        <v>213</v>
      </c>
      <c r="E1303" s="234" t="s">
        <v>2324</v>
      </c>
      <c r="F1303" s="235" t="s">
        <v>2325</v>
      </c>
      <c r="G1303" s="236" t="s">
        <v>167</v>
      </c>
      <c r="H1303" s="237">
        <v>4.6</v>
      </c>
      <c r="I1303" s="238"/>
      <c r="J1303" s="239">
        <f>ROUND(I1303*H1303,2)</f>
        <v>0</v>
      </c>
      <c r="K1303" s="235" t="s">
        <v>144</v>
      </c>
      <c r="L1303" s="240"/>
      <c r="M1303" s="241" t="s">
        <v>19</v>
      </c>
      <c r="N1303" s="242" t="s">
        <v>43</v>
      </c>
      <c r="O1303" s="77"/>
      <c r="P1303" s="205">
        <f>O1303*H1303</f>
        <v>0</v>
      </c>
      <c r="Q1303" s="205">
        <v>0.03681</v>
      </c>
      <c r="R1303" s="205">
        <f>Q1303*H1303</f>
        <v>0.169326</v>
      </c>
      <c r="S1303" s="205">
        <v>0</v>
      </c>
      <c r="T1303" s="206">
        <f>S1303*H1303</f>
        <v>0</v>
      </c>
      <c r="AR1303" s="15" t="s">
        <v>338</v>
      </c>
      <c r="AT1303" s="15" t="s">
        <v>213</v>
      </c>
      <c r="AU1303" s="15" t="s">
        <v>79</v>
      </c>
      <c r="AY1303" s="15" t="s">
        <v>138</v>
      </c>
      <c r="BE1303" s="207">
        <f>IF(N1303="základní",J1303,0)</f>
        <v>0</v>
      </c>
      <c r="BF1303" s="207">
        <f>IF(N1303="snížená",J1303,0)</f>
        <v>0</v>
      </c>
      <c r="BG1303" s="207">
        <f>IF(N1303="zákl. přenesená",J1303,0)</f>
        <v>0</v>
      </c>
      <c r="BH1303" s="207">
        <f>IF(N1303="sníž. přenesená",J1303,0)</f>
        <v>0</v>
      </c>
      <c r="BI1303" s="207">
        <f>IF(N1303="nulová",J1303,0)</f>
        <v>0</v>
      </c>
      <c r="BJ1303" s="15" t="s">
        <v>77</v>
      </c>
      <c r="BK1303" s="207">
        <f>ROUND(I1303*H1303,2)</f>
        <v>0</v>
      </c>
      <c r="BL1303" s="15" t="s">
        <v>236</v>
      </c>
      <c r="BM1303" s="15" t="s">
        <v>2326</v>
      </c>
    </row>
    <row r="1304" spans="2:47" s="1" customFormat="1" ht="12">
      <c r="B1304" s="36"/>
      <c r="C1304" s="37"/>
      <c r="D1304" s="208" t="s">
        <v>147</v>
      </c>
      <c r="E1304" s="37"/>
      <c r="F1304" s="209" t="s">
        <v>2325</v>
      </c>
      <c r="G1304" s="37"/>
      <c r="H1304" s="37"/>
      <c r="I1304" s="122"/>
      <c r="J1304" s="37"/>
      <c r="K1304" s="37"/>
      <c r="L1304" s="41"/>
      <c r="M1304" s="210"/>
      <c r="N1304" s="77"/>
      <c r="O1304" s="77"/>
      <c r="P1304" s="77"/>
      <c r="Q1304" s="77"/>
      <c r="R1304" s="77"/>
      <c r="S1304" s="77"/>
      <c r="T1304" s="78"/>
      <c r="AT1304" s="15" t="s">
        <v>147</v>
      </c>
      <c r="AU1304" s="15" t="s">
        <v>79</v>
      </c>
    </row>
    <row r="1305" spans="2:47" s="1" customFormat="1" ht="12">
      <c r="B1305" s="36"/>
      <c r="C1305" s="37"/>
      <c r="D1305" s="208" t="s">
        <v>317</v>
      </c>
      <c r="E1305" s="37"/>
      <c r="F1305" s="243" t="s">
        <v>2327</v>
      </c>
      <c r="G1305" s="37"/>
      <c r="H1305" s="37"/>
      <c r="I1305" s="122"/>
      <c r="J1305" s="37"/>
      <c r="K1305" s="37"/>
      <c r="L1305" s="41"/>
      <c r="M1305" s="210"/>
      <c r="N1305" s="77"/>
      <c r="O1305" s="77"/>
      <c r="P1305" s="77"/>
      <c r="Q1305" s="77"/>
      <c r="R1305" s="77"/>
      <c r="S1305" s="77"/>
      <c r="T1305" s="78"/>
      <c r="AT1305" s="15" t="s">
        <v>317</v>
      </c>
      <c r="AU1305" s="15" t="s">
        <v>79</v>
      </c>
    </row>
    <row r="1306" spans="2:51" s="11" customFormat="1" ht="12">
      <c r="B1306" s="211"/>
      <c r="C1306" s="212"/>
      <c r="D1306" s="208" t="s">
        <v>149</v>
      </c>
      <c r="E1306" s="213" t="s">
        <v>19</v>
      </c>
      <c r="F1306" s="214" t="s">
        <v>2328</v>
      </c>
      <c r="G1306" s="212"/>
      <c r="H1306" s="215">
        <v>2.6</v>
      </c>
      <c r="I1306" s="216"/>
      <c r="J1306" s="212"/>
      <c r="K1306" s="212"/>
      <c r="L1306" s="217"/>
      <c r="M1306" s="218"/>
      <c r="N1306" s="219"/>
      <c r="O1306" s="219"/>
      <c r="P1306" s="219"/>
      <c r="Q1306" s="219"/>
      <c r="R1306" s="219"/>
      <c r="S1306" s="219"/>
      <c r="T1306" s="220"/>
      <c r="AT1306" s="221" t="s">
        <v>149</v>
      </c>
      <c r="AU1306" s="221" t="s">
        <v>79</v>
      </c>
      <c r="AV1306" s="11" t="s">
        <v>79</v>
      </c>
      <c r="AW1306" s="11" t="s">
        <v>33</v>
      </c>
      <c r="AX1306" s="11" t="s">
        <v>72</v>
      </c>
      <c r="AY1306" s="221" t="s">
        <v>138</v>
      </c>
    </row>
    <row r="1307" spans="2:51" s="11" customFormat="1" ht="12">
      <c r="B1307" s="211"/>
      <c r="C1307" s="212"/>
      <c r="D1307" s="208" t="s">
        <v>149</v>
      </c>
      <c r="E1307" s="213" t="s">
        <v>19</v>
      </c>
      <c r="F1307" s="214" t="s">
        <v>2329</v>
      </c>
      <c r="G1307" s="212"/>
      <c r="H1307" s="215">
        <v>2</v>
      </c>
      <c r="I1307" s="216"/>
      <c r="J1307" s="212"/>
      <c r="K1307" s="212"/>
      <c r="L1307" s="217"/>
      <c r="M1307" s="218"/>
      <c r="N1307" s="219"/>
      <c r="O1307" s="219"/>
      <c r="P1307" s="219"/>
      <c r="Q1307" s="219"/>
      <c r="R1307" s="219"/>
      <c r="S1307" s="219"/>
      <c r="T1307" s="220"/>
      <c r="AT1307" s="221" t="s">
        <v>149</v>
      </c>
      <c r="AU1307" s="221" t="s">
        <v>79</v>
      </c>
      <c r="AV1307" s="11" t="s">
        <v>79</v>
      </c>
      <c r="AW1307" s="11" t="s">
        <v>33</v>
      </c>
      <c r="AX1307" s="11" t="s">
        <v>72</v>
      </c>
      <c r="AY1307" s="221" t="s">
        <v>138</v>
      </c>
    </row>
    <row r="1308" spans="2:65" s="1" customFormat="1" ht="16.5" customHeight="1">
      <c r="B1308" s="36"/>
      <c r="C1308" s="196" t="s">
        <v>2330</v>
      </c>
      <c r="D1308" s="196" t="s">
        <v>140</v>
      </c>
      <c r="E1308" s="197" t="s">
        <v>2331</v>
      </c>
      <c r="F1308" s="198" t="s">
        <v>2332</v>
      </c>
      <c r="G1308" s="199" t="s">
        <v>341</v>
      </c>
      <c r="H1308" s="200">
        <v>17.2</v>
      </c>
      <c r="I1308" s="201"/>
      <c r="J1308" s="202">
        <f>ROUND(I1308*H1308,2)</f>
        <v>0</v>
      </c>
      <c r="K1308" s="198" t="s">
        <v>144</v>
      </c>
      <c r="L1308" s="41"/>
      <c r="M1308" s="203" t="s">
        <v>19</v>
      </c>
      <c r="N1308" s="204" t="s">
        <v>43</v>
      </c>
      <c r="O1308" s="77"/>
      <c r="P1308" s="205">
        <f>O1308*H1308</f>
        <v>0</v>
      </c>
      <c r="Q1308" s="205">
        <v>7E-05</v>
      </c>
      <c r="R1308" s="205">
        <f>Q1308*H1308</f>
        <v>0.0012039999999999998</v>
      </c>
      <c r="S1308" s="205">
        <v>0</v>
      </c>
      <c r="T1308" s="206">
        <f>S1308*H1308</f>
        <v>0</v>
      </c>
      <c r="AR1308" s="15" t="s">
        <v>236</v>
      </c>
      <c r="AT1308" s="15" t="s">
        <v>140</v>
      </c>
      <c r="AU1308" s="15" t="s">
        <v>79</v>
      </c>
      <c r="AY1308" s="15" t="s">
        <v>138</v>
      </c>
      <c r="BE1308" s="207">
        <f>IF(N1308="základní",J1308,0)</f>
        <v>0</v>
      </c>
      <c r="BF1308" s="207">
        <f>IF(N1308="snížená",J1308,0)</f>
        <v>0</v>
      </c>
      <c r="BG1308" s="207">
        <f>IF(N1308="zákl. přenesená",J1308,0)</f>
        <v>0</v>
      </c>
      <c r="BH1308" s="207">
        <f>IF(N1308="sníž. přenesená",J1308,0)</f>
        <v>0</v>
      </c>
      <c r="BI1308" s="207">
        <f>IF(N1308="nulová",J1308,0)</f>
        <v>0</v>
      </c>
      <c r="BJ1308" s="15" t="s">
        <v>77</v>
      </c>
      <c r="BK1308" s="207">
        <f>ROUND(I1308*H1308,2)</f>
        <v>0</v>
      </c>
      <c r="BL1308" s="15" t="s">
        <v>236</v>
      </c>
      <c r="BM1308" s="15" t="s">
        <v>2333</v>
      </c>
    </row>
    <row r="1309" spans="2:47" s="1" customFormat="1" ht="12">
      <c r="B1309" s="36"/>
      <c r="C1309" s="37"/>
      <c r="D1309" s="208" t="s">
        <v>147</v>
      </c>
      <c r="E1309" s="37"/>
      <c r="F1309" s="209" t="s">
        <v>2334</v>
      </c>
      <c r="G1309" s="37"/>
      <c r="H1309" s="37"/>
      <c r="I1309" s="122"/>
      <c r="J1309" s="37"/>
      <c r="K1309" s="37"/>
      <c r="L1309" s="41"/>
      <c r="M1309" s="210"/>
      <c r="N1309" s="77"/>
      <c r="O1309" s="77"/>
      <c r="P1309" s="77"/>
      <c r="Q1309" s="77"/>
      <c r="R1309" s="77"/>
      <c r="S1309" s="77"/>
      <c r="T1309" s="78"/>
      <c r="AT1309" s="15" t="s">
        <v>147</v>
      </c>
      <c r="AU1309" s="15" t="s">
        <v>79</v>
      </c>
    </row>
    <row r="1310" spans="2:51" s="11" customFormat="1" ht="12">
      <c r="B1310" s="211"/>
      <c r="C1310" s="212"/>
      <c r="D1310" s="208" t="s">
        <v>149</v>
      </c>
      <c r="E1310" s="213" t="s">
        <v>19</v>
      </c>
      <c r="F1310" s="214" t="s">
        <v>2335</v>
      </c>
      <c r="G1310" s="212"/>
      <c r="H1310" s="215">
        <v>17.2</v>
      </c>
      <c r="I1310" s="216"/>
      <c r="J1310" s="212"/>
      <c r="K1310" s="212"/>
      <c r="L1310" s="217"/>
      <c r="M1310" s="218"/>
      <c r="N1310" s="219"/>
      <c r="O1310" s="219"/>
      <c r="P1310" s="219"/>
      <c r="Q1310" s="219"/>
      <c r="R1310" s="219"/>
      <c r="S1310" s="219"/>
      <c r="T1310" s="220"/>
      <c r="AT1310" s="221" t="s">
        <v>149</v>
      </c>
      <c r="AU1310" s="221" t="s">
        <v>79</v>
      </c>
      <c r="AV1310" s="11" t="s">
        <v>79</v>
      </c>
      <c r="AW1310" s="11" t="s">
        <v>33</v>
      </c>
      <c r="AX1310" s="11" t="s">
        <v>72</v>
      </c>
      <c r="AY1310" s="221" t="s">
        <v>138</v>
      </c>
    </row>
    <row r="1311" spans="2:65" s="1" customFormat="1" ht="16.5" customHeight="1">
      <c r="B1311" s="36"/>
      <c r="C1311" s="196" t="s">
        <v>2336</v>
      </c>
      <c r="D1311" s="196" t="s">
        <v>140</v>
      </c>
      <c r="E1311" s="197" t="s">
        <v>2337</v>
      </c>
      <c r="F1311" s="198" t="s">
        <v>2338</v>
      </c>
      <c r="G1311" s="199" t="s">
        <v>341</v>
      </c>
      <c r="H1311" s="200">
        <v>17.2</v>
      </c>
      <c r="I1311" s="201"/>
      <c r="J1311" s="202">
        <f>ROUND(I1311*H1311,2)</f>
        <v>0</v>
      </c>
      <c r="K1311" s="198" t="s">
        <v>144</v>
      </c>
      <c r="L1311" s="41"/>
      <c r="M1311" s="203" t="s">
        <v>19</v>
      </c>
      <c r="N1311" s="204" t="s">
        <v>43</v>
      </c>
      <c r="O1311" s="77"/>
      <c r="P1311" s="205">
        <f>O1311*H1311</f>
        <v>0</v>
      </c>
      <c r="Q1311" s="205">
        <v>6E-05</v>
      </c>
      <c r="R1311" s="205">
        <f>Q1311*H1311</f>
        <v>0.001032</v>
      </c>
      <c r="S1311" s="205">
        <v>0</v>
      </c>
      <c r="T1311" s="206">
        <f>S1311*H1311</f>
        <v>0</v>
      </c>
      <c r="AR1311" s="15" t="s">
        <v>236</v>
      </c>
      <c r="AT1311" s="15" t="s">
        <v>140</v>
      </c>
      <c r="AU1311" s="15" t="s">
        <v>79</v>
      </c>
      <c r="AY1311" s="15" t="s">
        <v>138</v>
      </c>
      <c r="BE1311" s="207">
        <f>IF(N1311="základní",J1311,0)</f>
        <v>0</v>
      </c>
      <c r="BF1311" s="207">
        <f>IF(N1311="snížená",J1311,0)</f>
        <v>0</v>
      </c>
      <c r="BG1311" s="207">
        <f>IF(N1311="zákl. přenesená",J1311,0)</f>
        <v>0</v>
      </c>
      <c r="BH1311" s="207">
        <f>IF(N1311="sníž. přenesená",J1311,0)</f>
        <v>0</v>
      </c>
      <c r="BI1311" s="207">
        <f>IF(N1311="nulová",J1311,0)</f>
        <v>0</v>
      </c>
      <c r="BJ1311" s="15" t="s">
        <v>77</v>
      </c>
      <c r="BK1311" s="207">
        <f>ROUND(I1311*H1311,2)</f>
        <v>0</v>
      </c>
      <c r="BL1311" s="15" t="s">
        <v>236</v>
      </c>
      <c r="BM1311" s="15" t="s">
        <v>2339</v>
      </c>
    </row>
    <row r="1312" spans="2:47" s="1" customFormat="1" ht="12">
      <c r="B1312" s="36"/>
      <c r="C1312" s="37"/>
      <c r="D1312" s="208" t="s">
        <v>147</v>
      </c>
      <c r="E1312" s="37"/>
      <c r="F1312" s="209" t="s">
        <v>2340</v>
      </c>
      <c r="G1312" s="37"/>
      <c r="H1312" s="37"/>
      <c r="I1312" s="122"/>
      <c r="J1312" s="37"/>
      <c r="K1312" s="37"/>
      <c r="L1312" s="41"/>
      <c r="M1312" s="210"/>
      <c r="N1312" s="77"/>
      <c r="O1312" s="77"/>
      <c r="P1312" s="77"/>
      <c r="Q1312" s="77"/>
      <c r="R1312" s="77"/>
      <c r="S1312" s="77"/>
      <c r="T1312" s="78"/>
      <c r="AT1312" s="15" t="s">
        <v>147</v>
      </c>
      <c r="AU1312" s="15" t="s">
        <v>79</v>
      </c>
    </row>
    <row r="1313" spans="2:51" s="11" customFormat="1" ht="12">
      <c r="B1313" s="211"/>
      <c r="C1313" s="212"/>
      <c r="D1313" s="208" t="s">
        <v>149</v>
      </c>
      <c r="E1313" s="213" t="s">
        <v>19</v>
      </c>
      <c r="F1313" s="214" t="s">
        <v>2335</v>
      </c>
      <c r="G1313" s="212"/>
      <c r="H1313" s="215">
        <v>17.2</v>
      </c>
      <c r="I1313" s="216"/>
      <c r="J1313" s="212"/>
      <c r="K1313" s="212"/>
      <c r="L1313" s="217"/>
      <c r="M1313" s="218"/>
      <c r="N1313" s="219"/>
      <c r="O1313" s="219"/>
      <c r="P1313" s="219"/>
      <c r="Q1313" s="219"/>
      <c r="R1313" s="219"/>
      <c r="S1313" s="219"/>
      <c r="T1313" s="220"/>
      <c r="AT1313" s="221" t="s">
        <v>149</v>
      </c>
      <c r="AU1313" s="221" t="s">
        <v>79</v>
      </c>
      <c r="AV1313" s="11" t="s">
        <v>79</v>
      </c>
      <c r="AW1313" s="11" t="s">
        <v>33</v>
      </c>
      <c r="AX1313" s="11" t="s">
        <v>72</v>
      </c>
      <c r="AY1313" s="221" t="s">
        <v>138</v>
      </c>
    </row>
    <row r="1314" spans="2:65" s="1" customFormat="1" ht="16.5" customHeight="1">
      <c r="B1314" s="36"/>
      <c r="C1314" s="196" t="s">
        <v>2341</v>
      </c>
      <c r="D1314" s="196" t="s">
        <v>140</v>
      </c>
      <c r="E1314" s="197" t="s">
        <v>2342</v>
      </c>
      <c r="F1314" s="198" t="s">
        <v>2343</v>
      </c>
      <c r="G1314" s="199" t="s">
        <v>360</v>
      </c>
      <c r="H1314" s="200">
        <v>4</v>
      </c>
      <c r="I1314" s="201"/>
      <c r="J1314" s="202">
        <f>ROUND(I1314*H1314,2)</f>
        <v>0</v>
      </c>
      <c r="K1314" s="198" t="s">
        <v>144</v>
      </c>
      <c r="L1314" s="41"/>
      <c r="M1314" s="203" t="s">
        <v>19</v>
      </c>
      <c r="N1314" s="204" t="s">
        <v>43</v>
      </c>
      <c r="O1314" s="77"/>
      <c r="P1314" s="205">
        <f>O1314*H1314</f>
        <v>0</v>
      </c>
      <c r="Q1314" s="205">
        <v>0</v>
      </c>
      <c r="R1314" s="205">
        <f>Q1314*H1314</f>
        <v>0</v>
      </c>
      <c r="S1314" s="205">
        <v>0</v>
      </c>
      <c r="T1314" s="206">
        <f>S1314*H1314</f>
        <v>0</v>
      </c>
      <c r="AR1314" s="15" t="s">
        <v>236</v>
      </c>
      <c r="AT1314" s="15" t="s">
        <v>140</v>
      </c>
      <c r="AU1314" s="15" t="s">
        <v>79</v>
      </c>
      <c r="AY1314" s="15" t="s">
        <v>138</v>
      </c>
      <c r="BE1314" s="207">
        <f>IF(N1314="základní",J1314,0)</f>
        <v>0</v>
      </c>
      <c r="BF1314" s="207">
        <f>IF(N1314="snížená",J1314,0)</f>
        <v>0</v>
      </c>
      <c r="BG1314" s="207">
        <f>IF(N1314="zákl. přenesená",J1314,0)</f>
        <v>0</v>
      </c>
      <c r="BH1314" s="207">
        <f>IF(N1314="sníž. přenesená",J1314,0)</f>
        <v>0</v>
      </c>
      <c r="BI1314" s="207">
        <f>IF(N1314="nulová",J1314,0)</f>
        <v>0</v>
      </c>
      <c r="BJ1314" s="15" t="s">
        <v>77</v>
      </c>
      <c r="BK1314" s="207">
        <f>ROUND(I1314*H1314,2)</f>
        <v>0</v>
      </c>
      <c r="BL1314" s="15" t="s">
        <v>236</v>
      </c>
      <c r="BM1314" s="15" t="s">
        <v>2344</v>
      </c>
    </row>
    <row r="1315" spans="2:47" s="1" customFormat="1" ht="12">
      <c r="B1315" s="36"/>
      <c r="C1315" s="37"/>
      <c r="D1315" s="208" t="s">
        <v>147</v>
      </c>
      <c r="E1315" s="37"/>
      <c r="F1315" s="209" t="s">
        <v>2345</v>
      </c>
      <c r="G1315" s="37"/>
      <c r="H1315" s="37"/>
      <c r="I1315" s="122"/>
      <c r="J1315" s="37"/>
      <c r="K1315" s="37"/>
      <c r="L1315" s="41"/>
      <c r="M1315" s="210"/>
      <c r="N1315" s="77"/>
      <c r="O1315" s="77"/>
      <c r="P1315" s="77"/>
      <c r="Q1315" s="77"/>
      <c r="R1315" s="77"/>
      <c r="S1315" s="77"/>
      <c r="T1315" s="78"/>
      <c r="AT1315" s="15" t="s">
        <v>147</v>
      </c>
      <c r="AU1315" s="15" t="s">
        <v>79</v>
      </c>
    </row>
    <row r="1316" spans="2:65" s="1" customFormat="1" ht="16.5" customHeight="1">
      <c r="B1316" s="36"/>
      <c r="C1316" s="233" t="s">
        <v>2346</v>
      </c>
      <c r="D1316" s="233" t="s">
        <v>213</v>
      </c>
      <c r="E1316" s="234" t="s">
        <v>2347</v>
      </c>
      <c r="F1316" s="235" t="s">
        <v>2348</v>
      </c>
      <c r="G1316" s="236" t="s">
        <v>341</v>
      </c>
      <c r="H1316" s="237">
        <v>4</v>
      </c>
      <c r="I1316" s="238"/>
      <c r="J1316" s="239">
        <f>ROUND(I1316*H1316,2)</f>
        <v>0</v>
      </c>
      <c r="K1316" s="235" t="s">
        <v>144</v>
      </c>
      <c r="L1316" s="240"/>
      <c r="M1316" s="241" t="s">
        <v>19</v>
      </c>
      <c r="N1316" s="242" t="s">
        <v>43</v>
      </c>
      <c r="O1316" s="77"/>
      <c r="P1316" s="205">
        <f>O1316*H1316</f>
        <v>0</v>
      </c>
      <c r="Q1316" s="205">
        <v>0.0011</v>
      </c>
      <c r="R1316" s="205">
        <f>Q1316*H1316</f>
        <v>0.0044</v>
      </c>
      <c r="S1316" s="205">
        <v>0</v>
      </c>
      <c r="T1316" s="206">
        <f>S1316*H1316</f>
        <v>0</v>
      </c>
      <c r="AR1316" s="15" t="s">
        <v>338</v>
      </c>
      <c r="AT1316" s="15" t="s">
        <v>213</v>
      </c>
      <c r="AU1316" s="15" t="s">
        <v>79</v>
      </c>
      <c r="AY1316" s="15" t="s">
        <v>138</v>
      </c>
      <c r="BE1316" s="207">
        <f>IF(N1316="základní",J1316,0)</f>
        <v>0</v>
      </c>
      <c r="BF1316" s="207">
        <f>IF(N1316="snížená",J1316,0)</f>
        <v>0</v>
      </c>
      <c r="BG1316" s="207">
        <f>IF(N1316="zákl. přenesená",J1316,0)</f>
        <v>0</v>
      </c>
      <c r="BH1316" s="207">
        <f>IF(N1316="sníž. přenesená",J1316,0)</f>
        <v>0</v>
      </c>
      <c r="BI1316" s="207">
        <f>IF(N1316="nulová",J1316,0)</f>
        <v>0</v>
      </c>
      <c r="BJ1316" s="15" t="s">
        <v>77</v>
      </c>
      <c r="BK1316" s="207">
        <f>ROUND(I1316*H1316,2)</f>
        <v>0</v>
      </c>
      <c r="BL1316" s="15" t="s">
        <v>236</v>
      </c>
      <c r="BM1316" s="15" t="s">
        <v>2349</v>
      </c>
    </row>
    <row r="1317" spans="2:47" s="1" customFormat="1" ht="12">
      <c r="B1317" s="36"/>
      <c r="C1317" s="37"/>
      <c r="D1317" s="208" t="s">
        <v>147</v>
      </c>
      <c r="E1317" s="37"/>
      <c r="F1317" s="209" t="s">
        <v>2348</v>
      </c>
      <c r="G1317" s="37"/>
      <c r="H1317" s="37"/>
      <c r="I1317" s="122"/>
      <c r="J1317" s="37"/>
      <c r="K1317" s="37"/>
      <c r="L1317" s="41"/>
      <c r="M1317" s="210"/>
      <c r="N1317" s="77"/>
      <c r="O1317" s="77"/>
      <c r="P1317" s="77"/>
      <c r="Q1317" s="77"/>
      <c r="R1317" s="77"/>
      <c r="S1317" s="77"/>
      <c r="T1317" s="78"/>
      <c r="AT1317" s="15" t="s">
        <v>147</v>
      </c>
      <c r="AU1317" s="15" t="s">
        <v>79</v>
      </c>
    </row>
    <row r="1318" spans="2:65" s="1" customFormat="1" ht="16.5" customHeight="1">
      <c r="B1318" s="36"/>
      <c r="C1318" s="233" t="s">
        <v>2350</v>
      </c>
      <c r="D1318" s="233" t="s">
        <v>213</v>
      </c>
      <c r="E1318" s="234" t="s">
        <v>2351</v>
      </c>
      <c r="F1318" s="235" t="s">
        <v>2352</v>
      </c>
      <c r="G1318" s="236" t="s">
        <v>2353</v>
      </c>
      <c r="H1318" s="237">
        <v>4</v>
      </c>
      <c r="I1318" s="238"/>
      <c r="J1318" s="239">
        <f>ROUND(I1318*H1318,2)</f>
        <v>0</v>
      </c>
      <c r="K1318" s="235" t="s">
        <v>144</v>
      </c>
      <c r="L1318" s="240"/>
      <c r="M1318" s="241" t="s">
        <v>19</v>
      </c>
      <c r="N1318" s="242" t="s">
        <v>43</v>
      </c>
      <c r="O1318" s="77"/>
      <c r="P1318" s="205">
        <f>O1318*H1318</f>
        <v>0</v>
      </c>
      <c r="Q1318" s="205">
        <v>0.0002</v>
      </c>
      <c r="R1318" s="205">
        <f>Q1318*H1318</f>
        <v>0.0008</v>
      </c>
      <c r="S1318" s="205">
        <v>0</v>
      </c>
      <c r="T1318" s="206">
        <f>S1318*H1318</f>
        <v>0</v>
      </c>
      <c r="AR1318" s="15" t="s">
        <v>338</v>
      </c>
      <c r="AT1318" s="15" t="s">
        <v>213</v>
      </c>
      <c r="AU1318" s="15" t="s">
        <v>79</v>
      </c>
      <c r="AY1318" s="15" t="s">
        <v>138</v>
      </c>
      <c r="BE1318" s="207">
        <f>IF(N1318="základní",J1318,0)</f>
        <v>0</v>
      </c>
      <c r="BF1318" s="207">
        <f>IF(N1318="snížená",J1318,0)</f>
        <v>0</v>
      </c>
      <c r="BG1318" s="207">
        <f>IF(N1318="zákl. přenesená",J1318,0)</f>
        <v>0</v>
      </c>
      <c r="BH1318" s="207">
        <f>IF(N1318="sníž. přenesená",J1318,0)</f>
        <v>0</v>
      </c>
      <c r="BI1318" s="207">
        <f>IF(N1318="nulová",J1318,0)</f>
        <v>0</v>
      </c>
      <c r="BJ1318" s="15" t="s">
        <v>77</v>
      </c>
      <c r="BK1318" s="207">
        <f>ROUND(I1318*H1318,2)</f>
        <v>0</v>
      </c>
      <c r="BL1318" s="15" t="s">
        <v>236</v>
      </c>
      <c r="BM1318" s="15" t="s">
        <v>2354</v>
      </c>
    </row>
    <row r="1319" spans="2:47" s="1" customFormat="1" ht="12">
      <c r="B1319" s="36"/>
      <c r="C1319" s="37"/>
      <c r="D1319" s="208" t="s">
        <v>147</v>
      </c>
      <c r="E1319" s="37"/>
      <c r="F1319" s="209" t="s">
        <v>2352</v>
      </c>
      <c r="G1319" s="37"/>
      <c r="H1319" s="37"/>
      <c r="I1319" s="122"/>
      <c r="J1319" s="37"/>
      <c r="K1319" s="37"/>
      <c r="L1319" s="41"/>
      <c r="M1319" s="210"/>
      <c r="N1319" s="77"/>
      <c r="O1319" s="77"/>
      <c r="P1319" s="77"/>
      <c r="Q1319" s="77"/>
      <c r="R1319" s="77"/>
      <c r="S1319" s="77"/>
      <c r="T1319" s="78"/>
      <c r="AT1319" s="15" t="s">
        <v>147</v>
      </c>
      <c r="AU1319" s="15" t="s">
        <v>79</v>
      </c>
    </row>
    <row r="1320" spans="2:65" s="1" customFormat="1" ht="16.5" customHeight="1">
      <c r="B1320" s="36"/>
      <c r="C1320" s="196" t="s">
        <v>2355</v>
      </c>
      <c r="D1320" s="196" t="s">
        <v>140</v>
      </c>
      <c r="E1320" s="197" t="s">
        <v>2356</v>
      </c>
      <c r="F1320" s="198" t="s">
        <v>2357</v>
      </c>
      <c r="G1320" s="199" t="s">
        <v>349</v>
      </c>
      <c r="H1320" s="200">
        <v>1</v>
      </c>
      <c r="I1320" s="201"/>
      <c r="J1320" s="202">
        <f>ROUND(I1320*H1320,2)</f>
        <v>0</v>
      </c>
      <c r="K1320" s="198" t="s">
        <v>19</v>
      </c>
      <c r="L1320" s="41"/>
      <c r="M1320" s="203" t="s">
        <v>19</v>
      </c>
      <c r="N1320" s="204" t="s">
        <v>43</v>
      </c>
      <c r="O1320" s="77"/>
      <c r="P1320" s="205">
        <f>O1320*H1320</f>
        <v>0</v>
      </c>
      <c r="Q1320" s="205">
        <v>0</v>
      </c>
      <c r="R1320" s="205">
        <f>Q1320*H1320</f>
        <v>0</v>
      </c>
      <c r="S1320" s="205">
        <v>0</v>
      </c>
      <c r="T1320" s="206">
        <f>S1320*H1320</f>
        <v>0</v>
      </c>
      <c r="AR1320" s="15" t="s">
        <v>236</v>
      </c>
      <c r="AT1320" s="15" t="s">
        <v>140</v>
      </c>
      <c r="AU1320" s="15" t="s">
        <v>79</v>
      </c>
      <c r="AY1320" s="15" t="s">
        <v>138</v>
      </c>
      <c r="BE1320" s="207">
        <f>IF(N1320="základní",J1320,0)</f>
        <v>0</v>
      </c>
      <c r="BF1320" s="207">
        <f>IF(N1320="snížená",J1320,0)</f>
        <v>0</v>
      </c>
      <c r="BG1320" s="207">
        <f>IF(N1320="zákl. přenesená",J1320,0)</f>
        <v>0</v>
      </c>
      <c r="BH1320" s="207">
        <f>IF(N1320="sníž. přenesená",J1320,0)</f>
        <v>0</v>
      </c>
      <c r="BI1320" s="207">
        <f>IF(N1320="nulová",J1320,0)</f>
        <v>0</v>
      </c>
      <c r="BJ1320" s="15" t="s">
        <v>77</v>
      </c>
      <c r="BK1320" s="207">
        <f>ROUND(I1320*H1320,2)</f>
        <v>0</v>
      </c>
      <c r="BL1320" s="15" t="s">
        <v>236</v>
      </c>
      <c r="BM1320" s="15" t="s">
        <v>2358</v>
      </c>
    </row>
    <row r="1321" spans="2:47" s="1" customFormat="1" ht="12">
      <c r="B1321" s="36"/>
      <c r="C1321" s="37"/>
      <c r="D1321" s="208" t="s">
        <v>147</v>
      </c>
      <c r="E1321" s="37"/>
      <c r="F1321" s="209" t="s">
        <v>2357</v>
      </c>
      <c r="G1321" s="37"/>
      <c r="H1321" s="37"/>
      <c r="I1321" s="122"/>
      <c r="J1321" s="37"/>
      <c r="K1321" s="37"/>
      <c r="L1321" s="41"/>
      <c r="M1321" s="210"/>
      <c r="N1321" s="77"/>
      <c r="O1321" s="77"/>
      <c r="P1321" s="77"/>
      <c r="Q1321" s="77"/>
      <c r="R1321" s="77"/>
      <c r="S1321" s="77"/>
      <c r="T1321" s="78"/>
      <c r="AT1321" s="15" t="s">
        <v>147</v>
      </c>
      <c r="AU1321" s="15" t="s">
        <v>79</v>
      </c>
    </row>
    <row r="1322" spans="2:65" s="1" customFormat="1" ht="16.5" customHeight="1">
      <c r="B1322" s="36"/>
      <c r="C1322" s="196" t="s">
        <v>2359</v>
      </c>
      <c r="D1322" s="196" t="s">
        <v>140</v>
      </c>
      <c r="E1322" s="197" t="s">
        <v>2360</v>
      </c>
      <c r="F1322" s="198" t="s">
        <v>2361</v>
      </c>
      <c r="G1322" s="199" t="s">
        <v>349</v>
      </c>
      <c r="H1322" s="200">
        <v>1</v>
      </c>
      <c r="I1322" s="201"/>
      <c r="J1322" s="202">
        <f>ROUND(I1322*H1322,2)</f>
        <v>0</v>
      </c>
      <c r="K1322" s="198" t="s">
        <v>19</v>
      </c>
      <c r="L1322" s="41"/>
      <c r="M1322" s="203" t="s">
        <v>19</v>
      </c>
      <c r="N1322" s="204" t="s">
        <v>43</v>
      </c>
      <c r="O1322" s="77"/>
      <c r="P1322" s="205">
        <f>O1322*H1322</f>
        <v>0</v>
      </c>
      <c r="Q1322" s="205">
        <v>0</v>
      </c>
      <c r="R1322" s="205">
        <f>Q1322*H1322</f>
        <v>0</v>
      </c>
      <c r="S1322" s="205">
        <v>0</v>
      </c>
      <c r="T1322" s="206">
        <f>S1322*H1322</f>
        <v>0</v>
      </c>
      <c r="AR1322" s="15" t="s">
        <v>236</v>
      </c>
      <c r="AT1322" s="15" t="s">
        <v>140</v>
      </c>
      <c r="AU1322" s="15" t="s">
        <v>79</v>
      </c>
      <c r="AY1322" s="15" t="s">
        <v>138</v>
      </c>
      <c r="BE1322" s="207">
        <f>IF(N1322="základní",J1322,0)</f>
        <v>0</v>
      </c>
      <c r="BF1322" s="207">
        <f>IF(N1322="snížená",J1322,0)</f>
        <v>0</v>
      </c>
      <c r="BG1322" s="207">
        <f>IF(N1322="zákl. přenesená",J1322,0)</f>
        <v>0</v>
      </c>
      <c r="BH1322" s="207">
        <f>IF(N1322="sníž. přenesená",J1322,0)</f>
        <v>0</v>
      </c>
      <c r="BI1322" s="207">
        <f>IF(N1322="nulová",J1322,0)</f>
        <v>0</v>
      </c>
      <c r="BJ1322" s="15" t="s">
        <v>77</v>
      </c>
      <c r="BK1322" s="207">
        <f>ROUND(I1322*H1322,2)</f>
        <v>0</v>
      </c>
      <c r="BL1322" s="15" t="s">
        <v>236</v>
      </c>
      <c r="BM1322" s="15" t="s">
        <v>2362</v>
      </c>
    </row>
    <row r="1323" spans="2:47" s="1" customFormat="1" ht="12">
      <c r="B1323" s="36"/>
      <c r="C1323" s="37"/>
      <c r="D1323" s="208" t="s">
        <v>147</v>
      </c>
      <c r="E1323" s="37"/>
      <c r="F1323" s="209" t="s">
        <v>2361</v>
      </c>
      <c r="G1323" s="37"/>
      <c r="H1323" s="37"/>
      <c r="I1323" s="122"/>
      <c r="J1323" s="37"/>
      <c r="K1323" s="37"/>
      <c r="L1323" s="41"/>
      <c r="M1323" s="210"/>
      <c r="N1323" s="77"/>
      <c r="O1323" s="77"/>
      <c r="P1323" s="77"/>
      <c r="Q1323" s="77"/>
      <c r="R1323" s="77"/>
      <c r="S1323" s="77"/>
      <c r="T1323" s="78"/>
      <c r="AT1323" s="15" t="s">
        <v>147</v>
      </c>
      <c r="AU1323" s="15" t="s">
        <v>79</v>
      </c>
    </row>
    <row r="1324" spans="2:65" s="1" customFormat="1" ht="16.5" customHeight="1">
      <c r="B1324" s="36"/>
      <c r="C1324" s="196" t="s">
        <v>2363</v>
      </c>
      <c r="D1324" s="196" t="s">
        <v>140</v>
      </c>
      <c r="E1324" s="197" t="s">
        <v>2364</v>
      </c>
      <c r="F1324" s="198" t="s">
        <v>2365</v>
      </c>
      <c r="G1324" s="199" t="s">
        <v>360</v>
      </c>
      <c r="H1324" s="200">
        <v>7</v>
      </c>
      <c r="I1324" s="201"/>
      <c r="J1324" s="202">
        <f>ROUND(I1324*H1324,2)</f>
        <v>0</v>
      </c>
      <c r="K1324" s="198" t="s">
        <v>144</v>
      </c>
      <c r="L1324" s="41"/>
      <c r="M1324" s="203" t="s">
        <v>19</v>
      </c>
      <c r="N1324" s="204" t="s">
        <v>43</v>
      </c>
      <c r="O1324" s="77"/>
      <c r="P1324" s="205">
        <f>O1324*H1324</f>
        <v>0</v>
      </c>
      <c r="Q1324" s="205">
        <v>0</v>
      </c>
      <c r="R1324" s="205">
        <f>Q1324*H1324</f>
        <v>0</v>
      </c>
      <c r="S1324" s="205">
        <v>0.024</v>
      </c>
      <c r="T1324" s="206">
        <f>S1324*H1324</f>
        <v>0.168</v>
      </c>
      <c r="AR1324" s="15" t="s">
        <v>236</v>
      </c>
      <c r="AT1324" s="15" t="s">
        <v>140</v>
      </c>
      <c r="AU1324" s="15" t="s">
        <v>79</v>
      </c>
      <c r="AY1324" s="15" t="s">
        <v>138</v>
      </c>
      <c r="BE1324" s="207">
        <f>IF(N1324="základní",J1324,0)</f>
        <v>0</v>
      </c>
      <c r="BF1324" s="207">
        <f>IF(N1324="snížená",J1324,0)</f>
        <v>0</v>
      </c>
      <c r="BG1324" s="207">
        <f>IF(N1324="zákl. přenesená",J1324,0)</f>
        <v>0</v>
      </c>
      <c r="BH1324" s="207">
        <f>IF(N1324="sníž. přenesená",J1324,0)</f>
        <v>0</v>
      </c>
      <c r="BI1324" s="207">
        <f>IF(N1324="nulová",J1324,0)</f>
        <v>0</v>
      </c>
      <c r="BJ1324" s="15" t="s">
        <v>77</v>
      </c>
      <c r="BK1324" s="207">
        <f>ROUND(I1324*H1324,2)</f>
        <v>0</v>
      </c>
      <c r="BL1324" s="15" t="s">
        <v>236</v>
      </c>
      <c r="BM1324" s="15" t="s">
        <v>2366</v>
      </c>
    </row>
    <row r="1325" spans="2:47" s="1" customFormat="1" ht="12">
      <c r="B1325" s="36"/>
      <c r="C1325" s="37"/>
      <c r="D1325" s="208" t="s">
        <v>147</v>
      </c>
      <c r="E1325" s="37"/>
      <c r="F1325" s="209" t="s">
        <v>2367</v>
      </c>
      <c r="G1325" s="37"/>
      <c r="H1325" s="37"/>
      <c r="I1325" s="122"/>
      <c r="J1325" s="37"/>
      <c r="K1325" s="37"/>
      <c r="L1325" s="41"/>
      <c r="M1325" s="210"/>
      <c r="N1325" s="77"/>
      <c r="O1325" s="77"/>
      <c r="P1325" s="77"/>
      <c r="Q1325" s="77"/>
      <c r="R1325" s="77"/>
      <c r="S1325" s="77"/>
      <c r="T1325" s="78"/>
      <c r="AT1325" s="15" t="s">
        <v>147</v>
      </c>
      <c r="AU1325" s="15" t="s">
        <v>79</v>
      </c>
    </row>
    <row r="1326" spans="2:65" s="1" customFormat="1" ht="16.5" customHeight="1">
      <c r="B1326" s="36"/>
      <c r="C1326" s="196" t="s">
        <v>2368</v>
      </c>
      <c r="D1326" s="196" t="s">
        <v>140</v>
      </c>
      <c r="E1326" s="197" t="s">
        <v>2369</v>
      </c>
      <c r="F1326" s="198" t="s">
        <v>2370</v>
      </c>
      <c r="G1326" s="199" t="s">
        <v>1046</v>
      </c>
      <c r="H1326" s="244"/>
      <c r="I1326" s="201"/>
      <c r="J1326" s="202">
        <f>ROUND(I1326*H1326,2)</f>
        <v>0</v>
      </c>
      <c r="K1326" s="198" t="s">
        <v>144</v>
      </c>
      <c r="L1326" s="41"/>
      <c r="M1326" s="203" t="s">
        <v>19</v>
      </c>
      <c r="N1326" s="204" t="s">
        <v>43</v>
      </c>
      <c r="O1326" s="77"/>
      <c r="P1326" s="205">
        <f>O1326*H1326</f>
        <v>0</v>
      </c>
      <c r="Q1326" s="205">
        <v>0</v>
      </c>
      <c r="R1326" s="205">
        <f>Q1326*H1326</f>
        <v>0</v>
      </c>
      <c r="S1326" s="205">
        <v>0</v>
      </c>
      <c r="T1326" s="206">
        <f>S1326*H1326</f>
        <v>0</v>
      </c>
      <c r="AR1326" s="15" t="s">
        <v>236</v>
      </c>
      <c r="AT1326" s="15" t="s">
        <v>140</v>
      </c>
      <c r="AU1326" s="15" t="s">
        <v>79</v>
      </c>
      <c r="AY1326" s="15" t="s">
        <v>138</v>
      </c>
      <c r="BE1326" s="207">
        <f>IF(N1326="základní",J1326,0)</f>
        <v>0</v>
      </c>
      <c r="BF1326" s="207">
        <f>IF(N1326="snížená",J1326,0)</f>
        <v>0</v>
      </c>
      <c r="BG1326" s="207">
        <f>IF(N1326="zákl. přenesená",J1326,0)</f>
        <v>0</v>
      </c>
      <c r="BH1326" s="207">
        <f>IF(N1326="sníž. přenesená",J1326,0)</f>
        <v>0</v>
      </c>
      <c r="BI1326" s="207">
        <f>IF(N1326="nulová",J1326,0)</f>
        <v>0</v>
      </c>
      <c r="BJ1326" s="15" t="s">
        <v>77</v>
      </c>
      <c r="BK1326" s="207">
        <f>ROUND(I1326*H1326,2)</f>
        <v>0</v>
      </c>
      <c r="BL1326" s="15" t="s">
        <v>236</v>
      </c>
      <c r="BM1326" s="15" t="s">
        <v>2371</v>
      </c>
    </row>
    <row r="1327" spans="2:47" s="1" customFormat="1" ht="12">
      <c r="B1327" s="36"/>
      <c r="C1327" s="37"/>
      <c r="D1327" s="208" t="s">
        <v>147</v>
      </c>
      <c r="E1327" s="37"/>
      <c r="F1327" s="209" t="s">
        <v>2372</v>
      </c>
      <c r="G1327" s="37"/>
      <c r="H1327" s="37"/>
      <c r="I1327" s="122"/>
      <c r="J1327" s="37"/>
      <c r="K1327" s="37"/>
      <c r="L1327" s="41"/>
      <c r="M1327" s="210"/>
      <c r="N1327" s="77"/>
      <c r="O1327" s="77"/>
      <c r="P1327" s="77"/>
      <c r="Q1327" s="77"/>
      <c r="R1327" s="77"/>
      <c r="S1327" s="77"/>
      <c r="T1327" s="78"/>
      <c r="AT1327" s="15" t="s">
        <v>147</v>
      </c>
      <c r="AU1327" s="15" t="s">
        <v>79</v>
      </c>
    </row>
    <row r="1328" spans="2:63" s="10" customFormat="1" ht="22.8" customHeight="1">
      <c r="B1328" s="180"/>
      <c r="C1328" s="181"/>
      <c r="D1328" s="182" t="s">
        <v>71</v>
      </c>
      <c r="E1328" s="194" t="s">
        <v>2373</v>
      </c>
      <c r="F1328" s="194" t="s">
        <v>2374</v>
      </c>
      <c r="G1328" s="181"/>
      <c r="H1328" s="181"/>
      <c r="I1328" s="184"/>
      <c r="J1328" s="195">
        <f>BK1328</f>
        <v>0</v>
      </c>
      <c r="K1328" s="181"/>
      <c r="L1328" s="186"/>
      <c r="M1328" s="187"/>
      <c r="N1328" s="188"/>
      <c r="O1328" s="188"/>
      <c r="P1328" s="189">
        <f>SUM(P1329:P1378)</f>
        <v>0</v>
      </c>
      <c r="Q1328" s="188"/>
      <c r="R1328" s="189">
        <f>SUM(R1329:R1378)</f>
        <v>1.7107667500000001</v>
      </c>
      <c r="S1328" s="188"/>
      <c r="T1328" s="190">
        <f>SUM(T1329:T1378)</f>
        <v>0.091</v>
      </c>
      <c r="AR1328" s="191" t="s">
        <v>79</v>
      </c>
      <c r="AT1328" s="192" t="s">
        <v>71</v>
      </c>
      <c r="AU1328" s="192" t="s">
        <v>77</v>
      </c>
      <c r="AY1328" s="191" t="s">
        <v>138</v>
      </c>
      <c r="BK1328" s="193">
        <f>SUM(BK1329:BK1378)</f>
        <v>0</v>
      </c>
    </row>
    <row r="1329" spans="2:65" s="1" customFormat="1" ht="16.5" customHeight="1">
      <c r="B1329" s="36"/>
      <c r="C1329" s="196" t="s">
        <v>2375</v>
      </c>
      <c r="D1329" s="196" t="s">
        <v>140</v>
      </c>
      <c r="E1329" s="197" t="s">
        <v>2376</v>
      </c>
      <c r="F1329" s="198" t="s">
        <v>2377</v>
      </c>
      <c r="G1329" s="199" t="s">
        <v>341</v>
      </c>
      <c r="H1329" s="200">
        <v>1.45</v>
      </c>
      <c r="I1329" s="201"/>
      <c r="J1329" s="202">
        <f>ROUND(I1329*H1329,2)</f>
        <v>0</v>
      </c>
      <c r="K1329" s="198" t="s">
        <v>144</v>
      </c>
      <c r="L1329" s="41"/>
      <c r="M1329" s="203" t="s">
        <v>19</v>
      </c>
      <c r="N1329" s="204" t="s">
        <v>43</v>
      </c>
      <c r="O1329" s="77"/>
      <c r="P1329" s="205">
        <f>O1329*H1329</f>
        <v>0</v>
      </c>
      <c r="Q1329" s="205">
        <v>6E-05</v>
      </c>
      <c r="R1329" s="205">
        <f>Q1329*H1329</f>
        <v>8.7E-05</v>
      </c>
      <c r="S1329" s="205">
        <v>0</v>
      </c>
      <c r="T1329" s="206">
        <f>S1329*H1329</f>
        <v>0</v>
      </c>
      <c r="AR1329" s="15" t="s">
        <v>236</v>
      </c>
      <c r="AT1329" s="15" t="s">
        <v>140</v>
      </c>
      <c r="AU1329" s="15" t="s">
        <v>79</v>
      </c>
      <c r="AY1329" s="15" t="s">
        <v>138</v>
      </c>
      <c r="BE1329" s="207">
        <f>IF(N1329="základní",J1329,0)</f>
        <v>0</v>
      </c>
      <c r="BF1329" s="207">
        <f>IF(N1329="snížená",J1329,0)</f>
        <v>0</v>
      </c>
      <c r="BG1329" s="207">
        <f>IF(N1329="zákl. přenesená",J1329,0)</f>
        <v>0</v>
      </c>
      <c r="BH1329" s="207">
        <f>IF(N1329="sníž. přenesená",J1329,0)</f>
        <v>0</v>
      </c>
      <c r="BI1329" s="207">
        <f>IF(N1329="nulová",J1329,0)</f>
        <v>0</v>
      </c>
      <c r="BJ1329" s="15" t="s">
        <v>77</v>
      </c>
      <c r="BK1329" s="207">
        <f>ROUND(I1329*H1329,2)</f>
        <v>0</v>
      </c>
      <c r="BL1329" s="15" t="s">
        <v>236</v>
      </c>
      <c r="BM1329" s="15" t="s">
        <v>2378</v>
      </c>
    </row>
    <row r="1330" spans="2:47" s="1" customFormat="1" ht="12">
      <c r="B1330" s="36"/>
      <c r="C1330" s="37"/>
      <c r="D1330" s="208" t="s">
        <v>147</v>
      </c>
      <c r="E1330" s="37"/>
      <c r="F1330" s="209" t="s">
        <v>2379</v>
      </c>
      <c r="G1330" s="37"/>
      <c r="H1330" s="37"/>
      <c r="I1330" s="122"/>
      <c r="J1330" s="37"/>
      <c r="K1330" s="37"/>
      <c r="L1330" s="41"/>
      <c r="M1330" s="210"/>
      <c r="N1330" s="77"/>
      <c r="O1330" s="77"/>
      <c r="P1330" s="77"/>
      <c r="Q1330" s="77"/>
      <c r="R1330" s="77"/>
      <c r="S1330" s="77"/>
      <c r="T1330" s="78"/>
      <c r="AT1330" s="15" t="s">
        <v>147</v>
      </c>
      <c r="AU1330" s="15" t="s">
        <v>79</v>
      </c>
    </row>
    <row r="1331" spans="2:51" s="11" customFormat="1" ht="12">
      <c r="B1331" s="211"/>
      <c r="C1331" s="212"/>
      <c r="D1331" s="208" t="s">
        <v>149</v>
      </c>
      <c r="E1331" s="213" t="s">
        <v>19</v>
      </c>
      <c r="F1331" s="214" t="s">
        <v>2380</v>
      </c>
      <c r="G1331" s="212"/>
      <c r="H1331" s="215">
        <v>1.45</v>
      </c>
      <c r="I1331" s="216"/>
      <c r="J1331" s="212"/>
      <c r="K1331" s="212"/>
      <c r="L1331" s="217"/>
      <c r="M1331" s="218"/>
      <c r="N1331" s="219"/>
      <c r="O1331" s="219"/>
      <c r="P1331" s="219"/>
      <c r="Q1331" s="219"/>
      <c r="R1331" s="219"/>
      <c r="S1331" s="219"/>
      <c r="T1331" s="220"/>
      <c r="AT1331" s="221" t="s">
        <v>149</v>
      </c>
      <c r="AU1331" s="221" t="s">
        <v>79</v>
      </c>
      <c r="AV1331" s="11" t="s">
        <v>79</v>
      </c>
      <c r="AW1331" s="11" t="s">
        <v>33</v>
      </c>
      <c r="AX1331" s="11" t="s">
        <v>72</v>
      </c>
      <c r="AY1331" s="221" t="s">
        <v>138</v>
      </c>
    </row>
    <row r="1332" spans="2:65" s="1" customFormat="1" ht="16.5" customHeight="1">
      <c r="B1332" s="36"/>
      <c r="C1332" s="196" t="s">
        <v>2381</v>
      </c>
      <c r="D1332" s="196" t="s">
        <v>140</v>
      </c>
      <c r="E1332" s="197" t="s">
        <v>2382</v>
      </c>
      <c r="F1332" s="198" t="s">
        <v>2383</v>
      </c>
      <c r="G1332" s="199" t="s">
        <v>341</v>
      </c>
      <c r="H1332" s="200">
        <v>1.45</v>
      </c>
      <c r="I1332" s="201"/>
      <c r="J1332" s="202">
        <f>ROUND(I1332*H1332,2)</f>
        <v>0</v>
      </c>
      <c r="K1332" s="198" t="s">
        <v>144</v>
      </c>
      <c r="L1332" s="41"/>
      <c r="M1332" s="203" t="s">
        <v>19</v>
      </c>
      <c r="N1332" s="204" t="s">
        <v>43</v>
      </c>
      <c r="O1332" s="77"/>
      <c r="P1332" s="205">
        <f>O1332*H1332</f>
        <v>0</v>
      </c>
      <c r="Q1332" s="205">
        <v>0.00017</v>
      </c>
      <c r="R1332" s="205">
        <f>Q1332*H1332</f>
        <v>0.00024650000000000003</v>
      </c>
      <c r="S1332" s="205">
        <v>0</v>
      </c>
      <c r="T1332" s="206">
        <f>S1332*H1332</f>
        <v>0</v>
      </c>
      <c r="AR1332" s="15" t="s">
        <v>236</v>
      </c>
      <c r="AT1332" s="15" t="s">
        <v>140</v>
      </c>
      <c r="AU1332" s="15" t="s">
        <v>79</v>
      </c>
      <c r="AY1332" s="15" t="s">
        <v>138</v>
      </c>
      <c r="BE1332" s="207">
        <f>IF(N1332="základní",J1332,0)</f>
        <v>0</v>
      </c>
      <c r="BF1332" s="207">
        <f>IF(N1332="snížená",J1332,0)</f>
        <v>0</v>
      </c>
      <c r="BG1332" s="207">
        <f>IF(N1332="zákl. přenesená",J1332,0)</f>
        <v>0</v>
      </c>
      <c r="BH1332" s="207">
        <f>IF(N1332="sníž. přenesená",J1332,0)</f>
        <v>0</v>
      </c>
      <c r="BI1332" s="207">
        <f>IF(N1332="nulová",J1332,0)</f>
        <v>0</v>
      </c>
      <c r="BJ1332" s="15" t="s">
        <v>77</v>
      </c>
      <c r="BK1332" s="207">
        <f>ROUND(I1332*H1332,2)</f>
        <v>0</v>
      </c>
      <c r="BL1332" s="15" t="s">
        <v>236</v>
      </c>
      <c r="BM1332" s="15" t="s">
        <v>2384</v>
      </c>
    </row>
    <row r="1333" spans="2:47" s="1" customFormat="1" ht="12">
      <c r="B1333" s="36"/>
      <c r="C1333" s="37"/>
      <c r="D1333" s="208" t="s">
        <v>147</v>
      </c>
      <c r="E1333" s="37"/>
      <c r="F1333" s="209" t="s">
        <v>2385</v>
      </c>
      <c r="G1333" s="37"/>
      <c r="H1333" s="37"/>
      <c r="I1333" s="122"/>
      <c r="J1333" s="37"/>
      <c r="K1333" s="37"/>
      <c r="L1333" s="41"/>
      <c r="M1333" s="210"/>
      <c r="N1333" s="77"/>
      <c r="O1333" s="77"/>
      <c r="P1333" s="77"/>
      <c r="Q1333" s="77"/>
      <c r="R1333" s="77"/>
      <c r="S1333" s="77"/>
      <c r="T1333" s="78"/>
      <c r="AT1333" s="15" t="s">
        <v>147</v>
      </c>
      <c r="AU1333" s="15" t="s">
        <v>79</v>
      </c>
    </row>
    <row r="1334" spans="2:51" s="11" customFormat="1" ht="12">
      <c r="B1334" s="211"/>
      <c r="C1334" s="212"/>
      <c r="D1334" s="208" t="s">
        <v>149</v>
      </c>
      <c r="E1334" s="213" t="s">
        <v>19</v>
      </c>
      <c r="F1334" s="214" t="s">
        <v>2380</v>
      </c>
      <c r="G1334" s="212"/>
      <c r="H1334" s="215">
        <v>1.45</v>
      </c>
      <c r="I1334" s="216"/>
      <c r="J1334" s="212"/>
      <c r="K1334" s="212"/>
      <c r="L1334" s="217"/>
      <c r="M1334" s="218"/>
      <c r="N1334" s="219"/>
      <c r="O1334" s="219"/>
      <c r="P1334" s="219"/>
      <c r="Q1334" s="219"/>
      <c r="R1334" s="219"/>
      <c r="S1334" s="219"/>
      <c r="T1334" s="220"/>
      <c r="AT1334" s="221" t="s">
        <v>149</v>
      </c>
      <c r="AU1334" s="221" t="s">
        <v>79</v>
      </c>
      <c r="AV1334" s="11" t="s">
        <v>79</v>
      </c>
      <c r="AW1334" s="11" t="s">
        <v>33</v>
      </c>
      <c r="AX1334" s="11" t="s">
        <v>72</v>
      </c>
      <c r="AY1334" s="221" t="s">
        <v>138</v>
      </c>
    </row>
    <row r="1335" spans="2:65" s="1" customFormat="1" ht="16.5" customHeight="1">
      <c r="B1335" s="36"/>
      <c r="C1335" s="233" t="s">
        <v>2386</v>
      </c>
      <c r="D1335" s="233" t="s">
        <v>213</v>
      </c>
      <c r="E1335" s="234" t="s">
        <v>2110</v>
      </c>
      <c r="F1335" s="235" t="s">
        <v>2387</v>
      </c>
      <c r="G1335" s="236" t="s">
        <v>341</v>
      </c>
      <c r="H1335" s="237">
        <v>1.45</v>
      </c>
      <c r="I1335" s="238"/>
      <c r="J1335" s="239">
        <f>ROUND(I1335*H1335,2)</f>
        <v>0</v>
      </c>
      <c r="K1335" s="235" t="s">
        <v>19</v>
      </c>
      <c r="L1335" s="240"/>
      <c r="M1335" s="241" t="s">
        <v>19</v>
      </c>
      <c r="N1335" s="242" t="s">
        <v>43</v>
      </c>
      <c r="O1335" s="77"/>
      <c r="P1335" s="205">
        <f>O1335*H1335</f>
        <v>0</v>
      </c>
      <c r="Q1335" s="205">
        <v>0</v>
      </c>
      <c r="R1335" s="205">
        <f>Q1335*H1335</f>
        <v>0</v>
      </c>
      <c r="S1335" s="205">
        <v>0</v>
      </c>
      <c r="T1335" s="206">
        <f>S1335*H1335</f>
        <v>0</v>
      </c>
      <c r="AR1335" s="15" t="s">
        <v>338</v>
      </c>
      <c r="AT1335" s="15" t="s">
        <v>213</v>
      </c>
      <c r="AU1335" s="15" t="s">
        <v>79</v>
      </c>
      <c r="AY1335" s="15" t="s">
        <v>138</v>
      </c>
      <c r="BE1335" s="207">
        <f>IF(N1335="základní",J1335,0)</f>
        <v>0</v>
      </c>
      <c r="BF1335" s="207">
        <f>IF(N1335="snížená",J1335,0)</f>
        <v>0</v>
      </c>
      <c r="BG1335" s="207">
        <f>IF(N1335="zákl. přenesená",J1335,0)</f>
        <v>0</v>
      </c>
      <c r="BH1335" s="207">
        <f>IF(N1335="sníž. přenesená",J1335,0)</f>
        <v>0</v>
      </c>
      <c r="BI1335" s="207">
        <f>IF(N1335="nulová",J1335,0)</f>
        <v>0</v>
      </c>
      <c r="BJ1335" s="15" t="s">
        <v>77</v>
      </c>
      <c r="BK1335" s="207">
        <f>ROUND(I1335*H1335,2)</f>
        <v>0</v>
      </c>
      <c r="BL1335" s="15" t="s">
        <v>236</v>
      </c>
      <c r="BM1335" s="15" t="s">
        <v>2388</v>
      </c>
    </row>
    <row r="1336" spans="2:47" s="1" customFormat="1" ht="12">
      <c r="B1336" s="36"/>
      <c r="C1336" s="37"/>
      <c r="D1336" s="208" t="s">
        <v>147</v>
      </c>
      <c r="E1336" s="37"/>
      <c r="F1336" s="209" t="s">
        <v>2389</v>
      </c>
      <c r="G1336" s="37"/>
      <c r="H1336" s="37"/>
      <c r="I1336" s="122"/>
      <c r="J1336" s="37"/>
      <c r="K1336" s="37"/>
      <c r="L1336" s="41"/>
      <c r="M1336" s="210"/>
      <c r="N1336" s="77"/>
      <c r="O1336" s="77"/>
      <c r="P1336" s="77"/>
      <c r="Q1336" s="77"/>
      <c r="R1336" s="77"/>
      <c r="S1336" s="77"/>
      <c r="T1336" s="78"/>
      <c r="AT1336" s="15" t="s">
        <v>147</v>
      </c>
      <c r="AU1336" s="15" t="s">
        <v>79</v>
      </c>
    </row>
    <row r="1337" spans="2:47" s="1" customFormat="1" ht="12">
      <c r="B1337" s="36"/>
      <c r="C1337" s="37"/>
      <c r="D1337" s="208" t="s">
        <v>317</v>
      </c>
      <c r="E1337" s="37"/>
      <c r="F1337" s="243" t="s">
        <v>2390</v>
      </c>
      <c r="G1337" s="37"/>
      <c r="H1337" s="37"/>
      <c r="I1337" s="122"/>
      <c r="J1337" s="37"/>
      <c r="K1337" s="37"/>
      <c r="L1337" s="41"/>
      <c r="M1337" s="210"/>
      <c r="N1337" s="77"/>
      <c r="O1337" s="77"/>
      <c r="P1337" s="77"/>
      <c r="Q1337" s="77"/>
      <c r="R1337" s="77"/>
      <c r="S1337" s="77"/>
      <c r="T1337" s="78"/>
      <c r="AT1337" s="15" t="s">
        <v>317</v>
      </c>
      <c r="AU1337" s="15" t="s">
        <v>79</v>
      </c>
    </row>
    <row r="1338" spans="2:51" s="11" customFormat="1" ht="12">
      <c r="B1338" s="211"/>
      <c r="C1338" s="212"/>
      <c r="D1338" s="208" t="s">
        <v>149</v>
      </c>
      <c r="E1338" s="213" t="s">
        <v>19</v>
      </c>
      <c r="F1338" s="214" t="s">
        <v>2380</v>
      </c>
      <c r="G1338" s="212"/>
      <c r="H1338" s="215">
        <v>1.45</v>
      </c>
      <c r="I1338" s="216"/>
      <c r="J1338" s="212"/>
      <c r="K1338" s="212"/>
      <c r="L1338" s="217"/>
      <c r="M1338" s="218"/>
      <c r="N1338" s="219"/>
      <c r="O1338" s="219"/>
      <c r="P1338" s="219"/>
      <c r="Q1338" s="219"/>
      <c r="R1338" s="219"/>
      <c r="S1338" s="219"/>
      <c r="T1338" s="220"/>
      <c r="AT1338" s="221" t="s">
        <v>149</v>
      </c>
      <c r="AU1338" s="221" t="s">
        <v>79</v>
      </c>
      <c r="AV1338" s="11" t="s">
        <v>79</v>
      </c>
      <c r="AW1338" s="11" t="s">
        <v>33</v>
      </c>
      <c r="AX1338" s="11" t="s">
        <v>72</v>
      </c>
      <c r="AY1338" s="221" t="s">
        <v>138</v>
      </c>
    </row>
    <row r="1339" spans="2:65" s="1" customFormat="1" ht="16.5" customHeight="1">
      <c r="B1339" s="36"/>
      <c r="C1339" s="196" t="s">
        <v>2391</v>
      </c>
      <c r="D1339" s="196" t="s">
        <v>140</v>
      </c>
      <c r="E1339" s="197" t="s">
        <v>2392</v>
      </c>
      <c r="F1339" s="198" t="s">
        <v>2393</v>
      </c>
      <c r="G1339" s="199" t="s">
        <v>360</v>
      </c>
      <c r="H1339" s="200">
        <v>7</v>
      </c>
      <c r="I1339" s="201"/>
      <c r="J1339" s="202">
        <f>ROUND(I1339*H1339,2)</f>
        <v>0</v>
      </c>
      <c r="K1339" s="198" t="s">
        <v>144</v>
      </c>
      <c r="L1339" s="41"/>
      <c r="M1339" s="203" t="s">
        <v>19</v>
      </c>
      <c r="N1339" s="204" t="s">
        <v>43</v>
      </c>
      <c r="O1339" s="77"/>
      <c r="P1339" s="205">
        <f>O1339*H1339</f>
        <v>0</v>
      </c>
      <c r="Q1339" s="205">
        <v>0</v>
      </c>
      <c r="R1339" s="205">
        <f>Q1339*H1339</f>
        <v>0</v>
      </c>
      <c r="S1339" s="205">
        <v>0.013</v>
      </c>
      <c r="T1339" s="206">
        <f>S1339*H1339</f>
        <v>0.091</v>
      </c>
      <c r="AR1339" s="15" t="s">
        <v>236</v>
      </c>
      <c r="AT1339" s="15" t="s">
        <v>140</v>
      </c>
      <c r="AU1339" s="15" t="s">
        <v>79</v>
      </c>
      <c r="AY1339" s="15" t="s">
        <v>138</v>
      </c>
      <c r="BE1339" s="207">
        <f>IF(N1339="základní",J1339,0)</f>
        <v>0</v>
      </c>
      <c r="BF1339" s="207">
        <f>IF(N1339="snížená",J1339,0)</f>
        <v>0</v>
      </c>
      <c r="BG1339" s="207">
        <f>IF(N1339="zákl. přenesená",J1339,0)</f>
        <v>0</v>
      </c>
      <c r="BH1339" s="207">
        <f>IF(N1339="sníž. přenesená",J1339,0)</f>
        <v>0</v>
      </c>
      <c r="BI1339" s="207">
        <f>IF(N1339="nulová",J1339,0)</f>
        <v>0</v>
      </c>
      <c r="BJ1339" s="15" t="s">
        <v>77</v>
      </c>
      <c r="BK1339" s="207">
        <f>ROUND(I1339*H1339,2)</f>
        <v>0</v>
      </c>
      <c r="BL1339" s="15" t="s">
        <v>236</v>
      </c>
      <c r="BM1339" s="15" t="s">
        <v>2394</v>
      </c>
    </row>
    <row r="1340" spans="2:47" s="1" customFormat="1" ht="12">
      <c r="B1340" s="36"/>
      <c r="C1340" s="37"/>
      <c r="D1340" s="208" t="s">
        <v>147</v>
      </c>
      <c r="E1340" s="37"/>
      <c r="F1340" s="209" t="s">
        <v>2395</v>
      </c>
      <c r="G1340" s="37"/>
      <c r="H1340" s="37"/>
      <c r="I1340" s="122"/>
      <c r="J1340" s="37"/>
      <c r="K1340" s="37"/>
      <c r="L1340" s="41"/>
      <c r="M1340" s="210"/>
      <c r="N1340" s="77"/>
      <c r="O1340" s="77"/>
      <c r="P1340" s="77"/>
      <c r="Q1340" s="77"/>
      <c r="R1340" s="77"/>
      <c r="S1340" s="77"/>
      <c r="T1340" s="78"/>
      <c r="AT1340" s="15" t="s">
        <v>147</v>
      </c>
      <c r="AU1340" s="15" t="s">
        <v>79</v>
      </c>
    </row>
    <row r="1341" spans="2:65" s="1" customFormat="1" ht="16.5" customHeight="1">
      <c r="B1341" s="36"/>
      <c r="C1341" s="196" t="s">
        <v>2396</v>
      </c>
      <c r="D1341" s="196" t="s">
        <v>140</v>
      </c>
      <c r="E1341" s="197" t="s">
        <v>2397</v>
      </c>
      <c r="F1341" s="198" t="s">
        <v>2398</v>
      </c>
      <c r="G1341" s="199" t="s">
        <v>360</v>
      </c>
      <c r="H1341" s="200">
        <v>1</v>
      </c>
      <c r="I1341" s="201"/>
      <c r="J1341" s="202">
        <f>ROUND(I1341*H1341,2)</f>
        <v>0</v>
      </c>
      <c r="K1341" s="198" t="s">
        <v>144</v>
      </c>
      <c r="L1341" s="41"/>
      <c r="M1341" s="203" t="s">
        <v>19</v>
      </c>
      <c r="N1341" s="204" t="s">
        <v>43</v>
      </c>
      <c r="O1341" s="77"/>
      <c r="P1341" s="205">
        <f>O1341*H1341</f>
        <v>0</v>
      </c>
      <c r="Q1341" s="205">
        <v>1E-05</v>
      </c>
      <c r="R1341" s="205">
        <f>Q1341*H1341</f>
        <v>1E-05</v>
      </c>
      <c r="S1341" s="205">
        <v>0</v>
      </c>
      <c r="T1341" s="206">
        <f>S1341*H1341</f>
        <v>0</v>
      </c>
      <c r="AR1341" s="15" t="s">
        <v>236</v>
      </c>
      <c r="AT1341" s="15" t="s">
        <v>140</v>
      </c>
      <c r="AU1341" s="15" t="s">
        <v>79</v>
      </c>
      <c r="AY1341" s="15" t="s">
        <v>138</v>
      </c>
      <c r="BE1341" s="207">
        <f>IF(N1341="základní",J1341,0)</f>
        <v>0</v>
      </c>
      <c r="BF1341" s="207">
        <f>IF(N1341="snížená",J1341,0)</f>
        <v>0</v>
      </c>
      <c r="BG1341" s="207">
        <f>IF(N1341="zákl. přenesená",J1341,0)</f>
        <v>0</v>
      </c>
      <c r="BH1341" s="207">
        <f>IF(N1341="sníž. přenesená",J1341,0)</f>
        <v>0</v>
      </c>
      <c r="BI1341" s="207">
        <f>IF(N1341="nulová",J1341,0)</f>
        <v>0</v>
      </c>
      <c r="BJ1341" s="15" t="s">
        <v>77</v>
      </c>
      <c r="BK1341" s="207">
        <f>ROUND(I1341*H1341,2)</f>
        <v>0</v>
      </c>
      <c r="BL1341" s="15" t="s">
        <v>236</v>
      </c>
      <c r="BM1341" s="15" t="s">
        <v>2399</v>
      </c>
    </row>
    <row r="1342" spans="2:47" s="1" customFormat="1" ht="12">
      <c r="B1342" s="36"/>
      <c r="C1342" s="37"/>
      <c r="D1342" s="208" t="s">
        <v>147</v>
      </c>
      <c r="E1342" s="37"/>
      <c r="F1342" s="209" t="s">
        <v>2400</v>
      </c>
      <c r="G1342" s="37"/>
      <c r="H1342" s="37"/>
      <c r="I1342" s="122"/>
      <c r="J1342" s="37"/>
      <c r="K1342" s="37"/>
      <c r="L1342" s="41"/>
      <c r="M1342" s="210"/>
      <c r="N1342" s="77"/>
      <c r="O1342" s="77"/>
      <c r="P1342" s="77"/>
      <c r="Q1342" s="77"/>
      <c r="R1342" s="77"/>
      <c r="S1342" s="77"/>
      <c r="T1342" s="78"/>
      <c r="AT1342" s="15" t="s">
        <v>147</v>
      </c>
      <c r="AU1342" s="15" t="s">
        <v>79</v>
      </c>
    </row>
    <row r="1343" spans="2:65" s="1" customFormat="1" ht="16.5" customHeight="1">
      <c r="B1343" s="36"/>
      <c r="C1343" s="233" t="s">
        <v>2401</v>
      </c>
      <c r="D1343" s="233" t="s">
        <v>213</v>
      </c>
      <c r="E1343" s="234" t="s">
        <v>2402</v>
      </c>
      <c r="F1343" s="235" t="s">
        <v>2403</v>
      </c>
      <c r="G1343" s="236" t="s">
        <v>360</v>
      </c>
      <c r="H1343" s="237">
        <v>1</v>
      </c>
      <c r="I1343" s="238"/>
      <c r="J1343" s="239">
        <f>ROUND(I1343*H1343,2)</f>
        <v>0</v>
      </c>
      <c r="K1343" s="235" t="s">
        <v>19</v>
      </c>
      <c r="L1343" s="240"/>
      <c r="M1343" s="241" t="s">
        <v>19</v>
      </c>
      <c r="N1343" s="242" t="s">
        <v>43</v>
      </c>
      <c r="O1343" s="77"/>
      <c r="P1343" s="205">
        <f>O1343*H1343</f>
        <v>0</v>
      </c>
      <c r="Q1343" s="205">
        <v>0</v>
      </c>
      <c r="R1343" s="205">
        <f>Q1343*H1343</f>
        <v>0</v>
      </c>
      <c r="S1343" s="205">
        <v>0</v>
      </c>
      <c r="T1343" s="206">
        <f>S1343*H1343</f>
        <v>0</v>
      </c>
      <c r="AR1343" s="15" t="s">
        <v>338</v>
      </c>
      <c r="AT1343" s="15" t="s">
        <v>213</v>
      </c>
      <c r="AU1343" s="15" t="s">
        <v>79</v>
      </c>
      <c r="AY1343" s="15" t="s">
        <v>138</v>
      </c>
      <c r="BE1343" s="207">
        <f>IF(N1343="základní",J1343,0)</f>
        <v>0</v>
      </c>
      <c r="BF1343" s="207">
        <f>IF(N1343="snížená",J1343,0)</f>
        <v>0</v>
      </c>
      <c r="BG1343" s="207">
        <f>IF(N1343="zákl. přenesená",J1343,0)</f>
        <v>0</v>
      </c>
      <c r="BH1343" s="207">
        <f>IF(N1343="sníž. přenesená",J1343,0)</f>
        <v>0</v>
      </c>
      <c r="BI1343" s="207">
        <f>IF(N1343="nulová",J1343,0)</f>
        <v>0</v>
      </c>
      <c r="BJ1343" s="15" t="s">
        <v>77</v>
      </c>
      <c r="BK1343" s="207">
        <f>ROUND(I1343*H1343,2)</f>
        <v>0</v>
      </c>
      <c r="BL1343" s="15" t="s">
        <v>236</v>
      </c>
      <c r="BM1343" s="15" t="s">
        <v>2404</v>
      </c>
    </row>
    <row r="1344" spans="2:47" s="1" customFormat="1" ht="12">
      <c r="B1344" s="36"/>
      <c r="C1344" s="37"/>
      <c r="D1344" s="208" t="s">
        <v>147</v>
      </c>
      <c r="E1344" s="37"/>
      <c r="F1344" s="209" t="s">
        <v>2405</v>
      </c>
      <c r="G1344" s="37"/>
      <c r="H1344" s="37"/>
      <c r="I1344" s="122"/>
      <c r="J1344" s="37"/>
      <c r="K1344" s="37"/>
      <c r="L1344" s="41"/>
      <c r="M1344" s="210"/>
      <c r="N1344" s="77"/>
      <c r="O1344" s="77"/>
      <c r="P1344" s="77"/>
      <c r="Q1344" s="77"/>
      <c r="R1344" s="77"/>
      <c r="S1344" s="77"/>
      <c r="T1344" s="78"/>
      <c r="AT1344" s="15" t="s">
        <v>147</v>
      </c>
      <c r="AU1344" s="15" t="s">
        <v>79</v>
      </c>
    </row>
    <row r="1345" spans="2:47" s="1" customFormat="1" ht="12">
      <c r="B1345" s="36"/>
      <c r="C1345" s="37"/>
      <c r="D1345" s="208" t="s">
        <v>317</v>
      </c>
      <c r="E1345" s="37"/>
      <c r="F1345" s="243" t="s">
        <v>2406</v>
      </c>
      <c r="G1345" s="37"/>
      <c r="H1345" s="37"/>
      <c r="I1345" s="122"/>
      <c r="J1345" s="37"/>
      <c r="K1345" s="37"/>
      <c r="L1345" s="41"/>
      <c r="M1345" s="210"/>
      <c r="N1345" s="77"/>
      <c r="O1345" s="77"/>
      <c r="P1345" s="77"/>
      <c r="Q1345" s="77"/>
      <c r="R1345" s="77"/>
      <c r="S1345" s="77"/>
      <c r="T1345" s="78"/>
      <c r="AT1345" s="15" t="s">
        <v>317</v>
      </c>
      <c r="AU1345" s="15" t="s">
        <v>79</v>
      </c>
    </row>
    <row r="1346" spans="2:65" s="1" customFormat="1" ht="16.5" customHeight="1">
      <c r="B1346" s="36"/>
      <c r="C1346" s="196" t="s">
        <v>2407</v>
      </c>
      <c r="D1346" s="196" t="s">
        <v>140</v>
      </c>
      <c r="E1346" s="197" t="s">
        <v>2408</v>
      </c>
      <c r="F1346" s="198" t="s">
        <v>2409</v>
      </c>
      <c r="G1346" s="199" t="s">
        <v>349</v>
      </c>
      <c r="H1346" s="200">
        <v>1</v>
      </c>
      <c r="I1346" s="201"/>
      <c r="J1346" s="202">
        <f>ROUND(I1346*H1346,2)</f>
        <v>0</v>
      </c>
      <c r="K1346" s="198" t="s">
        <v>19</v>
      </c>
      <c r="L1346" s="41"/>
      <c r="M1346" s="203" t="s">
        <v>19</v>
      </c>
      <c r="N1346" s="204" t="s">
        <v>43</v>
      </c>
      <c r="O1346" s="77"/>
      <c r="P1346" s="205">
        <f>O1346*H1346</f>
        <v>0</v>
      </c>
      <c r="Q1346" s="205">
        <v>0</v>
      </c>
      <c r="R1346" s="205">
        <f>Q1346*H1346</f>
        <v>0</v>
      </c>
      <c r="S1346" s="205">
        <v>0</v>
      </c>
      <c r="T1346" s="206">
        <f>S1346*H1346</f>
        <v>0</v>
      </c>
      <c r="AR1346" s="15" t="s">
        <v>236</v>
      </c>
      <c r="AT1346" s="15" t="s">
        <v>140</v>
      </c>
      <c r="AU1346" s="15" t="s">
        <v>79</v>
      </c>
      <c r="AY1346" s="15" t="s">
        <v>138</v>
      </c>
      <c r="BE1346" s="207">
        <f>IF(N1346="základní",J1346,0)</f>
        <v>0</v>
      </c>
      <c r="BF1346" s="207">
        <f>IF(N1346="snížená",J1346,0)</f>
        <v>0</v>
      </c>
      <c r="BG1346" s="207">
        <f>IF(N1346="zákl. přenesená",J1346,0)</f>
        <v>0</v>
      </c>
      <c r="BH1346" s="207">
        <f>IF(N1346="sníž. přenesená",J1346,0)</f>
        <v>0</v>
      </c>
      <c r="BI1346" s="207">
        <f>IF(N1346="nulová",J1346,0)</f>
        <v>0</v>
      </c>
      <c r="BJ1346" s="15" t="s">
        <v>77</v>
      </c>
      <c r="BK1346" s="207">
        <f>ROUND(I1346*H1346,2)</f>
        <v>0</v>
      </c>
      <c r="BL1346" s="15" t="s">
        <v>236</v>
      </c>
      <c r="BM1346" s="15" t="s">
        <v>2410</v>
      </c>
    </row>
    <row r="1347" spans="2:47" s="1" customFormat="1" ht="12">
      <c r="B1347" s="36"/>
      <c r="C1347" s="37"/>
      <c r="D1347" s="208" t="s">
        <v>147</v>
      </c>
      <c r="E1347" s="37"/>
      <c r="F1347" s="209" t="s">
        <v>2409</v>
      </c>
      <c r="G1347" s="37"/>
      <c r="H1347" s="37"/>
      <c r="I1347" s="122"/>
      <c r="J1347" s="37"/>
      <c r="K1347" s="37"/>
      <c r="L1347" s="41"/>
      <c r="M1347" s="210"/>
      <c r="N1347" s="77"/>
      <c r="O1347" s="77"/>
      <c r="P1347" s="77"/>
      <c r="Q1347" s="77"/>
      <c r="R1347" s="77"/>
      <c r="S1347" s="77"/>
      <c r="T1347" s="78"/>
      <c r="AT1347" s="15" t="s">
        <v>147</v>
      </c>
      <c r="AU1347" s="15" t="s">
        <v>79</v>
      </c>
    </row>
    <row r="1348" spans="2:65" s="1" customFormat="1" ht="16.5" customHeight="1">
      <c r="B1348" s="36"/>
      <c r="C1348" s="196" t="s">
        <v>2411</v>
      </c>
      <c r="D1348" s="196" t="s">
        <v>140</v>
      </c>
      <c r="E1348" s="197" t="s">
        <v>2412</v>
      </c>
      <c r="F1348" s="198" t="s">
        <v>2413</v>
      </c>
      <c r="G1348" s="199" t="s">
        <v>341</v>
      </c>
      <c r="H1348" s="200">
        <v>20</v>
      </c>
      <c r="I1348" s="201"/>
      <c r="J1348" s="202">
        <f>ROUND(I1348*H1348,2)</f>
        <v>0</v>
      </c>
      <c r="K1348" s="198" t="s">
        <v>144</v>
      </c>
      <c r="L1348" s="41"/>
      <c r="M1348" s="203" t="s">
        <v>19</v>
      </c>
      <c r="N1348" s="204" t="s">
        <v>43</v>
      </c>
      <c r="O1348" s="77"/>
      <c r="P1348" s="205">
        <f>O1348*H1348</f>
        <v>0</v>
      </c>
      <c r="Q1348" s="205">
        <v>0</v>
      </c>
      <c r="R1348" s="205">
        <f>Q1348*H1348</f>
        <v>0</v>
      </c>
      <c r="S1348" s="205">
        <v>0</v>
      </c>
      <c r="T1348" s="206">
        <f>S1348*H1348</f>
        <v>0</v>
      </c>
      <c r="AR1348" s="15" t="s">
        <v>236</v>
      </c>
      <c r="AT1348" s="15" t="s">
        <v>140</v>
      </c>
      <c r="AU1348" s="15" t="s">
        <v>79</v>
      </c>
      <c r="AY1348" s="15" t="s">
        <v>138</v>
      </c>
      <c r="BE1348" s="207">
        <f>IF(N1348="základní",J1348,0)</f>
        <v>0</v>
      </c>
      <c r="BF1348" s="207">
        <f>IF(N1348="snížená",J1348,0)</f>
        <v>0</v>
      </c>
      <c r="BG1348" s="207">
        <f>IF(N1348="zákl. přenesená",J1348,0)</f>
        <v>0</v>
      </c>
      <c r="BH1348" s="207">
        <f>IF(N1348="sníž. přenesená",J1348,0)</f>
        <v>0</v>
      </c>
      <c r="BI1348" s="207">
        <f>IF(N1348="nulová",J1348,0)</f>
        <v>0</v>
      </c>
      <c r="BJ1348" s="15" t="s">
        <v>77</v>
      </c>
      <c r="BK1348" s="207">
        <f>ROUND(I1348*H1348,2)</f>
        <v>0</v>
      </c>
      <c r="BL1348" s="15" t="s">
        <v>236</v>
      </c>
      <c r="BM1348" s="15" t="s">
        <v>2414</v>
      </c>
    </row>
    <row r="1349" spans="2:47" s="1" customFormat="1" ht="12">
      <c r="B1349" s="36"/>
      <c r="C1349" s="37"/>
      <c r="D1349" s="208" t="s">
        <v>147</v>
      </c>
      <c r="E1349" s="37"/>
      <c r="F1349" s="209" t="s">
        <v>2415</v>
      </c>
      <c r="G1349" s="37"/>
      <c r="H1349" s="37"/>
      <c r="I1349" s="122"/>
      <c r="J1349" s="37"/>
      <c r="K1349" s="37"/>
      <c r="L1349" s="41"/>
      <c r="M1349" s="210"/>
      <c r="N1349" s="77"/>
      <c r="O1349" s="77"/>
      <c r="P1349" s="77"/>
      <c r="Q1349" s="77"/>
      <c r="R1349" s="77"/>
      <c r="S1349" s="77"/>
      <c r="T1349" s="78"/>
      <c r="AT1349" s="15" t="s">
        <v>147</v>
      </c>
      <c r="AU1349" s="15" t="s">
        <v>79</v>
      </c>
    </row>
    <row r="1350" spans="2:51" s="11" customFormat="1" ht="12">
      <c r="B1350" s="211"/>
      <c r="C1350" s="212"/>
      <c r="D1350" s="208" t="s">
        <v>149</v>
      </c>
      <c r="E1350" s="213" t="s">
        <v>19</v>
      </c>
      <c r="F1350" s="214" t="s">
        <v>2416</v>
      </c>
      <c r="G1350" s="212"/>
      <c r="H1350" s="215">
        <v>10</v>
      </c>
      <c r="I1350" s="216"/>
      <c r="J1350" s="212"/>
      <c r="K1350" s="212"/>
      <c r="L1350" s="217"/>
      <c r="M1350" s="218"/>
      <c r="N1350" s="219"/>
      <c r="O1350" s="219"/>
      <c r="P1350" s="219"/>
      <c r="Q1350" s="219"/>
      <c r="R1350" s="219"/>
      <c r="S1350" s="219"/>
      <c r="T1350" s="220"/>
      <c r="AT1350" s="221" t="s">
        <v>149</v>
      </c>
      <c r="AU1350" s="221" t="s">
        <v>79</v>
      </c>
      <c r="AV1350" s="11" t="s">
        <v>79</v>
      </c>
      <c r="AW1350" s="11" t="s">
        <v>33</v>
      </c>
      <c r="AX1350" s="11" t="s">
        <v>72</v>
      </c>
      <c r="AY1350" s="221" t="s">
        <v>138</v>
      </c>
    </row>
    <row r="1351" spans="2:51" s="11" customFormat="1" ht="12">
      <c r="B1351" s="211"/>
      <c r="C1351" s="212"/>
      <c r="D1351" s="208" t="s">
        <v>149</v>
      </c>
      <c r="E1351" s="213" t="s">
        <v>19</v>
      </c>
      <c r="F1351" s="214" t="s">
        <v>2417</v>
      </c>
      <c r="G1351" s="212"/>
      <c r="H1351" s="215">
        <v>10</v>
      </c>
      <c r="I1351" s="216"/>
      <c r="J1351" s="212"/>
      <c r="K1351" s="212"/>
      <c r="L1351" s="217"/>
      <c r="M1351" s="218"/>
      <c r="N1351" s="219"/>
      <c r="O1351" s="219"/>
      <c r="P1351" s="219"/>
      <c r="Q1351" s="219"/>
      <c r="R1351" s="219"/>
      <c r="S1351" s="219"/>
      <c r="T1351" s="220"/>
      <c r="AT1351" s="221" t="s">
        <v>149</v>
      </c>
      <c r="AU1351" s="221" t="s">
        <v>79</v>
      </c>
      <c r="AV1351" s="11" t="s">
        <v>79</v>
      </c>
      <c r="AW1351" s="11" t="s">
        <v>33</v>
      </c>
      <c r="AX1351" s="11" t="s">
        <v>72</v>
      </c>
      <c r="AY1351" s="221" t="s">
        <v>138</v>
      </c>
    </row>
    <row r="1352" spans="2:65" s="1" customFormat="1" ht="16.5" customHeight="1">
      <c r="B1352" s="36"/>
      <c r="C1352" s="196" t="s">
        <v>2418</v>
      </c>
      <c r="D1352" s="196" t="s">
        <v>140</v>
      </c>
      <c r="E1352" s="197" t="s">
        <v>2419</v>
      </c>
      <c r="F1352" s="198" t="s">
        <v>2420</v>
      </c>
      <c r="G1352" s="199" t="s">
        <v>1720</v>
      </c>
      <c r="H1352" s="200">
        <v>598.905</v>
      </c>
      <c r="I1352" s="201"/>
      <c r="J1352" s="202">
        <f>ROUND(I1352*H1352,2)</f>
        <v>0</v>
      </c>
      <c r="K1352" s="198" t="s">
        <v>144</v>
      </c>
      <c r="L1352" s="41"/>
      <c r="M1352" s="203" t="s">
        <v>19</v>
      </c>
      <c r="N1352" s="204" t="s">
        <v>43</v>
      </c>
      <c r="O1352" s="77"/>
      <c r="P1352" s="205">
        <f>O1352*H1352</f>
        <v>0</v>
      </c>
      <c r="Q1352" s="205">
        <v>5E-05</v>
      </c>
      <c r="R1352" s="205">
        <f>Q1352*H1352</f>
        <v>0.02994525</v>
      </c>
      <c r="S1352" s="205">
        <v>0</v>
      </c>
      <c r="T1352" s="206">
        <f>S1352*H1352</f>
        <v>0</v>
      </c>
      <c r="AR1352" s="15" t="s">
        <v>236</v>
      </c>
      <c r="AT1352" s="15" t="s">
        <v>140</v>
      </c>
      <c r="AU1352" s="15" t="s">
        <v>79</v>
      </c>
      <c r="AY1352" s="15" t="s">
        <v>138</v>
      </c>
      <c r="BE1352" s="207">
        <f>IF(N1352="základní",J1352,0)</f>
        <v>0</v>
      </c>
      <c r="BF1352" s="207">
        <f>IF(N1352="snížená",J1352,0)</f>
        <v>0</v>
      </c>
      <c r="BG1352" s="207">
        <f>IF(N1352="zákl. přenesená",J1352,0)</f>
        <v>0</v>
      </c>
      <c r="BH1352" s="207">
        <f>IF(N1352="sníž. přenesená",J1352,0)</f>
        <v>0</v>
      </c>
      <c r="BI1352" s="207">
        <f>IF(N1352="nulová",J1352,0)</f>
        <v>0</v>
      </c>
      <c r="BJ1352" s="15" t="s">
        <v>77</v>
      </c>
      <c r="BK1352" s="207">
        <f>ROUND(I1352*H1352,2)</f>
        <v>0</v>
      </c>
      <c r="BL1352" s="15" t="s">
        <v>236</v>
      </c>
      <c r="BM1352" s="15" t="s">
        <v>2421</v>
      </c>
    </row>
    <row r="1353" spans="2:47" s="1" customFormat="1" ht="12">
      <c r="B1353" s="36"/>
      <c r="C1353" s="37"/>
      <c r="D1353" s="208" t="s">
        <v>147</v>
      </c>
      <c r="E1353" s="37"/>
      <c r="F1353" s="209" t="s">
        <v>2422</v>
      </c>
      <c r="G1353" s="37"/>
      <c r="H1353" s="37"/>
      <c r="I1353" s="122"/>
      <c r="J1353" s="37"/>
      <c r="K1353" s="37"/>
      <c r="L1353" s="41"/>
      <c r="M1353" s="210"/>
      <c r="N1353" s="77"/>
      <c r="O1353" s="77"/>
      <c r="P1353" s="77"/>
      <c r="Q1353" s="77"/>
      <c r="R1353" s="77"/>
      <c r="S1353" s="77"/>
      <c r="T1353" s="78"/>
      <c r="AT1353" s="15" t="s">
        <v>147</v>
      </c>
      <c r="AU1353" s="15" t="s">
        <v>79</v>
      </c>
    </row>
    <row r="1354" spans="2:51" s="11" customFormat="1" ht="12">
      <c r="B1354" s="211"/>
      <c r="C1354" s="212"/>
      <c r="D1354" s="208" t="s">
        <v>149</v>
      </c>
      <c r="E1354" s="213" t="s">
        <v>19</v>
      </c>
      <c r="F1354" s="214" t="s">
        <v>2423</v>
      </c>
      <c r="G1354" s="212"/>
      <c r="H1354" s="215">
        <v>564</v>
      </c>
      <c r="I1354" s="216"/>
      <c r="J1354" s="212"/>
      <c r="K1354" s="212"/>
      <c r="L1354" s="217"/>
      <c r="M1354" s="218"/>
      <c r="N1354" s="219"/>
      <c r="O1354" s="219"/>
      <c r="P1354" s="219"/>
      <c r="Q1354" s="219"/>
      <c r="R1354" s="219"/>
      <c r="S1354" s="219"/>
      <c r="T1354" s="220"/>
      <c r="AT1354" s="221" t="s">
        <v>149</v>
      </c>
      <c r="AU1354" s="221" t="s">
        <v>79</v>
      </c>
      <c r="AV1354" s="11" t="s">
        <v>79</v>
      </c>
      <c r="AW1354" s="11" t="s">
        <v>33</v>
      </c>
      <c r="AX1354" s="11" t="s">
        <v>72</v>
      </c>
      <c r="AY1354" s="221" t="s">
        <v>138</v>
      </c>
    </row>
    <row r="1355" spans="2:51" s="11" customFormat="1" ht="12">
      <c r="B1355" s="211"/>
      <c r="C1355" s="212"/>
      <c r="D1355" s="208" t="s">
        <v>149</v>
      </c>
      <c r="E1355" s="213" t="s">
        <v>19</v>
      </c>
      <c r="F1355" s="214" t="s">
        <v>2424</v>
      </c>
      <c r="G1355" s="212"/>
      <c r="H1355" s="215">
        <v>34.905</v>
      </c>
      <c r="I1355" s="216"/>
      <c r="J1355" s="212"/>
      <c r="K1355" s="212"/>
      <c r="L1355" s="217"/>
      <c r="M1355" s="218"/>
      <c r="N1355" s="219"/>
      <c r="O1355" s="219"/>
      <c r="P1355" s="219"/>
      <c r="Q1355" s="219"/>
      <c r="R1355" s="219"/>
      <c r="S1355" s="219"/>
      <c r="T1355" s="220"/>
      <c r="AT1355" s="221" t="s">
        <v>149</v>
      </c>
      <c r="AU1355" s="221" t="s">
        <v>79</v>
      </c>
      <c r="AV1355" s="11" t="s">
        <v>79</v>
      </c>
      <c r="AW1355" s="11" t="s">
        <v>33</v>
      </c>
      <c r="AX1355" s="11" t="s">
        <v>72</v>
      </c>
      <c r="AY1355" s="221" t="s">
        <v>138</v>
      </c>
    </row>
    <row r="1356" spans="2:65" s="1" customFormat="1" ht="16.5" customHeight="1">
      <c r="B1356" s="36"/>
      <c r="C1356" s="196" t="s">
        <v>2425</v>
      </c>
      <c r="D1356" s="196" t="s">
        <v>140</v>
      </c>
      <c r="E1356" s="197" t="s">
        <v>2426</v>
      </c>
      <c r="F1356" s="198" t="s">
        <v>2427</v>
      </c>
      <c r="G1356" s="199" t="s">
        <v>1720</v>
      </c>
      <c r="H1356" s="200">
        <v>587.96</v>
      </c>
      <c r="I1356" s="201"/>
      <c r="J1356" s="202">
        <f>ROUND(I1356*H1356,2)</f>
        <v>0</v>
      </c>
      <c r="K1356" s="198" t="s">
        <v>144</v>
      </c>
      <c r="L1356" s="41"/>
      <c r="M1356" s="203" t="s">
        <v>19</v>
      </c>
      <c r="N1356" s="204" t="s">
        <v>43</v>
      </c>
      <c r="O1356" s="77"/>
      <c r="P1356" s="205">
        <f>O1356*H1356</f>
        <v>0</v>
      </c>
      <c r="Q1356" s="205">
        <v>5E-05</v>
      </c>
      <c r="R1356" s="205">
        <f>Q1356*H1356</f>
        <v>0.029398000000000004</v>
      </c>
      <c r="S1356" s="205">
        <v>0</v>
      </c>
      <c r="T1356" s="206">
        <f>S1356*H1356</f>
        <v>0</v>
      </c>
      <c r="AR1356" s="15" t="s">
        <v>236</v>
      </c>
      <c r="AT1356" s="15" t="s">
        <v>140</v>
      </c>
      <c r="AU1356" s="15" t="s">
        <v>79</v>
      </c>
      <c r="AY1356" s="15" t="s">
        <v>138</v>
      </c>
      <c r="BE1356" s="207">
        <f>IF(N1356="základní",J1356,0)</f>
        <v>0</v>
      </c>
      <c r="BF1356" s="207">
        <f>IF(N1356="snížená",J1356,0)</f>
        <v>0</v>
      </c>
      <c r="BG1356" s="207">
        <f>IF(N1356="zákl. přenesená",J1356,0)</f>
        <v>0</v>
      </c>
      <c r="BH1356" s="207">
        <f>IF(N1356="sníž. přenesená",J1356,0)</f>
        <v>0</v>
      </c>
      <c r="BI1356" s="207">
        <f>IF(N1356="nulová",J1356,0)</f>
        <v>0</v>
      </c>
      <c r="BJ1356" s="15" t="s">
        <v>77</v>
      </c>
      <c r="BK1356" s="207">
        <f>ROUND(I1356*H1356,2)</f>
        <v>0</v>
      </c>
      <c r="BL1356" s="15" t="s">
        <v>236</v>
      </c>
      <c r="BM1356" s="15" t="s">
        <v>2428</v>
      </c>
    </row>
    <row r="1357" spans="2:47" s="1" customFormat="1" ht="12">
      <c r="B1357" s="36"/>
      <c r="C1357" s="37"/>
      <c r="D1357" s="208" t="s">
        <v>147</v>
      </c>
      <c r="E1357" s="37"/>
      <c r="F1357" s="209" t="s">
        <v>2429</v>
      </c>
      <c r="G1357" s="37"/>
      <c r="H1357" s="37"/>
      <c r="I1357" s="122"/>
      <c r="J1357" s="37"/>
      <c r="K1357" s="37"/>
      <c r="L1357" s="41"/>
      <c r="M1357" s="210"/>
      <c r="N1357" s="77"/>
      <c r="O1357" s="77"/>
      <c r="P1357" s="77"/>
      <c r="Q1357" s="77"/>
      <c r="R1357" s="77"/>
      <c r="S1357" s="77"/>
      <c r="T1357" s="78"/>
      <c r="AT1357" s="15" t="s">
        <v>147</v>
      </c>
      <c r="AU1357" s="15" t="s">
        <v>79</v>
      </c>
    </row>
    <row r="1358" spans="2:51" s="11" customFormat="1" ht="12">
      <c r="B1358" s="211"/>
      <c r="C1358" s="212"/>
      <c r="D1358" s="208" t="s">
        <v>149</v>
      </c>
      <c r="E1358" s="213" t="s">
        <v>19</v>
      </c>
      <c r="F1358" s="214" t="s">
        <v>2430</v>
      </c>
      <c r="G1358" s="212"/>
      <c r="H1358" s="215">
        <v>219.96</v>
      </c>
      <c r="I1358" s="216"/>
      <c r="J1358" s="212"/>
      <c r="K1358" s="212"/>
      <c r="L1358" s="217"/>
      <c r="M1358" s="218"/>
      <c r="N1358" s="219"/>
      <c r="O1358" s="219"/>
      <c r="P1358" s="219"/>
      <c r="Q1358" s="219"/>
      <c r="R1358" s="219"/>
      <c r="S1358" s="219"/>
      <c r="T1358" s="220"/>
      <c r="AT1358" s="221" t="s">
        <v>149</v>
      </c>
      <c r="AU1358" s="221" t="s">
        <v>79</v>
      </c>
      <c r="AV1358" s="11" t="s">
        <v>79</v>
      </c>
      <c r="AW1358" s="11" t="s">
        <v>33</v>
      </c>
      <c r="AX1358" s="11" t="s">
        <v>72</v>
      </c>
      <c r="AY1358" s="221" t="s">
        <v>138</v>
      </c>
    </row>
    <row r="1359" spans="2:51" s="11" customFormat="1" ht="12">
      <c r="B1359" s="211"/>
      <c r="C1359" s="212"/>
      <c r="D1359" s="208" t="s">
        <v>149</v>
      </c>
      <c r="E1359" s="213" t="s">
        <v>19</v>
      </c>
      <c r="F1359" s="214" t="s">
        <v>2431</v>
      </c>
      <c r="G1359" s="212"/>
      <c r="H1359" s="215">
        <v>368</v>
      </c>
      <c r="I1359" s="216"/>
      <c r="J1359" s="212"/>
      <c r="K1359" s="212"/>
      <c r="L1359" s="217"/>
      <c r="M1359" s="218"/>
      <c r="N1359" s="219"/>
      <c r="O1359" s="219"/>
      <c r="P1359" s="219"/>
      <c r="Q1359" s="219"/>
      <c r="R1359" s="219"/>
      <c r="S1359" s="219"/>
      <c r="T1359" s="220"/>
      <c r="AT1359" s="221" t="s">
        <v>149</v>
      </c>
      <c r="AU1359" s="221" t="s">
        <v>79</v>
      </c>
      <c r="AV1359" s="11" t="s">
        <v>79</v>
      </c>
      <c r="AW1359" s="11" t="s">
        <v>33</v>
      </c>
      <c r="AX1359" s="11" t="s">
        <v>72</v>
      </c>
      <c r="AY1359" s="221" t="s">
        <v>138</v>
      </c>
    </row>
    <row r="1360" spans="2:65" s="1" customFormat="1" ht="16.5" customHeight="1">
      <c r="B1360" s="36"/>
      <c r="C1360" s="196" t="s">
        <v>2432</v>
      </c>
      <c r="D1360" s="196" t="s">
        <v>140</v>
      </c>
      <c r="E1360" s="197" t="s">
        <v>2433</v>
      </c>
      <c r="F1360" s="198" t="s">
        <v>2434</v>
      </c>
      <c r="G1360" s="199" t="s">
        <v>1720</v>
      </c>
      <c r="H1360" s="200">
        <v>441.6</v>
      </c>
      <c r="I1360" s="201"/>
      <c r="J1360" s="202">
        <f>ROUND(I1360*H1360,2)</f>
        <v>0</v>
      </c>
      <c r="K1360" s="198" t="s">
        <v>144</v>
      </c>
      <c r="L1360" s="41"/>
      <c r="M1360" s="203" t="s">
        <v>19</v>
      </c>
      <c r="N1360" s="204" t="s">
        <v>43</v>
      </c>
      <c r="O1360" s="77"/>
      <c r="P1360" s="205">
        <f>O1360*H1360</f>
        <v>0</v>
      </c>
      <c r="Q1360" s="205">
        <v>5E-05</v>
      </c>
      <c r="R1360" s="205">
        <f>Q1360*H1360</f>
        <v>0.022080000000000002</v>
      </c>
      <c r="S1360" s="205">
        <v>0</v>
      </c>
      <c r="T1360" s="206">
        <f>S1360*H1360</f>
        <v>0</v>
      </c>
      <c r="AR1360" s="15" t="s">
        <v>236</v>
      </c>
      <c r="AT1360" s="15" t="s">
        <v>140</v>
      </c>
      <c r="AU1360" s="15" t="s">
        <v>79</v>
      </c>
      <c r="AY1360" s="15" t="s">
        <v>138</v>
      </c>
      <c r="BE1360" s="207">
        <f>IF(N1360="základní",J1360,0)</f>
        <v>0</v>
      </c>
      <c r="BF1360" s="207">
        <f>IF(N1360="snížená",J1360,0)</f>
        <v>0</v>
      </c>
      <c r="BG1360" s="207">
        <f>IF(N1360="zákl. přenesená",J1360,0)</f>
        <v>0</v>
      </c>
      <c r="BH1360" s="207">
        <f>IF(N1360="sníž. přenesená",J1360,0)</f>
        <v>0</v>
      </c>
      <c r="BI1360" s="207">
        <f>IF(N1360="nulová",J1360,0)</f>
        <v>0</v>
      </c>
      <c r="BJ1360" s="15" t="s">
        <v>77</v>
      </c>
      <c r="BK1360" s="207">
        <f>ROUND(I1360*H1360,2)</f>
        <v>0</v>
      </c>
      <c r="BL1360" s="15" t="s">
        <v>236</v>
      </c>
      <c r="BM1360" s="15" t="s">
        <v>2435</v>
      </c>
    </row>
    <row r="1361" spans="2:47" s="1" customFormat="1" ht="12">
      <c r="B1361" s="36"/>
      <c r="C1361" s="37"/>
      <c r="D1361" s="208" t="s">
        <v>147</v>
      </c>
      <c r="E1361" s="37"/>
      <c r="F1361" s="209" t="s">
        <v>2436</v>
      </c>
      <c r="G1361" s="37"/>
      <c r="H1361" s="37"/>
      <c r="I1361" s="122"/>
      <c r="J1361" s="37"/>
      <c r="K1361" s="37"/>
      <c r="L1361" s="41"/>
      <c r="M1361" s="210"/>
      <c r="N1361" s="77"/>
      <c r="O1361" s="77"/>
      <c r="P1361" s="77"/>
      <c r="Q1361" s="77"/>
      <c r="R1361" s="77"/>
      <c r="S1361" s="77"/>
      <c r="T1361" s="78"/>
      <c r="AT1361" s="15" t="s">
        <v>147</v>
      </c>
      <c r="AU1361" s="15" t="s">
        <v>79</v>
      </c>
    </row>
    <row r="1362" spans="2:51" s="11" customFormat="1" ht="12">
      <c r="B1362" s="211"/>
      <c r="C1362" s="212"/>
      <c r="D1362" s="208" t="s">
        <v>149</v>
      </c>
      <c r="E1362" s="213" t="s">
        <v>19</v>
      </c>
      <c r="F1362" s="214" t="s">
        <v>2437</v>
      </c>
      <c r="G1362" s="212"/>
      <c r="H1362" s="215">
        <v>441.6</v>
      </c>
      <c r="I1362" s="216"/>
      <c r="J1362" s="212"/>
      <c r="K1362" s="212"/>
      <c r="L1362" s="217"/>
      <c r="M1362" s="218"/>
      <c r="N1362" s="219"/>
      <c r="O1362" s="219"/>
      <c r="P1362" s="219"/>
      <c r="Q1362" s="219"/>
      <c r="R1362" s="219"/>
      <c r="S1362" s="219"/>
      <c r="T1362" s="220"/>
      <c r="AT1362" s="221" t="s">
        <v>149</v>
      </c>
      <c r="AU1362" s="221" t="s">
        <v>79</v>
      </c>
      <c r="AV1362" s="11" t="s">
        <v>79</v>
      </c>
      <c r="AW1362" s="11" t="s">
        <v>33</v>
      </c>
      <c r="AX1362" s="11" t="s">
        <v>72</v>
      </c>
      <c r="AY1362" s="221" t="s">
        <v>138</v>
      </c>
    </row>
    <row r="1363" spans="2:65" s="1" customFormat="1" ht="16.5" customHeight="1">
      <c r="B1363" s="36"/>
      <c r="C1363" s="233" t="s">
        <v>2438</v>
      </c>
      <c r="D1363" s="233" t="s">
        <v>213</v>
      </c>
      <c r="E1363" s="234" t="s">
        <v>2439</v>
      </c>
      <c r="F1363" s="235" t="s">
        <v>2440</v>
      </c>
      <c r="G1363" s="236" t="s">
        <v>264</v>
      </c>
      <c r="H1363" s="237">
        <v>0.784</v>
      </c>
      <c r="I1363" s="238"/>
      <c r="J1363" s="239">
        <f>ROUND(I1363*H1363,2)</f>
        <v>0</v>
      </c>
      <c r="K1363" s="235" t="s">
        <v>144</v>
      </c>
      <c r="L1363" s="240"/>
      <c r="M1363" s="241" t="s">
        <v>19</v>
      </c>
      <c r="N1363" s="242" t="s">
        <v>43</v>
      </c>
      <c r="O1363" s="77"/>
      <c r="P1363" s="205">
        <f>O1363*H1363</f>
        <v>0</v>
      </c>
      <c r="Q1363" s="205">
        <v>1</v>
      </c>
      <c r="R1363" s="205">
        <f>Q1363*H1363</f>
        <v>0.784</v>
      </c>
      <c r="S1363" s="205">
        <v>0</v>
      </c>
      <c r="T1363" s="206">
        <f>S1363*H1363</f>
        <v>0</v>
      </c>
      <c r="AR1363" s="15" t="s">
        <v>338</v>
      </c>
      <c r="AT1363" s="15" t="s">
        <v>213</v>
      </c>
      <c r="AU1363" s="15" t="s">
        <v>79</v>
      </c>
      <c r="AY1363" s="15" t="s">
        <v>138</v>
      </c>
      <c r="BE1363" s="207">
        <f>IF(N1363="základní",J1363,0)</f>
        <v>0</v>
      </c>
      <c r="BF1363" s="207">
        <f>IF(N1363="snížená",J1363,0)</f>
        <v>0</v>
      </c>
      <c r="BG1363" s="207">
        <f>IF(N1363="zákl. přenesená",J1363,0)</f>
        <v>0</v>
      </c>
      <c r="BH1363" s="207">
        <f>IF(N1363="sníž. přenesená",J1363,0)</f>
        <v>0</v>
      </c>
      <c r="BI1363" s="207">
        <f>IF(N1363="nulová",J1363,0)</f>
        <v>0</v>
      </c>
      <c r="BJ1363" s="15" t="s">
        <v>77</v>
      </c>
      <c r="BK1363" s="207">
        <f>ROUND(I1363*H1363,2)</f>
        <v>0</v>
      </c>
      <c r="BL1363" s="15" t="s">
        <v>236</v>
      </c>
      <c r="BM1363" s="15" t="s">
        <v>2441</v>
      </c>
    </row>
    <row r="1364" spans="2:47" s="1" customFormat="1" ht="12">
      <c r="B1364" s="36"/>
      <c r="C1364" s="37"/>
      <c r="D1364" s="208" t="s">
        <v>147</v>
      </c>
      <c r="E1364" s="37"/>
      <c r="F1364" s="209" t="s">
        <v>2440</v>
      </c>
      <c r="G1364" s="37"/>
      <c r="H1364" s="37"/>
      <c r="I1364" s="122"/>
      <c r="J1364" s="37"/>
      <c r="K1364" s="37"/>
      <c r="L1364" s="41"/>
      <c r="M1364" s="210"/>
      <c r="N1364" s="77"/>
      <c r="O1364" s="77"/>
      <c r="P1364" s="77"/>
      <c r="Q1364" s="77"/>
      <c r="R1364" s="77"/>
      <c r="S1364" s="77"/>
      <c r="T1364" s="78"/>
      <c r="AT1364" s="15" t="s">
        <v>147</v>
      </c>
      <c r="AU1364" s="15" t="s">
        <v>79</v>
      </c>
    </row>
    <row r="1365" spans="2:51" s="11" customFormat="1" ht="12">
      <c r="B1365" s="211"/>
      <c r="C1365" s="212"/>
      <c r="D1365" s="208" t="s">
        <v>149</v>
      </c>
      <c r="E1365" s="213" t="s">
        <v>19</v>
      </c>
      <c r="F1365" s="214" t="s">
        <v>2442</v>
      </c>
      <c r="G1365" s="212"/>
      <c r="H1365" s="215">
        <v>0.22</v>
      </c>
      <c r="I1365" s="216"/>
      <c r="J1365" s="212"/>
      <c r="K1365" s="212"/>
      <c r="L1365" s="217"/>
      <c r="M1365" s="218"/>
      <c r="N1365" s="219"/>
      <c r="O1365" s="219"/>
      <c r="P1365" s="219"/>
      <c r="Q1365" s="219"/>
      <c r="R1365" s="219"/>
      <c r="S1365" s="219"/>
      <c r="T1365" s="220"/>
      <c r="AT1365" s="221" t="s">
        <v>149</v>
      </c>
      <c r="AU1365" s="221" t="s">
        <v>79</v>
      </c>
      <c r="AV1365" s="11" t="s">
        <v>79</v>
      </c>
      <c r="AW1365" s="11" t="s">
        <v>33</v>
      </c>
      <c r="AX1365" s="11" t="s">
        <v>72</v>
      </c>
      <c r="AY1365" s="221" t="s">
        <v>138</v>
      </c>
    </row>
    <row r="1366" spans="2:51" s="11" customFormat="1" ht="12">
      <c r="B1366" s="211"/>
      <c r="C1366" s="212"/>
      <c r="D1366" s="208" t="s">
        <v>149</v>
      </c>
      <c r="E1366" s="213" t="s">
        <v>19</v>
      </c>
      <c r="F1366" s="214" t="s">
        <v>2443</v>
      </c>
      <c r="G1366" s="212"/>
      <c r="H1366" s="215">
        <v>0.564</v>
      </c>
      <c r="I1366" s="216"/>
      <c r="J1366" s="212"/>
      <c r="K1366" s="212"/>
      <c r="L1366" s="217"/>
      <c r="M1366" s="218"/>
      <c r="N1366" s="219"/>
      <c r="O1366" s="219"/>
      <c r="P1366" s="219"/>
      <c r="Q1366" s="219"/>
      <c r="R1366" s="219"/>
      <c r="S1366" s="219"/>
      <c r="T1366" s="220"/>
      <c r="AT1366" s="221" t="s">
        <v>149</v>
      </c>
      <c r="AU1366" s="221" t="s">
        <v>79</v>
      </c>
      <c r="AV1366" s="11" t="s">
        <v>79</v>
      </c>
      <c r="AW1366" s="11" t="s">
        <v>33</v>
      </c>
      <c r="AX1366" s="11" t="s">
        <v>72</v>
      </c>
      <c r="AY1366" s="221" t="s">
        <v>138</v>
      </c>
    </row>
    <row r="1367" spans="2:65" s="1" customFormat="1" ht="16.5" customHeight="1">
      <c r="B1367" s="36"/>
      <c r="C1367" s="233" t="s">
        <v>2444</v>
      </c>
      <c r="D1367" s="233" t="s">
        <v>213</v>
      </c>
      <c r="E1367" s="234" t="s">
        <v>2445</v>
      </c>
      <c r="F1367" s="235" t="s">
        <v>2446</v>
      </c>
      <c r="G1367" s="236" t="s">
        <v>264</v>
      </c>
      <c r="H1367" s="237">
        <v>0.81</v>
      </c>
      <c r="I1367" s="238"/>
      <c r="J1367" s="239">
        <f>ROUND(I1367*H1367,2)</f>
        <v>0</v>
      </c>
      <c r="K1367" s="235" t="s">
        <v>144</v>
      </c>
      <c r="L1367" s="240"/>
      <c r="M1367" s="241" t="s">
        <v>19</v>
      </c>
      <c r="N1367" s="242" t="s">
        <v>43</v>
      </c>
      <c r="O1367" s="77"/>
      <c r="P1367" s="205">
        <f>O1367*H1367</f>
        <v>0</v>
      </c>
      <c r="Q1367" s="205">
        <v>1</v>
      </c>
      <c r="R1367" s="205">
        <f>Q1367*H1367</f>
        <v>0.81</v>
      </c>
      <c r="S1367" s="205">
        <v>0</v>
      </c>
      <c r="T1367" s="206">
        <f>S1367*H1367</f>
        <v>0</v>
      </c>
      <c r="AR1367" s="15" t="s">
        <v>338</v>
      </c>
      <c r="AT1367" s="15" t="s">
        <v>213</v>
      </c>
      <c r="AU1367" s="15" t="s">
        <v>79</v>
      </c>
      <c r="AY1367" s="15" t="s">
        <v>138</v>
      </c>
      <c r="BE1367" s="207">
        <f>IF(N1367="základní",J1367,0)</f>
        <v>0</v>
      </c>
      <c r="BF1367" s="207">
        <f>IF(N1367="snížená",J1367,0)</f>
        <v>0</v>
      </c>
      <c r="BG1367" s="207">
        <f>IF(N1367="zákl. přenesená",J1367,0)</f>
        <v>0</v>
      </c>
      <c r="BH1367" s="207">
        <f>IF(N1367="sníž. přenesená",J1367,0)</f>
        <v>0</v>
      </c>
      <c r="BI1367" s="207">
        <f>IF(N1367="nulová",J1367,0)</f>
        <v>0</v>
      </c>
      <c r="BJ1367" s="15" t="s">
        <v>77</v>
      </c>
      <c r="BK1367" s="207">
        <f>ROUND(I1367*H1367,2)</f>
        <v>0</v>
      </c>
      <c r="BL1367" s="15" t="s">
        <v>236</v>
      </c>
      <c r="BM1367" s="15" t="s">
        <v>2447</v>
      </c>
    </row>
    <row r="1368" spans="2:47" s="1" customFormat="1" ht="12">
      <c r="B1368" s="36"/>
      <c r="C1368" s="37"/>
      <c r="D1368" s="208" t="s">
        <v>147</v>
      </c>
      <c r="E1368" s="37"/>
      <c r="F1368" s="209" t="s">
        <v>2446</v>
      </c>
      <c r="G1368" s="37"/>
      <c r="H1368" s="37"/>
      <c r="I1368" s="122"/>
      <c r="J1368" s="37"/>
      <c r="K1368" s="37"/>
      <c r="L1368" s="41"/>
      <c r="M1368" s="210"/>
      <c r="N1368" s="77"/>
      <c r="O1368" s="77"/>
      <c r="P1368" s="77"/>
      <c r="Q1368" s="77"/>
      <c r="R1368" s="77"/>
      <c r="S1368" s="77"/>
      <c r="T1368" s="78"/>
      <c r="AT1368" s="15" t="s">
        <v>147</v>
      </c>
      <c r="AU1368" s="15" t="s">
        <v>79</v>
      </c>
    </row>
    <row r="1369" spans="2:51" s="11" customFormat="1" ht="12">
      <c r="B1369" s="211"/>
      <c r="C1369" s="212"/>
      <c r="D1369" s="208" t="s">
        <v>149</v>
      </c>
      <c r="E1369" s="213" t="s">
        <v>19</v>
      </c>
      <c r="F1369" s="214" t="s">
        <v>2448</v>
      </c>
      <c r="G1369" s="212"/>
      <c r="H1369" s="215">
        <v>0.442</v>
      </c>
      <c r="I1369" s="216"/>
      <c r="J1369" s="212"/>
      <c r="K1369" s="212"/>
      <c r="L1369" s="217"/>
      <c r="M1369" s="218"/>
      <c r="N1369" s="219"/>
      <c r="O1369" s="219"/>
      <c r="P1369" s="219"/>
      <c r="Q1369" s="219"/>
      <c r="R1369" s="219"/>
      <c r="S1369" s="219"/>
      <c r="T1369" s="220"/>
      <c r="AT1369" s="221" t="s">
        <v>149</v>
      </c>
      <c r="AU1369" s="221" t="s">
        <v>79</v>
      </c>
      <c r="AV1369" s="11" t="s">
        <v>79</v>
      </c>
      <c r="AW1369" s="11" t="s">
        <v>33</v>
      </c>
      <c r="AX1369" s="11" t="s">
        <v>72</v>
      </c>
      <c r="AY1369" s="221" t="s">
        <v>138</v>
      </c>
    </row>
    <row r="1370" spans="2:51" s="11" customFormat="1" ht="12">
      <c r="B1370" s="211"/>
      <c r="C1370" s="212"/>
      <c r="D1370" s="208" t="s">
        <v>149</v>
      </c>
      <c r="E1370" s="213" t="s">
        <v>19</v>
      </c>
      <c r="F1370" s="214" t="s">
        <v>2449</v>
      </c>
      <c r="G1370" s="212"/>
      <c r="H1370" s="215">
        <v>0.368</v>
      </c>
      <c r="I1370" s="216"/>
      <c r="J1370" s="212"/>
      <c r="K1370" s="212"/>
      <c r="L1370" s="217"/>
      <c r="M1370" s="218"/>
      <c r="N1370" s="219"/>
      <c r="O1370" s="219"/>
      <c r="P1370" s="219"/>
      <c r="Q1370" s="219"/>
      <c r="R1370" s="219"/>
      <c r="S1370" s="219"/>
      <c r="T1370" s="220"/>
      <c r="AT1370" s="221" t="s">
        <v>149</v>
      </c>
      <c r="AU1370" s="221" t="s">
        <v>79</v>
      </c>
      <c r="AV1370" s="11" t="s">
        <v>79</v>
      </c>
      <c r="AW1370" s="11" t="s">
        <v>33</v>
      </c>
      <c r="AX1370" s="11" t="s">
        <v>72</v>
      </c>
      <c r="AY1370" s="221" t="s">
        <v>138</v>
      </c>
    </row>
    <row r="1371" spans="2:65" s="1" customFormat="1" ht="16.5" customHeight="1">
      <c r="B1371" s="36"/>
      <c r="C1371" s="233" t="s">
        <v>2450</v>
      </c>
      <c r="D1371" s="233" t="s">
        <v>213</v>
      </c>
      <c r="E1371" s="234" t="s">
        <v>2451</v>
      </c>
      <c r="F1371" s="235" t="s">
        <v>2452</v>
      </c>
      <c r="G1371" s="236" t="s">
        <v>264</v>
      </c>
      <c r="H1371" s="237">
        <v>0.035</v>
      </c>
      <c r="I1371" s="238"/>
      <c r="J1371" s="239">
        <f>ROUND(I1371*H1371,2)</f>
        <v>0</v>
      </c>
      <c r="K1371" s="235" t="s">
        <v>144</v>
      </c>
      <c r="L1371" s="240"/>
      <c r="M1371" s="241" t="s">
        <v>19</v>
      </c>
      <c r="N1371" s="242" t="s">
        <v>43</v>
      </c>
      <c r="O1371" s="77"/>
      <c r="P1371" s="205">
        <f>O1371*H1371</f>
        <v>0</v>
      </c>
      <c r="Q1371" s="205">
        <v>1</v>
      </c>
      <c r="R1371" s="205">
        <f>Q1371*H1371</f>
        <v>0.035</v>
      </c>
      <c r="S1371" s="205">
        <v>0</v>
      </c>
      <c r="T1371" s="206">
        <f>S1371*H1371</f>
        <v>0</v>
      </c>
      <c r="AR1371" s="15" t="s">
        <v>338</v>
      </c>
      <c r="AT1371" s="15" t="s">
        <v>213</v>
      </c>
      <c r="AU1371" s="15" t="s">
        <v>79</v>
      </c>
      <c r="AY1371" s="15" t="s">
        <v>138</v>
      </c>
      <c r="BE1371" s="207">
        <f>IF(N1371="základní",J1371,0)</f>
        <v>0</v>
      </c>
      <c r="BF1371" s="207">
        <f>IF(N1371="snížená",J1371,0)</f>
        <v>0</v>
      </c>
      <c r="BG1371" s="207">
        <f>IF(N1371="zákl. přenesená",J1371,0)</f>
        <v>0</v>
      </c>
      <c r="BH1371" s="207">
        <f>IF(N1371="sníž. přenesená",J1371,0)</f>
        <v>0</v>
      </c>
      <c r="BI1371" s="207">
        <f>IF(N1371="nulová",J1371,0)</f>
        <v>0</v>
      </c>
      <c r="BJ1371" s="15" t="s">
        <v>77</v>
      </c>
      <c r="BK1371" s="207">
        <f>ROUND(I1371*H1371,2)</f>
        <v>0</v>
      </c>
      <c r="BL1371" s="15" t="s">
        <v>236</v>
      </c>
      <c r="BM1371" s="15" t="s">
        <v>2453</v>
      </c>
    </row>
    <row r="1372" spans="2:47" s="1" customFormat="1" ht="12">
      <c r="B1372" s="36"/>
      <c r="C1372" s="37"/>
      <c r="D1372" s="208" t="s">
        <v>147</v>
      </c>
      <c r="E1372" s="37"/>
      <c r="F1372" s="209" t="s">
        <v>2452</v>
      </c>
      <c r="G1372" s="37"/>
      <c r="H1372" s="37"/>
      <c r="I1372" s="122"/>
      <c r="J1372" s="37"/>
      <c r="K1372" s="37"/>
      <c r="L1372" s="41"/>
      <c r="M1372" s="210"/>
      <c r="N1372" s="77"/>
      <c r="O1372" s="77"/>
      <c r="P1372" s="77"/>
      <c r="Q1372" s="77"/>
      <c r="R1372" s="77"/>
      <c r="S1372" s="77"/>
      <c r="T1372" s="78"/>
      <c r="AT1372" s="15" t="s">
        <v>147</v>
      </c>
      <c r="AU1372" s="15" t="s">
        <v>79</v>
      </c>
    </row>
    <row r="1373" spans="2:51" s="11" customFormat="1" ht="12">
      <c r="B1373" s="211"/>
      <c r="C1373" s="212"/>
      <c r="D1373" s="208" t="s">
        <v>149</v>
      </c>
      <c r="E1373" s="213" t="s">
        <v>19</v>
      </c>
      <c r="F1373" s="214" t="s">
        <v>2454</v>
      </c>
      <c r="G1373" s="212"/>
      <c r="H1373" s="215">
        <v>0.035</v>
      </c>
      <c r="I1373" s="216"/>
      <c r="J1373" s="212"/>
      <c r="K1373" s="212"/>
      <c r="L1373" s="217"/>
      <c r="M1373" s="218"/>
      <c r="N1373" s="219"/>
      <c r="O1373" s="219"/>
      <c r="P1373" s="219"/>
      <c r="Q1373" s="219"/>
      <c r="R1373" s="219"/>
      <c r="S1373" s="219"/>
      <c r="T1373" s="220"/>
      <c r="AT1373" s="221" t="s">
        <v>149</v>
      </c>
      <c r="AU1373" s="221" t="s">
        <v>79</v>
      </c>
      <c r="AV1373" s="11" t="s">
        <v>79</v>
      </c>
      <c r="AW1373" s="11" t="s">
        <v>33</v>
      </c>
      <c r="AX1373" s="11" t="s">
        <v>72</v>
      </c>
      <c r="AY1373" s="221" t="s">
        <v>138</v>
      </c>
    </row>
    <row r="1374" spans="2:65" s="1" customFormat="1" ht="16.5" customHeight="1">
      <c r="B1374" s="36"/>
      <c r="C1374" s="196" t="s">
        <v>2455</v>
      </c>
      <c r="D1374" s="196" t="s">
        <v>140</v>
      </c>
      <c r="E1374" s="197" t="s">
        <v>2456</v>
      </c>
      <c r="F1374" s="198" t="s">
        <v>2457</v>
      </c>
      <c r="G1374" s="199" t="s">
        <v>349</v>
      </c>
      <c r="H1374" s="200">
        <v>1</v>
      </c>
      <c r="I1374" s="201"/>
      <c r="J1374" s="202">
        <f>ROUND(I1374*H1374,2)</f>
        <v>0</v>
      </c>
      <c r="K1374" s="198" t="s">
        <v>19</v>
      </c>
      <c r="L1374" s="41"/>
      <c r="M1374" s="203" t="s">
        <v>19</v>
      </c>
      <c r="N1374" s="204" t="s">
        <v>43</v>
      </c>
      <c r="O1374" s="77"/>
      <c r="P1374" s="205">
        <f>O1374*H1374</f>
        <v>0</v>
      </c>
      <c r="Q1374" s="205">
        <v>0</v>
      </c>
      <c r="R1374" s="205">
        <f>Q1374*H1374</f>
        <v>0</v>
      </c>
      <c r="S1374" s="205">
        <v>0</v>
      </c>
      <c r="T1374" s="206">
        <f>S1374*H1374</f>
        <v>0</v>
      </c>
      <c r="AR1374" s="15" t="s">
        <v>236</v>
      </c>
      <c r="AT1374" s="15" t="s">
        <v>140</v>
      </c>
      <c r="AU1374" s="15" t="s">
        <v>79</v>
      </c>
      <c r="AY1374" s="15" t="s">
        <v>138</v>
      </c>
      <c r="BE1374" s="207">
        <f>IF(N1374="základní",J1374,0)</f>
        <v>0</v>
      </c>
      <c r="BF1374" s="207">
        <f>IF(N1374="snížená",J1374,0)</f>
        <v>0</v>
      </c>
      <c r="BG1374" s="207">
        <f>IF(N1374="zákl. přenesená",J1374,0)</f>
        <v>0</v>
      </c>
      <c r="BH1374" s="207">
        <f>IF(N1374="sníž. přenesená",J1374,0)</f>
        <v>0</v>
      </c>
      <c r="BI1374" s="207">
        <f>IF(N1374="nulová",J1374,0)</f>
        <v>0</v>
      </c>
      <c r="BJ1374" s="15" t="s">
        <v>77</v>
      </c>
      <c r="BK1374" s="207">
        <f>ROUND(I1374*H1374,2)</f>
        <v>0</v>
      </c>
      <c r="BL1374" s="15" t="s">
        <v>236</v>
      </c>
      <c r="BM1374" s="15" t="s">
        <v>2458</v>
      </c>
    </row>
    <row r="1375" spans="2:47" s="1" customFormat="1" ht="12">
      <c r="B1375" s="36"/>
      <c r="C1375" s="37"/>
      <c r="D1375" s="208" t="s">
        <v>147</v>
      </c>
      <c r="E1375" s="37"/>
      <c r="F1375" s="209" t="s">
        <v>2459</v>
      </c>
      <c r="G1375" s="37"/>
      <c r="H1375" s="37"/>
      <c r="I1375" s="122"/>
      <c r="J1375" s="37"/>
      <c r="K1375" s="37"/>
      <c r="L1375" s="41"/>
      <c r="M1375" s="210"/>
      <c r="N1375" s="77"/>
      <c r="O1375" s="77"/>
      <c r="P1375" s="77"/>
      <c r="Q1375" s="77"/>
      <c r="R1375" s="77"/>
      <c r="S1375" s="77"/>
      <c r="T1375" s="78"/>
      <c r="AT1375" s="15" t="s">
        <v>147</v>
      </c>
      <c r="AU1375" s="15" t="s">
        <v>79</v>
      </c>
    </row>
    <row r="1376" spans="2:47" s="1" customFormat="1" ht="12">
      <c r="B1376" s="36"/>
      <c r="C1376" s="37"/>
      <c r="D1376" s="208" t="s">
        <v>317</v>
      </c>
      <c r="E1376" s="37"/>
      <c r="F1376" s="243" t="s">
        <v>2460</v>
      </c>
      <c r="G1376" s="37"/>
      <c r="H1376" s="37"/>
      <c r="I1376" s="122"/>
      <c r="J1376" s="37"/>
      <c r="K1376" s="37"/>
      <c r="L1376" s="41"/>
      <c r="M1376" s="210"/>
      <c r="N1376" s="77"/>
      <c r="O1376" s="77"/>
      <c r="P1376" s="77"/>
      <c r="Q1376" s="77"/>
      <c r="R1376" s="77"/>
      <c r="S1376" s="77"/>
      <c r="T1376" s="78"/>
      <c r="AT1376" s="15" t="s">
        <v>317</v>
      </c>
      <c r="AU1376" s="15" t="s">
        <v>79</v>
      </c>
    </row>
    <row r="1377" spans="2:65" s="1" customFormat="1" ht="16.5" customHeight="1">
      <c r="B1377" s="36"/>
      <c r="C1377" s="196" t="s">
        <v>2461</v>
      </c>
      <c r="D1377" s="196" t="s">
        <v>140</v>
      </c>
      <c r="E1377" s="197" t="s">
        <v>2462</v>
      </c>
      <c r="F1377" s="198" t="s">
        <v>2463</v>
      </c>
      <c r="G1377" s="199" t="s">
        <v>1046</v>
      </c>
      <c r="H1377" s="244"/>
      <c r="I1377" s="201"/>
      <c r="J1377" s="202">
        <f>ROUND(I1377*H1377,2)</f>
        <v>0</v>
      </c>
      <c r="K1377" s="198" t="s">
        <v>144</v>
      </c>
      <c r="L1377" s="41"/>
      <c r="M1377" s="203" t="s">
        <v>19</v>
      </c>
      <c r="N1377" s="204" t="s">
        <v>43</v>
      </c>
      <c r="O1377" s="77"/>
      <c r="P1377" s="205">
        <f>O1377*H1377</f>
        <v>0</v>
      </c>
      <c r="Q1377" s="205">
        <v>0</v>
      </c>
      <c r="R1377" s="205">
        <f>Q1377*H1377</f>
        <v>0</v>
      </c>
      <c r="S1377" s="205">
        <v>0</v>
      </c>
      <c r="T1377" s="206">
        <f>S1377*H1377</f>
        <v>0</v>
      </c>
      <c r="AR1377" s="15" t="s">
        <v>236</v>
      </c>
      <c r="AT1377" s="15" t="s">
        <v>140</v>
      </c>
      <c r="AU1377" s="15" t="s">
        <v>79</v>
      </c>
      <c r="AY1377" s="15" t="s">
        <v>138</v>
      </c>
      <c r="BE1377" s="207">
        <f>IF(N1377="základní",J1377,0)</f>
        <v>0</v>
      </c>
      <c r="BF1377" s="207">
        <f>IF(N1377="snížená",J1377,0)</f>
        <v>0</v>
      </c>
      <c r="BG1377" s="207">
        <f>IF(N1377="zákl. přenesená",J1377,0)</f>
        <v>0</v>
      </c>
      <c r="BH1377" s="207">
        <f>IF(N1377="sníž. přenesená",J1377,0)</f>
        <v>0</v>
      </c>
      <c r="BI1377" s="207">
        <f>IF(N1377="nulová",J1377,0)</f>
        <v>0</v>
      </c>
      <c r="BJ1377" s="15" t="s">
        <v>77</v>
      </c>
      <c r="BK1377" s="207">
        <f>ROUND(I1377*H1377,2)</f>
        <v>0</v>
      </c>
      <c r="BL1377" s="15" t="s">
        <v>236</v>
      </c>
      <c r="BM1377" s="15" t="s">
        <v>2464</v>
      </c>
    </row>
    <row r="1378" spans="2:47" s="1" customFormat="1" ht="12">
      <c r="B1378" s="36"/>
      <c r="C1378" s="37"/>
      <c r="D1378" s="208" t="s">
        <v>147</v>
      </c>
      <c r="E1378" s="37"/>
      <c r="F1378" s="209" t="s">
        <v>2465</v>
      </c>
      <c r="G1378" s="37"/>
      <c r="H1378" s="37"/>
      <c r="I1378" s="122"/>
      <c r="J1378" s="37"/>
      <c r="K1378" s="37"/>
      <c r="L1378" s="41"/>
      <c r="M1378" s="210"/>
      <c r="N1378" s="77"/>
      <c r="O1378" s="77"/>
      <c r="P1378" s="77"/>
      <c r="Q1378" s="77"/>
      <c r="R1378" s="77"/>
      <c r="S1378" s="77"/>
      <c r="T1378" s="78"/>
      <c r="AT1378" s="15" t="s">
        <v>147</v>
      </c>
      <c r="AU1378" s="15" t="s">
        <v>79</v>
      </c>
    </row>
    <row r="1379" spans="2:63" s="10" customFormat="1" ht="22.8" customHeight="1">
      <c r="B1379" s="180"/>
      <c r="C1379" s="181"/>
      <c r="D1379" s="182" t="s">
        <v>71</v>
      </c>
      <c r="E1379" s="194" t="s">
        <v>2466</v>
      </c>
      <c r="F1379" s="194" t="s">
        <v>2467</v>
      </c>
      <c r="G1379" s="181"/>
      <c r="H1379" s="181"/>
      <c r="I1379" s="184"/>
      <c r="J1379" s="195">
        <f>BK1379</f>
        <v>0</v>
      </c>
      <c r="K1379" s="181"/>
      <c r="L1379" s="186"/>
      <c r="M1379" s="187"/>
      <c r="N1379" s="188"/>
      <c r="O1379" s="188"/>
      <c r="P1379" s="189">
        <f>SUM(P1380:P1405)</f>
        <v>0</v>
      </c>
      <c r="Q1379" s="188"/>
      <c r="R1379" s="189">
        <f>SUM(R1380:R1405)</f>
        <v>1.2237772</v>
      </c>
      <c r="S1379" s="188"/>
      <c r="T1379" s="190">
        <f>SUM(T1380:T1405)</f>
        <v>1.56026</v>
      </c>
      <c r="AR1379" s="191" t="s">
        <v>79</v>
      </c>
      <c r="AT1379" s="192" t="s">
        <v>71</v>
      </c>
      <c r="AU1379" s="192" t="s">
        <v>77</v>
      </c>
      <c r="AY1379" s="191" t="s">
        <v>138</v>
      </c>
      <c r="BK1379" s="193">
        <f>SUM(BK1380:BK1405)</f>
        <v>0</v>
      </c>
    </row>
    <row r="1380" spans="2:65" s="1" customFormat="1" ht="16.5" customHeight="1">
      <c r="B1380" s="36"/>
      <c r="C1380" s="196" t="s">
        <v>2468</v>
      </c>
      <c r="D1380" s="196" t="s">
        <v>140</v>
      </c>
      <c r="E1380" s="197" t="s">
        <v>2469</v>
      </c>
      <c r="F1380" s="198" t="s">
        <v>2470</v>
      </c>
      <c r="G1380" s="199" t="s">
        <v>167</v>
      </c>
      <c r="H1380" s="200">
        <v>42.1</v>
      </c>
      <c r="I1380" s="201"/>
      <c r="J1380" s="202">
        <f>ROUND(I1380*H1380,2)</f>
        <v>0</v>
      </c>
      <c r="K1380" s="198" t="s">
        <v>144</v>
      </c>
      <c r="L1380" s="41"/>
      <c r="M1380" s="203" t="s">
        <v>19</v>
      </c>
      <c r="N1380" s="204" t="s">
        <v>43</v>
      </c>
      <c r="O1380" s="77"/>
      <c r="P1380" s="205">
        <f>O1380*H1380</f>
        <v>0</v>
      </c>
      <c r="Q1380" s="205">
        <v>0.0003</v>
      </c>
      <c r="R1380" s="205">
        <f>Q1380*H1380</f>
        <v>0.012629999999999999</v>
      </c>
      <c r="S1380" s="205">
        <v>0</v>
      </c>
      <c r="T1380" s="206">
        <f>S1380*H1380</f>
        <v>0</v>
      </c>
      <c r="AR1380" s="15" t="s">
        <v>236</v>
      </c>
      <c r="AT1380" s="15" t="s">
        <v>140</v>
      </c>
      <c r="AU1380" s="15" t="s">
        <v>79</v>
      </c>
      <c r="AY1380" s="15" t="s">
        <v>138</v>
      </c>
      <c r="BE1380" s="207">
        <f>IF(N1380="základní",J1380,0)</f>
        <v>0</v>
      </c>
      <c r="BF1380" s="207">
        <f>IF(N1380="snížená",J1380,0)</f>
        <v>0</v>
      </c>
      <c r="BG1380" s="207">
        <f>IF(N1380="zákl. přenesená",J1380,0)</f>
        <v>0</v>
      </c>
      <c r="BH1380" s="207">
        <f>IF(N1380="sníž. přenesená",J1380,0)</f>
        <v>0</v>
      </c>
      <c r="BI1380" s="207">
        <f>IF(N1380="nulová",J1380,0)</f>
        <v>0</v>
      </c>
      <c r="BJ1380" s="15" t="s">
        <v>77</v>
      </c>
      <c r="BK1380" s="207">
        <f>ROUND(I1380*H1380,2)</f>
        <v>0</v>
      </c>
      <c r="BL1380" s="15" t="s">
        <v>236</v>
      </c>
      <c r="BM1380" s="15" t="s">
        <v>2471</v>
      </c>
    </row>
    <row r="1381" spans="2:47" s="1" customFormat="1" ht="12">
      <c r="B1381" s="36"/>
      <c r="C1381" s="37"/>
      <c r="D1381" s="208" t="s">
        <v>147</v>
      </c>
      <c r="E1381" s="37"/>
      <c r="F1381" s="209" t="s">
        <v>2472</v>
      </c>
      <c r="G1381" s="37"/>
      <c r="H1381" s="37"/>
      <c r="I1381" s="122"/>
      <c r="J1381" s="37"/>
      <c r="K1381" s="37"/>
      <c r="L1381" s="41"/>
      <c r="M1381" s="210"/>
      <c r="N1381" s="77"/>
      <c r="O1381" s="77"/>
      <c r="P1381" s="77"/>
      <c r="Q1381" s="77"/>
      <c r="R1381" s="77"/>
      <c r="S1381" s="77"/>
      <c r="T1381" s="78"/>
      <c r="AT1381" s="15" t="s">
        <v>147</v>
      </c>
      <c r="AU1381" s="15" t="s">
        <v>79</v>
      </c>
    </row>
    <row r="1382" spans="2:65" s="1" customFormat="1" ht="16.5" customHeight="1">
      <c r="B1382" s="36"/>
      <c r="C1382" s="196" t="s">
        <v>2473</v>
      </c>
      <c r="D1382" s="196" t="s">
        <v>140</v>
      </c>
      <c r="E1382" s="197" t="s">
        <v>2474</v>
      </c>
      <c r="F1382" s="198" t="s">
        <v>2475</v>
      </c>
      <c r="G1382" s="199" t="s">
        <v>167</v>
      </c>
      <c r="H1382" s="200">
        <v>42.1</v>
      </c>
      <c r="I1382" s="201"/>
      <c r="J1382" s="202">
        <f>ROUND(I1382*H1382,2)</f>
        <v>0</v>
      </c>
      <c r="K1382" s="198" t="s">
        <v>144</v>
      </c>
      <c r="L1382" s="41"/>
      <c r="M1382" s="203" t="s">
        <v>19</v>
      </c>
      <c r="N1382" s="204" t="s">
        <v>43</v>
      </c>
      <c r="O1382" s="77"/>
      <c r="P1382" s="205">
        <f>O1382*H1382</f>
        <v>0</v>
      </c>
      <c r="Q1382" s="205">
        <v>0.00689</v>
      </c>
      <c r="R1382" s="205">
        <f>Q1382*H1382</f>
        <v>0.290069</v>
      </c>
      <c r="S1382" s="205">
        <v>0</v>
      </c>
      <c r="T1382" s="206">
        <f>S1382*H1382</f>
        <v>0</v>
      </c>
      <c r="AR1382" s="15" t="s">
        <v>236</v>
      </c>
      <c r="AT1382" s="15" t="s">
        <v>140</v>
      </c>
      <c r="AU1382" s="15" t="s">
        <v>79</v>
      </c>
      <c r="AY1382" s="15" t="s">
        <v>138</v>
      </c>
      <c r="BE1382" s="207">
        <f>IF(N1382="základní",J1382,0)</f>
        <v>0</v>
      </c>
      <c r="BF1382" s="207">
        <f>IF(N1382="snížená",J1382,0)</f>
        <v>0</v>
      </c>
      <c r="BG1382" s="207">
        <f>IF(N1382="zákl. přenesená",J1382,0)</f>
        <v>0</v>
      </c>
      <c r="BH1382" s="207">
        <f>IF(N1382="sníž. přenesená",J1382,0)</f>
        <v>0</v>
      </c>
      <c r="BI1382" s="207">
        <f>IF(N1382="nulová",J1382,0)</f>
        <v>0</v>
      </c>
      <c r="BJ1382" s="15" t="s">
        <v>77</v>
      </c>
      <c r="BK1382" s="207">
        <f>ROUND(I1382*H1382,2)</f>
        <v>0</v>
      </c>
      <c r="BL1382" s="15" t="s">
        <v>236</v>
      </c>
      <c r="BM1382" s="15" t="s">
        <v>2476</v>
      </c>
    </row>
    <row r="1383" spans="2:47" s="1" customFormat="1" ht="12">
      <c r="B1383" s="36"/>
      <c r="C1383" s="37"/>
      <c r="D1383" s="208" t="s">
        <v>147</v>
      </c>
      <c r="E1383" s="37"/>
      <c r="F1383" s="209" t="s">
        <v>2477</v>
      </c>
      <c r="G1383" s="37"/>
      <c r="H1383" s="37"/>
      <c r="I1383" s="122"/>
      <c r="J1383" s="37"/>
      <c r="K1383" s="37"/>
      <c r="L1383" s="41"/>
      <c r="M1383" s="210"/>
      <c r="N1383" s="77"/>
      <c r="O1383" s="77"/>
      <c r="P1383" s="77"/>
      <c r="Q1383" s="77"/>
      <c r="R1383" s="77"/>
      <c r="S1383" s="77"/>
      <c r="T1383" s="78"/>
      <c r="AT1383" s="15" t="s">
        <v>147</v>
      </c>
      <c r="AU1383" s="15" t="s">
        <v>79</v>
      </c>
    </row>
    <row r="1384" spans="2:65" s="1" customFormat="1" ht="16.5" customHeight="1">
      <c r="B1384" s="36"/>
      <c r="C1384" s="233" t="s">
        <v>2478</v>
      </c>
      <c r="D1384" s="233" t="s">
        <v>213</v>
      </c>
      <c r="E1384" s="234" t="s">
        <v>2479</v>
      </c>
      <c r="F1384" s="235" t="s">
        <v>2480</v>
      </c>
      <c r="G1384" s="236" t="s">
        <v>167</v>
      </c>
      <c r="H1384" s="237">
        <v>46.31</v>
      </c>
      <c r="I1384" s="238"/>
      <c r="J1384" s="239">
        <f>ROUND(I1384*H1384,2)</f>
        <v>0</v>
      </c>
      <c r="K1384" s="235" t="s">
        <v>144</v>
      </c>
      <c r="L1384" s="240"/>
      <c r="M1384" s="241" t="s">
        <v>19</v>
      </c>
      <c r="N1384" s="242" t="s">
        <v>43</v>
      </c>
      <c r="O1384" s="77"/>
      <c r="P1384" s="205">
        <f>O1384*H1384</f>
        <v>0</v>
      </c>
      <c r="Q1384" s="205">
        <v>0.0192</v>
      </c>
      <c r="R1384" s="205">
        <f>Q1384*H1384</f>
        <v>0.8891519999999999</v>
      </c>
      <c r="S1384" s="205">
        <v>0</v>
      </c>
      <c r="T1384" s="206">
        <f>S1384*H1384</f>
        <v>0</v>
      </c>
      <c r="AR1384" s="15" t="s">
        <v>338</v>
      </c>
      <c r="AT1384" s="15" t="s">
        <v>213</v>
      </c>
      <c r="AU1384" s="15" t="s">
        <v>79</v>
      </c>
      <c r="AY1384" s="15" t="s">
        <v>138</v>
      </c>
      <c r="BE1384" s="207">
        <f>IF(N1384="základní",J1384,0)</f>
        <v>0</v>
      </c>
      <c r="BF1384" s="207">
        <f>IF(N1384="snížená",J1384,0)</f>
        <v>0</v>
      </c>
      <c r="BG1384" s="207">
        <f>IF(N1384="zákl. přenesená",J1384,0)</f>
        <v>0</v>
      </c>
      <c r="BH1384" s="207">
        <f>IF(N1384="sníž. přenesená",J1384,0)</f>
        <v>0</v>
      </c>
      <c r="BI1384" s="207">
        <f>IF(N1384="nulová",J1384,0)</f>
        <v>0</v>
      </c>
      <c r="BJ1384" s="15" t="s">
        <v>77</v>
      </c>
      <c r="BK1384" s="207">
        <f>ROUND(I1384*H1384,2)</f>
        <v>0</v>
      </c>
      <c r="BL1384" s="15" t="s">
        <v>236</v>
      </c>
      <c r="BM1384" s="15" t="s">
        <v>2481</v>
      </c>
    </row>
    <row r="1385" spans="2:47" s="1" customFormat="1" ht="12">
      <c r="B1385" s="36"/>
      <c r="C1385" s="37"/>
      <c r="D1385" s="208" t="s">
        <v>147</v>
      </c>
      <c r="E1385" s="37"/>
      <c r="F1385" s="209" t="s">
        <v>2480</v>
      </c>
      <c r="G1385" s="37"/>
      <c r="H1385" s="37"/>
      <c r="I1385" s="122"/>
      <c r="J1385" s="37"/>
      <c r="K1385" s="37"/>
      <c r="L1385" s="41"/>
      <c r="M1385" s="210"/>
      <c r="N1385" s="77"/>
      <c r="O1385" s="77"/>
      <c r="P1385" s="77"/>
      <c r="Q1385" s="77"/>
      <c r="R1385" s="77"/>
      <c r="S1385" s="77"/>
      <c r="T1385" s="78"/>
      <c r="AT1385" s="15" t="s">
        <v>147</v>
      </c>
      <c r="AU1385" s="15" t="s">
        <v>79</v>
      </c>
    </row>
    <row r="1386" spans="2:51" s="11" customFormat="1" ht="12">
      <c r="B1386" s="211"/>
      <c r="C1386" s="212"/>
      <c r="D1386" s="208" t="s">
        <v>149</v>
      </c>
      <c r="E1386" s="213" t="s">
        <v>19</v>
      </c>
      <c r="F1386" s="214" t="s">
        <v>638</v>
      </c>
      <c r="G1386" s="212"/>
      <c r="H1386" s="215">
        <v>1.3</v>
      </c>
      <c r="I1386" s="216"/>
      <c r="J1386" s="212"/>
      <c r="K1386" s="212"/>
      <c r="L1386" s="217"/>
      <c r="M1386" s="218"/>
      <c r="N1386" s="219"/>
      <c r="O1386" s="219"/>
      <c r="P1386" s="219"/>
      <c r="Q1386" s="219"/>
      <c r="R1386" s="219"/>
      <c r="S1386" s="219"/>
      <c r="T1386" s="220"/>
      <c r="AT1386" s="221" t="s">
        <v>149</v>
      </c>
      <c r="AU1386" s="221" t="s">
        <v>79</v>
      </c>
      <c r="AV1386" s="11" t="s">
        <v>79</v>
      </c>
      <c r="AW1386" s="11" t="s">
        <v>33</v>
      </c>
      <c r="AX1386" s="11" t="s">
        <v>72</v>
      </c>
      <c r="AY1386" s="221" t="s">
        <v>138</v>
      </c>
    </row>
    <row r="1387" spans="2:51" s="11" customFormat="1" ht="12">
      <c r="B1387" s="211"/>
      <c r="C1387" s="212"/>
      <c r="D1387" s="208" t="s">
        <v>149</v>
      </c>
      <c r="E1387" s="213" t="s">
        <v>19</v>
      </c>
      <c r="F1387" s="214" t="s">
        <v>2482</v>
      </c>
      <c r="G1387" s="212"/>
      <c r="H1387" s="215">
        <v>18</v>
      </c>
      <c r="I1387" s="216"/>
      <c r="J1387" s="212"/>
      <c r="K1387" s="212"/>
      <c r="L1387" s="217"/>
      <c r="M1387" s="218"/>
      <c r="N1387" s="219"/>
      <c r="O1387" s="219"/>
      <c r="P1387" s="219"/>
      <c r="Q1387" s="219"/>
      <c r="R1387" s="219"/>
      <c r="S1387" s="219"/>
      <c r="T1387" s="220"/>
      <c r="AT1387" s="221" t="s">
        <v>149</v>
      </c>
      <c r="AU1387" s="221" t="s">
        <v>79</v>
      </c>
      <c r="AV1387" s="11" t="s">
        <v>79</v>
      </c>
      <c r="AW1387" s="11" t="s">
        <v>33</v>
      </c>
      <c r="AX1387" s="11" t="s">
        <v>72</v>
      </c>
      <c r="AY1387" s="221" t="s">
        <v>138</v>
      </c>
    </row>
    <row r="1388" spans="2:51" s="11" customFormat="1" ht="12">
      <c r="B1388" s="211"/>
      <c r="C1388" s="212"/>
      <c r="D1388" s="208" t="s">
        <v>149</v>
      </c>
      <c r="E1388" s="213" t="s">
        <v>19</v>
      </c>
      <c r="F1388" s="214" t="s">
        <v>2483</v>
      </c>
      <c r="G1388" s="212"/>
      <c r="H1388" s="215">
        <v>12.5</v>
      </c>
      <c r="I1388" s="216"/>
      <c r="J1388" s="212"/>
      <c r="K1388" s="212"/>
      <c r="L1388" s="217"/>
      <c r="M1388" s="218"/>
      <c r="N1388" s="219"/>
      <c r="O1388" s="219"/>
      <c r="P1388" s="219"/>
      <c r="Q1388" s="219"/>
      <c r="R1388" s="219"/>
      <c r="S1388" s="219"/>
      <c r="T1388" s="220"/>
      <c r="AT1388" s="221" t="s">
        <v>149</v>
      </c>
      <c r="AU1388" s="221" t="s">
        <v>79</v>
      </c>
      <c r="AV1388" s="11" t="s">
        <v>79</v>
      </c>
      <c r="AW1388" s="11" t="s">
        <v>33</v>
      </c>
      <c r="AX1388" s="11" t="s">
        <v>72</v>
      </c>
      <c r="AY1388" s="221" t="s">
        <v>138</v>
      </c>
    </row>
    <row r="1389" spans="2:51" s="11" customFormat="1" ht="12">
      <c r="B1389" s="211"/>
      <c r="C1389" s="212"/>
      <c r="D1389" s="208" t="s">
        <v>149</v>
      </c>
      <c r="E1389" s="213" t="s">
        <v>19</v>
      </c>
      <c r="F1389" s="214" t="s">
        <v>2484</v>
      </c>
      <c r="G1389" s="212"/>
      <c r="H1389" s="215">
        <v>10.3</v>
      </c>
      <c r="I1389" s="216"/>
      <c r="J1389" s="212"/>
      <c r="K1389" s="212"/>
      <c r="L1389" s="217"/>
      <c r="M1389" s="218"/>
      <c r="N1389" s="219"/>
      <c r="O1389" s="219"/>
      <c r="P1389" s="219"/>
      <c r="Q1389" s="219"/>
      <c r="R1389" s="219"/>
      <c r="S1389" s="219"/>
      <c r="T1389" s="220"/>
      <c r="AT1389" s="221" t="s">
        <v>149</v>
      </c>
      <c r="AU1389" s="221" t="s">
        <v>79</v>
      </c>
      <c r="AV1389" s="11" t="s">
        <v>79</v>
      </c>
      <c r="AW1389" s="11" t="s">
        <v>33</v>
      </c>
      <c r="AX1389" s="11" t="s">
        <v>72</v>
      </c>
      <c r="AY1389" s="221" t="s">
        <v>138</v>
      </c>
    </row>
    <row r="1390" spans="2:51" s="11" customFormat="1" ht="12">
      <c r="B1390" s="211"/>
      <c r="C1390" s="212"/>
      <c r="D1390" s="208" t="s">
        <v>149</v>
      </c>
      <c r="E1390" s="212"/>
      <c r="F1390" s="214" t="s">
        <v>2485</v>
      </c>
      <c r="G1390" s="212"/>
      <c r="H1390" s="215">
        <v>46.31</v>
      </c>
      <c r="I1390" s="216"/>
      <c r="J1390" s="212"/>
      <c r="K1390" s="212"/>
      <c r="L1390" s="217"/>
      <c r="M1390" s="218"/>
      <c r="N1390" s="219"/>
      <c r="O1390" s="219"/>
      <c r="P1390" s="219"/>
      <c r="Q1390" s="219"/>
      <c r="R1390" s="219"/>
      <c r="S1390" s="219"/>
      <c r="T1390" s="220"/>
      <c r="AT1390" s="221" t="s">
        <v>149</v>
      </c>
      <c r="AU1390" s="221" t="s">
        <v>79</v>
      </c>
      <c r="AV1390" s="11" t="s">
        <v>79</v>
      </c>
      <c r="AW1390" s="11" t="s">
        <v>4</v>
      </c>
      <c r="AX1390" s="11" t="s">
        <v>77</v>
      </c>
      <c r="AY1390" s="221" t="s">
        <v>138</v>
      </c>
    </row>
    <row r="1391" spans="2:65" s="1" customFormat="1" ht="16.5" customHeight="1">
      <c r="B1391" s="36"/>
      <c r="C1391" s="196" t="s">
        <v>2486</v>
      </c>
      <c r="D1391" s="196" t="s">
        <v>140</v>
      </c>
      <c r="E1391" s="197" t="s">
        <v>2487</v>
      </c>
      <c r="F1391" s="198" t="s">
        <v>2488</v>
      </c>
      <c r="G1391" s="199" t="s">
        <v>341</v>
      </c>
      <c r="H1391" s="200">
        <v>13.7</v>
      </c>
      <c r="I1391" s="201"/>
      <c r="J1391" s="202">
        <f>ROUND(I1391*H1391,2)</f>
        <v>0</v>
      </c>
      <c r="K1391" s="198" t="s">
        <v>144</v>
      </c>
      <c r="L1391" s="41"/>
      <c r="M1391" s="203" t="s">
        <v>19</v>
      </c>
      <c r="N1391" s="204" t="s">
        <v>43</v>
      </c>
      <c r="O1391" s="77"/>
      <c r="P1391" s="205">
        <f>O1391*H1391</f>
        <v>0</v>
      </c>
      <c r="Q1391" s="205">
        <v>0.00043</v>
      </c>
      <c r="R1391" s="205">
        <f>Q1391*H1391</f>
        <v>0.0058909999999999995</v>
      </c>
      <c r="S1391" s="205">
        <v>0</v>
      </c>
      <c r="T1391" s="206">
        <f>S1391*H1391</f>
        <v>0</v>
      </c>
      <c r="AR1391" s="15" t="s">
        <v>236</v>
      </c>
      <c r="AT1391" s="15" t="s">
        <v>140</v>
      </c>
      <c r="AU1391" s="15" t="s">
        <v>79</v>
      </c>
      <c r="AY1391" s="15" t="s">
        <v>138</v>
      </c>
      <c r="BE1391" s="207">
        <f>IF(N1391="základní",J1391,0)</f>
        <v>0</v>
      </c>
      <c r="BF1391" s="207">
        <f>IF(N1391="snížená",J1391,0)</f>
        <v>0</v>
      </c>
      <c r="BG1391" s="207">
        <f>IF(N1391="zákl. přenesená",J1391,0)</f>
        <v>0</v>
      </c>
      <c r="BH1391" s="207">
        <f>IF(N1391="sníž. přenesená",J1391,0)</f>
        <v>0</v>
      </c>
      <c r="BI1391" s="207">
        <f>IF(N1391="nulová",J1391,0)</f>
        <v>0</v>
      </c>
      <c r="BJ1391" s="15" t="s">
        <v>77</v>
      </c>
      <c r="BK1391" s="207">
        <f>ROUND(I1391*H1391,2)</f>
        <v>0</v>
      </c>
      <c r="BL1391" s="15" t="s">
        <v>236</v>
      </c>
      <c r="BM1391" s="15" t="s">
        <v>2489</v>
      </c>
    </row>
    <row r="1392" spans="2:47" s="1" customFormat="1" ht="12">
      <c r="B1392" s="36"/>
      <c r="C1392" s="37"/>
      <c r="D1392" s="208" t="s">
        <v>147</v>
      </c>
      <c r="E1392" s="37"/>
      <c r="F1392" s="209" t="s">
        <v>2490</v>
      </c>
      <c r="G1392" s="37"/>
      <c r="H1392" s="37"/>
      <c r="I1392" s="122"/>
      <c r="J1392" s="37"/>
      <c r="K1392" s="37"/>
      <c r="L1392" s="41"/>
      <c r="M1392" s="210"/>
      <c r="N1392" s="77"/>
      <c r="O1392" s="77"/>
      <c r="P1392" s="77"/>
      <c r="Q1392" s="77"/>
      <c r="R1392" s="77"/>
      <c r="S1392" s="77"/>
      <c r="T1392" s="78"/>
      <c r="AT1392" s="15" t="s">
        <v>147</v>
      </c>
      <c r="AU1392" s="15" t="s">
        <v>79</v>
      </c>
    </row>
    <row r="1393" spans="2:51" s="11" customFormat="1" ht="12">
      <c r="B1393" s="211"/>
      <c r="C1393" s="212"/>
      <c r="D1393" s="208" t="s">
        <v>149</v>
      </c>
      <c r="E1393" s="213" t="s">
        <v>19</v>
      </c>
      <c r="F1393" s="214" t="s">
        <v>2491</v>
      </c>
      <c r="G1393" s="212"/>
      <c r="H1393" s="215">
        <v>13.7</v>
      </c>
      <c r="I1393" s="216"/>
      <c r="J1393" s="212"/>
      <c r="K1393" s="212"/>
      <c r="L1393" s="217"/>
      <c r="M1393" s="218"/>
      <c r="N1393" s="219"/>
      <c r="O1393" s="219"/>
      <c r="P1393" s="219"/>
      <c r="Q1393" s="219"/>
      <c r="R1393" s="219"/>
      <c r="S1393" s="219"/>
      <c r="T1393" s="220"/>
      <c r="AT1393" s="221" t="s">
        <v>149</v>
      </c>
      <c r="AU1393" s="221" t="s">
        <v>79</v>
      </c>
      <c r="AV1393" s="11" t="s">
        <v>79</v>
      </c>
      <c r="AW1393" s="11" t="s">
        <v>33</v>
      </c>
      <c r="AX1393" s="11" t="s">
        <v>72</v>
      </c>
      <c r="AY1393" s="221" t="s">
        <v>138</v>
      </c>
    </row>
    <row r="1394" spans="2:65" s="1" customFormat="1" ht="16.5" customHeight="1">
      <c r="B1394" s="36"/>
      <c r="C1394" s="233" t="s">
        <v>2492</v>
      </c>
      <c r="D1394" s="233" t="s">
        <v>213</v>
      </c>
      <c r="E1394" s="234" t="s">
        <v>2479</v>
      </c>
      <c r="F1394" s="235" t="s">
        <v>2480</v>
      </c>
      <c r="G1394" s="236" t="s">
        <v>167</v>
      </c>
      <c r="H1394" s="237">
        <v>1.356</v>
      </c>
      <c r="I1394" s="238"/>
      <c r="J1394" s="239">
        <f>ROUND(I1394*H1394,2)</f>
        <v>0</v>
      </c>
      <c r="K1394" s="235" t="s">
        <v>144</v>
      </c>
      <c r="L1394" s="240"/>
      <c r="M1394" s="241" t="s">
        <v>19</v>
      </c>
      <c r="N1394" s="242" t="s">
        <v>43</v>
      </c>
      <c r="O1394" s="77"/>
      <c r="P1394" s="205">
        <f>O1394*H1394</f>
        <v>0</v>
      </c>
      <c r="Q1394" s="205">
        <v>0.0192</v>
      </c>
      <c r="R1394" s="205">
        <f>Q1394*H1394</f>
        <v>0.026035199999999998</v>
      </c>
      <c r="S1394" s="205">
        <v>0</v>
      </c>
      <c r="T1394" s="206">
        <f>S1394*H1394</f>
        <v>0</v>
      </c>
      <c r="AR1394" s="15" t="s">
        <v>338</v>
      </c>
      <c r="AT1394" s="15" t="s">
        <v>213</v>
      </c>
      <c r="AU1394" s="15" t="s">
        <v>79</v>
      </c>
      <c r="AY1394" s="15" t="s">
        <v>138</v>
      </c>
      <c r="BE1394" s="207">
        <f>IF(N1394="základní",J1394,0)</f>
        <v>0</v>
      </c>
      <c r="BF1394" s="207">
        <f>IF(N1394="snížená",J1394,0)</f>
        <v>0</v>
      </c>
      <c r="BG1394" s="207">
        <f>IF(N1394="zákl. přenesená",J1394,0)</f>
        <v>0</v>
      </c>
      <c r="BH1394" s="207">
        <f>IF(N1394="sníž. přenesená",J1394,0)</f>
        <v>0</v>
      </c>
      <c r="BI1394" s="207">
        <f>IF(N1394="nulová",J1394,0)</f>
        <v>0</v>
      </c>
      <c r="BJ1394" s="15" t="s">
        <v>77</v>
      </c>
      <c r="BK1394" s="207">
        <f>ROUND(I1394*H1394,2)</f>
        <v>0</v>
      </c>
      <c r="BL1394" s="15" t="s">
        <v>236</v>
      </c>
      <c r="BM1394" s="15" t="s">
        <v>2493</v>
      </c>
    </row>
    <row r="1395" spans="2:47" s="1" customFormat="1" ht="12">
      <c r="B1395" s="36"/>
      <c r="C1395" s="37"/>
      <c r="D1395" s="208" t="s">
        <v>147</v>
      </c>
      <c r="E1395" s="37"/>
      <c r="F1395" s="209" t="s">
        <v>2480</v>
      </c>
      <c r="G1395" s="37"/>
      <c r="H1395" s="37"/>
      <c r="I1395" s="122"/>
      <c r="J1395" s="37"/>
      <c r="K1395" s="37"/>
      <c r="L1395" s="41"/>
      <c r="M1395" s="210"/>
      <c r="N1395" s="77"/>
      <c r="O1395" s="77"/>
      <c r="P1395" s="77"/>
      <c r="Q1395" s="77"/>
      <c r="R1395" s="77"/>
      <c r="S1395" s="77"/>
      <c r="T1395" s="78"/>
      <c r="AT1395" s="15" t="s">
        <v>147</v>
      </c>
      <c r="AU1395" s="15" t="s">
        <v>79</v>
      </c>
    </row>
    <row r="1396" spans="2:51" s="11" customFormat="1" ht="12">
      <c r="B1396" s="211"/>
      <c r="C1396" s="212"/>
      <c r="D1396" s="208" t="s">
        <v>149</v>
      </c>
      <c r="E1396" s="212"/>
      <c r="F1396" s="214" t="s">
        <v>2494</v>
      </c>
      <c r="G1396" s="212"/>
      <c r="H1396" s="215">
        <v>1.356</v>
      </c>
      <c r="I1396" s="216"/>
      <c r="J1396" s="212"/>
      <c r="K1396" s="212"/>
      <c r="L1396" s="217"/>
      <c r="M1396" s="218"/>
      <c r="N1396" s="219"/>
      <c r="O1396" s="219"/>
      <c r="P1396" s="219"/>
      <c r="Q1396" s="219"/>
      <c r="R1396" s="219"/>
      <c r="S1396" s="219"/>
      <c r="T1396" s="220"/>
      <c r="AT1396" s="221" t="s">
        <v>149</v>
      </c>
      <c r="AU1396" s="221" t="s">
        <v>79</v>
      </c>
      <c r="AV1396" s="11" t="s">
        <v>79</v>
      </c>
      <c r="AW1396" s="11" t="s">
        <v>4</v>
      </c>
      <c r="AX1396" s="11" t="s">
        <v>77</v>
      </c>
      <c r="AY1396" s="221" t="s">
        <v>138</v>
      </c>
    </row>
    <row r="1397" spans="2:65" s="1" customFormat="1" ht="16.5" customHeight="1">
      <c r="B1397" s="36"/>
      <c r="C1397" s="196" t="s">
        <v>2495</v>
      </c>
      <c r="D1397" s="196" t="s">
        <v>140</v>
      </c>
      <c r="E1397" s="197" t="s">
        <v>2496</v>
      </c>
      <c r="F1397" s="198" t="s">
        <v>2497</v>
      </c>
      <c r="G1397" s="199" t="s">
        <v>167</v>
      </c>
      <c r="H1397" s="200">
        <v>44.2</v>
      </c>
      <c r="I1397" s="201"/>
      <c r="J1397" s="202">
        <f>ROUND(I1397*H1397,2)</f>
        <v>0</v>
      </c>
      <c r="K1397" s="198" t="s">
        <v>144</v>
      </c>
      <c r="L1397" s="41"/>
      <c r="M1397" s="203" t="s">
        <v>19</v>
      </c>
      <c r="N1397" s="204" t="s">
        <v>43</v>
      </c>
      <c r="O1397" s="77"/>
      <c r="P1397" s="205">
        <f>O1397*H1397</f>
        <v>0</v>
      </c>
      <c r="Q1397" s="205">
        <v>0</v>
      </c>
      <c r="R1397" s="205">
        <f>Q1397*H1397</f>
        <v>0</v>
      </c>
      <c r="S1397" s="205">
        <v>0.0353</v>
      </c>
      <c r="T1397" s="206">
        <f>S1397*H1397</f>
        <v>1.56026</v>
      </c>
      <c r="AR1397" s="15" t="s">
        <v>236</v>
      </c>
      <c r="AT1397" s="15" t="s">
        <v>140</v>
      </c>
      <c r="AU1397" s="15" t="s">
        <v>79</v>
      </c>
      <c r="AY1397" s="15" t="s">
        <v>138</v>
      </c>
      <c r="BE1397" s="207">
        <f>IF(N1397="základní",J1397,0)</f>
        <v>0</v>
      </c>
      <c r="BF1397" s="207">
        <f>IF(N1397="snížená",J1397,0)</f>
        <v>0</v>
      </c>
      <c r="BG1397" s="207">
        <f>IF(N1397="zákl. přenesená",J1397,0)</f>
        <v>0</v>
      </c>
      <c r="BH1397" s="207">
        <f>IF(N1397="sníž. přenesená",J1397,0)</f>
        <v>0</v>
      </c>
      <c r="BI1397" s="207">
        <f>IF(N1397="nulová",J1397,0)</f>
        <v>0</v>
      </c>
      <c r="BJ1397" s="15" t="s">
        <v>77</v>
      </c>
      <c r="BK1397" s="207">
        <f>ROUND(I1397*H1397,2)</f>
        <v>0</v>
      </c>
      <c r="BL1397" s="15" t="s">
        <v>236</v>
      </c>
      <c r="BM1397" s="15" t="s">
        <v>2498</v>
      </c>
    </row>
    <row r="1398" spans="2:47" s="1" customFormat="1" ht="12">
      <c r="B1398" s="36"/>
      <c r="C1398" s="37"/>
      <c r="D1398" s="208" t="s">
        <v>147</v>
      </c>
      <c r="E1398" s="37"/>
      <c r="F1398" s="209" t="s">
        <v>2497</v>
      </c>
      <c r="G1398" s="37"/>
      <c r="H1398" s="37"/>
      <c r="I1398" s="122"/>
      <c r="J1398" s="37"/>
      <c r="K1398" s="37"/>
      <c r="L1398" s="41"/>
      <c r="M1398" s="210"/>
      <c r="N1398" s="77"/>
      <c r="O1398" s="77"/>
      <c r="P1398" s="77"/>
      <c r="Q1398" s="77"/>
      <c r="R1398" s="77"/>
      <c r="S1398" s="77"/>
      <c r="T1398" s="78"/>
      <c r="AT1398" s="15" t="s">
        <v>147</v>
      </c>
      <c r="AU1398" s="15" t="s">
        <v>79</v>
      </c>
    </row>
    <row r="1399" spans="2:51" s="11" customFormat="1" ht="12">
      <c r="B1399" s="211"/>
      <c r="C1399" s="212"/>
      <c r="D1399" s="208" t="s">
        <v>149</v>
      </c>
      <c r="E1399" s="213" t="s">
        <v>19</v>
      </c>
      <c r="F1399" s="214" t="s">
        <v>2499</v>
      </c>
      <c r="G1399" s="212"/>
      <c r="H1399" s="215">
        <v>28.8</v>
      </c>
      <c r="I1399" s="216"/>
      <c r="J1399" s="212"/>
      <c r="K1399" s="212"/>
      <c r="L1399" s="217"/>
      <c r="M1399" s="218"/>
      <c r="N1399" s="219"/>
      <c r="O1399" s="219"/>
      <c r="P1399" s="219"/>
      <c r="Q1399" s="219"/>
      <c r="R1399" s="219"/>
      <c r="S1399" s="219"/>
      <c r="T1399" s="220"/>
      <c r="AT1399" s="221" t="s">
        <v>149</v>
      </c>
      <c r="AU1399" s="221" t="s">
        <v>79</v>
      </c>
      <c r="AV1399" s="11" t="s">
        <v>79</v>
      </c>
      <c r="AW1399" s="11" t="s">
        <v>33</v>
      </c>
      <c r="AX1399" s="11" t="s">
        <v>72</v>
      </c>
      <c r="AY1399" s="221" t="s">
        <v>138</v>
      </c>
    </row>
    <row r="1400" spans="2:51" s="11" customFormat="1" ht="12">
      <c r="B1400" s="211"/>
      <c r="C1400" s="212"/>
      <c r="D1400" s="208" t="s">
        <v>149</v>
      </c>
      <c r="E1400" s="213" t="s">
        <v>19</v>
      </c>
      <c r="F1400" s="214" t="s">
        <v>2500</v>
      </c>
      <c r="G1400" s="212"/>
      <c r="H1400" s="215">
        <v>15.4</v>
      </c>
      <c r="I1400" s="216"/>
      <c r="J1400" s="212"/>
      <c r="K1400" s="212"/>
      <c r="L1400" s="217"/>
      <c r="M1400" s="218"/>
      <c r="N1400" s="219"/>
      <c r="O1400" s="219"/>
      <c r="P1400" s="219"/>
      <c r="Q1400" s="219"/>
      <c r="R1400" s="219"/>
      <c r="S1400" s="219"/>
      <c r="T1400" s="220"/>
      <c r="AT1400" s="221" t="s">
        <v>149</v>
      </c>
      <c r="AU1400" s="221" t="s">
        <v>79</v>
      </c>
      <c r="AV1400" s="11" t="s">
        <v>79</v>
      </c>
      <c r="AW1400" s="11" t="s">
        <v>33</v>
      </c>
      <c r="AX1400" s="11" t="s">
        <v>72</v>
      </c>
      <c r="AY1400" s="221" t="s">
        <v>138</v>
      </c>
    </row>
    <row r="1401" spans="2:65" s="1" customFormat="1" ht="16.5" customHeight="1">
      <c r="B1401" s="36"/>
      <c r="C1401" s="196" t="s">
        <v>2501</v>
      </c>
      <c r="D1401" s="196" t="s">
        <v>140</v>
      </c>
      <c r="E1401" s="197" t="s">
        <v>2502</v>
      </c>
      <c r="F1401" s="198" t="s">
        <v>2503</v>
      </c>
      <c r="G1401" s="199" t="s">
        <v>167</v>
      </c>
      <c r="H1401" s="200">
        <v>1.3</v>
      </c>
      <c r="I1401" s="201"/>
      <c r="J1401" s="202">
        <f>ROUND(I1401*H1401,2)</f>
        <v>0</v>
      </c>
      <c r="K1401" s="198" t="s">
        <v>144</v>
      </c>
      <c r="L1401" s="41"/>
      <c r="M1401" s="203" t="s">
        <v>19</v>
      </c>
      <c r="N1401" s="204" t="s">
        <v>43</v>
      </c>
      <c r="O1401" s="77"/>
      <c r="P1401" s="205">
        <f>O1401*H1401</f>
        <v>0</v>
      </c>
      <c r="Q1401" s="205">
        <v>0</v>
      </c>
      <c r="R1401" s="205">
        <f>Q1401*H1401</f>
        <v>0</v>
      </c>
      <c r="S1401" s="205">
        <v>0</v>
      </c>
      <c r="T1401" s="206">
        <f>S1401*H1401</f>
        <v>0</v>
      </c>
      <c r="AR1401" s="15" t="s">
        <v>236</v>
      </c>
      <c r="AT1401" s="15" t="s">
        <v>140</v>
      </c>
      <c r="AU1401" s="15" t="s">
        <v>79</v>
      </c>
      <c r="AY1401" s="15" t="s">
        <v>138</v>
      </c>
      <c r="BE1401" s="207">
        <f>IF(N1401="základní",J1401,0)</f>
        <v>0</v>
      </c>
      <c r="BF1401" s="207">
        <f>IF(N1401="snížená",J1401,0)</f>
        <v>0</v>
      </c>
      <c r="BG1401" s="207">
        <f>IF(N1401="zákl. přenesená",J1401,0)</f>
        <v>0</v>
      </c>
      <c r="BH1401" s="207">
        <f>IF(N1401="sníž. přenesená",J1401,0)</f>
        <v>0</v>
      </c>
      <c r="BI1401" s="207">
        <f>IF(N1401="nulová",J1401,0)</f>
        <v>0</v>
      </c>
      <c r="BJ1401" s="15" t="s">
        <v>77</v>
      </c>
      <c r="BK1401" s="207">
        <f>ROUND(I1401*H1401,2)</f>
        <v>0</v>
      </c>
      <c r="BL1401" s="15" t="s">
        <v>236</v>
      </c>
      <c r="BM1401" s="15" t="s">
        <v>2504</v>
      </c>
    </row>
    <row r="1402" spans="2:47" s="1" customFormat="1" ht="12">
      <c r="B1402" s="36"/>
      <c r="C1402" s="37"/>
      <c r="D1402" s="208" t="s">
        <v>147</v>
      </c>
      <c r="E1402" s="37"/>
      <c r="F1402" s="209" t="s">
        <v>2505</v>
      </c>
      <c r="G1402" s="37"/>
      <c r="H1402" s="37"/>
      <c r="I1402" s="122"/>
      <c r="J1402" s="37"/>
      <c r="K1402" s="37"/>
      <c r="L1402" s="41"/>
      <c r="M1402" s="210"/>
      <c r="N1402" s="77"/>
      <c r="O1402" s="77"/>
      <c r="P1402" s="77"/>
      <c r="Q1402" s="77"/>
      <c r="R1402" s="77"/>
      <c r="S1402" s="77"/>
      <c r="T1402" s="78"/>
      <c r="AT1402" s="15" t="s">
        <v>147</v>
      </c>
      <c r="AU1402" s="15" t="s">
        <v>79</v>
      </c>
    </row>
    <row r="1403" spans="2:51" s="11" customFormat="1" ht="12">
      <c r="B1403" s="211"/>
      <c r="C1403" s="212"/>
      <c r="D1403" s="208" t="s">
        <v>149</v>
      </c>
      <c r="E1403" s="213" t="s">
        <v>19</v>
      </c>
      <c r="F1403" s="214" t="s">
        <v>638</v>
      </c>
      <c r="G1403" s="212"/>
      <c r="H1403" s="215">
        <v>1.3</v>
      </c>
      <c r="I1403" s="216"/>
      <c r="J1403" s="212"/>
      <c r="K1403" s="212"/>
      <c r="L1403" s="217"/>
      <c r="M1403" s="218"/>
      <c r="N1403" s="219"/>
      <c r="O1403" s="219"/>
      <c r="P1403" s="219"/>
      <c r="Q1403" s="219"/>
      <c r="R1403" s="219"/>
      <c r="S1403" s="219"/>
      <c r="T1403" s="220"/>
      <c r="AT1403" s="221" t="s">
        <v>149</v>
      </c>
      <c r="AU1403" s="221" t="s">
        <v>79</v>
      </c>
      <c r="AV1403" s="11" t="s">
        <v>79</v>
      </c>
      <c r="AW1403" s="11" t="s">
        <v>33</v>
      </c>
      <c r="AX1403" s="11" t="s">
        <v>72</v>
      </c>
      <c r="AY1403" s="221" t="s">
        <v>138</v>
      </c>
    </row>
    <row r="1404" spans="2:65" s="1" customFormat="1" ht="16.5" customHeight="1">
      <c r="B1404" s="36"/>
      <c r="C1404" s="196" t="s">
        <v>2506</v>
      </c>
      <c r="D1404" s="196" t="s">
        <v>140</v>
      </c>
      <c r="E1404" s="197" t="s">
        <v>2507</v>
      </c>
      <c r="F1404" s="198" t="s">
        <v>2508</v>
      </c>
      <c r="G1404" s="199" t="s">
        <v>264</v>
      </c>
      <c r="H1404" s="200">
        <v>1.224</v>
      </c>
      <c r="I1404" s="201"/>
      <c r="J1404" s="202">
        <f>ROUND(I1404*H1404,2)</f>
        <v>0</v>
      </c>
      <c r="K1404" s="198" t="s">
        <v>144</v>
      </c>
      <c r="L1404" s="41"/>
      <c r="M1404" s="203" t="s">
        <v>19</v>
      </c>
      <c r="N1404" s="204" t="s">
        <v>43</v>
      </c>
      <c r="O1404" s="77"/>
      <c r="P1404" s="205">
        <f>O1404*H1404</f>
        <v>0</v>
      </c>
      <c r="Q1404" s="205">
        <v>0</v>
      </c>
      <c r="R1404" s="205">
        <f>Q1404*H1404</f>
        <v>0</v>
      </c>
      <c r="S1404" s="205">
        <v>0</v>
      </c>
      <c r="T1404" s="206">
        <f>S1404*H1404</f>
        <v>0</v>
      </c>
      <c r="AR1404" s="15" t="s">
        <v>236</v>
      </c>
      <c r="AT1404" s="15" t="s">
        <v>140</v>
      </c>
      <c r="AU1404" s="15" t="s">
        <v>79</v>
      </c>
      <c r="AY1404" s="15" t="s">
        <v>138</v>
      </c>
      <c r="BE1404" s="207">
        <f>IF(N1404="základní",J1404,0)</f>
        <v>0</v>
      </c>
      <c r="BF1404" s="207">
        <f>IF(N1404="snížená",J1404,0)</f>
        <v>0</v>
      </c>
      <c r="BG1404" s="207">
        <f>IF(N1404="zákl. přenesená",J1404,0)</f>
        <v>0</v>
      </c>
      <c r="BH1404" s="207">
        <f>IF(N1404="sníž. přenesená",J1404,0)</f>
        <v>0</v>
      </c>
      <c r="BI1404" s="207">
        <f>IF(N1404="nulová",J1404,0)</f>
        <v>0</v>
      </c>
      <c r="BJ1404" s="15" t="s">
        <v>77</v>
      </c>
      <c r="BK1404" s="207">
        <f>ROUND(I1404*H1404,2)</f>
        <v>0</v>
      </c>
      <c r="BL1404" s="15" t="s">
        <v>236</v>
      </c>
      <c r="BM1404" s="15" t="s">
        <v>2509</v>
      </c>
    </row>
    <row r="1405" spans="2:47" s="1" customFormat="1" ht="12">
      <c r="B1405" s="36"/>
      <c r="C1405" s="37"/>
      <c r="D1405" s="208" t="s">
        <v>147</v>
      </c>
      <c r="E1405" s="37"/>
      <c r="F1405" s="209" t="s">
        <v>2510</v>
      </c>
      <c r="G1405" s="37"/>
      <c r="H1405" s="37"/>
      <c r="I1405" s="122"/>
      <c r="J1405" s="37"/>
      <c r="K1405" s="37"/>
      <c r="L1405" s="41"/>
      <c r="M1405" s="210"/>
      <c r="N1405" s="77"/>
      <c r="O1405" s="77"/>
      <c r="P1405" s="77"/>
      <c r="Q1405" s="77"/>
      <c r="R1405" s="77"/>
      <c r="S1405" s="77"/>
      <c r="T1405" s="78"/>
      <c r="AT1405" s="15" t="s">
        <v>147</v>
      </c>
      <c r="AU1405" s="15" t="s">
        <v>79</v>
      </c>
    </row>
    <row r="1406" spans="2:63" s="10" customFormat="1" ht="22.8" customHeight="1">
      <c r="B1406" s="180"/>
      <c r="C1406" s="181"/>
      <c r="D1406" s="182" t="s">
        <v>71</v>
      </c>
      <c r="E1406" s="194" t="s">
        <v>2511</v>
      </c>
      <c r="F1406" s="194" t="s">
        <v>2512</v>
      </c>
      <c r="G1406" s="181"/>
      <c r="H1406" s="181"/>
      <c r="I1406" s="184"/>
      <c r="J1406" s="195">
        <f>BK1406</f>
        <v>0</v>
      </c>
      <c r="K1406" s="181"/>
      <c r="L1406" s="186"/>
      <c r="M1406" s="187"/>
      <c r="N1406" s="188"/>
      <c r="O1406" s="188"/>
      <c r="P1406" s="189">
        <f>SUM(P1407:P1434)</f>
        <v>0</v>
      </c>
      <c r="Q1406" s="188"/>
      <c r="R1406" s="189">
        <f>SUM(R1407:R1434)</f>
        <v>0.3529768</v>
      </c>
      <c r="S1406" s="188"/>
      <c r="T1406" s="190">
        <f>SUM(T1407:T1434)</f>
        <v>0.1821</v>
      </c>
      <c r="AR1406" s="191" t="s">
        <v>79</v>
      </c>
      <c r="AT1406" s="192" t="s">
        <v>71</v>
      </c>
      <c r="AU1406" s="192" t="s">
        <v>77</v>
      </c>
      <c r="AY1406" s="191" t="s">
        <v>138</v>
      </c>
      <c r="BK1406" s="193">
        <f>SUM(BK1407:BK1434)</f>
        <v>0</v>
      </c>
    </row>
    <row r="1407" spans="2:65" s="1" customFormat="1" ht="16.5" customHeight="1">
      <c r="B1407" s="36"/>
      <c r="C1407" s="196" t="s">
        <v>2513</v>
      </c>
      <c r="D1407" s="196" t="s">
        <v>140</v>
      </c>
      <c r="E1407" s="197" t="s">
        <v>2514</v>
      </c>
      <c r="F1407" s="198" t="s">
        <v>2515</v>
      </c>
      <c r="G1407" s="199" t="s">
        <v>167</v>
      </c>
      <c r="H1407" s="200">
        <v>60.7</v>
      </c>
      <c r="I1407" s="201"/>
      <c r="J1407" s="202">
        <f>ROUND(I1407*H1407,2)</f>
        <v>0</v>
      </c>
      <c r="K1407" s="198" t="s">
        <v>144</v>
      </c>
      <c r="L1407" s="41"/>
      <c r="M1407" s="203" t="s">
        <v>19</v>
      </c>
      <c r="N1407" s="204" t="s">
        <v>43</v>
      </c>
      <c r="O1407" s="77"/>
      <c r="P1407" s="205">
        <f>O1407*H1407</f>
        <v>0</v>
      </c>
      <c r="Q1407" s="205">
        <v>0</v>
      </c>
      <c r="R1407" s="205">
        <f>Q1407*H1407</f>
        <v>0</v>
      </c>
      <c r="S1407" s="205">
        <v>0.003</v>
      </c>
      <c r="T1407" s="206">
        <f>S1407*H1407</f>
        <v>0.1821</v>
      </c>
      <c r="AR1407" s="15" t="s">
        <v>236</v>
      </c>
      <c r="AT1407" s="15" t="s">
        <v>140</v>
      </c>
      <c r="AU1407" s="15" t="s">
        <v>79</v>
      </c>
      <c r="AY1407" s="15" t="s">
        <v>138</v>
      </c>
      <c r="BE1407" s="207">
        <f>IF(N1407="základní",J1407,0)</f>
        <v>0</v>
      </c>
      <c r="BF1407" s="207">
        <f>IF(N1407="snížená",J1407,0)</f>
        <v>0</v>
      </c>
      <c r="BG1407" s="207">
        <f>IF(N1407="zákl. přenesená",J1407,0)</f>
        <v>0</v>
      </c>
      <c r="BH1407" s="207">
        <f>IF(N1407="sníž. přenesená",J1407,0)</f>
        <v>0</v>
      </c>
      <c r="BI1407" s="207">
        <f>IF(N1407="nulová",J1407,0)</f>
        <v>0</v>
      </c>
      <c r="BJ1407" s="15" t="s">
        <v>77</v>
      </c>
      <c r="BK1407" s="207">
        <f>ROUND(I1407*H1407,2)</f>
        <v>0</v>
      </c>
      <c r="BL1407" s="15" t="s">
        <v>236</v>
      </c>
      <c r="BM1407" s="15" t="s">
        <v>2516</v>
      </c>
    </row>
    <row r="1408" spans="2:47" s="1" customFormat="1" ht="12">
      <c r="B1408" s="36"/>
      <c r="C1408" s="37"/>
      <c r="D1408" s="208" t="s">
        <v>147</v>
      </c>
      <c r="E1408" s="37"/>
      <c r="F1408" s="209" t="s">
        <v>2517</v>
      </c>
      <c r="G1408" s="37"/>
      <c r="H1408" s="37"/>
      <c r="I1408" s="122"/>
      <c r="J1408" s="37"/>
      <c r="K1408" s="37"/>
      <c r="L1408" s="41"/>
      <c r="M1408" s="210"/>
      <c r="N1408" s="77"/>
      <c r="O1408" s="77"/>
      <c r="P1408" s="77"/>
      <c r="Q1408" s="77"/>
      <c r="R1408" s="77"/>
      <c r="S1408" s="77"/>
      <c r="T1408" s="78"/>
      <c r="AT1408" s="15" t="s">
        <v>147</v>
      </c>
      <c r="AU1408" s="15" t="s">
        <v>79</v>
      </c>
    </row>
    <row r="1409" spans="2:51" s="11" customFormat="1" ht="12">
      <c r="B1409" s="211"/>
      <c r="C1409" s="212"/>
      <c r="D1409" s="208" t="s">
        <v>149</v>
      </c>
      <c r="E1409" s="213" t="s">
        <v>19</v>
      </c>
      <c r="F1409" s="214" t="s">
        <v>2518</v>
      </c>
      <c r="G1409" s="212"/>
      <c r="H1409" s="215">
        <v>55.7</v>
      </c>
      <c r="I1409" s="216"/>
      <c r="J1409" s="212"/>
      <c r="K1409" s="212"/>
      <c r="L1409" s="217"/>
      <c r="M1409" s="218"/>
      <c r="N1409" s="219"/>
      <c r="O1409" s="219"/>
      <c r="P1409" s="219"/>
      <c r="Q1409" s="219"/>
      <c r="R1409" s="219"/>
      <c r="S1409" s="219"/>
      <c r="T1409" s="220"/>
      <c r="AT1409" s="221" t="s">
        <v>149</v>
      </c>
      <c r="AU1409" s="221" t="s">
        <v>79</v>
      </c>
      <c r="AV1409" s="11" t="s">
        <v>79</v>
      </c>
      <c r="AW1409" s="11" t="s">
        <v>33</v>
      </c>
      <c r="AX1409" s="11" t="s">
        <v>72</v>
      </c>
      <c r="AY1409" s="221" t="s">
        <v>138</v>
      </c>
    </row>
    <row r="1410" spans="2:51" s="11" customFormat="1" ht="12">
      <c r="B1410" s="211"/>
      <c r="C1410" s="212"/>
      <c r="D1410" s="208" t="s">
        <v>149</v>
      </c>
      <c r="E1410" s="213" t="s">
        <v>19</v>
      </c>
      <c r="F1410" s="214" t="s">
        <v>2519</v>
      </c>
      <c r="G1410" s="212"/>
      <c r="H1410" s="215">
        <v>5</v>
      </c>
      <c r="I1410" s="216"/>
      <c r="J1410" s="212"/>
      <c r="K1410" s="212"/>
      <c r="L1410" s="217"/>
      <c r="M1410" s="218"/>
      <c r="N1410" s="219"/>
      <c r="O1410" s="219"/>
      <c r="P1410" s="219"/>
      <c r="Q1410" s="219"/>
      <c r="R1410" s="219"/>
      <c r="S1410" s="219"/>
      <c r="T1410" s="220"/>
      <c r="AT1410" s="221" t="s">
        <v>149</v>
      </c>
      <c r="AU1410" s="221" t="s">
        <v>79</v>
      </c>
      <c r="AV1410" s="11" t="s">
        <v>79</v>
      </c>
      <c r="AW1410" s="11" t="s">
        <v>33</v>
      </c>
      <c r="AX1410" s="11" t="s">
        <v>72</v>
      </c>
      <c r="AY1410" s="221" t="s">
        <v>138</v>
      </c>
    </row>
    <row r="1411" spans="2:65" s="1" customFormat="1" ht="16.5" customHeight="1">
      <c r="B1411" s="36"/>
      <c r="C1411" s="196" t="s">
        <v>2520</v>
      </c>
      <c r="D1411" s="196" t="s">
        <v>140</v>
      </c>
      <c r="E1411" s="197" t="s">
        <v>2521</v>
      </c>
      <c r="F1411" s="198" t="s">
        <v>2522</v>
      </c>
      <c r="G1411" s="199" t="s">
        <v>167</v>
      </c>
      <c r="H1411" s="200">
        <v>60.7</v>
      </c>
      <c r="I1411" s="201"/>
      <c r="J1411" s="202">
        <f>ROUND(I1411*H1411,2)</f>
        <v>0</v>
      </c>
      <c r="K1411" s="198" t="s">
        <v>144</v>
      </c>
      <c r="L1411" s="41"/>
      <c r="M1411" s="203" t="s">
        <v>19</v>
      </c>
      <c r="N1411" s="204" t="s">
        <v>43</v>
      </c>
      <c r="O1411" s="77"/>
      <c r="P1411" s="205">
        <f>O1411*H1411</f>
        <v>0</v>
      </c>
      <c r="Q1411" s="205">
        <v>0</v>
      </c>
      <c r="R1411" s="205">
        <f>Q1411*H1411</f>
        <v>0</v>
      </c>
      <c r="S1411" s="205">
        <v>0</v>
      </c>
      <c r="T1411" s="206">
        <f>S1411*H1411</f>
        <v>0</v>
      </c>
      <c r="AR1411" s="15" t="s">
        <v>236</v>
      </c>
      <c r="AT1411" s="15" t="s">
        <v>140</v>
      </c>
      <c r="AU1411" s="15" t="s">
        <v>79</v>
      </c>
      <c r="AY1411" s="15" t="s">
        <v>138</v>
      </c>
      <c r="BE1411" s="207">
        <f>IF(N1411="základní",J1411,0)</f>
        <v>0</v>
      </c>
      <c r="BF1411" s="207">
        <f>IF(N1411="snížená",J1411,0)</f>
        <v>0</v>
      </c>
      <c r="BG1411" s="207">
        <f>IF(N1411="zákl. přenesená",J1411,0)</f>
        <v>0</v>
      </c>
      <c r="BH1411" s="207">
        <f>IF(N1411="sníž. přenesená",J1411,0)</f>
        <v>0</v>
      </c>
      <c r="BI1411" s="207">
        <f>IF(N1411="nulová",J1411,0)</f>
        <v>0</v>
      </c>
      <c r="BJ1411" s="15" t="s">
        <v>77</v>
      </c>
      <c r="BK1411" s="207">
        <f>ROUND(I1411*H1411,2)</f>
        <v>0</v>
      </c>
      <c r="BL1411" s="15" t="s">
        <v>236</v>
      </c>
      <c r="BM1411" s="15" t="s">
        <v>2523</v>
      </c>
    </row>
    <row r="1412" spans="2:47" s="1" customFormat="1" ht="12">
      <c r="B1412" s="36"/>
      <c r="C1412" s="37"/>
      <c r="D1412" s="208" t="s">
        <v>147</v>
      </c>
      <c r="E1412" s="37"/>
      <c r="F1412" s="209" t="s">
        <v>2524</v>
      </c>
      <c r="G1412" s="37"/>
      <c r="H1412" s="37"/>
      <c r="I1412" s="122"/>
      <c r="J1412" s="37"/>
      <c r="K1412" s="37"/>
      <c r="L1412" s="41"/>
      <c r="M1412" s="210"/>
      <c r="N1412" s="77"/>
      <c r="O1412" s="77"/>
      <c r="P1412" s="77"/>
      <c r="Q1412" s="77"/>
      <c r="R1412" s="77"/>
      <c r="S1412" s="77"/>
      <c r="T1412" s="78"/>
      <c r="AT1412" s="15" t="s">
        <v>147</v>
      </c>
      <c r="AU1412" s="15" t="s">
        <v>79</v>
      </c>
    </row>
    <row r="1413" spans="2:65" s="1" customFormat="1" ht="16.5" customHeight="1">
      <c r="B1413" s="36"/>
      <c r="C1413" s="196" t="s">
        <v>2525</v>
      </c>
      <c r="D1413" s="196" t="s">
        <v>140</v>
      </c>
      <c r="E1413" s="197" t="s">
        <v>2526</v>
      </c>
      <c r="F1413" s="198" t="s">
        <v>2527</v>
      </c>
      <c r="G1413" s="199" t="s">
        <v>167</v>
      </c>
      <c r="H1413" s="200">
        <v>78.2</v>
      </c>
      <c r="I1413" s="201"/>
      <c r="J1413" s="202">
        <f>ROUND(I1413*H1413,2)</f>
        <v>0</v>
      </c>
      <c r="K1413" s="198" t="s">
        <v>144</v>
      </c>
      <c r="L1413" s="41"/>
      <c r="M1413" s="203" t="s">
        <v>19</v>
      </c>
      <c r="N1413" s="204" t="s">
        <v>43</v>
      </c>
      <c r="O1413" s="77"/>
      <c r="P1413" s="205">
        <f>O1413*H1413</f>
        <v>0</v>
      </c>
      <c r="Q1413" s="205">
        <v>0</v>
      </c>
      <c r="R1413" s="205">
        <f>Q1413*H1413</f>
        <v>0</v>
      </c>
      <c r="S1413" s="205">
        <v>0</v>
      </c>
      <c r="T1413" s="206">
        <f>S1413*H1413</f>
        <v>0</v>
      </c>
      <c r="AR1413" s="15" t="s">
        <v>236</v>
      </c>
      <c r="AT1413" s="15" t="s">
        <v>140</v>
      </c>
      <c r="AU1413" s="15" t="s">
        <v>79</v>
      </c>
      <c r="AY1413" s="15" t="s">
        <v>138</v>
      </c>
      <c r="BE1413" s="207">
        <f>IF(N1413="základní",J1413,0)</f>
        <v>0</v>
      </c>
      <c r="BF1413" s="207">
        <f>IF(N1413="snížená",J1413,0)</f>
        <v>0</v>
      </c>
      <c r="BG1413" s="207">
        <f>IF(N1413="zákl. přenesená",J1413,0)</f>
        <v>0</v>
      </c>
      <c r="BH1413" s="207">
        <f>IF(N1413="sníž. přenesená",J1413,0)</f>
        <v>0</v>
      </c>
      <c r="BI1413" s="207">
        <f>IF(N1413="nulová",J1413,0)</f>
        <v>0</v>
      </c>
      <c r="BJ1413" s="15" t="s">
        <v>77</v>
      </c>
      <c r="BK1413" s="207">
        <f>ROUND(I1413*H1413,2)</f>
        <v>0</v>
      </c>
      <c r="BL1413" s="15" t="s">
        <v>236</v>
      </c>
      <c r="BM1413" s="15" t="s">
        <v>2528</v>
      </c>
    </row>
    <row r="1414" spans="2:47" s="1" customFormat="1" ht="12">
      <c r="B1414" s="36"/>
      <c r="C1414" s="37"/>
      <c r="D1414" s="208" t="s">
        <v>147</v>
      </c>
      <c r="E1414" s="37"/>
      <c r="F1414" s="209" t="s">
        <v>2529</v>
      </c>
      <c r="G1414" s="37"/>
      <c r="H1414" s="37"/>
      <c r="I1414" s="122"/>
      <c r="J1414" s="37"/>
      <c r="K1414" s="37"/>
      <c r="L1414" s="41"/>
      <c r="M1414" s="210"/>
      <c r="N1414" s="77"/>
      <c r="O1414" s="77"/>
      <c r="P1414" s="77"/>
      <c r="Q1414" s="77"/>
      <c r="R1414" s="77"/>
      <c r="S1414" s="77"/>
      <c r="T1414" s="78"/>
      <c r="AT1414" s="15" t="s">
        <v>147</v>
      </c>
      <c r="AU1414" s="15" t="s">
        <v>79</v>
      </c>
    </row>
    <row r="1415" spans="2:51" s="11" customFormat="1" ht="12">
      <c r="B1415" s="211"/>
      <c r="C1415" s="212"/>
      <c r="D1415" s="208" t="s">
        <v>149</v>
      </c>
      <c r="E1415" s="213" t="s">
        <v>19</v>
      </c>
      <c r="F1415" s="214" t="s">
        <v>2530</v>
      </c>
      <c r="G1415" s="212"/>
      <c r="H1415" s="215">
        <v>59.7</v>
      </c>
      <c r="I1415" s="216"/>
      <c r="J1415" s="212"/>
      <c r="K1415" s="212"/>
      <c r="L1415" s="217"/>
      <c r="M1415" s="218"/>
      <c r="N1415" s="219"/>
      <c r="O1415" s="219"/>
      <c r="P1415" s="219"/>
      <c r="Q1415" s="219"/>
      <c r="R1415" s="219"/>
      <c r="S1415" s="219"/>
      <c r="T1415" s="220"/>
      <c r="AT1415" s="221" t="s">
        <v>149</v>
      </c>
      <c r="AU1415" s="221" t="s">
        <v>79</v>
      </c>
      <c r="AV1415" s="11" t="s">
        <v>79</v>
      </c>
      <c r="AW1415" s="11" t="s">
        <v>33</v>
      </c>
      <c r="AX1415" s="11" t="s">
        <v>72</v>
      </c>
      <c r="AY1415" s="221" t="s">
        <v>138</v>
      </c>
    </row>
    <row r="1416" spans="2:51" s="11" customFormat="1" ht="12">
      <c r="B1416" s="211"/>
      <c r="C1416" s="212"/>
      <c r="D1416" s="208" t="s">
        <v>149</v>
      </c>
      <c r="E1416" s="213" t="s">
        <v>19</v>
      </c>
      <c r="F1416" s="214" t="s">
        <v>2531</v>
      </c>
      <c r="G1416" s="212"/>
      <c r="H1416" s="215">
        <v>18.5</v>
      </c>
      <c r="I1416" s="216"/>
      <c r="J1416" s="212"/>
      <c r="K1416" s="212"/>
      <c r="L1416" s="217"/>
      <c r="M1416" s="218"/>
      <c r="N1416" s="219"/>
      <c r="O1416" s="219"/>
      <c r="P1416" s="219"/>
      <c r="Q1416" s="219"/>
      <c r="R1416" s="219"/>
      <c r="S1416" s="219"/>
      <c r="T1416" s="220"/>
      <c r="AT1416" s="221" t="s">
        <v>149</v>
      </c>
      <c r="AU1416" s="221" t="s">
        <v>79</v>
      </c>
      <c r="AV1416" s="11" t="s">
        <v>79</v>
      </c>
      <c r="AW1416" s="11" t="s">
        <v>33</v>
      </c>
      <c r="AX1416" s="11" t="s">
        <v>72</v>
      </c>
      <c r="AY1416" s="221" t="s">
        <v>138</v>
      </c>
    </row>
    <row r="1417" spans="2:65" s="1" customFormat="1" ht="16.5" customHeight="1">
      <c r="B1417" s="36"/>
      <c r="C1417" s="196" t="s">
        <v>2532</v>
      </c>
      <c r="D1417" s="196" t="s">
        <v>140</v>
      </c>
      <c r="E1417" s="197" t="s">
        <v>2533</v>
      </c>
      <c r="F1417" s="198" t="s">
        <v>2534</v>
      </c>
      <c r="G1417" s="199" t="s">
        <v>167</v>
      </c>
      <c r="H1417" s="200">
        <v>78.2</v>
      </c>
      <c r="I1417" s="201"/>
      <c r="J1417" s="202">
        <f>ROUND(I1417*H1417,2)</f>
        <v>0</v>
      </c>
      <c r="K1417" s="198" t="s">
        <v>144</v>
      </c>
      <c r="L1417" s="41"/>
      <c r="M1417" s="203" t="s">
        <v>19</v>
      </c>
      <c r="N1417" s="204" t="s">
        <v>43</v>
      </c>
      <c r="O1417" s="77"/>
      <c r="P1417" s="205">
        <f>O1417*H1417</f>
        <v>0</v>
      </c>
      <c r="Q1417" s="205">
        <v>3E-05</v>
      </c>
      <c r="R1417" s="205">
        <f>Q1417*H1417</f>
        <v>0.002346</v>
      </c>
      <c r="S1417" s="205">
        <v>0</v>
      </c>
      <c r="T1417" s="206">
        <f>S1417*H1417</f>
        <v>0</v>
      </c>
      <c r="AR1417" s="15" t="s">
        <v>236</v>
      </c>
      <c r="AT1417" s="15" t="s">
        <v>140</v>
      </c>
      <c r="AU1417" s="15" t="s">
        <v>79</v>
      </c>
      <c r="AY1417" s="15" t="s">
        <v>138</v>
      </c>
      <c r="BE1417" s="207">
        <f>IF(N1417="základní",J1417,0)</f>
        <v>0</v>
      </c>
      <c r="BF1417" s="207">
        <f>IF(N1417="snížená",J1417,0)</f>
        <v>0</v>
      </c>
      <c r="BG1417" s="207">
        <f>IF(N1417="zákl. přenesená",J1417,0)</f>
        <v>0</v>
      </c>
      <c r="BH1417" s="207">
        <f>IF(N1417="sníž. přenesená",J1417,0)</f>
        <v>0</v>
      </c>
      <c r="BI1417" s="207">
        <f>IF(N1417="nulová",J1417,0)</f>
        <v>0</v>
      </c>
      <c r="BJ1417" s="15" t="s">
        <v>77</v>
      </c>
      <c r="BK1417" s="207">
        <f>ROUND(I1417*H1417,2)</f>
        <v>0</v>
      </c>
      <c r="BL1417" s="15" t="s">
        <v>236</v>
      </c>
      <c r="BM1417" s="15" t="s">
        <v>2535</v>
      </c>
    </row>
    <row r="1418" spans="2:47" s="1" customFormat="1" ht="12">
      <c r="B1418" s="36"/>
      <c r="C1418" s="37"/>
      <c r="D1418" s="208" t="s">
        <v>147</v>
      </c>
      <c r="E1418" s="37"/>
      <c r="F1418" s="209" t="s">
        <v>2536</v>
      </c>
      <c r="G1418" s="37"/>
      <c r="H1418" s="37"/>
      <c r="I1418" s="122"/>
      <c r="J1418" s="37"/>
      <c r="K1418" s="37"/>
      <c r="L1418" s="41"/>
      <c r="M1418" s="210"/>
      <c r="N1418" s="77"/>
      <c r="O1418" s="77"/>
      <c r="P1418" s="77"/>
      <c r="Q1418" s="77"/>
      <c r="R1418" s="77"/>
      <c r="S1418" s="77"/>
      <c r="T1418" s="78"/>
      <c r="AT1418" s="15" t="s">
        <v>147</v>
      </c>
      <c r="AU1418" s="15" t="s">
        <v>79</v>
      </c>
    </row>
    <row r="1419" spans="2:65" s="1" customFormat="1" ht="16.5" customHeight="1">
      <c r="B1419" s="36"/>
      <c r="C1419" s="196" t="s">
        <v>2537</v>
      </c>
      <c r="D1419" s="196" t="s">
        <v>140</v>
      </c>
      <c r="E1419" s="197" t="s">
        <v>2538</v>
      </c>
      <c r="F1419" s="198" t="s">
        <v>2539</v>
      </c>
      <c r="G1419" s="199" t="s">
        <v>167</v>
      </c>
      <c r="H1419" s="200">
        <v>78.2</v>
      </c>
      <c r="I1419" s="201"/>
      <c r="J1419" s="202">
        <f>ROUND(I1419*H1419,2)</f>
        <v>0</v>
      </c>
      <c r="K1419" s="198" t="s">
        <v>144</v>
      </c>
      <c r="L1419" s="41"/>
      <c r="M1419" s="203" t="s">
        <v>19</v>
      </c>
      <c r="N1419" s="204" t="s">
        <v>43</v>
      </c>
      <c r="O1419" s="77"/>
      <c r="P1419" s="205">
        <f>O1419*H1419</f>
        <v>0</v>
      </c>
      <c r="Q1419" s="205">
        <v>0.0003</v>
      </c>
      <c r="R1419" s="205">
        <f>Q1419*H1419</f>
        <v>0.023459999999999998</v>
      </c>
      <c r="S1419" s="205">
        <v>0</v>
      </c>
      <c r="T1419" s="206">
        <f>S1419*H1419</f>
        <v>0</v>
      </c>
      <c r="AR1419" s="15" t="s">
        <v>236</v>
      </c>
      <c r="AT1419" s="15" t="s">
        <v>140</v>
      </c>
      <c r="AU1419" s="15" t="s">
        <v>79</v>
      </c>
      <c r="AY1419" s="15" t="s">
        <v>138</v>
      </c>
      <c r="BE1419" s="207">
        <f>IF(N1419="základní",J1419,0)</f>
        <v>0</v>
      </c>
      <c r="BF1419" s="207">
        <f>IF(N1419="snížená",J1419,0)</f>
        <v>0</v>
      </c>
      <c r="BG1419" s="207">
        <f>IF(N1419="zákl. přenesená",J1419,0)</f>
        <v>0</v>
      </c>
      <c r="BH1419" s="207">
        <f>IF(N1419="sníž. přenesená",J1419,0)</f>
        <v>0</v>
      </c>
      <c r="BI1419" s="207">
        <f>IF(N1419="nulová",J1419,0)</f>
        <v>0</v>
      </c>
      <c r="BJ1419" s="15" t="s">
        <v>77</v>
      </c>
      <c r="BK1419" s="207">
        <f>ROUND(I1419*H1419,2)</f>
        <v>0</v>
      </c>
      <c r="BL1419" s="15" t="s">
        <v>236</v>
      </c>
      <c r="BM1419" s="15" t="s">
        <v>2540</v>
      </c>
    </row>
    <row r="1420" spans="2:47" s="1" customFormat="1" ht="12">
      <c r="B1420" s="36"/>
      <c r="C1420" s="37"/>
      <c r="D1420" s="208" t="s">
        <v>147</v>
      </c>
      <c r="E1420" s="37"/>
      <c r="F1420" s="209" t="s">
        <v>2541</v>
      </c>
      <c r="G1420" s="37"/>
      <c r="H1420" s="37"/>
      <c r="I1420" s="122"/>
      <c r="J1420" s="37"/>
      <c r="K1420" s="37"/>
      <c r="L1420" s="41"/>
      <c r="M1420" s="210"/>
      <c r="N1420" s="77"/>
      <c r="O1420" s="77"/>
      <c r="P1420" s="77"/>
      <c r="Q1420" s="77"/>
      <c r="R1420" s="77"/>
      <c r="S1420" s="77"/>
      <c r="T1420" s="78"/>
      <c r="AT1420" s="15" t="s">
        <v>147</v>
      </c>
      <c r="AU1420" s="15" t="s">
        <v>79</v>
      </c>
    </row>
    <row r="1421" spans="2:65" s="1" customFormat="1" ht="16.5" customHeight="1">
      <c r="B1421" s="36"/>
      <c r="C1421" s="233" t="s">
        <v>2542</v>
      </c>
      <c r="D1421" s="233" t="s">
        <v>213</v>
      </c>
      <c r="E1421" s="234" t="s">
        <v>2543</v>
      </c>
      <c r="F1421" s="235" t="s">
        <v>2544</v>
      </c>
      <c r="G1421" s="236" t="s">
        <v>167</v>
      </c>
      <c r="H1421" s="237">
        <v>86.02</v>
      </c>
      <c r="I1421" s="238"/>
      <c r="J1421" s="239">
        <f>ROUND(I1421*H1421,2)</f>
        <v>0</v>
      </c>
      <c r="K1421" s="235" t="s">
        <v>144</v>
      </c>
      <c r="L1421" s="240"/>
      <c r="M1421" s="241" t="s">
        <v>19</v>
      </c>
      <c r="N1421" s="242" t="s">
        <v>43</v>
      </c>
      <c r="O1421" s="77"/>
      <c r="P1421" s="205">
        <f>O1421*H1421</f>
        <v>0</v>
      </c>
      <c r="Q1421" s="205">
        <v>0.00355</v>
      </c>
      <c r="R1421" s="205">
        <f>Q1421*H1421</f>
        <v>0.305371</v>
      </c>
      <c r="S1421" s="205">
        <v>0</v>
      </c>
      <c r="T1421" s="206">
        <f>S1421*H1421</f>
        <v>0</v>
      </c>
      <c r="AR1421" s="15" t="s">
        <v>338</v>
      </c>
      <c r="AT1421" s="15" t="s">
        <v>213</v>
      </c>
      <c r="AU1421" s="15" t="s">
        <v>79</v>
      </c>
      <c r="AY1421" s="15" t="s">
        <v>138</v>
      </c>
      <c r="BE1421" s="207">
        <f>IF(N1421="základní",J1421,0)</f>
        <v>0</v>
      </c>
      <c r="BF1421" s="207">
        <f>IF(N1421="snížená",J1421,0)</f>
        <v>0</v>
      </c>
      <c r="BG1421" s="207">
        <f>IF(N1421="zákl. přenesená",J1421,0)</f>
        <v>0</v>
      </c>
      <c r="BH1421" s="207">
        <f>IF(N1421="sníž. přenesená",J1421,0)</f>
        <v>0</v>
      </c>
      <c r="BI1421" s="207">
        <f>IF(N1421="nulová",J1421,0)</f>
        <v>0</v>
      </c>
      <c r="BJ1421" s="15" t="s">
        <v>77</v>
      </c>
      <c r="BK1421" s="207">
        <f>ROUND(I1421*H1421,2)</f>
        <v>0</v>
      </c>
      <c r="BL1421" s="15" t="s">
        <v>236</v>
      </c>
      <c r="BM1421" s="15" t="s">
        <v>2545</v>
      </c>
    </row>
    <row r="1422" spans="2:47" s="1" customFormat="1" ht="12">
      <c r="B1422" s="36"/>
      <c r="C1422" s="37"/>
      <c r="D1422" s="208" t="s">
        <v>147</v>
      </c>
      <c r="E1422" s="37"/>
      <c r="F1422" s="209" t="s">
        <v>2544</v>
      </c>
      <c r="G1422" s="37"/>
      <c r="H1422" s="37"/>
      <c r="I1422" s="122"/>
      <c r="J1422" s="37"/>
      <c r="K1422" s="37"/>
      <c r="L1422" s="41"/>
      <c r="M1422" s="210"/>
      <c r="N1422" s="77"/>
      <c r="O1422" s="77"/>
      <c r="P1422" s="77"/>
      <c r="Q1422" s="77"/>
      <c r="R1422" s="77"/>
      <c r="S1422" s="77"/>
      <c r="T1422" s="78"/>
      <c r="AT1422" s="15" t="s">
        <v>147</v>
      </c>
      <c r="AU1422" s="15" t="s">
        <v>79</v>
      </c>
    </row>
    <row r="1423" spans="2:51" s="11" customFormat="1" ht="12">
      <c r="B1423" s="211"/>
      <c r="C1423" s="212"/>
      <c r="D1423" s="208" t="s">
        <v>149</v>
      </c>
      <c r="E1423" s="212"/>
      <c r="F1423" s="214" t="s">
        <v>2546</v>
      </c>
      <c r="G1423" s="212"/>
      <c r="H1423" s="215">
        <v>86.02</v>
      </c>
      <c r="I1423" s="216"/>
      <c r="J1423" s="212"/>
      <c r="K1423" s="212"/>
      <c r="L1423" s="217"/>
      <c r="M1423" s="218"/>
      <c r="N1423" s="219"/>
      <c r="O1423" s="219"/>
      <c r="P1423" s="219"/>
      <c r="Q1423" s="219"/>
      <c r="R1423" s="219"/>
      <c r="S1423" s="219"/>
      <c r="T1423" s="220"/>
      <c r="AT1423" s="221" t="s">
        <v>149</v>
      </c>
      <c r="AU1423" s="221" t="s">
        <v>79</v>
      </c>
      <c r="AV1423" s="11" t="s">
        <v>79</v>
      </c>
      <c r="AW1423" s="11" t="s">
        <v>4</v>
      </c>
      <c r="AX1423" s="11" t="s">
        <v>77</v>
      </c>
      <c r="AY1423" s="221" t="s">
        <v>138</v>
      </c>
    </row>
    <row r="1424" spans="2:65" s="1" customFormat="1" ht="16.5" customHeight="1">
      <c r="B1424" s="36"/>
      <c r="C1424" s="196" t="s">
        <v>2547</v>
      </c>
      <c r="D1424" s="196" t="s">
        <v>140</v>
      </c>
      <c r="E1424" s="197" t="s">
        <v>2548</v>
      </c>
      <c r="F1424" s="198" t="s">
        <v>2549</v>
      </c>
      <c r="G1424" s="199" t="s">
        <v>341</v>
      </c>
      <c r="H1424" s="200">
        <v>59.4</v>
      </c>
      <c r="I1424" s="201"/>
      <c r="J1424" s="202">
        <f>ROUND(I1424*H1424,2)</f>
        <v>0</v>
      </c>
      <c r="K1424" s="198" t="s">
        <v>144</v>
      </c>
      <c r="L1424" s="41"/>
      <c r="M1424" s="203" t="s">
        <v>19</v>
      </c>
      <c r="N1424" s="204" t="s">
        <v>43</v>
      </c>
      <c r="O1424" s="77"/>
      <c r="P1424" s="205">
        <f>O1424*H1424</f>
        <v>0</v>
      </c>
      <c r="Q1424" s="205">
        <v>1E-05</v>
      </c>
      <c r="R1424" s="205">
        <f>Q1424*H1424</f>
        <v>0.000594</v>
      </c>
      <c r="S1424" s="205">
        <v>0</v>
      </c>
      <c r="T1424" s="206">
        <f>S1424*H1424</f>
        <v>0</v>
      </c>
      <c r="AR1424" s="15" t="s">
        <v>236</v>
      </c>
      <c r="AT1424" s="15" t="s">
        <v>140</v>
      </c>
      <c r="AU1424" s="15" t="s">
        <v>79</v>
      </c>
      <c r="AY1424" s="15" t="s">
        <v>138</v>
      </c>
      <c r="BE1424" s="207">
        <f>IF(N1424="základní",J1424,0)</f>
        <v>0</v>
      </c>
      <c r="BF1424" s="207">
        <f>IF(N1424="snížená",J1424,0)</f>
        <v>0</v>
      </c>
      <c r="BG1424" s="207">
        <f>IF(N1424="zákl. přenesená",J1424,0)</f>
        <v>0</v>
      </c>
      <c r="BH1424" s="207">
        <f>IF(N1424="sníž. přenesená",J1424,0)</f>
        <v>0</v>
      </c>
      <c r="BI1424" s="207">
        <f>IF(N1424="nulová",J1424,0)</f>
        <v>0</v>
      </c>
      <c r="BJ1424" s="15" t="s">
        <v>77</v>
      </c>
      <c r="BK1424" s="207">
        <f>ROUND(I1424*H1424,2)</f>
        <v>0</v>
      </c>
      <c r="BL1424" s="15" t="s">
        <v>236</v>
      </c>
      <c r="BM1424" s="15" t="s">
        <v>2550</v>
      </c>
    </row>
    <row r="1425" spans="2:47" s="1" customFormat="1" ht="12">
      <c r="B1425" s="36"/>
      <c r="C1425" s="37"/>
      <c r="D1425" s="208" t="s">
        <v>147</v>
      </c>
      <c r="E1425" s="37"/>
      <c r="F1425" s="209" t="s">
        <v>2551</v>
      </c>
      <c r="G1425" s="37"/>
      <c r="H1425" s="37"/>
      <c r="I1425" s="122"/>
      <c r="J1425" s="37"/>
      <c r="K1425" s="37"/>
      <c r="L1425" s="41"/>
      <c r="M1425" s="210"/>
      <c r="N1425" s="77"/>
      <c r="O1425" s="77"/>
      <c r="P1425" s="77"/>
      <c r="Q1425" s="77"/>
      <c r="R1425" s="77"/>
      <c r="S1425" s="77"/>
      <c r="T1425" s="78"/>
      <c r="AT1425" s="15" t="s">
        <v>147</v>
      </c>
      <c r="AU1425" s="15" t="s">
        <v>79</v>
      </c>
    </row>
    <row r="1426" spans="2:51" s="11" customFormat="1" ht="12">
      <c r="B1426" s="211"/>
      <c r="C1426" s="212"/>
      <c r="D1426" s="208" t="s">
        <v>149</v>
      </c>
      <c r="E1426" s="213" t="s">
        <v>19</v>
      </c>
      <c r="F1426" s="214" t="s">
        <v>2552</v>
      </c>
      <c r="G1426" s="212"/>
      <c r="H1426" s="215">
        <v>41.6</v>
      </c>
      <c r="I1426" s="216"/>
      <c r="J1426" s="212"/>
      <c r="K1426" s="212"/>
      <c r="L1426" s="217"/>
      <c r="M1426" s="218"/>
      <c r="N1426" s="219"/>
      <c r="O1426" s="219"/>
      <c r="P1426" s="219"/>
      <c r="Q1426" s="219"/>
      <c r="R1426" s="219"/>
      <c r="S1426" s="219"/>
      <c r="T1426" s="220"/>
      <c r="AT1426" s="221" t="s">
        <v>149</v>
      </c>
      <c r="AU1426" s="221" t="s">
        <v>79</v>
      </c>
      <c r="AV1426" s="11" t="s">
        <v>79</v>
      </c>
      <c r="AW1426" s="11" t="s">
        <v>33</v>
      </c>
      <c r="AX1426" s="11" t="s">
        <v>72</v>
      </c>
      <c r="AY1426" s="221" t="s">
        <v>138</v>
      </c>
    </row>
    <row r="1427" spans="2:51" s="11" customFormat="1" ht="12">
      <c r="B1427" s="211"/>
      <c r="C1427" s="212"/>
      <c r="D1427" s="208" t="s">
        <v>149</v>
      </c>
      <c r="E1427" s="213" t="s">
        <v>19</v>
      </c>
      <c r="F1427" s="214" t="s">
        <v>2553</v>
      </c>
      <c r="G1427" s="212"/>
      <c r="H1427" s="215">
        <v>17.8</v>
      </c>
      <c r="I1427" s="216"/>
      <c r="J1427" s="212"/>
      <c r="K1427" s="212"/>
      <c r="L1427" s="217"/>
      <c r="M1427" s="218"/>
      <c r="N1427" s="219"/>
      <c r="O1427" s="219"/>
      <c r="P1427" s="219"/>
      <c r="Q1427" s="219"/>
      <c r="R1427" s="219"/>
      <c r="S1427" s="219"/>
      <c r="T1427" s="220"/>
      <c r="AT1427" s="221" t="s">
        <v>149</v>
      </c>
      <c r="AU1427" s="221" t="s">
        <v>79</v>
      </c>
      <c r="AV1427" s="11" t="s">
        <v>79</v>
      </c>
      <c r="AW1427" s="11" t="s">
        <v>33</v>
      </c>
      <c r="AX1427" s="11" t="s">
        <v>72</v>
      </c>
      <c r="AY1427" s="221" t="s">
        <v>138</v>
      </c>
    </row>
    <row r="1428" spans="2:65" s="1" customFormat="1" ht="16.5" customHeight="1">
      <c r="B1428" s="36"/>
      <c r="C1428" s="233" t="s">
        <v>2554</v>
      </c>
      <c r="D1428" s="233" t="s">
        <v>213</v>
      </c>
      <c r="E1428" s="234" t="s">
        <v>2555</v>
      </c>
      <c r="F1428" s="235" t="s">
        <v>2556</v>
      </c>
      <c r="G1428" s="236" t="s">
        <v>341</v>
      </c>
      <c r="H1428" s="237">
        <v>60.588</v>
      </c>
      <c r="I1428" s="238"/>
      <c r="J1428" s="239">
        <f>ROUND(I1428*H1428,2)</f>
        <v>0</v>
      </c>
      <c r="K1428" s="235" t="s">
        <v>144</v>
      </c>
      <c r="L1428" s="240"/>
      <c r="M1428" s="241" t="s">
        <v>19</v>
      </c>
      <c r="N1428" s="242" t="s">
        <v>43</v>
      </c>
      <c r="O1428" s="77"/>
      <c r="P1428" s="205">
        <f>O1428*H1428</f>
        <v>0</v>
      </c>
      <c r="Q1428" s="205">
        <v>0.00035</v>
      </c>
      <c r="R1428" s="205">
        <f>Q1428*H1428</f>
        <v>0.0212058</v>
      </c>
      <c r="S1428" s="205">
        <v>0</v>
      </c>
      <c r="T1428" s="206">
        <f>S1428*H1428</f>
        <v>0</v>
      </c>
      <c r="AR1428" s="15" t="s">
        <v>338</v>
      </c>
      <c r="AT1428" s="15" t="s">
        <v>213</v>
      </c>
      <c r="AU1428" s="15" t="s">
        <v>79</v>
      </c>
      <c r="AY1428" s="15" t="s">
        <v>138</v>
      </c>
      <c r="BE1428" s="207">
        <f>IF(N1428="základní",J1428,0)</f>
        <v>0</v>
      </c>
      <c r="BF1428" s="207">
        <f>IF(N1428="snížená",J1428,0)</f>
        <v>0</v>
      </c>
      <c r="BG1428" s="207">
        <f>IF(N1428="zákl. přenesená",J1428,0)</f>
        <v>0</v>
      </c>
      <c r="BH1428" s="207">
        <f>IF(N1428="sníž. přenesená",J1428,0)</f>
        <v>0</v>
      </c>
      <c r="BI1428" s="207">
        <f>IF(N1428="nulová",J1428,0)</f>
        <v>0</v>
      </c>
      <c r="BJ1428" s="15" t="s">
        <v>77</v>
      </c>
      <c r="BK1428" s="207">
        <f>ROUND(I1428*H1428,2)</f>
        <v>0</v>
      </c>
      <c r="BL1428" s="15" t="s">
        <v>236</v>
      </c>
      <c r="BM1428" s="15" t="s">
        <v>2557</v>
      </c>
    </row>
    <row r="1429" spans="2:47" s="1" customFormat="1" ht="12">
      <c r="B1429" s="36"/>
      <c r="C1429" s="37"/>
      <c r="D1429" s="208" t="s">
        <v>147</v>
      </c>
      <c r="E1429" s="37"/>
      <c r="F1429" s="209" t="s">
        <v>2556</v>
      </c>
      <c r="G1429" s="37"/>
      <c r="H1429" s="37"/>
      <c r="I1429" s="122"/>
      <c r="J1429" s="37"/>
      <c r="K1429" s="37"/>
      <c r="L1429" s="41"/>
      <c r="M1429" s="210"/>
      <c r="N1429" s="77"/>
      <c r="O1429" s="77"/>
      <c r="P1429" s="77"/>
      <c r="Q1429" s="77"/>
      <c r="R1429" s="77"/>
      <c r="S1429" s="77"/>
      <c r="T1429" s="78"/>
      <c r="AT1429" s="15" t="s">
        <v>147</v>
      </c>
      <c r="AU1429" s="15" t="s">
        <v>79</v>
      </c>
    </row>
    <row r="1430" spans="2:51" s="11" customFormat="1" ht="12">
      <c r="B1430" s="211"/>
      <c r="C1430" s="212"/>
      <c r="D1430" s="208" t="s">
        <v>149</v>
      </c>
      <c r="E1430" s="212"/>
      <c r="F1430" s="214" t="s">
        <v>2558</v>
      </c>
      <c r="G1430" s="212"/>
      <c r="H1430" s="215">
        <v>60.588</v>
      </c>
      <c r="I1430" s="216"/>
      <c r="J1430" s="212"/>
      <c r="K1430" s="212"/>
      <c r="L1430" s="217"/>
      <c r="M1430" s="218"/>
      <c r="N1430" s="219"/>
      <c r="O1430" s="219"/>
      <c r="P1430" s="219"/>
      <c r="Q1430" s="219"/>
      <c r="R1430" s="219"/>
      <c r="S1430" s="219"/>
      <c r="T1430" s="220"/>
      <c r="AT1430" s="221" t="s">
        <v>149</v>
      </c>
      <c r="AU1430" s="221" t="s">
        <v>79</v>
      </c>
      <c r="AV1430" s="11" t="s">
        <v>79</v>
      </c>
      <c r="AW1430" s="11" t="s">
        <v>4</v>
      </c>
      <c r="AX1430" s="11" t="s">
        <v>77</v>
      </c>
      <c r="AY1430" s="221" t="s">
        <v>138</v>
      </c>
    </row>
    <row r="1431" spans="2:65" s="1" customFormat="1" ht="16.5" customHeight="1">
      <c r="B1431" s="36"/>
      <c r="C1431" s="196" t="s">
        <v>2559</v>
      </c>
      <c r="D1431" s="196" t="s">
        <v>140</v>
      </c>
      <c r="E1431" s="197" t="s">
        <v>2560</v>
      </c>
      <c r="F1431" s="198" t="s">
        <v>2561</v>
      </c>
      <c r="G1431" s="199" t="s">
        <v>1162</v>
      </c>
      <c r="H1431" s="200">
        <v>1</v>
      </c>
      <c r="I1431" s="201"/>
      <c r="J1431" s="202">
        <f>ROUND(I1431*H1431,2)</f>
        <v>0</v>
      </c>
      <c r="K1431" s="198" t="s">
        <v>19</v>
      </c>
      <c r="L1431" s="41"/>
      <c r="M1431" s="203" t="s">
        <v>19</v>
      </c>
      <c r="N1431" s="204" t="s">
        <v>43</v>
      </c>
      <c r="O1431" s="77"/>
      <c r="P1431" s="205">
        <f>O1431*H1431</f>
        <v>0</v>
      </c>
      <c r="Q1431" s="205">
        <v>0</v>
      </c>
      <c r="R1431" s="205">
        <f>Q1431*H1431</f>
        <v>0</v>
      </c>
      <c r="S1431" s="205">
        <v>0</v>
      </c>
      <c r="T1431" s="206">
        <f>S1431*H1431</f>
        <v>0</v>
      </c>
      <c r="AR1431" s="15" t="s">
        <v>236</v>
      </c>
      <c r="AT1431" s="15" t="s">
        <v>140</v>
      </c>
      <c r="AU1431" s="15" t="s">
        <v>79</v>
      </c>
      <c r="AY1431" s="15" t="s">
        <v>138</v>
      </c>
      <c r="BE1431" s="207">
        <f>IF(N1431="základní",J1431,0)</f>
        <v>0</v>
      </c>
      <c r="BF1431" s="207">
        <f>IF(N1431="snížená",J1431,0)</f>
        <v>0</v>
      </c>
      <c r="BG1431" s="207">
        <f>IF(N1431="zákl. přenesená",J1431,0)</f>
        <v>0</v>
      </c>
      <c r="BH1431" s="207">
        <f>IF(N1431="sníž. přenesená",J1431,0)</f>
        <v>0</v>
      </c>
      <c r="BI1431" s="207">
        <f>IF(N1431="nulová",J1431,0)</f>
        <v>0</v>
      </c>
      <c r="BJ1431" s="15" t="s">
        <v>77</v>
      </c>
      <c r="BK1431" s="207">
        <f>ROUND(I1431*H1431,2)</f>
        <v>0</v>
      </c>
      <c r="BL1431" s="15" t="s">
        <v>236</v>
      </c>
      <c r="BM1431" s="15" t="s">
        <v>2562</v>
      </c>
    </row>
    <row r="1432" spans="2:47" s="1" customFormat="1" ht="12">
      <c r="B1432" s="36"/>
      <c r="C1432" s="37"/>
      <c r="D1432" s="208" t="s">
        <v>147</v>
      </c>
      <c r="E1432" s="37"/>
      <c r="F1432" s="209" t="s">
        <v>2561</v>
      </c>
      <c r="G1432" s="37"/>
      <c r="H1432" s="37"/>
      <c r="I1432" s="122"/>
      <c r="J1432" s="37"/>
      <c r="K1432" s="37"/>
      <c r="L1432" s="41"/>
      <c r="M1432" s="210"/>
      <c r="N1432" s="77"/>
      <c r="O1432" s="77"/>
      <c r="P1432" s="77"/>
      <c r="Q1432" s="77"/>
      <c r="R1432" s="77"/>
      <c r="S1432" s="77"/>
      <c r="T1432" s="78"/>
      <c r="AT1432" s="15" t="s">
        <v>147</v>
      </c>
      <c r="AU1432" s="15" t="s">
        <v>79</v>
      </c>
    </row>
    <row r="1433" spans="2:65" s="1" customFormat="1" ht="16.5" customHeight="1">
      <c r="B1433" s="36"/>
      <c r="C1433" s="196" t="s">
        <v>2563</v>
      </c>
      <c r="D1433" s="196" t="s">
        <v>140</v>
      </c>
      <c r="E1433" s="197" t="s">
        <v>2564</v>
      </c>
      <c r="F1433" s="198" t="s">
        <v>2565</v>
      </c>
      <c r="G1433" s="199" t="s">
        <v>1046</v>
      </c>
      <c r="H1433" s="244"/>
      <c r="I1433" s="201"/>
      <c r="J1433" s="202">
        <f>ROUND(I1433*H1433,2)</f>
        <v>0</v>
      </c>
      <c r="K1433" s="198" t="s">
        <v>144</v>
      </c>
      <c r="L1433" s="41"/>
      <c r="M1433" s="203" t="s">
        <v>19</v>
      </c>
      <c r="N1433" s="204" t="s">
        <v>43</v>
      </c>
      <c r="O1433" s="77"/>
      <c r="P1433" s="205">
        <f>O1433*H1433</f>
        <v>0</v>
      </c>
      <c r="Q1433" s="205">
        <v>0</v>
      </c>
      <c r="R1433" s="205">
        <f>Q1433*H1433</f>
        <v>0</v>
      </c>
      <c r="S1433" s="205">
        <v>0</v>
      </c>
      <c r="T1433" s="206">
        <f>S1433*H1433</f>
        <v>0</v>
      </c>
      <c r="AR1433" s="15" t="s">
        <v>236</v>
      </c>
      <c r="AT1433" s="15" t="s">
        <v>140</v>
      </c>
      <c r="AU1433" s="15" t="s">
        <v>79</v>
      </c>
      <c r="AY1433" s="15" t="s">
        <v>138</v>
      </c>
      <c r="BE1433" s="207">
        <f>IF(N1433="základní",J1433,0)</f>
        <v>0</v>
      </c>
      <c r="BF1433" s="207">
        <f>IF(N1433="snížená",J1433,0)</f>
        <v>0</v>
      </c>
      <c r="BG1433" s="207">
        <f>IF(N1433="zákl. přenesená",J1433,0)</f>
        <v>0</v>
      </c>
      <c r="BH1433" s="207">
        <f>IF(N1433="sníž. přenesená",J1433,0)</f>
        <v>0</v>
      </c>
      <c r="BI1433" s="207">
        <f>IF(N1433="nulová",J1433,0)</f>
        <v>0</v>
      </c>
      <c r="BJ1433" s="15" t="s">
        <v>77</v>
      </c>
      <c r="BK1433" s="207">
        <f>ROUND(I1433*H1433,2)</f>
        <v>0</v>
      </c>
      <c r="BL1433" s="15" t="s">
        <v>236</v>
      </c>
      <c r="BM1433" s="15" t="s">
        <v>2566</v>
      </c>
    </row>
    <row r="1434" spans="2:47" s="1" customFormat="1" ht="12">
      <c r="B1434" s="36"/>
      <c r="C1434" s="37"/>
      <c r="D1434" s="208" t="s">
        <v>147</v>
      </c>
      <c r="E1434" s="37"/>
      <c r="F1434" s="209" t="s">
        <v>2567</v>
      </c>
      <c r="G1434" s="37"/>
      <c r="H1434" s="37"/>
      <c r="I1434" s="122"/>
      <c r="J1434" s="37"/>
      <c r="K1434" s="37"/>
      <c r="L1434" s="41"/>
      <c r="M1434" s="210"/>
      <c r="N1434" s="77"/>
      <c r="O1434" s="77"/>
      <c r="P1434" s="77"/>
      <c r="Q1434" s="77"/>
      <c r="R1434" s="77"/>
      <c r="S1434" s="77"/>
      <c r="T1434" s="78"/>
      <c r="AT1434" s="15" t="s">
        <v>147</v>
      </c>
      <c r="AU1434" s="15" t="s">
        <v>79</v>
      </c>
    </row>
    <row r="1435" spans="2:63" s="10" customFormat="1" ht="22.8" customHeight="1">
      <c r="B1435" s="180"/>
      <c r="C1435" s="181"/>
      <c r="D1435" s="182" t="s">
        <v>71</v>
      </c>
      <c r="E1435" s="194" t="s">
        <v>2568</v>
      </c>
      <c r="F1435" s="194" t="s">
        <v>2569</v>
      </c>
      <c r="G1435" s="181"/>
      <c r="H1435" s="181"/>
      <c r="I1435" s="184"/>
      <c r="J1435" s="195">
        <f>BK1435</f>
        <v>0</v>
      </c>
      <c r="K1435" s="181"/>
      <c r="L1435" s="186"/>
      <c r="M1435" s="187"/>
      <c r="N1435" s="188"/>
      <c r="O1435" s="188"/>
      <c r="P1435" s="189">
        <f>SUM(P1436:P1462)</f>
        <v>0</v>
      </c>
      <c r="Q1435" s="188"/>
      <c r="R1435" s="189">
        <f>SUM(R1436:R1462)</f>
        <v>0.7625944</v>
      </c>
      <c r="S1435" s="188"/>
      <c r="T1435" s="190">
        <f>SUM(T1436:T1462)</f>
        <v>0.3160912</v>
      </c>
      <c r="AR1435" s="191" t="s">
        <v>79</v>
      </c>
      <c r="AT1435" s="192" t="s">
        <v>71</v>
      </c>
      <c r="AU1435" s="192" t="s">
        <v>77</v>
      </c>
      <c r="AY1435" s="191" t="s">
        <v>138</v>
      </c>
      <c r="BK1435" s="193">
        <f>SUM(BK1436:BK1462)</f>
        <v>0</v>
      </c>
    </row>
    <row r="1436" spans="2:65" s="1" customFormat="1" ht="16.5" customHeight="1">
      <c r="B1436" s="36"/>
      <c r="C1436" s="196" t="s">
        <v>2570</v>
      </c>
      <c r="D1436" s="196" t="s">
        <v>140</v>
      </c>
      <c r="E1436" s="197" t="s">
        <v>2571</v>
      </c>
      <c r="F1436" s="198" t="s">
        <v>2572</v>
      </c>
      <c r="G1436" s="199" t="s">
        <v>167</v>
      </c>
      <c r="H1436" s="200">
        <v>38.95</v>
      </c>
      <c r="I1436" s="201"/>
      <c r="J1436" s="202">
        <f>ROUND(I1436*H1436,2)</f>
        <v>0</v>
      </c>
      <c r="K1436" s="198" t="s">
        <v>144</v>
      </c>
      <c r="L1436" s="41"/>
      <c r="M1436" s="203" t="s">
        <v>19</v>
      </c>
      <c r="N1436" s="204" t="s">
        <v>43</v>
      </c>
      <c r="O1436" s="77"/>
      <c r="P1436" s="205">
        <f>O1436*H1436</f>
        <v>0</v>
      </c>
      <c r="Q1436" s="205">
        <v>0.0003</v>
      </c>
      <c r="R1436" s="205">
        <f>Q1436*H1436</f>
        <v>0.011685</v>
      </c>
      <c r="S1436" s="205">
        <v>0</v>
      </c>
      <c r="T1436" s="206">
        <f>S1436*H1436</f>
        <v>0</v>
      </c>
      <c r="AR1436" s="15" t="s">
        <v>236</v>
      </c>
      <c r="AT1436" s="15" t="s">
        <v>140</v>
      </c>
      <c r="AU1436" s="15" t="s">
        <v>79</v>
      </c>
      <c r="AY1436" s="15" t="s">
        <v>138</v>
      </c>
      <c r="BE1436" s="207">
        <f>IF(N1436="základní",J1436,0)</f>
        <v>0</v>
      </c>
      <c r="BF1436" s="207">
        <f>IF(N1436="snížená",J1436,0)</f>
        <v>0</v>
      </c>
      <c r="BG1436" s="207">
        <f>IF(N1436="zákl. přenesená",J1436,0)</f>
        <v>0</v>
      </c>
      <c r="BH1436" s="207">
        <f>IF(N1436="sníž. přenesená",J1436,0)</f>
        <v>0</v>
      </c>
      <c r="BI1436" s="207">
        <f>IF(N1436="nulová",J1436,0)</f>
        <v>0</v>
      </c>
      <c r="BJ1436" s="15" t="s">
        <v>77</v>
      </c>
      <c r="BK1436" s="207">
        <f>ROUND(I1436*H1436,2)</f>
        <v>0</v>
      </c>
      <c r="BL1436" s="15" t="s">
        <v>236</v>
      </c>
      <c r="BM1436" s="15" t="s">
        <v>2573</v>
      </c>
    </row>
    <row r="1437" spans="2:47" s="1" customFormat="1" ht="12">
      <c r="B1437" s="36"/>
      <c r="C1437" s="37"/>
      <c r="D1437" s="208" t="s">
        <v>147</v>
      </c>
      <c r="E1437" s="37"/>
      <c r="F1437" s="209" t="s">
        <v>2574</v>
      </c>
      <c r="G1437" s="37"/>
      <c r="H1437" s="37"/>
      <c r="I1437" s="122"/>
      <c r="J1437" s="37"/>
      <c r="K1437" s="37"/>
      <c r="L1437" s="41"/>
      <c r="M1437" s="210"/>
      <c r="N1437" s="77"/>
      <c r="O1437" s="77"/>
      <c r="P1437" s="77"/>
      <c r="Q1437" s="77"/>
      <c r="R1437" s="77"/>
      <c r="S1437" s="77"/>
      <c r="T1437" s="78"/>
      <c r="AT1437" s="15" t="s">
        <v>147</v>
      </c>
      <c r="AU1437" s="15" t="s">
        <v>79</v>
      </c>
    </row>
    <row r="1438" spans="2:65" s="1" customFormat="1" ht="16.5" customHeight="1">
      <c r="B1438" s="36"/>
      <c r="C1438" s="196" t="s">
        <v>2575</v>
      </c>
      <c r="D1438" s="196" t="s">
        <v>140</v>
      </c>
      <c r="E1438" s="197" t="s">
        <v>2576</v>
      </c>
      <c r="F1438" s="198" t="s">
        <v>2577</v>
      </c>
      <c r="G1438" s="199" t="s">
        <v>167</v>
      </c>
      <c r="H1438" s="200">
        <v>38.95</v>
      </c>
      <c r="I1438" s="201"/>
      <c r="J1438" s="202">
        <f>ROUND(I1438*H1438,2)</f>
        <v>0</v>
      </c>
      <c r="K1438" s="198" t="s">
        <v>144</v>
      </c>
      <c r="L1438" s="41"/>
      <c r="M1438" s="203" t="s">
        <v>19</v>
      </c>
      <c r="N1438" s="204" t="s">
        <v>43</v>
      </c>
      <c r="O1438" s="77"/>
      <c r="P1438" s="205">
        <f>O1438*H1438</f>
        <v>0</v>
      </c>
      <c r="Q1438" s="205">
        <v>0.006</v>
      </c>
      <c r="R1438" s="205">
        <f>Q1438*H1438</f>
        <v>0.23370000000000002</v>
      </c>
      <c r="S1438" s="205">
        <v>0</v>
      </c>
      <c r="T1438" s="206">
        <f>S1438*H1438</f>
        <v>0</v>
      </c>
      <c r="AR1438" s="15" t="s">
        <v>236</v>
      </c>
      <c r="AT1438" s="15" t="s">
        <v>140</v>
      </c>
      <c r="AU1438" s="15" t="s">
        <v>79</v>
      </c>
      <c r="AY1438" s="15" t="s">
        <v>138</v>
      </c>
      <c r="BE1438" s="207">
        <f>IF(N1438="základní",J1438,0)</f>
        <v>0</v>
      </c>
      <c r="BF1438" s="207">
        <f>IF(N1438="snížená",J1438,0)</f>
        <v>0</v>
      </c>
      <c r="BG1438" s="207">
        <f>IF(N1438="zákl. přenesená",J1438,0)</f>
        <v>0</v>
      </c>
      <c r="BH1438" s="207">
        <f>IF(N1438="sníž. přenesená",J1438,0)</f>
        <v>0</v>
      </c>
      <c r="BI1438" s="207">
        <f>IF(N1438="nulová",J1438,0)</f>
        <v>0</v>
      </c>
      <c r="BJ1438" s="15" t="s">
        <v>77</v>
      </c>
      <c r="BK1438" s="207">
        <f>ROUND(I1438*H1438,2)</f>
        <v>0</v>
      </c>
      <c r="BL1438" s="15" t="s">
        <v>236</v>
      </c>
      <c r="BM1438" s="15" t="s">
        <v>2578</v>
      </c>
    </row>
    <row r="1439" spans="2:47" s="1" customFormat="1" ht="12">
      <c r="B1439" s="36"/>
      <c r="C1439" s="37"/>
      <c r="D1439" s="208" t="s">
        <v>147</v>
      </c>
      <c r="E1439" s="37"/>
      <c r="F1439" s="209" t="s">
        <v>2579</v>
      </c>
      <c r="G1439" s="37"/>
      <c r="H1439" s="37"/>
      <c r="I1439" s="122"/>
      <c r="J1439" s="37"/>
      <c r="K1439" s="37"/>
      <c r="L1439" s="41"/>
      <c r="M1439" s="210"/>
      <c r="N1439" s="77"/>
      <c r="O1439" s="77"/>
      <c r="P1439" s="77"/>
      <c r="Q1439" s="77"/>
      <c r="R1439" s="77"/>
      <c r="S1439" s="77"/>
      <c r="T1439" s="78"/>
      <c r="AT1439" s="15" t="s">
        <v>147</v>
      </c>
      <c r="AU1439" s="15" t="s">
        <v>79</v>
      </c>
    </row>
    <row r="1440" spans="2:65" s="1" customFormat="1" ht="16.5" customHeight="1">
      <c r="B1440" s="36"/>
      <c r="C1440" s="233" t="s">
        <v>2580</v>
      </c>
      <c r="D1440" s="233" t="s">
        <v>213</v>
      </c>
      <c r="E1440" s="234" t="s">
        <v>2581</v>
      </c>
      <c r="F1440" s="235" t="s">
        <v>2582</v>
      </c>
      <c r="G1440" s="236" t="s">
        <v>167</v>
      </c>
      <c r="H1440" s="237">
        <v>42.845</v>
      </c>
      <c r="I1440" s="238"/>
      <c r="J1440" s="239">
        <f>ROUND(I1440*H1440,2)</f>
        <v>0</v>
      </c>
      <c r="K1440" s="235" t="s">
        <v>144</v>
      </c>
      <c r="L1440" s="240"/>
      <c r="M1440" s="241" t="s">
        <v>19</v>
      </c>
      <c r="N1440" s="242" t="s">
        <v>43</v>
      </c>
      <c r="O1440" s="77"/>
      <c r="P1440" s="205">
        <f>O1440*H1440</f>
        <v>0</v>
      </c>
      <c r="Q1440" s="205">
        <v>0.0118</v>
      </c>
      <c r="R1440" s="205">
        <f>Q1440*H1440</f>
        <v>0.505571</v>
      </c>
      <c r="S1440" s="205">
        <v>0</v>
      </c>
      <c r="T1440" s="206">
        <f>S1440*H1440</f>
        <v>0</v>
      </c>
      <c r="AR1440" s="15" t="s">
        <v>338</v>
      </c>
      <c r="AT1440" s="15" t="s">
        <v>213</v>
      </c>
      <c r="AU1440" s="15" t="s">
        <v>79</v>
      </c>
      <c r="AY1440" s="15" t="s">
        <v>138</v>
      </c>
      <c r="BE1440" s="207">
        <f>IF(N1440="základní",J1440,0)</f>
        <v>0</v>
      </c>
      <c r="BF1440" s="207">
        <f>IF(N1440="snížená",J1440,0)</f>
        <v>0</v>
      </c>
      <c r="BG1440" s="207">
        <f>IF(N1440="zákl. přenesená",J1440,0)</f>
        <v>0</v>
      </c>
      <c r="BH1440" s="207">
        <f>IF(N1440="sníž. přenesená",J1440,0)</f>
        <v>0</v>
      </c>
      <c r="BI1440" s="207">
        <f>IF(N1440="nulová",J1440,0)</f>
        <v>0</v>
      </c>
      <c r="BJ1440" s="15" t="s">
        <v>77</v>
      </c>
      <c r="BK1440" s="207">
        <f>ROUND(I1440*H1440,2)</f>
        <v>0</v>
      </c>
      <c r="BL1440" s="15" t="s">
        <v>236</v>
      </c>
      <c r="BM1440" s="15" t="s">
        <v>2583</v>
      </c>
    </row>
    <row r="1441" spans="2:47" s="1" customFormat="1" ht="12">
      <c r="B1441" s="36"/>
      <c r="C1441" s="37"/>
      <c r="D1441" s="208" t="s">
        <v>147</v>
      </c>
      <c r="E1441" s="37"/>
      <c r="F1441" s="209" t="s">
        <v>2582</v>
      </c>
      <c r="G1441" s="37"/>
      <c r="H1441" s="37"/>
      <c r="I1441" s="122"/>
      <c r="J1441" s="37"/>
      <c r="K1441" s="37"/>
      <c r="L1441" s="41"/>
      <c r="M1441" s="210"/>
      <c r="N1441" s="77"/>
      <c r="O1441" s="77"/>
      <c r="P1441" s="77"/>
      <c r="Q1441" s="77"/>
      <c r="R1441" s="77"/>
      <c r="S1441" s="77"/>
      <c r="T1441" s="78"/>
      <c r="AT1441" s="15" t="s">
        <v>147</v>
      </c>
      <c r="AU1441" s="15" t="s">
        <v>79</v>
      </c>
    </row>
    <row r="1442" spans="2:51" s="11" customFormat="1" ht="12">
      <c r="B1442" s="211"/>
      <c r="C1442" s="212"/>
      <c r="D1442" s="208" t="s">
        <v>149</v>
      </c>
      <c r="E1442" s="213" t="s">
        <v>19</v>
      </c>
      <c r="F1442" s="214" t="s">
        <v>2584</v>
      </c>
      <c r="G1442" s="212"/>
      <c r="H1442" s="215">
        <v>1.75</v>
      </c>
      <c r="I1442" s="216"/>
      <c r="J1442" s="212"/>
      <c r="K1442" s="212"/>
      <c r="L1442" s="217"/>
      <c r="M1442" s="218"/>
      <c r="N1442" s="219"/>
      <c r="O1442" s="219"/>
      <c r="P1442" s="219"/>
      <c r="Q1442" s="219"/>
      <c r="R1442" s="219"/>
      <c r="S1442" s="219"/>
      <c r="T1442" s="220"/>
      <c r="AT1442" s="221" t="s">
        <v>149</v>
      </c>
      <c r="AU1442" s="221" t="s">
        <v>79</v>
      </c>
      <c r="AV1442" s="11" t="s">
        <v>79</v>
      </c>
      <c r="AW1442" s="11" t="s">
        <v>33</v>
      </c>
      <c r="AX1442" s="11" t="s">
        <v>72</v>
      </c>
      <c r="AY1442" s="221" t="s">
        <v>138</v>
      </c>
    </row>
    <row r="1443" spans="2:51" s="11" customFormat="1" ht="12">
      <c r="B1443" s="211"/>
      <c r="C1443" s="212"/>
      <c r="D1443" s="208" t="s">
        <v>149</v>
      </c>
      <c r="E1443" s="213" t="s">
        <v>19</v>
      </c>
      <c r="F1443" s="214" t="s">
        <v>2585</v>
      </c>
      <c r="G1443" s="212"/>
      <c r="H1443" s="215">
        <v>37.2</v>
      </c>
      <c r="I1443" s="216"/>
      <c r="J1443" s="212"/>
      <c r="K1443" s="212"/>
      <c r="L1443" s="217"/>
      <c r="M1443" s="218"/>
      <c r="N1443" s="219"/>
      <c r="O1443" s="219"/>
      <c r="P1443" s="219"/>
      <c r="Q1443" s="219"/>
      <c r="R1443" s="219"/>
      <c r="S1443" s="219"/>
      <c r="T1443" s="220"/>
      <c r="AT1443" s="221" t="s">
        <v>149</v>
      </c>
      <c r="AU1443" s="221" t="s">
        <v>79</v>
      </c>
      <c r="AV1443" s="11" t="s">
        <v>79</v>
      </c>
      <c r="AW1443" s="11" t="s">
        <v>33</v>
      </c>
      <c r="AX1443" s="11" t="s">
        <v>72</v>
      </c>
      <c r="AY1443" s="221" t="s">
        <v>138</v>
      </c>
    </row>
    <row r="1444" spans="2:51" s="11" customFormat="1" ht="12">
      <c r="B1444" s="211"/>
      <c r="C1444" s="212"/>
      <c r="D1444" s="208" t="s">
        <v>149</v>
      </c>
      <c r="E1444" s="212"/>
      <c r="F1444" s="214" t="s">
        <v>2586</v>
      </c>
      <c r="G1444" s="212"/>
      <c r="H1444" s="215">
        <v>42.845</v>
      </c>
      <c r="I1444" s="216"/>
      <c r="J1444" s="212"/>
      <c r="K1444" s="212"/>
      <c r="L1444" s="217"/>
      <c r="M1444" s="218"/>
      <c r="N1444" s="219"/>
      <c r="O1444" s="219"/>
      <c r="P1444" s="219"/>
      <c r="Q1444" s="219"/>
      <c r="R1444" s="219"/>
      <c r="S1444" s="219"/>
      <c r="T1444" s="220"/>
      <c r="AT1444" s="221" t="s">
        <v>149</v>
      </c>
      <c r="AU1444" s="221" t="s">
        <v>79</v>
      </c>
      <c r="AV1444" s="11" t="s">
        <v>79</v>
      </c>
      <c r="AW1444" s="11" t="s">
        <v>4</v>
      </c>
      <c r="AX1444" s="11" t="s">
        <v>77</v>
      </c>
      <c r="AY1444" s="221" t="s">
        <v>138</v>
      </c>
    </row>
    <row r="1445" spans="2:65" s="1" customFormat="1" ht="16.5" customHeight="1">
      <c r="B1445" s="36"/>
      <c r="C1445" s="196" t="s">
        <v>2587</v>
      </c>
      <c r="D1445" s="196" t="s">
        <v>140</v>
      </c>
      <c r="E1445" s="197" t="s">
        <v>2588</v>
      </c>
      <c r="F1445" s="198" t="s">
        <v>2589</v>
      </c>
      <c r="G1445" s="199" t="s">
        <v>167</v>
      </c>
      <c r="H1445" s="200">
        <v>11.621</v>
      </c>
      <c r="I1445" s="201"/>
      <c r="J1445" s="202">
        <f>ROUND(I1445*H1445,2)</f>
        <v>0</v>
      </c>
      <c r="K1445" s="198" t="s">
        <v>144</v>
      </c>
      <c r="L1445" s="41"/>
      <c r="M1445" s="203" t="s">
        <v>19</v>
      </c>
      <c r="N1445" s="204" t="s">
        <v>43</v>
      </c>
      <c r="O1445" s="77"/>
      <c r="P1445" s="205">
        <f>O1445*H1445</f>
        <v>0</v>
      </c>
      <c r="Q1445" s="205">
        <v>0</v>
      </c>
      <c r="R1445" s="205">
        <f>Q1445*H1445</f>
        <v>0</v>
      </c>
      <c r="S1445" s="205">
        <v>0.0272</v>
      </c>
      <c r="T1445" s="206">
        <f>S1445*H1445</f>
        <v>0.3160912</v>
      </c>
      <c r="AR1445" s="15" t="s">
        <v>236</v>
      </c>
      <c r="AT1445" s="15" t="s">
        <v>140</v>
      </c>
      <c r="AU1445" s="15" t="s">
        <v>79</v>
      </c>
      <c r="AY1445" s="15" t="s">
        <v>138</v>
      </c>
      <c r="BE1445" s="207">
        <f>IF(N1445="základní",J1445,0)</f>
        <v>0</v>
      </c>
      <c r="BF1445" s="207">
        <f>IF(N1445="snížená",J1445,0)</f>
        <v>0</v>
      </c>
      <c r="BG1445" s="207">
        <f>IF(N1445="zákl. přenesená",J1445,0)</f>
        <v>0</v>
      </c>
      <c r="BH1445" s="207">
        <f>IF(N1445="sníž. přenesená",J1445,0)</f>
        <v>0</v>
      </c>
      <c r="BI1445" s="207">
        <f>IF(N1445="nulová",J1445,0)</f>
        <v>0</v>
      </c>
      <c r="BJ1445" s="15" t="s">
        <v>77</v>
      </c>
      <c r="BK1445" s="207">
        <f>ROUND(I1445*H1445,2)</f>
        <v>0</v>
      </c>
      <c r="BL1445" s="15" t="s">
        <v>236</v>
      </c>
      <c r="BM1445" s="15" t="s">
        <v>2590</v>
      </c>
    </row>
    <row r="1446" spans="2:47" s="1" customFormat="1" ht="12">
      <c r="B1446" s="36"/>
      <c r="C1446" s="37"/>
      <c r="D1446" s="208" t="s">
        <v>147</v>
      </c>
      <c r="E1446" s="37"/>
      <c r="F1446" s="209" t="s">
        <v>2591</v>
      </c>
      <c r="G1446" s="37"/>
      <c r="H1446" s="37"/>
      <c r="I1446" s="122"/>
      <c r="J1446" s="37"/>
      <c r="K1446" s="37"/>
      <c r="L1446" s="41"/>
      <c r="M1446" s="210"/>
      <c r="N1446" s="77"/>
      <c r="O1446" s="77"/>
      <c r="P1446" s="77"/>
      <c r="Q1446" s="77"/>
      <c r="R1446" s="77"/>
      <c r="S1446" s="77"/>
      <c r="T1446" s="78"/>
      <c r="AT1446" s="15" t="s">
        <v>147</v>
      </c>
      <c r="AU1446" s="15" t="s">
        <v>79</v>
      </c>
    </row>
    <row r="1447" spans="2:51" s="11" customFormat="1" ht="12">
      <c r="B1447" s="211"/>
      <c r="C1447" s="212"/>
      <c r="D1447" s="208" t="s">
        <v>149</v>
      </c>
      <c r="E1447" s="213" t="s">
        <v>19</v>
      </c>
      <c r="F1447" s="214" t="s">
        <v>2592</v>
      </c>
      <c r="G1447" s="212"/>
      <c r="H1447" s="215">
        <v>11.621</v>
      </c>
      <c r="I1447" s="216"/>
      <c r="J1447" s="212"/>
      <c r="K1447" s="212"/>
      <c r="L1447" s="217"/>
      <c r="M1447" s="218"/>
      <c r="N1447" s="219"/>
      <c r="O1447" s="219"/>
      <c r="P1447" s="219"/>
      <c r="Q1447" s="219"/>
      <c r="R1447" s="219"/>
      <c r="S1447" s="219"/>
      <c r="T1447" s="220"/>
      <c r="AT1447" s="221" t="s">
        <v>149</v>
      </c>
      <c r="AU1447" s="221" t="s">
        <v>79</v>
      </c>
      <c r="AV1447" s="11" t="s">
        <v>79</v>
      </c>
      <c r="AW1447" s="11" t="s">
        <v>33</v>
      </c>
      <c r="AX1447" s="11" t="s">
        <v>72</v>
      </c>
      <c r="AY1447" s="221" t="s">
        <v>138</v>
      </c>
    </row>
    <row r="1448" spans="2:65" s="1" customFormat="1" ht="16.5" customHeight="1">
      <c r="B1448" s="36"/>
      <c r="C1448" s="196" t="s">
        <v>2593</v>
      </c>
      <c r="D1448" s="196" t="s">
        <v>140</v>
      </c>
      <c r="E1448" s="197" t="s">
        <v>2594</v>
      </c>
      <c r="F1448" s="198" t="s">
        <v>2595</v>
      </c>
      <c r="G1448" s="199" t="s">
        <v>167</v>
      </c>
      <c r="H1448" s="200">
        <v>0.36</v>
      </c>
      <c r="I1448" s="201"/>
      <c r="J1448" s="202">
        <f>ROUND(I1448*H1448,2)</f>
        <v>0</v>
      </c>
      <c r="K1448" s="198" t="s">
        <v>144</v>
      </c>
      <c r="L1448" s="41"/>
      <c r="M1448" s="203" t="s">
        <v>19</v>
      </c>
      <c r="N1448" s="204" t="s">
        <v>43</v>
      </c>
      <c r="O1448" s="77"/>
      <c r="P1448" s="205">
        <f>O1448*H1448</f>
        <v>0</v>
      </c>
      <c r="Q1448" s="205">
        <v>0.00058</v>
      </c>
      <c r="R1448" s="205">
        <f>Q1448*H1448</f>
        <v>0.0002088</v>
      </c>
      <c r="S1448" s="205">
        <v>0</v>
      </c>
      <c r="T1448" s="206">
        <f>S1448*H1448</f>
        <v>0</v>
      </c>
      <c r="AR1448" s="15" t="s">
        <v>236</v>
      </c>
      <c r="AT1448" s="15" t="s">
        <v>140</v>
      </c>
      <c r="AU1448" s="15" t="s">
        <v>79</v>
      </c>
      <c r="AY1448" s="15" t="s">
        <v>138</v>
      </c>
      <c r="BE1448" s="207">
        <f>IF(N1448="základní",J1448,0)</f>
        <v>0</v>
      </c>
      <c r="BF1448" s="207">
        <f>IF(N1448="snížená",J1448,0)</f>
        <v>0</v>
      </c>
      <c r="BG1448" s="207">
        <f>IF(N1448="zákl. přenesená",J1448,0)</f>
        <v>0</v>
      </c>
      <c r="BH1448" s="207">
        <f>IF(N1448="sníž. přenesená",J1448,0)</f>
        <v>0</v>
      </c>
      <c r="BI1448" s="207">
        <f>IF(N1448="nulová",J1448,0)</f>
        <v>0</v>
      </c>
      <c r="BJ1448" s="15" t="s">
        <v>77</v>
      </c>
      <c r="BK1448" s="207">
        <f>ROUND(I1448*H1448,2)</f>
        <v>0</v>
      </c>
      <c r="BL1448" s="15" t="s">
        <v>236</v>
      </c>
      <c r="BM1448" s="15" t="s">
        <v>2596</v>
      </c>
    </row>
    <row r="1449" spans="2:47" s="1" customFormat="1" ht="12">
      <c r="B1449" s="36"/>
      <c r="C1449" s="37"/>
      <c r="D1449" s="208" t="s">
        <v>147</v>
      </c>
      <c r="E1449" s="37"/>
      <c r="F1449" s="209" t="s">
        <v>2597</v>
      </c>
      <c r="G1449" s="37"/>
      <c r="H1449" s="37"/>
      <c r="I1449" s="122"/>
      <c r="J1449" s="37"/>
      <c r="K1449" s="37"/>
      <c r="L1449" s="41"/>
      <c r="M1449" s="210"/>
      <c r="N1449" s="77"/>
      <c r="O1449" s="77"/>
      <c r="P1449" s="77"/>
      <c r="Q1449" s="77"/>
      <c r="R1449" s="77"/>
      <c r="S1449" s="77"/>
      <c r="T1449" s="78"/>
      <c r="AT1449" s="15" t="s">
        <v>147</v>
      </c>
      <c r="AU1449" s="15" t="s">
        <v>79</v>
      </c>
    </row>
    <row r="1450" spans="2:65" s="1" customFormat="1" ht="16.5" customHeight="1">
      <c r="B1450" s="36"/>
      <c r="C1450" s="233" t="s">
        <v>2598</v>
      </c>
      <c r="D1450" s="233" t="s">
        <v>213</v>
      </c>
      <c r="E1450" s="234" t="s">
        <v>2599</v>
      </c>
      <c r="F1450" s="235" t="s">
        <v>2600</v>
      </c>
      <c r="G1450" s="236" t="s">
        <v>167</v>
      </c>
      <c r="H1450" s="237">
        <v>0.36</v>
      </c>
      <c r="I1450" s="238"/>
      <c r="J1450" s="239">
        <f>ROUND(I1450*H1450,2)</f>
        <v>0</v>
      </c>
      <c r="K1450" s="235" t="s">
        <v>144</v>
      </c>
      <c r="L1450" s="240"/>
      <c r="M1450" s="241" t="s">
        <v>19</v>
      </c>
      <c r="N1450" s="242" t="s">
        <v>43</v>
      </c>
      <c r="O1450" s="77"/>
      <c r="P1450" s="205">
        <f>O1450*H1450</f>
        <v>0</v>
      </c>
      <c r="Q1450" s="205">
        <v>0.0075</v>
      </c>
      <c r="R1450" s="205">
        <f>Q1450*H1450</f>
        <v>0.0026999999999999997</v>
      </c>
      <c r="S1450" s="205">
        <v>0</v>
      </c>
      <c r="T1450" s="206">
        <f>S1450*H1450</f>
        <v>0</v>
      </c>
      <c r="AR1450" s="15" t="s">
        <v>338</v>
      </c>
      <c r="AT1450" s="15" t="s">
        <v>213</v>
      </c>
      <c r="AU1450" s="15" t="s">
        <v>79</v>
      </c>
      <c r="AY1450" s="15" t="s">
        <v>138</v>
      </c>
      <c r="BE1450" s="207">
        <f>IF(N1450="základní",J1450,0)</f>
        <v>0</v>
      </c>
      <c r="BF1450" s="207">
        <f>IF(N1450="snížená",J1450,0)</f>
        <v>0</v>
      </c>
      <c r="BG1450" s="207">
        <f>IF(N1450="zákl. přenesená",J1450,0)</f>
        <v>0</v>
      </c>
      <c r="BH1450" s="207">
        <f>IF(N1450="sníž. přenesená",J1450,0)</f>
        <v>0</v>
      </c>
      <c r="BI1450" s="207">
        <f>IF(N1450="nulová",J1450,0)</f>
        <v>0</v>
      </c>
      <c r="BJ1450" s="15" t="s">
        <v>77</v>
      </c>
      <c r="BK1450" s="207">
        <f>ROUND(I1450*H1450,2)</f>
        <v>0</v>
      </c>
      <c r="BL1450" s="15" t="s">
        <v>236</v>
      </c>
      <c r="BM1450" s="15" t="s">
        <v>2601</v>
      </c>
    </row>
    <row r="1451" spans="2:47" s="1" customFormat="1" ht="12">
      <c r="B1451" s="36"/>
      <c r="C1451" s="37"/>
      <c r="D1451" s="208" t="s">
        <v>147</v>
      </c>
      <c r="E1451" s="37"/>
      <c r="F1451" s="209" t="s">
        <v>2600</v>
      </c>
      <c r="G1451" s="37"/>
      <c r="H1451" s="37"/>
      <c r="I1451" s="122"/>
      <c r="J1451" s="37"/>
      <c r="K1451" s="37"/>
      <c r="L1451" s="41"/>
      <c r="M1451" s="210"/>
      <c r="N1451" s="77"/>
      <c r="O1451" s="77"/>
      <c r="P1451" s="77"/>
      <c r="Q1451" s="77"/>
      <c r="R1451" s="77"/>
      <c r="S1451" s="77"/>
      <c r="T1451" s="78"/>
      <c r="AT1451" s="15" t="s">
        <v>147</v>
      </c>
      <c r="AU1451" s="15" t="s">
        <v>79</v>
      </c>
    </row>
    <row r="1452" spans="2:51" s="11" customFormat="1" ht="12">
      <c r="B1452" s="211"/>
      <c r="C1452" s="212"/>
      <c r="D1452" s="208" t="s">
        <v>149</v>
      </c>
      <c r="E1452" s="213" t="s">
        <v>19</v>
      </c>
      <c r="F1452" s="214" t="s">
        <v>2602</v>
      </c>
      <c r="G1452" s="212"/>
      <c r="H1452" s="215">
        <v>0.36</v>
      </c>
      <c r="I1452" s="216"/>
      <c r="J1452" s="212"/>
      <c r="K1452" s="212"/>
      <c r="L1452" s="217"/>
      <c r="M1452" s="218"/>
      <c r="N1452" s="219"/>
      <c r="O1452" s="219"/>
      <c r="P1452" s="219"/>
      <c r="Q1452" s="219"/>
      <c r="R1452" s="219"/>
      <c r="S1452" s="219"/>
      <c r="T1452" s="220"/>
      <c r="AT1452" s="221" t="s">
        <v>149</v>
      </c>
      <c r="AU1452" s="221" t="s">
        <v>79</v>
      </c>
      <c r="AV1452" s="11" t="s">
        <v>79</v>
      </c>
      <c r="AW1452" s="11" t="s">
        <v>33</v>
      </c>
      <c r="AX1452" s="11" t="s">
        <v>72</v>
      </c>
      <c r="AY1452" s="221" t="s">
        <v>138</v>
      </c>
    </row>
    <row r="1453" spans="2:65" s="1" customFormat="1" ht="16.5" customHeight="1">
      <c r="B1453" s="36"/>
      <c r="C1453" s="196" t="s">
        <v>2603</v>
      </c>
      <c r="D1453" s="196" t="s">
        <v>140</v>
      </c>
      <c r="E1453" s="197" t="s">
        <v>2604</v>
      </c>
      <c r="F1453" s="198" t="s">
        <v>2605</v>
      </c>
      <c r="G1453" s="199" t="s">
        <v>341</v>
      </c>
      <c r="H1453" s="200">
        <v>11</v>
      </c>
      <c r="I1453" s="201"/>
      <c r="J1453" s="202">
        <f>ROUND(I1453*H1453,2)</f>
        <v>0</v>
      </c>
      <c r="K1453" s="198" t="s">
        <v>144</v>
      </c>
      <c r="L1453" s="41"/>
      <c r="M1453" s="203" t="s">
        <v>19</v>
      </c>
      <c r="N1453" s="204" t="s">
        <v>43</v>
      </c>
      <c r="O1453" s="77"/>
      <c r="P1453" s="205">
        <f>O1453*H1453</f>
        <v>0</v>
      </c>
      <c r="Q1453" s="205">
        <v>0.00031</v>
      </c>
      <c r="R1453" s="205">
        <f>Q1453*H1453</f>
        <v>0.00341</v>
      </c>
      <c r="S1453" s="205">
        <v>0</v>
      </c>
      <c r="T1453" s="206">
        <f>S1453*H1453</f>
        <v>0</v>
      </c>
      <c r="AR1453" s="15" t="s">
        <v>236</v>
      </c>
      <c r="AT1453" s="15" t="s">
        <v>140</v>
      </c>
      <c r="AU1453" s="15" t="s">
        <v>79</v>
      </c>
      <c r="AY1453" s="15" t="s">
        <v>138</v>
      </c>
      <c r="BE1453" s="207">
        <f>IF(N1453="základní",J1453,0)</f>
        <v>0</v>
      </c>
      <c r="BF1453" s="207">
        <f>IF(N1453="snížená",J1453,0)</f>
        <v>0</v>
      </c>
      <c r="BG1453" s="207">
        <f>IF(N1453="zákl. přenesená",J1453,0)</f>
        <v>0</v>
      </c>
      <c r="BH1453" s="207">
        <f>IF(N1453="sníž. přenesená",J1453,0)</f>
        <v>0</v>
      </c>
      <c r="BI1453" s="207">
        <f>IF(N1453="nulová",J1453,0)</f>
        <v>0</v>
      </c>
      <c r="BJ1453" s="15" t="s">
        <v>77</v>
      </c>
      <c r="BK1453" s="207">
        <f>ROUND(I1453*H1453,2)</f>
        <v>0</v>
      </c>
      <c r="BL1453" s="15" t="s">
        <v>236</v>
      </c>
      <c r="BM1453" s="15" t="s">
        <v>2606</v>
      </c>
    </row>
    <row r="1454" spans="2:47" s="1" customFormat="1" ht="12">
      <c r="B1454" s="36"/>
      <c r="C1454" s="37"/>
      <c r="D1454" s="208" t="s">
        <v>147</v>
      </c>
      <c r="E1454" s="37"/>
      <c r="F1454" s="209" t="s">
        <v>2607</v>
      </c>
      <c r="G1454" s="37"/>
      <c r="H1454" s="37"/>
      <c r="I1454" s="122"/>
      <c r="J1454" s="37"/>
      <c r="K1454" s="37"/>
      <c r="L1454" s="41"/>
      <c r="M1454" s="210"/>
      <c r="N1454" s="77"/>
      <c r="O1454" s="77"/>
      <c r="P1454" s="77"/>
      <c r="Q1454" s="77"/>
      <c r="R1454" s="77"/>
      <c r="S1454" s="77"/>
      <c r="T1454" s="78"/>
      <c r="AT1454" s="15" t="s">
        <v>147</v>
      </c>
      <c r="AU1454" s="15" t="s">
        <v>79</v>
      </c>
    </row>
    <row r="1455" spans="2:51" s="11" customFormat="1" ht="12">
      <c r="B1455" s="211"/>
      <c r="C1455" s="212"/>
      <c r="D1455" s="208" t="s">
        <v>149</v>
      </c>
      <c r="E1455" s="213" t="s">
        <v>19</v>
      </c>
      <c r="F1455" s="214" t="s">
        <v>2608</v>
      </c>
      <c r="G1455" s="212"/>
      <c r="H1455" s="215">
        <v>10</v>
      </c>
      <c r="I1455" s="216"/>
      <c r="J1455" s="212"/>
      <c r="K1455" s="212"/>
      <c r="L1455" s="217"/>
      <c r="M1455" s="218"/>
      <c r="N1455" s="219"/>
      <c r="O1455" s="219"/>
      <c r="P1455" s="219"/>
      <c r="Q1455" s="219"/>
      <c r="R1455" s="219"/>
      <c r="S1455" s="219"/>
      <c r="T1455" s="220"/>
      <c r="AT1455" s="221" t="s">
        <v>149</v>
      </c>
      <c r="AU1455" s="221" t="s">
        <v>79</v>
      </c>
      <c r="AV1455" s="11" t="s">
        <v>79</v>
      </c>
      <c r="AW1455" s="11" t="s">
        <v>33</v>
      </c>
      <c r="AX1455" s="11" t="s">
        <v>72</v>
      </c>
      <c r="AY1455" s="221" t="s">
        <v>138</v>
      </c>
    </row>
    <row r="1456" spans="2:51" s="11" customFormat="1" ht="12">
      <c r="B1456" s="211"/>
      <c r="C1456" s="212"/>
      <c r="D1456" s="208" t="s">
        <v>149</v>
      </c>
      <c r="E1456" s="212"/>
      <c r="F1456" s="214" t="s">
        <v>2609</v>
      </c>
      <c r="G1456" s="212"/>
      <c r="H1456" s="215">
        <v>11</v>
      </c>
      <c r="I1456" s="216"/>
      <c r="J1456" s="212"/>
      <c r="K1456" s="212"/>
      <c r="L1456" s="217"/>
      <c r="M1456" s="218"/>
      <c r="N1456" s="219"/>
      <c r="O1456" s="219"/>
      <c r="P1456" s="219"/>
      <c r="Q1456" s="219"/>
      <c r="R1456" s="219"/>
      <c r="S1456" s="219"/>
      <c r="T1456" s="220"/>
      <c r="AT1456" s="221" t="s">
        <v>149</v>
      </c>
      <c r="AU1456" s="221" t="s">
        <v>79</v>
      </c>
      <c r="AV1456" s="11" t="s">
        <v>79</v>
      </c>
      <c r="AW1456" s="11" t="s">
        <v>4</v>
      </c>
      <c r="AX1456" s="11" t="s">
        <v>77</v>
      </c>
      <c r="AY1456" s="221" t="s">
        <v>138</v>
      </c>
    </row>
    <row r="1457" spans="2:65" s="1" customFormat="1" ht="16.5" customHeight="1">
      <c r="B1457" s="36"/>
      <c r="C1457" s="196" t="s">
        <v>2610</v>
      </c>
      <c r="D1457" s="196" t="s">
        <v>140</v>
      </c>
      <c r="E1457" s="197" t="s">
        <v>2611</v>
      </c>
      <c r="F1457" s="198" t="s">
        <v>2612</v>
      </c>
      <c r="G1457" s="199" t="s">
        <v>341</v>
      </c>
      <c r="H1457" s="200">
        <v>20.46</v>
      </c>
      <c r="I1457" s="201"/>
      <c r="J1457" s="202">
        <f>ROUND(I1457*H1457,2)</f>
        <v>0</v>
      </c>
      <c r="K1457" s="198" t="s">
        <v>144</v>
      </c>
      <c r="L1457" s="41"/>
      <c r="M1457" s="203" t="s">
        <v>19</v>
      </c>
      <c r="N1457" s="204" t="s">
        <v>43</v>
      </c>
      <c r="O1457" s="77"/>
      <c r="P1457" s="205">
        <f>O1457*H1457</f>
        <v>0</v>
      </c>
      <c r="Q1457" s="205">
        <v>0.00026</v>
      </c>
      <c r="R1457" s="205">
        <f>Q1457*H1457</f>
        <v>0.0053196</v>
      </c>
      <c r="S1457" s="205">
        <v>0</v>
      </c>
      <c r="T1457" s="206">
        <f>S1457*H1457</f>
        <v>0</v>
      </c>
      <c r="AR1457" s="15" t="s">
        <v>236</v>
      </c>
      <c r="AT1457" s="15" t="s">
        <v>140</v>
      </c>
      <c r="AU1457" s="15" t="s">
        <v>79</v>
      </c>
      <c r="AY1457" s="15" t="s">
        <v>138</v>
      </c>
      <c r="BE1457" s="207">
        <f>IF(N1457="základní",J1457,0)</f>
        <v>0</v>
      </c>
      <c r="BF1457" s="207">
        <f>IF(N1457="snížená",J1457,0)</f>
        <v>0</v>
      </c>
      <c r="BG1457" s="207">
        <f>IF(N1457="zákl. přenesená",J1457,0)</f>
        <v>0</v>
      </c>
      <c r="BH1457" s="207">
        <f>IF(N1457="sníž. přenesená",J1457,0)</f>
        <v>0</v>
      </c>
      <c r="BI1457" s="207">
        <f>IF(N1457="nulová",J1457,0)</f>
        <v>0</v>
      </c>
      <c r="BJ1457" s="15" t="s">
        <v>77</v>
      </c>
      <c r="BK1457" s="207">
        <f>ROUND(I1457*H1457,2)</f>
        <v>0</v>
      </c>
      <c r="BL1457" s="15" t="s">
        <v>236</v>
      </c>
      <c r="BM1457" s="15" t="s">
        <v>2613</v>
      </c>
    </row>
    <row r="1458" spans="2:47" s="1" customFormat="1" ht="12">
      <c r="B1458" s="36"/>
      <c r="C1458" s="37"/>
      <c r="D1458" s="208" t="s">
        <v>147</v>
      </c>
      <c r="E1458" s="37"/>
      <c r="F1458" s="209" t="s">
        <v>2614</v>
      </c>
      <c r="G1458" s="37"/>
      <c r="H1458" s="37"/>
      <c r="I1458" s="122"/>
      <c r="J1458" s="37"/>
      <c r="K1458" s="37"/>
      <c r="L1458" s="41"/>
      <c r="M1458" s="210"/>
      <c r="N1458" s="77"/>
      <c r="O1458" s="77"/>
      <c r="P1458" s="77"/>
      <c r="Q1458" s="77"/>
      <c r="R1458" s="77"/>
      <c r="S1458" s="77"/>
      <c r="T1458" s="78"/>
      <c r="AT1458" s="15" t="s">
        <v>147</v>
      </c>
      <c r="AU1458" s="15" t="s">
        <v>79</v>
      </c>
    </row>
    <row r="1459" spans="2:51" s="11" customFormat="1" ht="12">
      <c r="B1459" s="211"/>
      <c r="C1459" s="212"/>
      <c r="D1459" s="208" t="s">
        <v>149</v>
      </c>
      <c r="E1459" s="213" t="s">
        <v>19</v>
      </c>
      <c r="F1459" s="214" t="s">
        <v>2615</v>
      </c>
      <c r="G1459" s="212"/>
      <c r="H1459" s="215">
        <v>18.6</v>
      </c>
      <c r="I1459" s="216"/>
      <c r="J1459" s="212"/>
      <c r="K1459" s="212"/>
      <c r="L1459" s="217"/>
      <c r="M1459" s="218"/>
      <c r="N1459" s="219"/>
      <c r="O1459" s="219"/>
      <c r="P1459" s="219"/>
      <c r="Q1459" s="219"/>
      <c r="R1459" s="219"/>
      <c r="S1459" s="219"/>
      <c r="T1459" s="220"/>
      <c r="AT1459" s="221" t="s">
        <v>149</v>
      </c>
      <c r="AU1459" s="221" t="s">
        <v>79</v>
      </c>
      <c r="AV1459" s="11" t="s">
        <v>79</v>
      </c>
      <c r="AW1459" s="11" t="s">
        <v>33</v>
      </c>
      <c r="AX1459" s="11" t="s">
        <v>72</v>
      </c>
      <c r="AY1459" s="221" t="s">
        <v>138</v>
      </c>
    </row>
    <row r="1460" spans="2:51" s="11" customFormat="1" ht="12">
      <c r="B1460" s="211"/>
      <c r="C1460" s="212"/>
      <c r="D1460" s="208" t="s">
        <v>149</v>
      </c>
      <c r="E1460" s="212"/>
      <c r="F1460" s="214" t="s">
        <v>2616</v>
      </c>
      <c r="G1460" s="212"/>
      <c r="H1460" s="215">
        <v>20.46</v>
      </c>
      <c r="I1460" s="216"/>
      <c r="J1460" s="212"/>
      <c r="K1460" s="212"/>
      <c r="L1460" s="217"/>
      <c r="M1460" s="218"/>
      <c r="N1460" s="219"/>
      <c r="O1460" s="219"/>
      <c r="P1460" s="219"/>
      <c r="Q1460" s="219"/>
      <c r="R1460" s="219"/>
      <c r="S1460" s="219"/>
      <c r="T1460" s="220"/>
      <c r="AT1460" s="221" t="s">
        <v>149</v>
      </c>
      <c r="AU1460" s="221" t="s">
        <v>79</v>
      </c>
      <c r="AV1460" s="11" t="s">
        <v>79</v>
      </c>
      <c r="AW1460" s="11" t="s">
        <v>4</v>
      </c>
      <c r="AX1460" s="11" t="s">
        <v>77</v>
      </c>
      <c r="AY1460" s="221" t="s">
        <v>138</v>
      </c>
    </row>
    <row r="1461" spans="2:65" s="1" customFormat="1" ht="16.5" customHeight="1">
      <c r="B1461" s="36"/>
      <c r="C1461" s="196" t="s">
        <v>2617</v>
      </c>
      <c r="D1461" s="196" t="s">
        <v>140</v>
      </c>
      <c r="E1461" s="197" t="s">
        <v>2618</v>
      </c>
      <c r="F1461" s="198" t="s">
        <v>2619</v>
      </c>
      <c r="G1461" s="199" t="s">
        <v>1046</v>
      </c>
      <c r="H1461" s="244"/>
      <c r="I1461" s="201"/>
      <c r="J1461" s="202">
        <f>ROUND(I1461*H1461,2)</f>
        <v>0</v>
      </c>
      <c r="K1461" s="198" t="s">
        <v>144</v>
      </c>
      <c r="L1461" s="41"/>
      <c r="M1461" s="203" t="s">
        <v>19</v>
      </c>
      <c r="N1461" s="204" t="s">
        <v>43</v>
      </c>
      <c r="O1461" s="77"/>
      <c r="P1461" s="205">
        <f>O1461*H1461</f>
        <v>0</v>
      </c>
      <c r="Q1461" s="205">
        <v>0</v>
      </c>
      <c r="R1461" s="205">
        <f>Q1461*H1461</f>
        <v>0</v>
      </c>
      <c r="S1461" s="205">
        <v>0</v>
      </c>
      <c r="T1461" s="206">
        <f>S1461*H1461</f>
        <v>0</v>
      </c>
      <c r="AR1461" s="15" t="s">
        <v>236</v>
      </c>
      <c r="AT1461" s="15" t="s">
        <v>140</v>
      </c>
      <c r="AU1461" s="15" t="s">
        <v>79</v>
      </c>
      <c r="AY1461" s="15" t="s">
        <v>138</v>
      </c>
      <c r="BE1461" s="207">
        <f>IF(N1461="základní",J1461,0)</f>
        <v>0</v>
      </c>
      <c r="BF1461" s="207">
        <f>IF(N1461="snížená",J1461,0)</f>
        <v>0</v>
      </c>
      <c r="BG1461" s="207">
        <f>IF(N1461="zákl. přenesená",J1461,0)</f>
        <v>0</v>
      </c>
      <c r="BH1461" s="207">
        <f>IF(N1461="sníž. přenesená",J1461,0)</f>
        <v>0</v>
      </c>
      <c r="BI1461" s="207">
        <f>IF(N1461="nulová",J1461,0)</f>
        <v>0</v>
      </c>
      <c r="BJ1461" s="15" t="s">
        <v>77</v>
      </c>
      <c r="BK1461" s="207">
        <f>ROUND(I1461*H1461,2)</f>
        <v>0</v>
      </c>
      <c r="BL1461" s="15" t="s">
        <v>236</v>
      </c>
      <c r="BM1461" s="15" t="s">
        <v>2620</v>
      </c>
    </row>
    <row r="1462" spans="2:47" s="1" customFormat="1" ht="12">
      <c r="B1462" s="36"/>
      <c r="C1462" s="37"/>
      <c r="D1462" s="208" t="s">
        <v>147</v>
      </c>
      <c r="E1462" s="37"/>
      <c r="F1462" s="209" t="s">
        <v>2621</v>
      </c>
      <c r="G1462" s="37"/>
      <c r="H1462" s="37"/>
      <c r="I1462" s="122"/>
      <c r="J1462" s="37"/>
      <c r="K1462" s="37"/>
      <c r="L1462" s="41"/>
      <c r="M1462" s="210"/>
      <c r="N1462" s="77"/>
      <c r="O1462" s="77"/>
      <c r="P1462" s="77"/>
      <c r="Q1462" s="77"/>
      <c r="R1462" s="77"/>
      <c r="S1462" s="77"/>
      <c r="T1462" s="78"/>
      <c r="AT1462" s="15" t="s">
        <v>147</v>
      </c>
      <c r="AU1462" s="15" t="s">
        <v>79</v>
      </c>
    </row>
    <row r="1463" spans="2:63" s="10" customFormat="1" ht="22.8" customHeight="1">
      <c r="B1463" s="180"/>
      <c r="C1463" s="181"/>
      <c r="D1463" s="182" t="s">
        <v>71</v>
      </c>
      <c r="E1463" s="194" t="s">
        <v>2622</v>
      </c>
      <c r="F1463" s="194" t="s">
        <v>2623</v>
      </c>
      <c r="G1463" s="181"/>
      <c r="H1463" s="181"/>
      <c r="I1463" s="184"/>
      <c r="J1463" s="195">
        <f>BK1463</f>
        <v>0</v>
      </c>
      <c r="K1463" s="181"/>
      <c r="L1463" s="186"/>
      <c r="M1463" s="187"/>
      <c r="N1463" s="188"/>
      <c r="O1463" s="188"/>
      <c r="P1463" s="189">
        <f>SUM(P1464:P1495)</f>
        <v>0</v>
      </c>
      <c r="Q1463" s="188"/>
      <c r="R1463" s="189">
        <f>SUM(R1464:R1495)</f>
        <v>0.030285299999999994</v>
      </c>
      <c r="S1463" s="188"/>
      <c r="T1463" s="190">
        <f>SUM(T1464:T1495)</f>
        <v>0</v>
      </c>
      <c r="AR1463" s="191" t="s">
        <v>79</v>
      </c>
      <c r="AT1463" s="192" t="s">
        <v>71</v>
      </c>
      <c r="AU1463" s="192" t="s">
        <v>77</v>
      </c>
      <c r="AY1463" s="191" t="s">
        <v>138</v>
      </c>
      <c r="BK1463" s="193">
        <f>SUM(BK1464:BK1495)</f>
        <v>0</v>
      </c>
    </row>
    <row r="1464" spans="2:65" s="1" customFormat="1" ht="16.5" customHeight="1">
      <c r="B1464" s="36"/>
      <c r="C1464" s="196" t="s">
        <v>2624</v>
      </c>
      <c r="D1464" s="196" t="s">
        <v>140</v>
      </c>
      <c r="E1464" s="197" t="s">
        <v>2625</v>
      </c>
      <c r="F1464" s="198" t="s">
        <v>2626</v>
      </c>
      <c r="G1464" s="199" t="s">
        <v>167</v>
      </c>
      <c r="H1464" s="200">
        <v>97.563</v>
      </c>
      <c r="I1464" s="201"/>
      <c r="J1464" s="202">
        <f>ROUND(I1464*H1464,2)</f>
        <v>0</v>
      </c>
      <c r="K1464" s="198" t="s">
        <v>144</v>
      </c>
      <c r="L1464" s="41"/>
      <c r="M1464" s="203" t="s">
        <v>19</v>
      </c>
      <c r="N1464" s="204" t="s">
        <v>43</v>
      </c>
      <c r="O1464" s="77"/>
      <c r="P1464" s="205">
        <f>O1464*H1464</f>
        <v>0</v>
      </c>
      <c r="Q1464" s="205">
        <v>0</v>
      </c>
      <c r="R1464" s="205">
        <f>Q1464*H1464</f>
        <v>0</v>
      </c>
      <c r="S1464" s="205">
        <v>0</v>
      </c>
      <c r="T1464" s="206">
        <f>S1464*H1464</f>
        <v>0</v>
      </c>
      <c r="AR1464" s="15" t="s">
        <v>236</v>
      </c>
      <c r="AT1464" s="15" t="s">
        <v>140</v>
      </c>
      <c r="AU1464" s="15" t="s">
        <v>79</v>
      </c>
      <c r="AY1464" s="15" t="s">
        <v>138</v>
      </c>
      <c r="BE1464" s="207">
        <f>IF(N1464="základní",J1464,0)</f>
        <v>0</v>
      </c>
      <c r="BF1464" s="207">
        <f>IF(N1464="snížená",J1464,0)</f>
        <v>0</v>
      </c>
      <c r="BG1464" s="207">
        <f>IF(N1464="zákl. přenesená",J1464,0)</f>
        <v>0</v>
      </c>
      <c r="BH1464" s="207">
        <f>IF(N1464="sníž. přenesená",J1464,0)</f>
        <v>0</v>
      </c>
      <c r="BI1464" s="207">
        <f>IF(N1464="nulová",J1464,0)</f>
        <v>0</v>
      </c>
      <c r="BJ1464" s="15" t="s">
        <v>77</v>
      </c>
      <c r="BK1464" s="207">
        <f>ROUND(I1464*H1464,2)</f>
        <v>0</v>
      </c>
      <c r="BL1464" s="15" t="s">
        <v>236</v>
      </c>
      <c r="BM1464" s="15" t="s">
        <v>2627</v>
      </c>
    </row>
    <row r="1465" spans="2:47" s="1" customFormat="1" ht="12">
      <c r="B1465" s="36"/>
      <c r="C1465" s="37"/>
      <c r="D1465" s="208" t="s">
        <v>147</v>
      </c>
      <c r="E1465" s="37"/>
      <c r="F1465" s="209" t="s">
        <v>2628</v>
      </c>
      <c r="G1465" s="37"/>
      <c r="H1465" s="37"/>
      <c r="I1465" s="122"/>
      <c r="J1465" s="37"/>
      <c r="K1465" s="37"/>
      <c r="L1465" s="41"/>
      <c r="M1465" s="210"/>
      <c r="N1465" s="77"/>
      <c r="O1465" s="77"/>
      <c r="P1465" s="77"/>
      <c r="Q1465" s="77"/>
      <c r="R1465" s="77"/>
      <c r="S1465" s="77"/>
      <c r="T1465" s="78"/>
      <c r="AT1465" s="15" t="s">
        <v>147</v>
      </c>
      <c r="AU1465" s="15" t="s">
        <v>79</v>
      </c>
    </row>
    <row r="1466" spans="2:51" s="11" customFormat="1" ht="12">
      <c r="B1466" s="211"/>
      <c r="C1466" s="212"/>
      <c r="D1466" s="208" t="s">
        <v>149</v>
      </c>
      <c r="E1466" s="213" t="s">
        <v>19</v>
      </c>
      <c r="F1466" s="214" t="s">
        <v>2629</v>
      </c>
      <c r="G1466" s="212"/>
      <c r="H1466" s="215">
        <v>23.76</v>
      </c>
      <c r="I1466" s="216"/>
      <c r="J1466" s="212"/>
      <c r="K1466" s="212"/>
      <c r="L1466" s="217"/>
      <c r="M1466" s="218"/>
      <c r="N1466" s="219"/>
      <c r="O1466" s="219"/>
      <c r="P1466" s="219"/>
      <c r="Q1466" s="219"/>
      <c r="R1466" s="219"/>
      <c r="S1466" s="219"/>
      <c r="T1466" s="220"/>
      <c r="AT1466" s="221" t="s">
        <v>149</v>
      </c>
      <c r="AU1466" s="221" t="s">
        <v>79</v>
      </c>
      <c r="AV1466" s="11" t="s">
        <v>79</v>
      </c>
      <c r="AW1466" s="11" t="s">
        <v>33</v>
      </c>
      <c r="AX1466" s="11" t="s">
        <v>72</v>
      </c>
      <c r="AY1466" s="221" t="s">
        <v>138</v>
      </c>
    </row>
    <row r="1467" spans="2:51" s="11" customFormat="1" ht="12">
      <c r="B1467" s="211"/>
      <c r="C1467" s="212"/>
      <c r="D1467" s="208" t="s">
        <v>149</v>
      </c>
      <c r="E1467" s="213" t="s">
        <v>19</v>
      </c>
      <c r="F1467" s="214" t="s">
        <v>2630</v>
      </c>
      <c r="G1467" s="212"/>
      <c r="H1467" s="215">
        <v>1.76</v>
      </c>
      <c r="I1467" s="216"/>
      <c r="J1467" s="212"/>
      <c r="K1467" s="212"/>
      <c r="L1467" s="217"/>
      <c r="M1467" s="218"/>
      <c r="N1467" s="219"/>
      <c r="O1467" s="219"/>
      <c r="P1467" s="219"/>
      <c r="Q1467" s="219"/>
      <c r="R1467" s="219"/>
      <c r="S1467" s="219"/>
      <c r="T1467" s="220"/>
      <c r="AT1467" s="221" t="s">
        <v>149</v>
      </c>
      <c r="AU1467" s="221" t="s">
        <v>79</v>
      </c>
      <c r="AV1467" s="11" t="s">
        <v>79</v>
      </c>
      <c r="AW1467" s="11" t="s">
        <v>33</v>
      </c>
      <c r="AX1467" s="11" t="s">
        <v>72</v>
      </c>
      <c r="AY1467" s="221" t="s">
        <v>138</v>
      </c>
    </row>
    <row r="1468" spans="2:51" s="11" customFormat="1" ht="12">
      <c r="B1468" s="211"/>
      <c r="C1468" s="212"/>
      <c r="D1468" s="208" t="s">
        <v>149</v>
      </c>
      <c r="E1468" s="213" t="s">
        <v>19</v>
      </c>
      <c r="F1468" s="214" t="s">
        <v>2631</v>
      </c>
      <c r="G1468" s="212"/>
      <c r="H1468" s="215">
        <v>14.08</v>
      </c>
      <c r="I1468" s="216"/>
      <c r="J1468" s="212"/>
      <c r="K1468" s="212"/>
      <c r="L1468" s="217"/>
      <c r="M1468" s="218"/>
      <c r="N1468" s="219"/>
      <c r="O1468" s="219"/>
      <c r="P1468" s="219"/>
      <c r="Q1468" s="219"/>
      <c r="R1468" s="219"/>
      <c r="S1468" s="219"/>
      <c r="T1468" s="220"/>
      <c r="AT1468" s="221" t="s">
        <v>149</v>
      </c>
      <c r="AU1468" s="221" t="s">
        <v>79</v>
      </c>
      <c r="AV1468" s="11" t="s">
        <v>79</v>
      </c>
      <c r="AW1468" s="11" t="s">
        <v>33</v>
      </c>
      <c r="AX1468" s="11" t="s">
        <v>72</v>
      </c>
      <c r="AY1468" s="221" t="s">
        <v>138</v>
      </c>
    </row>
    <row r="1469" spans="2:51" s="11" customFormat="1" ht="12">
      <c r="B1469" s="211"/>
      <c r="C1469" s="212"/>
      <c r="D1469" s="208" t="s">
        <v>149</v>
      </c>
      <c r="E1469" s="213" t="s">
        <v>19</v>
      </c>
      <c r="F1469" s="214" t="s">
        <v>2632</v>
      </c>
      <c r="G1469" s="212"/>
      <c r="H1469" s="215">
        <v>18.363</v>
      </c>
      <c r="I1469" s="216"/>
      <c r="J1469" s="212"/>
      <c r="K1469" s="212"/>
      <c r="L1469" s="217"/>
      <c r="M1469" s="218"/>
      <c r="N1469" s="219"/>
      <c r="O1469" s="219"/>
      <c r="P1469" s="219"/>
      <c r="Q1469" s="219"/>
      <c r="R1469" s="219"/>
      <c r="S1469" s="219"/>
      <c r="T1469" s="220"/>
      <c r="AT1469" s="221" t="s">
        <v>149</v>
      </c>
      <c r="AU1469" s="221" t="s">
        <v>79</v>
      </c>
      <c r="AV1469" s="11" t="s">
        <v>79</v>
      </c>
      <c r="AW1469" s="11" t="s">
        <v>33</v>
      </c>
      <c r="AX1469" s="11" t="s">
        <v>72</v>
      </c>
      <c r="AY1469" s="221" t="s">
        <v>138</v>
      </c>
    </row>
    <row r="1470" spans="2:51" s="11" customFormat="1" ht="12">
      <c r="B1470" s="211"/>
      <c r="C1470" s="212"/>
      <c r="D1470" s="208" t="s">
        <v>149</v>
      </c>
      <c r="E1470" s="213" t="s">
        <v>19</v>
      </c>
      <c r="F1470" s="214" t="s">
        <v>2633</v>
      </c>
      <c r="G1470" s="212"/>
      <c r="H1470" s="215">
        <v>11.34</v>
      </c>
      <c r="I1470" s="216"/>
      <c r="J1470" s="212"/>
      <c r="K1470" s="212"/>
      <c r="L1470" s="217"/>
      <c r="M1470" s="218"/>
      <c r="N1470" s="219"/>
      <c r="O1470" s="219"/>
      <c r="P1470" s="219"/>
      <c r="Q1470" s="219"/>
      <c r="R1470" s="219"/>
      <c r="S1470" s="219"/>
      <c r="T1470" s="220"/>
      <c r="AT1470" s="221" t="s">
        <v>149</v>
      </c>
      <c r="AU1470" s="221" t="s">
        <v>79</v>
      </c>
      <c r="AV1470" s="11" t="s">
        <v>79</v>
      </c>
      <c r="AW1470" s="11" t="s">
        <v>33</v>
      </c>
      <c r="AX1470" s="11" t="s">
        <v>72</v>
      </c>
      <c r="AY1470" s="221" t="s">
        <v>138</v>
      </c>
    </row>
    <row r="1471" spans="2:51" s="11" customFormat="1" ht="12">
      <c r="B1471" s="211"/>
      <c r="C1471" s="212"/>
      <c r="D1471" s="208" t="s">
        <v>149</v>
      </c>
      <c r="E1471" s="213" t="s">
        <v>19</v>
      </c>
      <c r="F1471" s="214" t="s">
        <v>2634</v>
      </c>
      <c r="G1471" s="212"/>
      <c r="H1471" s="215">
        <v>13.26</v>
      </c>
      <c r="I1471" s="216"/>
      <c r="J1471" s="212"/>
      <c r="K1471" s="212"/>
      <c r="L1471" s="217"/>
      <c r="M1471" s="218"/>
      <c r="N1471" s="219"/>
      <c r="O1471" s="219"/>
      <c r="P1471" s="219"/>
      <c r="Q1471" s="219"/>
      <c r="R1471" s="219"/>
      <c r="S1471" s="219"/>
      <c r="T1471" s="220"/>
      <c r="AT1471" s="221" t="s">
        <v>149</v>
      </c>
      <c r="AU1471" s="221" t="s">
        <v>79</v>
      </c>
      <c r="AV1471" s="11" t="s">
        <v>79</v>
      </c>
      <c r="AW1471" s="11" t="s">
        <v>33</v>
      </c>
      <c r="AX1471" s="11" t="s">
        <v>72</v>
      </c>
      <c r="AY1471" s="221" t="s">
        <v>138</v>
      </c>
    </row>
    <row r="1472" spans="2:51" s="11" customFormat="1" ht="12">
      <c r="B1472" s="211"/>
      <c r="C1472" s="212"/>
      <c r="D1472" s="208" t="s">
        <v>149</v>
      </c>
      <c r="E1472" s="213" t="s">
        <v>19</v>
      </c>
      <c r="F1472" s="214" t="s">
        <v>2635</v>
      </c>
      <c r="G1472" s="212"/>
      <c r="H1472" s="215">
        <v>15</v>
      </c>
      <c r="I1472" s="216"/>
      <c r="J1472" s="212"/>
      <c r="K1472" s="212"/>
      <c r="L1472" s="217"/>
      <c r="M1472" s="218"/>
      <c r="N1472" s="219"/>
      <c r="O1472" s="219"/>
      <c r="P1472" s="219"/>
      <c r="Q1472" s="219"/>
      <c r="R1472" s="219"/>
      <c r="S1472" s="219"/>
      <c r="T1472" s="220"/>
      <c r="AT1472" s="221" t="s">
        <v>149</v>
      </c>
      <c r="AU1472" s="221" t="s">
        <v>79</v>
      </c>
      <c r="AV1472" s="11" t="s">
        <v>79</v>
      </c>
      <c r="AW1472" s="11" t="s">
        <v>33</v>
      </c>
      <c r="AX1472" s="11" t="s">
        <v>72</v>
      </c>
      <c r="AY1472" s="221" t="s">
        <v>138</v>
      </c>
    </row>
    <row r="1473" spans="2:65" s="1" customFormat="1" ht="16.5" customHeight="1">
      <c r="B1473" s="36"/>
      <c r="C1473" s="196" t="s">
        <v>2636</v>
      </c>
      <c r="D1473" s="196" t="s">
        <v>140</v>
      </c>
      <c r="E1473" s="197" t="s">
        <v>2637</v>
      </c>
      <c r="F1473" s="198" t="s">
        <v>2638</v>
      </c>
      <c r="G1473" s="199" t="s">
        <v>167</v>
      </c>
      <c r="H1473" s="200">
        <v>97.563</v>
      </c>
      <c r="I1473" s="201"/>
      <c r="J1473" s="202">
        <f>ROUND(I1473*H1473,2)</f>
        <v>0</v>
      </c>
      <c r="K1473" s="198" t="s">
        <v>144</v>
      </c>
      <c r="L1473" s="41"/>
      <c r="M1473" s="203" t="s">
        <v>19</v>
      </c>
      <c r="N1473" s="204" t="s">
        <v>43</v>
      </c>
      <c r="O1473" s="77"/>
      <c r="P1473" s="205">
        <f>O1473*H1473</f>
        <v>0</v>
      </c>
      <c r="Q1473" s="205">
        <v>0.00014</v>
      </c>
      <c r="R1473" s="205">
        <f>Q1473*H1473</f>
        <v>0.013658819999999999</v>
      </c>
      <c r="S1473" s="205">
        <v>0</v>
      </c>
      <c r="T1473" s="206">
        <f>S1473*H1473</f>
        <v>0</v>
      </c>
      <c r="AR1473" s="15" t="s">
        <v>236</v>
      </c>
      <c r="AT1473" s="15" t="s">
        <v>140</v>
      </c>
      <c r="AU1473" s="15" t="s">
        <v>79</v>
      </c>
      <c r="AY1473" s="15" t="s">
        <v>138</v>
      </c>
      <c r="BE1473" s="207">
        <f>IF(N1473="základní",J1473,0)</f>
        <v>0</v>
      </c>
      <c r="BF1473" s="207">
        <f>IF(N1473="snížená",J1473,0)</f>
        <v>0</v>
      </c>
      <c r="BG1473" s="207">
        <f>IF(N1473="zákl. přenesená",J1473,0)</f>
        <v>0</v>
      </c>
      <c r="BH1473" s="207">
        <f>IF(N1473="sníž. přenesená",J1473,0)</f>
        <v>0</v>
      </c>
      <c r="BI1473" s="207">
        <f>IF(N1473="nulová",J1473,0)</f>
        <v>0</v>
      </c>
      <c r="BJ1473" s="15" t="s">
        <v>77</v>
      </c>
      <c r="BK1473" s="207">
        <f>ROUND(I1473*H1473,2)</f>
        <v>0</v>
      </c>
      <c r="BL1473" s="15" t="s">
        <v>236</v>
      </c>
      <c r="BM1473" s="15" t="s">
        <v>2639</v>
      </c>
    </row>
    <row r="1474" spans="2:47" s="1" customFormat="1" ht="12">
      <c r="B1474" s="36"/>
      <c r="C1474" s="37"/>
      <c r="D1474" s="208" t="s">
        <v>147</v>
      </c>
      <c r="E1474" s="37"/>
      <c r="F1474" s="209" t="s">
        <v>2640</v>
      </c>
      <c r="G1474" s="37"/>
      <c r="H1474" s="37"/>
      <c r="I1474" s="122"/>
      <c r="J1474" s="37"/>
      <c r="K1474" s="37"/>
      <c r="L1474" s="41"/>
      <c r="M1474" s="210"/>
      <c r="N1474" s="77"/>
      <c r="O1474" s="77"/>
      <c r="P1474" s="77"/>
      <c r="Q1474" s="77"/>
      <c r="R1474" s="77"/>
      <c r="S1474" s="77"/>
      <c r="T1474" s="78"/>
      <c r="AT1474" s="15" t="s">
        <v>147</v>
      </c>
      <c r="AU1474" s="15" t="s">
        <v>79</v>
      </c>
    </row>
    <row r="1475" spans="2:65" s="1" customFormat="1" ht="16.5" customHeight="1">
      <c r="B1475" s="36"/>
      <c r="C1475" s="196" t="s">
        <v>2641</v>
      </c>
      <c r="D1475" s="196" t="s">
        <v>140</v>
      </c>
      <c r="E1475" s="197" t="s">
        <v>2642</v>
      </c>
      <c r="F1475" s="198" t="s">
        <v>2643</v>
      </c>
      <c r="G1475" s="199" t="s">
        <v>167</v>
      </c>
      <c r="H1475" s="200">
        <v>53.986</v>
      </c>
      <c r="I1475" s="201"/>
      <c r="J1475" s="202">
        <f>ROUND(I1475*H1475,2)</f>
        <v>0</v>
      </c>
      <c r="K1475" s="198" t="s">
        <v>144</v>
      </c>
      <c r="L1475" s="41"/>
      <c r="M1475" s="203" t="s">
        <v>19</v>
      </c>
      <c r="N1475" s="204" t="s">
        <v>43</v>
      </c>
      <c r="O1475" s="77"/>
      <c r="P1475" s="205">
        <f>O1475*H1475</f>
        <v>0</v>
      </c>
      <c r="Q1475" s="205">
        <v>7E-05</v>
      </c>
      <c r="R1475" s="205">
        <f>Q1475*H1475</f>
        <v>0.0037790199999999993</v>
      </c>
      <c r="S1475" s="205">
        <v>0</v>
      </c>
      <c r="T1475" s="206">
        <f>S1475*H1475</f>
        <v>0</v>
      </c>
      <c r="AR1475" s="15" t="s">
        <v>236</v>
      </c>
      <c r="AT1475" s="15" t="s">
        <v>140</v>
      </c>
      <c r="AU1475" s="15" t="s">
        <v>79</v>
      </c>
      <c r="AY1475" s="15" t="s">
        <v>138</v>
      </c>
      <c r="BE1475" s="207">
        <f>IF(N1475="základní",J1475,0)</f>
        <v>0</v>
      </c>
      <c r="BF1475" s="207">
        <f>IF(N1475="snížená",J1475,0)</f>
        <v>0</v>
      </c>
      <c r="BG1475" s="207">
        <f>IF(N1475="zákl. přenesená",J1475,0)</f>
        <v>0</v>
      </c>
      <c r="BH1475" s="207">
        <f>IF(N1475="sníž. přenesená",J1475,0)</f>
        <v>0</v>
      </c>
      <c r="BI1475" s="207">
        <f>IF(N1475="nulová",J1475,0)</f>
        <v>0</v>
      </c>
      <c r="BJ1475" s="15" t="s">
        <v>77</v>
      </c>
      <c r="BK1475" s="207">
        <f>ROUND(I1475*H1475,2)</f>
        <v>0</v>
      </c>
      <c r="BL1475" s="15" t="s">
        <v>236</v>
      </c>
      <c r="BM1475" s="15" t="s">
        <v>2644</v>
      </c>
    </row>
    <row r="1476" spans="2:47" s="1" customFormat="1" ht="12">
      <c r="B1476" s="36"/>
      <c r="C1476" s="37"/>
      <c r="D1476" s="208" t="s">
        <v>147</v>
      </c>
      <c r="E1476" s="37"/>
      <c r="F1476" s="209" t="s">
        <v>2645</v>
      </c>
      <c r="G1476" s="37"/>
      <c r="H1476" s="37"/>
      <c r="I1476" s="122"/>
      <c r="J1476" s="37"/>
      <c r="K1476" s="37"/>
      <c r="L1476" s="41"/>
      <c r="M1476" s="210"/>
      <c r="N1476" s="77"/>
      <c r="O1476" s="77"/>
      <c r="P1476" s="77"/>
      <c r="Q1476" s="77"/>
      <c r="R1476" s="77"/>
      <c r="S1476" s="77"/>
      <c r="T1476" s="78"/>
      <c r="AT1476" s="15" t="s">
        <v>147</v>
      </c>
      <c r="AU1476" s="15" t="s">
        <v>79</v>
      </c>
    </row>
    <row r="1477" spans="2:51" s="11" customFormat="1" ht="12">
      <c r="B1477" s="211"/>
      <c r="C1477" s="212"/>
      <c r="D1477" s="208" t="s">
        <v>149</v>
      </c>
      <c r="E1477" s="213" t="s">
        <v>19</v>
      </c>
      <c r="F1477" s="214" t="s">
        <v>2646</v>
      </c>
      <c r="G1477" s="212"/>
      <c r="H1477" s="215">
        <v>6.435</v>
      </c>
      <c r="I1477" s="216"/>
      <c r="J1477" s="212"/>
      <c r="K1477" s="212"/>
      <c r="L1477" s="217"/>
      <c r="M1477" s="218"/>
      <c r="N1477" s="219"/>
      <c r="O1477" s="219"/>
      <c r="P1477" s="219"/>
      <c r="Q1477" s="219"/>
      <c r="R1477" s="219"/>
      <c r="S1477" s="219"/>
      <c r="T1477" s="220"/>
      <c r="AT1477" s="221" t="s">
        <v>149</v>
      </c>
      <c r="AU1477" s="221" t="s">
        <v>79</v>
      </c>
      <c r="AV1477" s="11" t="s">
        <v>79</v>
      </c>
      <c r="AW1477" s="11" t="s">
        <v>33</v>
      </c>
      <c r="AX1477" s="11" t="s">
        <v>72</v>
      </c>
      <c r="AY1477" s="221" t="s">
        <v>138</v>
      </c>
    </row>
    <row r="1478" spans="2:51" s="11" customFormat="1" ht="12">
      <c r="B1478" s="211"/>
      <c r="C1478" s="212"/>
      <c r="D1478" s="208" t="s">
        <v>149</v>
      </c>
      <c r="E1478" s="213" t="s">
        <v>19</v>
      </c>
      <c r="F1478" s="214" t="s">
        <v>2647</v>
      </c>
      <c r="G1478" s="212"/>
      <c r="H1478" s="215">
        <v>16.5</v>
      </c>
      <c r="I1478" s="216"/>
      <c r="J1478" s="212"/>
      <c r="K1478" s="212"/>
      <c r="L1478" s="217"/>
      <c r="M1478" s="218"/>
      <c r="N1478" s="219"/>
      <c r="O1478" s="219"/>
      <c r="P1478" s="219"/>
      <c r="Q1478" s="219"/>
      <c r="R1478" s="219"/>
      <c r="S1478" s="219"/>
      <c r="T1478" s="220"/>
      <c r="AT1478" s="221" t="s">
        <v>149</v>
      </c>
      <c r="AU1478" s="221" t="s">
        <v>79</v>
      </c>
      <c r="AV1478" s="11" t="s">
        <v>79</v>
      </c>
      <c r="AW1478" s="11" t="s">
        <v>33</v>
      </c>
      <c r="AX1478" s="11" t="s">
        <v>72</v>
      </c>
      <c r="AY1478" s="221" t="s">
        <v>138</v>
      </c>
    </row>
    <row r="1479" spans="2:51" s="11" customFormat="1" ht="12">
      <c r="B1479" s="211"/>
      <c r="C1479" s="212"/>
      <c r="D1479" s="208" t="s">
        <v>149</v>
      </c>
      <c r="E1479" s="213" t="s">
        <v>19</v>
      </c>
      <c r="F1479" s="214" t="s">
        <v>2648</v>
      </c>
      <c r="G1479" s="212"/>
      <c r="H1479" s="215">
        <v>16.32</v>
      </c>
      <c r="I1479" s="216"/>
      <c r="J1479" s="212"/>
      <c r="K1479" s="212"/>
      <c r="L1479" s="217"/>
      <c r="M1479" s="218"/>
      <c r="N1479" s="219"/>
      <c r="O1479" s="219"/>
      <c r="P1479" s="219"/>
      <c r="Q1479" s="219"/>
      <c r="R1479" s="219"/>
      <c r="S1479" s="219"/>
      <c r="T1479" s="220"/>
      <c r="AT1479" s="221" t="s">
        <v>149</v>
      </c>
      <c r="AU1479" s="221" t="s">
        <v>79</v>
      </c>
      <c r="AV1479" s="11" t="s">
        <v>79</v>
      </c>
      <c r="AW1479" s="11" t="s">
        <v>33</v>
      </c>
      <c r="AX1479" s="11" t="s">
        <v>72</v>
      </c>
      <c r="AY1479" s="221" t="s">
        <v>138</v>
      </c>
    </row>
    <row r="1480" spans="2:51" s="11" customFormat="1" ht="12">
      <c r="B1480" s="211"/>
      <c r="C1480" s="212"/>
      <c r="D1480" s="208" t="s">
        <v>149</v>
      </c>
      <c r="E1480" s="213" t="s">
        <v>19</v>
      </c>
      <c r="F1480" s="214" t="s">
        <v>2649</v>
      </c>
      <c r="G1480" s="212"/>
      <c r="H1480" s="215">
        <v>13.6</v>
      </c>
      <c r="I1480" s="216"/>
      <c r="J1480" s="212"/>
      <c r="K1480" s="212"/>
      <c r="L1480" s="217"/>
      <c r="M1480" s="218"/>
      <c r="N1480" s="219"/>
      <c r="O1480" s="219"/>
      <c r="P1480" s="219"/>
      <c r="Q1480" s="219"/>
      <c r="R1480" s="219"/>
      <c r="S1480" s="219"/>
      <c r="T1480" s="220"/>
      <c r="AT1480" s="221" t="s">
        <v>149</v>
      </c>
      <c r="AU1480" s="221" t="s">
        <v>79</v>
      </c>
      <c r="AV1480" s="11" t="s">
        <v>79</v>
      </c>
      <c r="AW1480" s="11" t="s">
        <v>33</v>
      </c>
      <c r="AX1480" s="11" t="s">
        <v>72</v>
      </c>
      <c r="AY1480" s="221" t="s">
        <v>138</v>
      </c>
    </row>
    <row r="1481" spans="2:51" s="11" customFormat="1" ht="12">
      <c r="B1481" s="211"/>
      <c r="C1481" s="212"/>
      <c r="D1481" s="208" t="s">
        <v>149</v>
      </c>
      <c r="E1481" s="213" t="s">
        <v>19</v>
      </c>
      <c r="F1481" s="214" t="s">
        <v>2650</v>
      </c>
      <c r="G1481" s="212"/>
      <c r="H1481" s="215">
        <v>1.131</v>
      </c>
      <c r="I1481" s="216"/>
      <c r="J1481" s="212"/>
      <c r="K1481" s="212"/>
      <c r="L1481" s="217"/>
      <c r="M1481" s="218"/>
      <c r="N1481" s="219"/>
      <c r="O1481" s="219"/>
      <c r="P1481" s="219"/>
      <c r="Q1481" s="219"/>
      <c r="R1481" s="219"/>
      <c r="S1481" s="219"/>
      <c r="T1481" s="220"/>
      <c r="AT1481" s="221" t="s">
        <v>149</v>
      </c>
      <c r="AU1481" s="221" t="s">
        <v>79</v>
      </c>
      <c r="AV1481" s="11" t="s">
        <v>79</v>
      </c>
      <c r="AW1481" s="11" t="s">
        <v>33</v>
      </c>
      <c r="AX1481" s="11" t="s">
        <v>72</v>
      </c>
      <c r="AY1481" s="221" t="s">
        <v>138</v>
      </c>
    </row>
    <row r="1482" spans="2:65" s="1" customFormat="1" ht="16.5" customHeight="1">
      <c r="B1482" s="36"/>
      <c r="C1482" s="196" t="s">
        <v>2651</v>
      </c>
      <c r="D1482" s="196" t="s">
        <v>140</v>
      </c>
      <c r="E1482" s="197" t="s">
        <v>2652</v>
      </c>
      <c r="F1482" s="198" t="s">
        <v>2653</v>
      </c>
      <c r="G1482" s="199" t="s">
        <v>167</v>
      </c>
      <c r="H1482" s="200">
        <v>53.986</v>
      </c>
      <c r="I1482" s="201"/>
      <c r="J1482" s="202">
        <f>ROUND(I1482*H1482,2)</f>
        <v>0</v>
      </c>
      <c r="K1482" s="198" t="s">
        <v>144</v>
      </c>
      <c r="L1482" s="41"/>
      <c r="M1482" s="203" t="s">
        <v>19</v>
      </c>
      <c r="N1482" s="204" t="s">
        <v>43</v>
      </c>
      <c r="O1482" s="77"/>
      <c r="P1482" s="205">
        <f>O1482*H1482</f>
        <v>0</v>
      </c>
      <c r="Q1482" s="205">
        <v>0.00014</v>
      </c>
      <c r="R1482" s="205">
        <f>Q1482*H1482</f>
        <v>0.0075580399999999985</v>
      </c>
      <c r="S1482" s="205">
        <v>0</v>
      </c>
      <c r="T1482" s="206">
        <f>S1482*H1482</f>
        <v>0</v>
      </c>
      <c r="AR1482" s="15" t="s">
        <v>236</v>
      </c>
      <c r="AT1482" s="15" t="s">
        <v>140</v>
      </c>
      <c r="AU1482" s="15" t="s">
        <v>79</v>
      </c>
      <c r="AY1482" s="15" t="s">
        <v>138</v>
      </c>
      <c r="BE1482" s="207">
        <f>IF(N1482="základní",J1482,0)</f>
        <v>0</v>
      </c>
      <c r="BF1482" s="207">
        <f>IF(N1482="snížená",J1482,0)</f>
        <v>0</v>
      </c>
      <c r="BG1482" s="207">
        <f>IF(N1482="zákl. přenesená",J1482,0)</f>
        <v>0</v>
      </c>
      <c r="BH1482" s="207">
        <f>IF(N1482="sníž. přenesená",J1482,0)</f>
        <v>0</v>
      </c>
      <c r="BI1482" s="207">
        <f>IF(N1482="nulová",J1482,0)</f>
        <v>0</v>
      </c>
      <c r="BJ1482" s="15" t="s">
        <v>77</v>
      </c>
      <c r="BK1482" s="207">
        <f>ROUND(I1482*H1482,2)</f>
        <v>0</v>
      </c>
      <c r="BL1482" s="15" t="s">
        <v>236</v>
      </c>
      <c r="BM1482" s="15" t="s">
        <v>2654</v>
      </c>
    </row>
    <row r="1483" spans="2:47" s="1" customFormat="1" ht="12">
      <c r="B1483" s="36"/>
      <c r="C1483" s="37"/>
      <c r="D1483" s="208" t="s">
        <v>147</v>
      </c>
      <c r="E1483" s="37"/>
      <c r="F1483" s="209" t="s">
        <v>2655</v>
      </c>
      <c r="G1483" s="37"/>
      <c r="H1483" s="37"/>
      <c r="I1483" s="122"/>
      <c r="J1483" s="37"/>
      <c r="K1483" s="37"/>
      <c r="L1483" s="41"/>
      <c r="M1483" s="210"/>
      <c r="N1483" s="77"/>
      <c r="O1483" s="77"/>
      <c r="P1483" s="77"/>
      <c r="Q1483" s="77"/>
      <c r="R1483" s="77"/>
      <c r="S1483" s="77"/>
      <c r="T1483" s="78"/>
      <c r="AT1483" s="15" t="s">
        <v>147</v>
      </c>
      <c r="AU1483" s="15" t="s">
        <v>79</v>
      </c>
    </row>
    <row r="1484" spans="2:65" s="1" customFormat="1" ht="16.5" customHeight="1">
      <c r="B1484" s="36"/>
      <c r="C1484" s="196" t="s">
        <v>2656</v>
      </c>
      <c r="D1484" s="196" t="s">
        <v>140</v>
      </c>
      <c r="E1484" s="197" t="s">
        <v>2657</v>
      </c>
      <c r="F1484" s="198" t="s">
        <v>2658</v>
      </c>
      <c r="G1484" s="199" t="s">
        <v>167</v>
      </c>
      <c r="H1484" s="200">
        <v>1.131</v>
      </c>
      <c r="I1484" s="201"/>
      <c r="J1484" s="202">
        <f>ROUND(I1484*H1484,2)</f>
        <v>0</v>
      </c>
      <c r="K1484" s="198" t="s">
        <v>144</v>
      </c>
      <c r="L1484" s="41"/>
      <c r="M1484" s="203" t="s">
        <v>19</v>
      </c>
      <c r="N1484" s="204" t="s">
        <v>43</v>
      </c>
      <c r="O1484" s="77"/>
      <c r="P1484" s="205">
        <f>O1484*H1484</f>
        <v>0</v>
      </c>
      <c r="Q1484" s="205">
        <v>0.00162</v>
      </c>
      <c r="R1484" s="205">
        <f>Q1484*H1484</f>
        <v>0.0018322199999999999</v>
      </c>
      <c r="S1484" s="205">
        <v>0</v>
      </c>
      <c r="T1484" s="206">
        <f>S1484*H1484</f>
        <v>0</v>
      </c>
      <c r="AR1484" s="15" t="s">
        <v>236</v>
      </c>
      <c r="AT1484" s="15" t="s">
        <v>140</v>
      </c>
      <c r="AU1484" s="15" t="s">
        <v>79</v>
      </c>
      <c r="AY1484" s="15" t="s">
        <v>138</v>
      </c>
      <c r="BE1484" s="207">
        <f>IF(N1484="základní",J1484,0)</f>
        <v>0</v>
      </c>
      <c r="BF1484" s="207">
        <f>IF(N1484="snížená",J1484,0)</f>
        <v>0</v>
      </c>
      <c r="BG1484" s="207">
        <f>IF(N1484="zákl. přenesená",J1484,0)</f>
        <v>0</v>
      </c>
      <c r="BH1484" s="207">
        <f>IF(N1484="sníž. přenesená",J1484,0)</f>
        <v>0</v>
      </c>
      <c r="BI1484" s="207">
        <f>IF(N1484="nulová",J1484,0)</f>
        <v>0</v>
      </c>
      <c r="BJ1484" s="15" t="s">
        <v>77</v>
      </c>
      <c r="BK1484" s="207">
        <f>ROUND(I1484*H1484,2)</f>
        <v>0</v>
      </c>
      <c r="BL1484" s="15" t="s">
        <v>236</v>
      </c>
      <c r="BM1484" s="15" t="s">
        <v>2659</v>
      </c>
    </row>
    <row r="1485" spans="2:47" s="1" customFormat="1" ht="12">
      <c r="B1485" s="36"/>
      <c r="C1485" s="37"/>
      <c r="D1485" s="208" t="s">
        <v>147</v>
      </c>
      <c r="E1485" s="37"/>
      <c r="F1485" s="209" t="s">
        <v>2660</v>
      </c>
      <c r="G1485" s="37"/>
      <c r="H1485" s="37"/>
      <c r="I1485" s="122"/>
      <c r="J1485" s="37"/>
      <c r="K1485" s="37"/>
      <c r="L1485" s="41"/>
      <c r="M1485" s="210"/>
      <c r="N1485" s="77"/>
      <c r="O1485" s="77"/>
      <c r="P1485" s="77"/>
      <c r="Q1485" s="77"/>
      <c r="R1485" s="77"/>
      <c r="S1485" s="77"/>
      <c r="T1485" s="78"/>
      <c r="AT1485" s="15" t="s">
        <v>147</v>
      </c>
      <c r="AU1485" s="15" t="s">
        <v>79</v>
      </c>
    </row>
    <row r="1486" spans="2:51" s="11" customFormat="1" ht="12">
      <c r="B1486" s="211"/>
      <c r="C1486" s="212"/>
      <c r="D1486" s="208" t="s">
        <v>149</v>
      </c>
      <c r="E1486" s="213" t="s">
        <v>19</v>
      </c>
      <c r="F1486" s="214" t="s">
        <v>2650</v>
      </c>
      <c r="G1486" s="212"/>
      <c r="H1486" s="215">
        <v>1.131</v>
      </c>
      <c r="I1486" s="216"/>
      <c r="J1486" s="212"/>
      <c r="K1486" s="212"/>
      <c r="L1486" s="217"/>
      <c r="M1486" s="218"/>
      <c r="N1486" s="219"/>
      <c r="O1486" s="219"/>
      <c r="P1486" s="219"/>
      <c r="Q1486" s="219"/>
      <c r="R1486" s="219"/>
      <c r="S1486" s="219"/>
      <c r="T1486" s="220"/>
      <c r="AT1486" s="221" t="s">
        <v>149</v>
      </c>
      <c r="AU1486" s="221" t="s">
        <v>79</v>
      </c>
      <c r="AV1486" s="11" t="s">
        <v>79</v>
      </c>
      <c r="AW1486" s="11" t="s">
        <v>33</v>
      </c>
      <c r="AX1486" s="11" t="s">
        <v>72</v>
      </c>
      <c r="AY1486" s="221" t="s">
        <v>138</v>
      </c>
    </row>
    <row r="1487" spans="2:65" s="1" customFormat="1" ht="16.5" customHeight="1">
      <c r="B1487" s="36"/>
      <c r="C1487" s="196" t="s">
        <v>2661</v>
      </c>
      <c r="D1487" s="196" t="s">
        <v>140</v>
      </c>
      <c r="E1487" s="197" t="s">
        <v>2662</v>
      </c>
      <c r="F1487" s="198" t="s">
        <v>2663</v>
      </c>
      <c r="G1487" s="199" t="s">
        <v>167</v>
      </c>
      <c r="H1487" s="200">
        <v>4.02</v>
      </c>
      <c r="I1487" s="201"/>
      <c r="J1487" s="202">
        <f>ROUND(I1487*H1487,2)</f>
        <v>0</v>
      </c>
      <c r="K1487" s="198" t="s">
        <v>144</v>
      </c>
      <c r="L1487" s="41"/>
      <c r="M1487" s="203" t="s">
        <v>19</v>
      </c>
      <c r="N1487" s="204" t="s">
        <v>43</v>
      </c>
      <c r="O1487" s="77"/>
      <c r="P1487" s="205">
        <f>O1487*H1487</f>
        <v>0</v>
      </c>
      <c r="Q1487" s="205">
        <v>0</v>
      </c>
      <c r="R1487" s="205">
        <f>Q1487*H1487</f>
        <v>0</v>
      </c>
      <c r="S1487" s="205">
        <v>0</v>
      </c>
      <c r="T1487" s="206">
        <f>S1487*H1487</f>
        <v>0</v>
      </c>
      <c r="AR1487" s="15" t="s">
        <v>236</v>
      </c>
      <c r="AT1487" s="15" t="s">
        <v>140</v>
      </c>
      <c r="AU1487" s="15" t="s">
        <v>79</v>
      </c>
      <c r="AY1487" s="15" t="s">
        <v>138</v>
      </c>
      <c r="BE1487" s="207">
        <f>IF(N1487="základní",J1487,0)</f>
        <v>0</v>
      </c>
      <c r="BF1487" s="207">
        <f>IF(N1487="snížená",J1487,0)</f>
        <v>0</v>
      </c>
      <c r="BG1487" s="207">
        <f>IF(N1487="zákl. přenesená",J1487,0)</f>
        <v>0</v>
      </c>
      <c r="BH1487" s="207">
        <f>IF(N1487="sníž. přenesená",J1487,0)</f>
        <v>0</v>
      </c>
      <c r="BI1487" s="207">
        <f>IF(N1487="nulová",J1487,0)</f>
        <v>0</v>
      </c>
      <c r="BJ1487" s="15" t="s">
        <v>77</v>
      </c>
      <c r="BK1487" s="207">
        <f>ROUND(I1487*H1487,2)</f>
        <v>0</v>
      </c>
      <c r="BL1487" s="15" t="s">
        <v>236</v>
      </c>
      <c r="BM1487" s="15" t="s">
        <v>2664</v>
      </c>
    </row>
    <row r="1488" spans="2:47" s="1" customFormat="1" ht="12">
      <c r="B1488" s="36"/>
      <c r="C1488" s="37"/>
      <c r="D1488" s="208" t="s">
        <v>147</v>
      </c>
      <c r="E1488" s="37"/>
      <c r="F1488" s="209" t="s">
        <v>2665</v>
      </c>
      <c r="G1488" s="37"/>
      <c r="H1488" s="37"/>
      <c r="I1488" s="122"/>
      <c r="J1488" s="37"/>
      <c r="K1488" s="37"/>
      <c r="L1488" s="41"/>
      <c r="M1488" s="210"/>
      <c r="N1488" s="77"/>
      <c r="O1488" s="77"/>
      <c r="P1488" s="77"/>
      <c r="Q1488" s="77"/>
      <c r="R1488" s="77"/>
      <c r="S1488" s="77"/>
      <c r="T1488" s="78"/>
      <c r="AT1488" s="15" t="s">
        <v>147</v>
      </c>
      <c r="AU1488" s="15" t="s">
        <v>79</v>
      </c>
    </row>
    <row r="1489" spans="2:51" s="11" customFormat="1" ht="12">
      <c r="B1489" s="211"/>
      <c r="C1489" s="212"/>
      <c r="D1489" s="208" t="s">
        <v>149</v>
      </c>
      <c r="E1489" s="213" t="s">
        <v>19</v>
      </c>
      <c r="F1489" s="214" t="s">
        <v>2666</v>
      </c>
      <c r="G1489" s="212"/>
      <c r="H1489" s="215">
        <v>4.02</v>
      </c>
      <c r="I1489" s="216"/>
      <c r="J1489" s="212"/>
      <c r="K1489" s="212"/>
      <c r="L1489" s="217"/>
      <c r="M1489" s="218"/>
      <c r="N1489" s="219"/>
      <c r="O1489" s="219"/>
      <c r="P1489" s="219"/>
      <c r="Q1489" s="219"/>
      <c r="R1489" s="219"/>
      <c r="S1489" s="219"/>
      <c r="T1489" s="220"/>
      <c r="AT1489" s="221" t="s">
        <v>149</v>
      </c>
      <c r="AU1489" s="221" t="s">
        <v>79</v>
      </c>
      <c r="AV1489" s="11" t="s">
        <v>79</v>
      </c>
      <c r="AW1489" s="11" t="s">
        <v>33</v>
      </c>
      <c r="AX1489" s="11" t="s">
        <v>72</v>
      </c>
      <c r="AY1489" s="221" t="s">
        <v>138</v>
      </c>
    </row>
    <row r="1490" spans="2:65" s="1" customFormat="1" ht="16.5" customHeight="1">
      <c r="B1490" s="36"/>
      <c r="C1490" s="196" t="s">
        <v>2667</v>
      </c>
      <c r="D1490" s="196" t="s">
        <v>140</v>
      </c>
      <c r="E1490" s="197" t="s">
        <v>2668</v>
      </c>
      <c r="F1490" s="198" t="s">
        <v>2669</v>
      </c>
      <c r="G1490" s="199" t="s">
        <v>167</v>
      </c>
      <c r="H1490" s="200">
        <v>4.02</v>
      </c>
      <c r="I1490" s="201"/>
      <c r="J1490" s="202">
        <f>ROUND(I1490*H1490,2)</f>
        <v>0</v>
      </c>
      <c r="K1490" s="198" t="s">
        <v>144</v>
      </c>
      <c r="L1490" s="41"/>
      <c r="M1490" s="203" t="s">
        <v>19</v>
      </c>
      <c r="N1490" s="204" t="s">
        <v>43</v>
      </c>
      <c r="O1490" s="77"/>
      <c r="P1490" s="205">
        <f>O1490*H1490</f>
        <v>0</v>
      </c>
      <c r="Q1490" s="205">
        <v>0.00036</v>
      </c>
      <c r="R1490" s="205">
        <f>Q1490*H1490</f>
        <v>0.0014471999999999998</v>
      </c>
      <c r="S1490" s="205">
        <v>0</v>
      </c>
      <c r="T1490" s="206">
        <f>S1490*H1490</f>
        <v>0</v>
      </c>
      <c r="AR1490" s="15" t="s">
        <v>236</v>
      </c>
      <c r="AT1490" s="15" t="s">
        <v>140</v>
      </c>
      <c r="AU1490" s="15" t="s">
        <v>79</v>
      </c>
      <c r="AY1490" s="15" t="s">
        <v>138</v>
      </c>
      <c r="BE1490" s="207">
        <f>IF(N1490="základní",J1490,0)</f>
        <v>0</v>
      </c>
      <c r="BF1490" s="207">
        <f>IF(N1490="snížená",J1490,0)</f>
        <v>0</v>
      </c>
      <c r="BG1490" s="207">
        <f>IF(N1490="zákl. přenesená",J1490,0)</f>
        <v>0</v>
      </c>
      <c r="BH1490" s="207">
        <f>IF(N1490="sníž. přenesená",J1490,0)</f>
        <v>0</v>
      </c>
      <c r="BI1490" s="207">
        <f>IF(N1490="nulová",J1490,0)</f>
        <v>0</v>
      </c>
      <c r="BJ1490" s="15" t="s">
        <v>77</v>
      </c>
      <c r="BK1490" s="207">
        <f>ROUND(I1490*H1490,2)</f>
        <v>0</v>
      </c>
      <c r="BL1490" s="15" t="s">
        <v>236</v>
      </c>
      <c r="BM1490" s="15" t="s">
        <v>2670</v>
      </c>
    </row>
    <row r="1491" spans="2:47" s="1" customFormat="1" ht="12">
      <c r="B1491" s="36"/>
      <c r="C1491" s="37"/>
      <c r="D1491" s="208" t="s">
        <v>147</v>
      </c>
      <c r="E1491" s="37"/>
      <c r="F1491" s="209" t="s">
        <v>2671</v>
      </c>
      <c r="G1491" s="37"/>
      <c r="H1491" s="37"/>
      <c r="I1491" s="122"/>
      <c r="J1491" s="37"/>
      <c r="K1491" s="37"/>
      <c r="L1491" s="41"/>
      <c r="M1491" s="210"/>
      <c r="N1491" s="77"/>
      <c r="O1491" s="77"/>
      <c r="P1491" s="77"/>
      <c r="Q1491" s="77"/>
      <c r="R1491" s="77"/>
      <c r="S1491" s="77"/>
      <c r="T1491" s="78"/>
      <c r="AT1491" s="15" t="s">
        <v>147</v>
      </c>
      <c r="AU1491" s="15" t="s">
        <v>79</v>
      </c>
    </row>
    <row r="1492" spans="2:65" s="1" customFormat="1" ht="16.5" customHeight="1">
      <c r="B1492" s="36"/>
      <c r="C1492" s="196" t="s">
        <v>2672</v>
      </c>
      <c r="D1492" s="196" t="s">
        <v>140</v>
      </c>
      <c r="E1492" s="197" t="s">
        <v>2673</v>
      </c>
      <c r="F1492" s="198" t="s">
        <v>2674</v>
      </c>
      <c r="G1492" s="199" t="s">
        <v>167</v>
      </c>
      <c r="H1492" s="200">
        <v>4.02</v>
      </c>
      <c r="I1492" s="201"/>
      <c r="J1492" s="202">
        <f>ROUND(I1492*H1492,2)</f>
        <v>0</v>
      </c>
      <c r="K1492" s="198" t="s">
        <v>144</v>
      </c>
      <c r="L1492" s="41"/>
      <c r="M1492" s="203" t="s">
        <v>19</v>
      </c>
      <c r="N1492" s="204" t="s">
        <v>43</v>
      </c>
      <c r="O1492" s="77"/>
      <c r="P1492" s="205">
        <f>O1492*H1492</f>
        <v>0</v>
      </c>
      <c r="Q1492" s="205">
        <v>0.0005</v>
      </c>
      <c r="R1492" s="205">
        <f>Q1492*H1492</f>
        <v>0.0020099999999999996</v>
      </c>
      <c r="S1492" s="205">
        <v>0</v>
      </c>
      <c r="T1492" s="206">
        <f>S1492*H1492</f>
        <v>0</v>
      </c>
      <c r="AR1492" s="15" t="s">
        <v>236</v>
      </c>
      <c r="AT1492" s="15" t="s">
        <v>140</v>
      </c>
      <c r="AU1492" s="15" t="s">
        <v>79</v>
      </c>
      <c r="AY1492" s="15" t="s">
        <v>138</v>
      </c>
      <c r="BE1492" s="207">
        <f>IF(N1492="základní",J1492,0)</f>
        <v>0</v>
      </c>
      <c r="BF1492" s="207">
        <f>IF(N1492="snížená",J1492,0)</f>
        <v>0</v>
      </c>
      <c r="BG1492" s="207">
        <f>IF(N1492="zákl. přenesená",J1492,0)</f>
        <v>0</v>
      </c>
      <c r="BH1492" s="207">
        <f>IF(N1492="sníž. přenesená",J1492,0)</f>
        <v>0</v>
      </c>
      <c r="BI1492" s="207">
        <f>IF(N1492="nulová",J1492,0)</f>
        <v>0</v>
      </c>
      <c r="BJ1492" s="15" t="s">
        <v>77</v>
      </c>
      <c r="BK1492" s="207">
        <f>ROUND(I1492*H1492,2)</f>
        <v>0</v>
      </c>
      <c r="BL1492" s="15" t="s">
        <v>236</v>
      </c>
      <c r="BM1492" s="15" t="s">
        <v>2675</v>
      </c>
    </row>
    <row r="1493" spans="2:47" s="1" customFormat="1" ht="12">
      <c r="B1493" s="36"/>
      <c r="C1493" s="37"/>
      <c r="D1493" s="208" t="s">
        <v>147</v>
      </c>
      <c r="E1493" s="37"/>
      <c r="F1493" s="209" t="s">
        <v>2676</v>
      </c>
      <c r="G1493" s="37"/>
      <c r="H1493" s="37"/>
      <c r="I1493" s="122"/>
      <c r="J1493" s="37"/>
      <c r="K1493" s="37"/>
      <c r="L1493" s="41"/>
      <c r="M1493" s="210"/>
      <c r="N1493" s="77"/>
      <c r="O1493" s="77"/>
      <c r="P1493" s="77"/>
      <c r="Q1493" s="77"/>
      <c r="R1493" s="77"/>
      <c r="S1493" s="77"/>
      <c r="T1493" s="78"/>
      <c r="AT1493" s="15" t="s">
        <v>147</v>
      </c>
      <c r="AU1493" s="15" t="s">
        <v>79</v>
      </c>
    </row>
    <row r="1494" spans="2:65" s="1" customFormat="1" ht="16.5" customHeight="1">
      <c r="B1494" s="36"/>
      <c r="C1494" s="196" t="s">
        <v>2677</v>
      </c>
      <c r="D1494" s="196" t="s">
        <v>140</v>
      </c>
      <c r="E1494" s="197" t="s">
        <v>2678</v>
      </c>
      <c r="F1494" s="198" t="s">
        <v>2679</v>
      </c>
      <c r="G1494" s="199" t="s">
        <v>360</v>
      </c>
      <c r="H1494" s="200">
        <v>4</v>
      </c>
      <c r="I1494" s="201"/>
      <c r="J1494" s="202">
        <f>ROUND(I1494*H1494,2)</f>
        <v>0</v>
      </c>
      <c r="K1494" s="198" t="s">
        <v>19</v>
      </c>
      <c r="L1494" s="41"/>
      <c r="M1494" s="203" t="s">
        <v>19</v>
      </c>
      <c r="N1494" s="204" t="s">
        <v>43</v>
      </c>
      <c r="O1494" s="77"/>
      <c r="P1494" s="205">
        <f>O1494*H1494</f>
        <v>0</v>
      </c>
      <c r="Q1494" s="205">
        <v>0</v>
      </c>
      <c r="R1494" s="205">
        <f>Q1494*H1494</f>
        <v>0</v>
      </c>
      <c r="S1494" s="205">
        <v>0</v>
      </c>
      <c r="T1494" s="206">
        <f>S1494*H1494</f>
        <v>0</v>
      </c>
      <c r="AR1494" s="15" t="s">
        <v>236</v>
      </c>
      <c r="AT1494" s="15" t="s">
        <v>140</v>
      </c>
      <c r="AU1494" s="15" t="s">
        <v>79</v>
      </c>
      <c r="AY1494" s="15" t="s">
        <v>138</v>
      </c>
      <c r="BE1494" s="207">
        <f>IF(N1494="základní",J1494,0)</f>
        <v>0</v>
      </c>
      <c r="BF1494" s="207">
        <f>IF(N1494="snížená",J1494,0)</f>
        <v>0</v>
      </c>
      <c r="BG1494" s="207">
        <f>IF(N1494="zákl. přenesená",J1494,0)</f>
        <v>0</v>
      </c>
      <c r="BH1494" s="207">
        <f>IF(N1494="sníž. přenesená",J1494,0)</f>
        <v>0</v>
      </c>
      <c r="BI1494" s="207">
        <f>IF(N1494="nulová",J1494,0)</f>
        <v>0</v>
      </c>
      <c r="BJ1494" s="15" t="s">
        <v>77</v>
      </c>
      <c r="BK1494" s="207">
        <f>ROUND(I1494*H1494,2)</f>
        <v>0</v>
      </c>
      <c r="BL1494" s="15" t="s">
        <v>236</v>
      </c>
      <c r="BM1494" s="15" t="s">
        <v>2680</v>
      </c>
    </row>
    <row r="1495" spans="2:47" s="1" customFormat="1" ht="12">
      <c r="B1495" s="36"/>
      <c r="C1495" s="37"/>
      <c r="D1495" s="208" t="s">
        <v>147</v>
      </c>
      <c r="E1495" s="37"/>
      <c r="F1495" s="209" t="s">
        <v>2679</v>
      </c>
      <c r="G1495" s="37"/>
      <c r="H1495" s="37"/>
      <c r="I1495" s="122"/>
      <c r="J1495" s="37"/>
      <c r="K1495" s="37"/>
      <c r="L1495" s="41"/>
      <c r="M1495" s="210"/>
      <c r="N1495" s="77"/>
      <c r="O1495" s="77"/>
      <c r="P1495" s="77"/>
      <c r="Q1495" s="77"/>
      <c r="R1495" s="77"/>
      <c r="S1495" s="77"/>
      <c r="T1495" s="78"/>
      <c r="AT1495" s="15" t="s">
        <v>147</v>
      </c>
      <c r="AU1495" s="15" t="s">
        <v>79</v>
      </c>
    </row>
    <row r="1496" spans="2:63" s="10" customFormat="1" ht="22.8" customHeight="1">
      <c r="B1496" s="180"/>
      <c r="C1496" s="181"/>
      <c r="D1496" s="182" t="s">
        <v>71</v>
      </c>
      <c r="E1496" s="194" t="s">
        <v>2681</v>
      </c>
      <c r="F1496" s="194" t="s">
        <v>2682</v>
      </c>
      <c r="G1496" s="181"/>
      <c r="H1496" s="181"/>
      <c r="I1496" s="184"/>
      <c r="J1496" s="195">
        <f>BK1496</f>
        <v>0</v>
      </c>
      <c r="K1496" s="181"/>
      <c r="L1496" s="186"/>
      <c r="M1496" s="187"/>
      <c r="N1496" s="188"/>
      <c r="O1496" s="188"/>
      <c r="P1496" s="189">
        <f>SUM(P1497:P1509)</f>
        <v>0</v>
      </c>
      <c r="Q1496" s="188"/>
      <c r="R1496" s="189">
        <f>SUM(R1497:R1509)</f>
        <v>0.07918954</v>
      </c>
      <c r="S1496" s="188"/>
      <c r="T1496" s="190">
        <f>SUM(T1497:T1509)</f>
        <v>0</v>
      </c>
      <c r="AR1496" s="191" t="s">
        <v>79</v>
      </c>
      <c r="AT1496" s="192" t="s">
        <v>71</v>
      </c>
      <c r="AU1496" s="192" t="s">
        <v>77</v>
      </c>
      <c r="AY1496" s="191" t="s">
        <v>138</v>
      </c>
      <c r="BK1496" s="193">
        <f>SUM(BK1497:BK1509)</f>
        <v>0</v>
      </c>
    </row>
    <row r="1497" spans="2:65" s="1" customFormat="1" ht="16.5" customHeight="1">
      <c r="B1497" s="36"/>
      <c r="C1497" s="196" t="s">
        <v>2683</v>
      </c>
      <c r="D1497" s="196" t="s">
        <v>140</v>
      </c>
      <c r="E1497" s="197" t="s">
        <v>2684</v>
      </c>
      <c r="F1497" s="198" t="s">
        <v>2685</v>
      </c>
      <c r="G1497" s="199" t="s">
        <v>167</v>
      </c>
      <c r="H1497" s="200">
        <v>146.018</v>
      </c>
      <c r="I1497" s="201"/>
      <c r="J1497" s="202">
        <f>ROUND(I1497*H1497,2)</f>
        <v>0</v>
      </c>
      <c r="K1497" s="198" t="s">
        <v>144</v>
      </c>
      <c r="L1497" s="41"/>
      <c r="M1497" s="203" t="s">
        <v>19</v>
      </c>
      <c r="N1497" s="204" t="s">
        <v>43</v>
      </c>
      <c r="O1497" s="77"/>
      <c r="P1497" s="205">
        <f>O1497*H1497</f>
        <v>0</v>
      </c>
      <c r="Q1497" s="205">
        <v>0.0002</v>
      </c>
      <c r="R1497" s="205">
        <f>Q1497*H1497</f>
        <v>0.029203600000000003</v>
      </c>
      <c r="S1497" s="205">
        <v>0</v>
      </c>
      <c r="T1497" s="206">
        <f>S1497*H1497</f>
        <v>0</v>
      </c>
      <c r="AR1497" s="15" t="s">
        <v>236</v>
      </c>
      <c r="AT1497" s="15" t="s">
        <v>140</v>
      </c>
      <c r="AU1497" s="15" t="s">
        <v>79</v>
      </c>
      <c r="AY1497" s="15" t="s">
        <v>138</v>
      </c>
      <c r="BE1497" s="207">
        <f>IF(N1497="základní",J1497,0)</f>
        <v>0</v>
      </c>
      <c r="BF1497" s="207">
        <f>IF(N1497="snížená",J1497,0)</f>
        <v>0</v>
      </c>
      <c r="BG1497" s="207">
        <f>IF(N1497="zákl. přenesená",J1497,0)</f>
        <v>0</v>
      </c>
      <c r="BH1497" s="207">
        <f>IF(N1497="sníž. přenesená",J1497,0)</f>
        <v>0</v>
      </c>
      <c r="BI1497" s="207">
        <f>IF(N1497="nulová",J1497,0)</f>
        <v>0</v>
      </c>
      <c r="BJ1497" s="15" t="s">
        <v>77</v>
      </c>
      <c r="BK1497" s="207">
        <f>ROUND(I1497*H1497,2)</f>
        <v>0</v>
      </c>
      <c r="BL1497" s="15" t="s">
        <v>236</v>
      </c>
      <c r="BM1497" s="15" t="s">
        <v>2686</v>
      </c>
    </row>
    <row r="1498" spans="2:47" s="1" customFormat="1" ht="12">
      <c r="B1498" s="36"/>
      <c r="C1498" s="37"/>
      <c r="D1498" s="208" t="s">
        <v>147</v>
      </c>
      <c r="E1498" s="37"/>
      <c r="F1498" s="209" t="s">
        <v>2687</v>
      </c>
      <c r="G1498" s="37"/>
      <c r="H1498" s="37"/>
      <c r="I1498" s="122"/>
      <c r="J1498" s="37"/>
      <c r="K1498" s="37"/>
      <c r="L1498" s="41"/>
      <c r="M1498" s="210"/>
      <c r="N1498" s="77"/>
      <c r="O1498" s="77"/>
      <c r="P1498" s="77"/>
      <c r="Q1498" s="77"/>
      <c r="R1498" s="77"/>
      <c r="S1498" s="77"/>
      <c r="T1498" s="78"/>
      <c r="AT1498" s="15" t="s">
        <v>147</v>
      </c>
      <c r="AU1498" s="15" t="s">
        <v>79</v>
      </c>
    </row>
    <row r="1499" spans="2:51" s="11" customFormat="1" ht="12">
      <c r="B1499" s="211"/>
      <c r="C1499" s="212"/>
      <c r="D1499" s="208" t="s">
        <v>149</v>
      </c>
      <c r="E1499" s="213" t="s">
        <v>19</v>
      </c>
      <c r="F1499" s="214" t="s">
        <v>487</v>
      </c>
      <c r="G1499" s="212"/>
      <c r="H1499" s="215">
        <v>168.218</v>
      </c>
      <c r="I1499" s="216"/>
      <c r="J1499" s="212"/>
      <c r="K1499" s="212"/>
      <c r="L1499" s="217"/>
      <c r="M1499" s="218"/>
      <c r="N1499" s="219"/>
      <c r="O1499" s="219"/>
      <c r="P1499" s="219"/>
      <c r="Q1499" s="219"/>
      <c r="R1499" s="219"/>
      <c r="S1499" s="219"/>
      <c r="T1499" s="220"/>
      <c r="AT1499" s="221" t="s">
        <v>149</v>
      </c>
      <c r="AU1499" s="221" t="s">
        <v>79</v>
      </c>
      <c r="AV1499" s="11" t="s">
        <v>79</v>
      </c>
      <c r="AW1499" s="11" t="s">
        <v>33</v>
      </c>
      <c r="AX1499" s="11" t="s">
        <v>72</v>
      </c>
      <c r="AY1499" s="221" t="s">
        <v>138</v>
      </c>
    </row>
    <row r="1500" spans="2:51" s="11" customFormat="1" ht="12">
      <c r="B1500" s="211"/>
      <c r="C1500" s="212"/>
      <c r="D1500" s="208" t="s">
        <v>149</v>
      </c>
      <c r="E1500" s="213" t="s">
        <v>19</v>
      </c>
      <c r="F1500" s="214" t="s">
        <v>488</v>
      </c>
      <c r="G1500" s="212"/>
      <c r="H1500" s="215">
        <v>-37.2</v>
      </c>
      <c r="I1500" s="216"/>
      <c r="J1500" s="212"/>
      <c r="K1500" s="212"/>
      <c r="L1500" s="217"/>
      <c r="M1500" s="218"/>
      <c r="N1500" s="219"/>
      <c r="O1500" s="219"/>
      <c r="P1500" s="219"/>
      <c r="Q1500" s="219"/>
      <c r="R1500" s="219"/>
      <c r="S1500" s="219"/>
      <c r="T1500" s="220"/>
      <c r="AT1500" s="221" t="s">
        <v>149</v>
      </c>
      <c r="AU1500" s="221" t="s">
        <v>79</v>
      </c>
      <c r="AV1500" s="11" t="s">
        <v>79</v>
      </c>
      <c r="AW1500" s="11" t="s">
        <v>33</v>
      </c>
      <c r="AX1500" s="11" t="s">
        <v>72</v>
      </c>
      <c r="AY1500" s="221" t="s">
        <v>138</v>
      </c>
    </row>
    <row r="1501" spans="2:51" s="11" customFormat="1" ht="12">
      <c r="B1501" s="211"/>
      <c r="C1501" s="212"/>
      <c r="D1501" s="208" t="s">
        <v>149</v>
      </c>
      <c r="E1501" s="213" t="s">
        <v>19</v>
      </c>
      <c r="F1501" s="214" t="s">
        <v>2688</v>
      </c>
      <c r="G1501" s="212"/>
      <c r="H1501" s="215">
        <v>15</v>
      </c>
      <c r="I1501" s="216"/>
      <c r="J1501" s="212"/>
      <c r="K1501" s="212"/>
      <c r="L1501" s="217"/>
      <c r="M1501" s="218"/>
      <c r="N1501" s="219"/>
      <c r="O1501" s="219"/>
      <c r="P1501" s="219"/>
      <c r="Q1501" s="219"/>
      <c r="R1501" s="219"/>
      <c r="S1501" s="219"/>
      <c r="T1501" s="220"/>
      <c r="AT1501" s="221" t="s">
        <v>149</v>
      </c>
      <c r="AU1501" s="221" t="s">
        <v>79</v>
      </c>
      <c r="AV1501" s="11" t="s">
        <v>79</v>
      </c>
      <c r="AW1501" s="11" t="s">
        <v>33</v>
      </c>
      <c r="AX1501" s="11" t="s">
        <v>72</v>
      </c>
      <c r="AY1501" s="221" t="s">
        <v>138</v>
      </c>
    </row>
    <row r="1502" spans="2:65" s="1" customFormat="1" ht="16.5" customHeight="1">
      <c r="B1502" s="36"/>
      <c r="C1502" s="196" t="s">
        <v>2689</v>
      </c>
      <c r="D1502" s="196" t="s">
        <v>140</v>
      </c>
      <c r="E1502" s="197" t="s">
        <v>2690</v>
      </c>
      <c r="F1502" s="198" t="s">
        <v>2691</v>
      </c>
      <c r="G1502" s="199" t="s">
        <v>167</v>
      </c>
      <c r="H1502" s="200">
        <v>146.018</v>
      </c>
      <c r="I1502" s="201"/>
      <c r="J1502" s="202">
        <f>ROUND(I1502*H1502,2)</f>
        <v>0</v>
      </c>
      <c r="K1502" s="198" t="s">
        <v>144</v>
      </c>
      <c r="L1502" s="41"/>
      <c r="M1502" s="203" t="s">
        <v>19</v>
      </c>
      <c r="N1502" s="204" t="s">
        <v>43</v>
      </c>
      <c r="O1502" s="77"/>
      <c r="P1502" s="205">
        <f>O1502*H1502</f>
        <v>0</v>
      </c>
      <c r="Q1502" s="205">
        <v>0.00033</v>
      </c>
      <c r="R1502" s="205">
        <f>Q1502*H1502</f>
        <v>0.04818594</v>
      </c>
      <c r="S1502" s="205">
        <v>0</v>
      </c>
      <c r="T1502" s="206">
        <f>S1502*H1502</f>
        <v>0</v>
      </c>
      <c r="AR1502" s="15" t="s">
        <v>236</v>
      </c>
      <c r="AT1502" s="15" t="s">
        <v>140</v>
      </c>
      <c r="AU1502" s="15" t="s">
        <v>79</v>
      </c>
      <c r="AY1502" s="15" t="s">
        <v>138</v>
      </c>
      <c r="BE1502" s="207">
        <f>IF(N1502="základní",J1502,0)</f>
        <v>0</v>
      </c>
      <c r="BF1502" s="207">
        <f>IF(N1502="snížená",J1502,0)</f>
        <v>0</v>
      </c>
      <c r="BG1502" s="207">
        <f>IF(N1502="zákl. přenesená",J1502,0)</f>
        <v>0</v>
      </c>
      <c r="BH1502" s="207">
        <f>IF(N1502="sníž. přenesená",J1502,0)</f>
        <v>0</v>
      </c>
      <c r="BI1502" s="207">
        <f>IF(N1502="nulová",J1502,0)</f>
        <v>0</v>
      </c>
      <c r="BJ1502" s="15" t="s">
        <v>77</v>
      </c>
      <c r="BK1502" s="207">
        <f>ROUND(I1502*H1502,2)</f>
        <v>0</v>
      </c>
      <c r="BL1502" s="15" t="s">
        <v>236</v>
      </c>
      <c r="BM1502" s="15" t="s">
        <v>2692</v>
      </c>
    </row>
    <row r="1503" spans="2:47" s="1" customFormat="1" ht="12">
      <c r="B1503" s="36"/>
      <c r="C1503" s="37"/>
      <c r="D1503" s="208" t="s">
        <v>147</v>
      </c>
      <c r="E1503" s="37"/>
      <c r="F1503" s="209" t="s">
        <v>2693</v>
      </c>
      <c r="G1503" s="37"/>
      <c r="H1503" s="37"/>
      <c r="I1503" s="122"/>
      <c r="J1503" s="37"/>
      <c r="K1503" s="37"/>
      <c r="L1503" s="41"/>
      <c r="M1503" s="210"/>
      <c r="N1503" s="77"/>
      <c r="O1503" s="77"/>
      <c r="P1503" s="77"/>
      <c r="Q1503" s="77"/>
      <c r="R1503" s="77"/>
      <c r="S1503" s="77"/>
      <c r="T1503" s="78"/>
      <c r="AT1503" s="15" t="s">
        <v>147</v>
      </c>
      <c r="AU1503" s="15" t="s">
        <v>79</v>
      </c>
    </row>
    <row r="1504" spans="2:65" s="1" customFormat="1" ht="16.5" customHeight="1">
      <c r="B1504" s="36"/>
      <c r="C1504" s="196" t="s">
        <v>2694</v>
      </c>
      <c r="D1504" s="196" t="s">
        <v>140</v>
      </c>
      <c r="E1504" s="197" t="s">
        <v>2695</v>
      </c>
      <c r="F1504" s="198" t="s">
        <v>2696</v>
      </c>
      <c r="G1504" s="199" t="s">
        <v>167</v>
      </c>
      <c r="H1504" s="200">
        <v>30</v>
      </c>
      <c r="I1504" s="201"/>
      <c r="J1504" s="202">
        <f>ROUND(I1504*H1504,2)</f>
        <v>0</v>
      </c>
      <c r="K1504" s="198" t="s">
        <v>144</v>
      </c>
      <c r="L1504" s="41"/>
      <c r="M1504" s="203" t="s">
        <v>19</v>
      </c>
      <c r="N1504" s="204" t="s">
        <v>43</v>
      </c>
      <c r="O1504" s="77"/>
      <c r="P1504" s="205">
        <f>O1504*H1504</f>
        <v>0</v>
      </c>
      <c r="Q1504" s="205">
        <v>0</v>
      </c>
      <c r="R1504" s="205">
        <f>Q1504*H1504</f>
        <v>0</v>
      </c>
      <c r="S1504" s="205">
        <v>0</v>
      </c>
      <c r="T1504" s="206">
        <f>S1504*H1504</f>
        <v>0</v>
      </c>
      <c r="AR1504" s="15" t="s">
        <v>236</v>
      </c>
      <c r="AT1504" s="15" t="s">
        <v>140</v>
      </c>
      <c r="AU1504" s="15" t="s">
        <v>79</v>
      </c>
      <c r="AY1504" s="15" t="s">
        <v>138</v>
      </c>
      <c r="BE1504" s="207">
        <f>IF(N1504="základní",J1504,0)</f>
        <v>0</v>
      </c>
      <c r="BF1504" s="207">
        <f>IF(N1504="snížená",J1504,0)</f>
        <v>0</v>
      </c>
      <c r="BG1504" s="207">
        <f>IF(N1504="zákl. přenesená",J1504,0)</f>
        <v>0</v>
      </c>
      <c r="BH1504" s="207">
        <f>IF(N1504="sníž. přenesená",J1504,0)</f>
        <v>0</v>
      </c>
      <c r="BI1504" s="207">
        <f>IF(N1504="nulová",J1504,0)</f>
        <v>0</v>
      </c>
      <c r="BJ1504" s="15" t="s">
        <v>77</v>
      </c>
      <c r="BK1504" s="207">
        <f>ROUND(I1504*H1504,2)</f>
        <v>0</v>
      </c>
      <c r="BL1504" s="15" t="s">
        <v>236</v>
      </c>
      <c r="BM1504" s="15" t="s">
        <v>2697</v>
      </c>
    </row>
    <row r="1505" spans="2:47" s="1" customFormat="1" ht="12">
      <c r="B1505" s="36"/>
      <c r="C1505" s="37"/>
      <c r="D1505" s="208" t="s">
        <v>147</v>
      </c>
      <c r="E1505" s="37"/>
      <c r="F1505" s="209" t="s">
        <v>2698</v>
      </c>
      <c r="G1505" s="37"/>
      <c r="H1505" s="37"/>
      <c r="I1505" s="122"/>
      <c r="J1505" s="37"/>
      <c r="K1505" s="37"/>
      <c r="L1505" s="41"/>
      <c r="M1505" s="210"/>
      <c r="N1505" s="77"/>
      <c r="O1505" s="77"/>
      <c r="P1505" s="77"/>
      <c r="Q1505" s="77"/>
      <c r="R1505" s="77"/>
      <c r="S1505" s="77"/>
      <c r="T1505" s="78"/>
      <c r="AT1505" s="15" t="s">
        <v>147</v>
      </c>
      <c r="AU1505" s="15" t="s">
        <v>79</v>
      </c>
    </row>
    <row r="1506" spans="2:65" s="1" customFormat="1" ht="16.5" customHeight="1">
      <c r="B1506" s="36"/>
      <c r="C1506" s="196" t="s">
        <v>2699</v>
      </c>
      <c r="D1506" s="196" t="s">
        <v>140</v>
      </c>
      <c r="E1506" s="197" t="s">
        <v>2700</v>
      </c>
      <c r="F1506" s="198" t="s">
        <v>2701</v>
      </c>
      <c r="G1506" s="199" t="s">
        <v>341</v>
      </c>
      <c r="H1506" s="200">
        <v>20</v>
      </c>
      <c r="I1506" s="201"/>
      <c r="J1506" s="202">
        <f>ROUND(I1506*H1506,2)</f>
        <v>0</v>
      </c>
      <c r="K1506" s="198" t="s">
        <v>144</v>
      </c>
      <c r="L1506" s="41"/>
      <c r="M1506" s="203" t="s">
        <v>19</v>
      </c>
      <c r="N1506" s="204" t="s">
        <v>43</v>
      </c>
      <c r="O1506" s="77"/>
      <c r="P1506" s="205">
        <f>O1506*H1506</f>
        <v>0</v>
      </c>
      <c r="Q1506" s="205">
        <v>0</v>
      </c>
      <c r="R1506" s="205">
        <f>Q1506*H1506</f>
        <v>0</v>
      </c>
      <c r="S1506" s="205">
        <v>0</v>
      </c>
      <c r="T1506" s="206">
        <f>S1506*H1506</f>
        <v>0</v>
      </c>
      <c r="AR1506" s="15" t="s">
        <v>236</v>
      </c>
      <c r="AT1506" s="15" t="s">
        <v>140</v>
      </c>
      <c r="AU1506" s="15" t="s">
        <v>79</v>
      </c>
      <c r="AY1506" s="15" t="s">
        <v>138</v>
      </c>
      <c r="BE1506" s="207">
        <f>IF(N1506="základní",J1506,0)</f>
        <v>0</v>
      </c>
      <c r="BF1506" s="207">
        <f>IF(N1506="snížená",J1506,0)</f>
        <v>0</v>
      </c>
      <c r="BG1506" s="207">
        <f>IF(N1506="zákl. přenesená",J1506,0)</f>
        <v>0</v>
      </c>
      <c r="BH1506" s="207">
        <f>IF(N1506="sníž. přenesená",J1506,0)</f>
        <v>0</v>
      </c>
      <c r="BI1506" s="207">
        <f>IF(N1506="nulová",J1506,0)</f>
        <v>0</v>
      </c>
      <c r="BJ1506" s="15" t="s">
        <v>77</v>
      </c>
      <c r="BK1506" s="207">
        <f>ROUND(I1506*H1506,2)</f>
        <v>0</v>
      </c>
      <c r="BL1506" s="15" t="s">
        <v>236</v>
      </c>
      <c r="BM1506" s="15" t="s">
        <v>2702</v>
      </c>
    </row>
    <row r="1507" spans="2:47" s="1" customFormat="1" ht="12">
      <c r="B1507" s="36"/>
      <c r="C1507" s="37"/>
      <c r="D1507" s="208" t="s">
        <v>147</v>
      </c>
      <c r="E1507" s="37"/>
      <c r="F1507" s="209" t="s">
        <v>2703</v>
      </c>
      <c r="G1507" s="37"/>
      <c r="H1507" s="37"/>
      <c r="I1507" s="122"/>
      <c r="J1507" s="37"/>
      <c r="K1507" s="37"/>
      <c r="L1507" s="41"/>
      <c r="M1507" s="210"/>
      <c r="N1507" s="77"/>
      <c r="O1507" s="77"/>
      <c r="P1507" s="77"/>
      <c r="Q1507" s="77"/>
      <c r="R1507" s="77"/>
      <c r="S1507" s="77"/>
      <c r="T1507" s="78"/>
      <c r="AT1507" s="15" t="s">
        <v>147</v>
      </c>
      <c r="AU1507" s="15" t="s">
        <v>79</v>
      </c>
    </row>
    <row r="1508" spans="2:65" s="1" customFormat="1" ht="16.5" customHeight="1">
      <c r="B1508" s="36"/>
      <c r="C1508" s="196" t="s">
        <v>2704</v>
      </c>
      <c r="D1508" s="196" t="s">
        <v>140</v>
      </c>
      <c r="E1508" s="197" t="s">
        <v>2705</v>
      </c>
      <c r="F1508" s="198" t="s">
        <v>2706</v>
      </c>
      <c r="G1508" s="199" t="s">
        <v>167</v>
      </c>
      <c r="H1508" s="200">
        <v>60</v>
      </c>
      <c r="I1508" s="201"/>
      <c r="J1508" s="202">
        <f>ROUND(I1508*H1508,2)</f>
        <v>0</v>
      </c>
      <c r="K1508" s="198" t="s">
        <v>144</v>
      </c>
      <c r="L1508" s="41"/>
      <c r="M1508" s="203" t="s">
        <v>19</v>
      </c>
      <c r="N1508" s="204" t="s">
        <v>43</v>
      </c>
      <c r="O1508" s="77"/>
      <c r="P1508" s="205">
        <f>O1508*H1508</f>
        <v>0</v>
      </c>
      <c r="Q1508" s="205">
        <v>3E-05</v>
      </c>
      <c r="R1508" s="205">
        <f>Q1508*H1508</f>
        <v>0.0018</v>
      </c>
      <c r="S1508" s="205">
        <v>0</v>
      </c>
      <c r="T1508" s="206">
        <f>S1508*H1508</f>
        <v>0</v>
      </c>
      <c r="AR1508" s="15" t="s">
        <v>236</v>
      </c>
      <c r="AT1508" s="15" t="s">
        <v>140</v>
      </c>
      <c r="AU1508" s="15" t="s">
        <v>79</v>
      </c>
      <c r="AY1508" s="15" t="s">
        <v>138</v>
      </c>
      <c r="BE1508" s="207">
        <f>IF(N1508="základní",J1508,0)</f>
        <v>0</v>
      </c>
      <c r="BF1508" s="207">
        <f>IF(N1508="snížená",J1508,0)</f>
        <v>0</v>
      </c>
      <c r="BG1508" s="207">
        <f>IF(N1508="zákl. přenesená",J1508,0)</f>
        <v>0</v>
      </c>
      <c r="BH1508" s="207">
        <f>IF(N1508="sníž. přenesená",J1508,0)</f>
        <v>0</v>
      </c>
      <c r="BI1508" s="207">
        <f>IF(N1508="nulová",J1508,0)</f>
        <v>0</v>
      </c>
      <c r="BJ1508" s="15" t="s">
        <v>77</v>
      </c>
      <c r="BK1508" s="207">
        <f>ROUND(I1508*H1508,2)</f>
        <v>0</v>
      </c>
      <c r="BL1508" s="15" t="s">
        <v>236</v>
      </c>
      <c r="BM1508" s="15" t="s">
        <v>2707</v>
      </c>
    </row>
    <row r="1509" spans="2:47" s="1" customFormat="1" ht="12">
      <c r="B1509" s="36"/>
      <c r="C1509" s="37"/>
      <c r="D1509" s="208" t="s">
        <v>147</v>
      </c>
      <c r="E1509" s="37"/>
      <c r="F1509" s="209" t="s">
        <v>2708</v>
      </c>
      <c r="G1509" s="37"/>
      <c r="H1509" s="37"/>
      <c r="I1509" s="122"/>
      <c r="J1509" s="37"/>
      <c r="K1509" s="37"/>
      <c r="L1509" s="41"/>
      <c r="M1509" s="210"/>
      <c r="N1509" s="77"/>
      <c r="O1509" s="77"/>
      <c r="P1509" s="77"/>
      <c r="Q1509" s="77"/>
      <c r="R1509" s="77"/>
      <c r="S1509" s="77"/>
      <c r="T1509" s="78"/>
      <c r="AT1509" s="15" t="s">
        <v>147</v>
      </c>
      <c r="AU1509" s="15" t="s">
        <v>79</v>
      </c>
    </row>
    <row r="1510" spans="2:63" s="10" customFormat="1" ht="25.9" customHeight="1">
      <c r="B1510" s="180"/>
      <c r="C1510" s="181"/>
      <c r="D1510" s="182" t="s">
        <v>71</v>
      </c>
      <c r="E1510" s="183" t="s">
        <v>213</v>
      </c>
      <c r="F1510" s="183" t="s">
        <v>2709</v>
      </c>
      <c r="G1510" s="181"/>
      <c r="H1510" s="181"/>
      <c r="I1510" s="184"/>
      <c r="J1510" s="185">
        <f>BK1510</f>
        <v>0</v>
      </c>
      <c r="K1510" s="181"/>
      <c r="L1510" s="186"/>
      <c r="M1510" s="187"/>
      <c r="N1510" s="188"/>
      <c r="O1510" s="188"/>
      <c r="P1510" s="189">
        <f>P1511</f>
        <v>0</v>
      </c>
      <c r="Q1510" s="188"/>
      <c r="R1510" s="189">
        <f>R1511</f>
        <v>0</v>
      </c>
      <c r="S1510" s="188"/>
      <c r="T1510" s="190">
        <f>T1511</f>
        <v>0</v>
      </c>
      <c r="AR1510" s="191" t="s">
        <v>158</v>
      </c>
      <c r="AT1510" s="192" t="s">
        <v>71</v>
      </c>
      <c r="AU1510" s="192" t="s">
        <v>72</v>
      </c>
      <c r="AY1510" s="191" t="s">
        <v>138</v>
      </c>
      <c r="BK1510" s="193">
        <f>BK1511</f>
        <v>0</v>
      </c>
    </row>
    <row r="1511" spans="2:63" s="10" customFormat="1" ht="22.8" customHeight="1">
      <c r="B1511" s="180"/>
      <c r="C1511" s="181"/>
      <c r="D1511" s="182" t="s">
        <v>71</v>
      </c>
      <c r="E1511" s="194" t="s">
        <v>2710</v>
      </c>
      <c r="F1511" s="194" t="s">
        <v>2711</v>
      </c>
      <c r="G1511" s="181"/>
      <c r="H1511" s="181"/>
      <c r="I1511" s="184"/>
      <c r="J1511" s="195">
        <f>BK1511</f>
        <v>0</v>
      </c>
      <c r="K1511" s="181"/>
      <c r="L1511" s="186"/>
      <c r="M1511" s="187"/>
      <c r="N1511" s="188"/>
      <c r="O1511" s="188"/>
      <c r="P1511" s="189">
        <f>SUM(P1512:P1516)</f>
        <v>0</v>
      </c>
      <c r="Q1511" s="188"/>
      <c r="R1511" s="189">
        <f>SUM(R1512:R1516)</f>
        <v>0</v>
      </c>
      <c r="S1511" s="188"/>
      <c r="T1511" s="190">
        <f>SUM(T1512:T1516)</f>
        <v>0</v>
      </c>
      <c r="AR1511" s="191" t="s">
        <v>158</v>
      </c>
      <c r="AT1511" s="192" t="s">
        <v>71</v>
      </c>
      <c r="AU1511" s="192" t="s">
        <v>77</v>
      </c>
      <c r="AY1511" s="191" t="s">
        <v>138</v>
      </c>
      <c r="BK1511" s="193">
        <f>SUM(BK1512:BK1516)</f>
        <v>0</v>
      </c>
    </row>
    <row r="1512" spans="2:65" s="1" customFormat="1" ht="16.5" customHeight="1">
      <c r="B1512" s="36"/>
      <c r="C1512" s="196" t="s">
        <v>2712</v>
      </c>
      <c r="D1512" s="196" t="s">
        <v>140</v>
      </c>
      <c r="E1512" s="197" t="s">
        <v>2402</v>
      </c>
      <c r="F1512" s="198" t="s">
        <v>2713</v>
      </c>
      <c r="G1512" s="199" t="s">
        <v>349</v>
      </c>
      <c r="H1512" s="200">
        <v>1</v>
      </c>
      <c r="I1512" s="201"/>
      <c r="J1512" s="202">
        <f>ROUND(I1512*H1512,2)</f>
        <v>0</v>
      </c>
      <c r="K1512" s="198" t="s">
        <v>19</v>
      </c>
      <c r="L1512" s="41"/>
      <c r="M1512" s="203" t="s">
        <v>19</v>
      </c>
      <c r="N1512" s="204" t="s">
        <v>43</v>
      </c>
      <c r="O1512" s="77"/>
      <c r="P1512" s="205">
        <f>O1512*H1512</f>
        <v>0</v>
      </c>
      <c r="Q1512" s="205">
        <v>0</v>
      </c>
      <c r="R1512" s="205">
        <f>Q1512*H1512</f>
        <v>0</v>
      </c>
      <c r="S1512" s="205">
        <v>0</v>
      </c>
      <c r="T1512" s="206">
        <f>S1512*H1512</f>
        <v>0</v>
      </c>
      <c r="AR1512" s="15" t="s">
        <v>538</v>
      </c>
      <c r="AT1512" s="15" t="s">
        <v>140</v>
      </c>
      <c r="AU1512" s="15" t="s">
        <v>79</v>
      </c>
      <c r="AY1512" s="15" t="s">
        <v>138</v>
      </c>
      <c r="BE1512" s="207">
        <f>IF(N1512="základní",J1512,0)</f>
        <v>0</v>
      </c>
      <c r="BF1512" s="207">
        <f>IF(N1512="snížená",J1512,0)</f>
        <v>0</v>
      </c>
      <c r="BG1512" s="207">
        <f>IF(N1512="zákl. přenesená",J1512,0)</f>
        <v>0</v>
      </c>
      <c r="BH1512" s="207">
        <f>IF(N1512="sníž. přenesená",J1512,0)</f>
        <v>0</v>
      </c>
      <c r="BI1512" s="207">
        <f>IF(N1512="nulová",J1512,0)</f>
        <v>0</v>
      </c>
      <c r="BJ1512" s="15" t="s">
        <v>77</v>
      </c>
      <c r="BK1512" s="207">
        <f>ROUND(I1512*H1512,2)</f>
        <v>0</v>
      </c>
      <c r="BL1512" s="15" t="s">
        <v>538</v>
      </c>
      <c r="BM1512" s="15" t="s">
        <v>2714</v>
      </c>
    </row>
    <row r="1513" spans="2:47" s="1" customFormat="1" ht="12">
      <c r="B1513" s="36"/>
      <c r="C1513" s="37"/>
      <c r="D1513" s="208" t="s">
        <v>147</v>
      </c>
      <c r="E1513" s="37"/>
      <c r="F1513" s="209" t="s">
        <v>2715</v>
      </c>
      <c r="G1513" s="37"/>
      <c r="H1513" s="37"/>
      <c r="I1513" s="122"/>
      <c r="J1513" s="37"/>
      <c r="K1513" s="37"/>
      <c r="L1513" s="41"/>
      <c r="M1513" s="210"/>
      <c r="N1513" s="77"/>
      <c r="O1513" s="77"/>
      <c r="P1513" s="77"/>
      <c r="Q1513" s="77"/>
      <c r="R1513" s="77"/>
      <c r="S1513" s="77"/>
      <c r="T1513" s="78"/>
      <c r="AT1513" s="15" t="s">
        <v>147</v>
      </c>
      <c r="AU1513" s="15" t="s">
        <v>79</v>
      </c>
    </row>
    <row r="1514" spans="2:47" s="1" customFormat="1" ht="12">
      <c r="B1514" s="36"/>
      <c r="C1514" s="37"/>
      <c r="D1514" s="208" t="s">
        <v>317</v>
      </c>
      <c r="E1514" s="37"/>
      <c r="F1514" s="243" t="s">
        <v>2716</v>
      </c>
      <c r="G1514" s="37"/>
      <c r="H1514" s="37"/>
      <c r="I1514" s="122"/>
      <c r="J1514" s="37"/>
      <c r="K1514" s="37"/>
      <c r="L1514" s="41"/>
      <c r="M1514" s="210"/>
      <c r="N1514" s="77"/>
      <c r="O1514" s="77"/>
      <c r="P1514" s="77"/>
      <c r="Q1514" s="77"/>
      <c r="R1514" s="77"/>
      <c r="S1514" s="77"/>
      <c r="T1514" s="78"/>
      <c r="AT1514" s="15" t="s">
        <v>317</v>
      </c>
      <c r="AU1514" s="15" t="s">
        <v>79</v>
      </c>
    </row>
    <row r="1515" spans="2:65" s="1" customFormat="1" ht="16.5" customHeight="1">
      <c r="B1515" s="36"/>
      <c r="C1515" s="196" t="s">
        <v>2717</v>
      </c>
      <c r="D1515" s="196" t="s">
        <v>140</v>
      </c>
      <c r="E1515" s="197" t="s">
        <v>2718</v>
      </c>
      <c r="F1515" s="198" t="s">
        <v>2719</v>
      </c>
      <c r="G1515" s="199" t="s">
        <v>349</v>
      </c>
      <c r="H1515" s="200">
        <v>1</v>
      </c>
      <c r="I1515" s="201"/>
      <c r="J1515" s="202">
        <f>ROUND(I1515*H1515,2)</f>
        <v>0</v>
      </c>
      <c r="K1515" s="198" t="s">
        <v>19</v>
      </c>
      <c r="L1515" s="41"/>
      <c r="M1515" s="203" t="s">
        <v>19</v>
      </c>
      <c r="N1515" s="204" t="s">
        <v>43</v>
      </c>
      <c r="O1515" s="77"/>
      <c r="P1515" s="205">
        <f>O1515*H1515</f>
        <v>0</v>
      </c>
      <c r="Q1515" s="205">
        <v>0</v>
      </c>
      <c r="R1515" s="205">
        <f>Q1515*H1515</f>
        <v>0</v>
      </c>
      <c r="S1515" s="205">
        <v>0</v>
      </c>
      <c r="T1515" s="206">
        <f>S1515*H1515</f>
        <v>0</v>
      </c>
      <c r="AR1515" s="15" t="s">
        <v>538</v>
      </c>
      <c r="AT1515" s="15" t="s">
        <v>140</v>
      </c>
      <c r="AU1515" s="15" t="s">
        <v>79</v>
      </c>
      <c r="AY1515" s="15" t="s">
        <v>138</v>
      </c>
      <c r="BE1515" s="207">
        <f>IF(N1515="základní",J1515,0)</f>
        <v>0</v>
      </c>
      <c r="BF1515" s="207">
        <f>IF(N1515="snížená",J1515,0)</f>
        <v>0</v>
      </c>
      <c r="BG1515" s="207">
        <f>IF(N1515="zákl. přenesená",J1515,0)</f>
        <v>0</v>
      </c>
      <c r="BH1515" s="207">
        <f>IF(N1515="sníž. přenesená",J1515,0)</f>
        <v>0</v>
      </c>
      <c r="BI1515" s="207">
        <f>IF(N1515="nulová",J1515,0)</f>
        <v>0</v>
      </c>
      <c r="BJ1515" s="15" t="s">
        <v>77</v>
      </c>
      <c r="BK1515" s="207">
        <f>ROUND(I1515*H1515,2)</f>
        <v>0</v>
      </c>
      <c r="BL1515" s="15" t="s">
        <v>538</v>
      </c>
      <c r="BM1515" s="15" t="s">
        <v>2720</v>
      </c>
    </row>
    <row r="1516" spans="2:47" s="1" customFormat="1" ht="12">
      <c r="B1516" s="36"/>
      <c r="C1516" s="37"/>
      <c r="D1516" s="208" t="s">
        <v>147</v>
      </c>
      <c r="E1516" s="37"/>
      <c r="F1516" s="209" t="s">
        <v>2719</v>
      </c>
      <c r="G1516" s="37"/>
      <c r="H1516" s="37"/>
      <c r="I1516" s="122"/>
      <c r="J1516" s="37"/>
      <c r="K1516" s="37"/>
      <c r="L1516" s="41"/>
      <c r="M1516" s="210"/>
      <c r="N1516" s="77"/>
      <c r="O1516" s="77"/>
      <c r="P1516" s="77"/>
      <c r="Q1516" s="77"/>
      <c r="R1516" s="77"/>
      <c r="S1516" s="77"/>
      <c r="T1516" s="78"/>
      <c r="AT1516" s="15" t="s">
        <v>147</v>
      </c>
      <c r="AU1516" s="15" t="s">
        <v>79</v>
      </c>
    </row>
    <row r="1517" spans="2:63" s="10" customFormat="1" ht="25.9" customHeight="1">
      <c r="B1517" s="180"/>
      <c r="C1517" s="181"/>
      <c r="D1517" s="182" t="s">
        <v>71</v>
      </c>
      <c r="E1517" s="183" t="s">
        <v>2721</v>
      </c>
      <c r="F1517" s="183" t="s">
        <v>2722</v>
      </c>
      <c r="G1517" s="181"/>
      <c r="H1517" s="181"/>
      <c r="I1517" s="184"/>
      <c r="J1517" s="185">
        <f>BK1517</f>
        <v>0</v>
      </c>
      <c r="K1517" s="181"/>
      <c r="L1517" s="186"/>
      <c r="M1517" s="187"/>
      <c r="N1517" s="188"/>
      <c r="O1517" s="188"/>
      <c r="P1517" s="189">
        <f>SUM(P1518:P1521)</f>
        <v>0</v>
      </c>
      <c r="Q1517" s="188"/>
      <c r="R1517" s="189">
        <f>SUM(R1518:R1521)</f>
        <v>0</v>
      </c>
      <c r="S1517" s="188"/>
      <c r="T1517" s="190">
        <f>SUM(T1518:T1521)</f>
        <v>0</v>
      </c>
      <c r="AR1517" s="191" t="s">
        <v>145</v>
      </c>
      <c r="AT1517" s="192" t="s">
        <v>71</v>
      </c>
      <c r="AU1517" s="192" t="s">
        <v>72</v>
      </c>
      <c r="AY1517" s="191" t="s">
        <v>138</v>
      </c>
      <c r="BK1517" s="193">
        <f>SUM(BK1518:BK1521)</f>
        <v>0</v>
      </c>
    </row>
    <row r="1518" spans="2:65" s="1" customFormat="1" ht="16.5" customHeight="1">
      <c r="B1518" s="36"/>
      <c r="C1518" s="196" t="s">
        <v>2723</v>
      </c>
      <c r="D1518" s="196" t="s">
        <v>140</v>
      </c>
      <c r="E1518" s="197" t="s">
        <v>2724</v>
      </c>
      <c r="F1518" s="198" t="s">
        <v>2725</v>
      </c>
      <c r="G1518" s="199" t="s">
        <v>360</v>
      </c>
      <c r="H1518" s="200">
        <v>1</v>
      </c>
      <c r="I1518" s="201"/>
      <c r="J1518" s="202">
        <f>ROUND(I1518*H1518,2)</f>
        <v>0</v>
      </c>
      <c r="K1518" s="198" t="s">
        <v>19</v>
      </c>
      <c r="L1518" s="41"/>
      <c r="M1518" s="203" t="s">
        <v>19</v>
      </c>
      <c r="N1518" s="204" t="s">
        <v>43</v>
      </c>
      <c r="O1518" s="77"/>
      <c r="P1518" s="205">
        <f>O1518*H1518</f>
        <v>0</v>
      </c>
      <c r="Q1518" s="205">
        <v>0</v>
      </c>
      <c r="R1518" s="205">
        <f>Q1518*H1518</f>
        <v>0</v>
      </c>
      <c r="S1518" s="205">
        <v>0</v>
      </c>
      <c r="T1518" s="206">
        <f>S1518*H1518</f>
        <v>0</v>
      </c>
      <c r="AR1518" s="15" t="s">
        <v>2726</v>
      </c>
      <c r="AT1518" s="15" t="s">
        <v>140</v>
      </c>
      <c r="AU1518" s="15" t="s">
        <v>77</v>
      </c>
      <c r="AY1518" s="15" t="s">
        <v>138</v>
      </c>
      <c r="BE1518" s="207">
        <f>IF(N1518="základní",J1518,0)</f>
        <v>0</v>
      </c>
      <c r="BF1518" s="207">
        <f>IF(N1518="snížená",J1518,0)</f>
        <v>0</v>
      </c>
      <c r="BG1518" s="207">
        <f>IF(N1518="zákl. přenesená",J1518,0)</f>
        <v>0</v>
      </c>
      <c r="BH1518" s="207">
        <f>IF(N1518="sníž. přenesená",J1518,0)</f>
        <v>0</v>
      </c>
      <c r="BI1518" s="207">
        <f>IF(N1518="nulová",J1518,0)</f>
        <v>0</v>
      </c>
      <c r="BJ1518" s="15" t="s">
        <v>77</v>
      </c>
      <c r="BK1518" s="207">
        <f>ROUND(I1518*H1518,2)</f>
        <v>0</v>
      </c>
      <c r="BL1518" s="15" t="s">
        <v>2726</v>
      </c>
      <c r="BM1518" s="15" t="s">
        <v>2727</v>
      </c>
    </row>
    <row r="1519" spans="2:47" s="1" customFormat="1" ht="12">
      <c r="B1519" s="36"/>
      <c r="C1519" s="37"/>
      <c r="D1519" s="208" t="s">
        <v>147</v>
      </c>
      <c r="E1519" s="37"/>
      <c r="F1519" s="209" t="s">
        <v>2728</v>
      </c>
      <c r="G1519" s="37"/>
      <c r="H1519" s="37"/>
      <c r="I1519" s="122"/>
      <c r="J1519" s="37"/>
      <c r="K1519" s="37"/>
      <c r="L1519" s="41"/>
      <c r="M1519" s="210"/>
      <c r="N1519" s="77"/>
      <c r="O1519" s="77"/>
      <c r="P1519" s="77"/>
      <c r="Q1519" s="77"/>
      <c r="R1519" s="77"/>
      <c r="S1519" s="77"/>
      <c r="T1519" s="78"/>
      <c r="AT1519" s="15" t="s">
        <v>147</v>
      </c>
      <c r="AU1519" s="15" t="s">
        <v>77</v>
      </c>
    </row>
    <row r="1520" spans="2:65" s="1" customFormat="1" ht="16.5" customHeight="1">
      <c r="B1520" s="36"/>
      <c r="C1520" s="196" t="s">
        <v>2729</v>
      </c>
      <c r="D1520" s="196" t="s">
        <v>140</v>
      </c>
      <c r="E1520" s="197" t="s">
        <v>2730</v>
      </c>
      <c r="F1520" s="198" t="s">
        <v>2731</v>
      </c>
      <c r="G1520" s="199" t="s">
        <v>349</v>
      </c>
      <c r="H1520" s="200">
        <v>1</v>
      </c>
      <c r="I1520" s="201"/>
      <c r="J1520" s="202">
        <f>ROUND(I1520*H1520,2)</f>
        <v>0</v>
      </c>
      <c r="K1520" s="198" t="s">
        <v>19</v>
      </c>
      <c r="L1520" s="41"/>
      <c r="M1520" s="203" t="s">
        <v>19</v>
      </c>
      <c r="N1520" s="204" t="s">
        <v>43</v>
      </c>
      <c r="O1520" s="77"/>
      <c r="P1520" s="205">
        <f>O1520*H1520</f>
        <v>0</v>
      </c>
      <c r="Q1520" s="205">
        <v>0</v>
      </c>
      <c r="R1520" s="205">
        <f>Q1520*H1520</f>
        <v>0</v>
      </c>
      <c r="S1520" s="205">
        <v>0</v>
      </c>
      <c r="T1520" s="206">
        <f>S1520*H1520</f>
        <v>0</v>
      </c>
      <c r="AR1520" s="15" t="s">
        <v>2726</v>
      </c>
      <c r="AT1520" s="15" t="s">
        <v>140</v>
      </c>
      <c r="AU1520" s="15" t="s">
        <v>77</v>
      </c>
      <c r="AY1520" s="15" t="s">
        <v>138</v>
      </c>
      <c r="BE1520" s="207">
        <f>IF(N1520="základní",J1520,0)</f>
        <v>0</v>
      </c>
      <c r="BF1520" s="207">
        <f>IF(N1520="snížená",J1520,0)</f>
        <v>0</v>
      </c>
      <c r="BG1520" s="207">
        <f>IF(N1520="zákl. přenesená",J1520,0)</f>
        <v>0</v>
      </c>
      <c r="BH1520" s="207">
        <f>IF(N1520="sníž. přenesená",J1520,0)</f>
        <v>0</v>
      </c>
      <c r="BI1520" s="207">
        <f>IF(N1520="nulová",J1520,0)</f>
        <v>0</v>
      </c>
      <c r="BJ1520" s="15" t="s">
        <v>77</v>
      </c>
      <c r="BK1520" s="207">
        <f>ROUND(I1520*H1520,2)</f>
        <v>0</v>
      </c>
      <c r="BL1520" s="15" t="s">
        <v>2726</v>
      </c>
      <c r="BM1520" s="15" t="s">
        <v>2732</v>
      </c>
    </row>
    <row r="1521" spans="2:47" s="1" customFormat="1" ht="12">
      <c r="B1521" s="36"/>
      <c r="C1521" s="37"/>
      <c r="D1521" s="208" t="s">
        <v>147</v>
      </c>
      <c r="E1521" s="37"/>
      <c r="F1521" s="209" t="s">
        <v>2733</v>
      </c>
      <c r="G1521" s="37"/>
      <c r="H1521" s="37"/>
      <c r="I1521" s="122"/>
      <c r="J1521" s="37"/>
      <c r="K1521" s="37"/>
      <c r="L1521" s="41"/>
      <c r="M1521" s="210"/>
      <c r="N1521" s="77"/>
      <c r="O1521" s="77"/>
      <c r="P1521" s="77"/>
      <c r="Q1521" s="77"/>
      <c r="R1521" s="77"/>
      <c r="S1521" s="77"/>
      <c r="T1521" s="78"/>
      <c r="AT1521" s="15" t="s">
        <v>147</v>
      </c>
      <c r="AU1521" s="15" t="s">
        <v>77</v>
      </c>
    </row>
    <row r="1522" spans="2:63" s="10" customFormat="1" ht="25.9" customHeight="1">
      <c r="B1522" s="180"/>
      <c r="C1522" s="181"/>
      <c r="D1522" s="182" t="s">
        <v>71</v>
      </c>
      <c r="E1522" s="183" t="s">
        <v>2734</v>
      </c>
      <c r="F1522" s="183" t="s">
        <v>2735</v>
      </c>
      <c r="G1522" s="181"/>
      <c r="H1522" s="181"/>
      <c r="I1522" s="184"/>
      <c r="J1522" s="185">
        <f>BK1522</f>
        <v>0</v>
      </c>
      <c r="K1522" s="181"/>
      <c r="L1522" s="186"/>
      <c r="M1522" s="187"/>
      <c r="N1522" s="188"/>
      <c r="O1522" s="188"/>
      <c r="P1522" s="189">
        <f>SUM(P1523:P1544)</f>
        <v>0</v>
      </c>
      <c r="Q1522" s="188"/>
      <c r="R1522" s="189">
        <f>SUM(R1523:R1544)</f>
        <v>0</v>
      </c>
      <c r="S1522" s="188"/>
      <c r="T1522" s="190">
        <f>SUM(T1523:T1544)</f>
        <v>0</v>
      </c>
      <c r="AR1522" s="191" t="s">
        <v>172</v>
      </c>
      <c r="AT1522" s="192" t="s">
        <v>71</v>
      </c>
      <c r="AU1522" s="192" t="s">
        <v>72</v>
      </c>
      <c r="AY1522" s="191" t="s">
        <v>138</v>
      </c>
      <c r="BK1522" s="193">
        <f>SUM(BK1523:BK1544)</f>
        <v>0</v>
      </c>
    </row>
    <row r="1523" spans="2:65" s="1" customFormat="1" ht="16.5" customHeight="1">
      <c r="B1523" s="36"/>
      <c r="C1523" s="196" t="s">
        <v>2736</v>
      </c>
      <c r="D1523" s="196" t="s">
        <v>140</v>
      </c>
      <c r="E1523" s="197" t="s">
        <v>2737</v>
      </c>
      <c r="F1523" s="198" t="s">
        <v>2738</v>
      </c>
      <c r="G1523" s="199" t="s">
        <v>143</v>
      </c>
      <c r="H1523" s="200">
        <v>30</v>
      </c>
      <c r="I1523" s="201"/>
      <c r="J1523" s="202">
        <f>ROUND(I1523*H1523,2)</f>
        <v>0</v>
      </c>
      <c r="K1523" s="198" t="s">
        <v>19</v>
      </c>
      <c r="L1523" s="41"/>
      <c r="M1523" s="203" t="s">
        <v>19</v>
      </c>
      <c r="N1523" s="204" t="s">
        <v>43</v>
      </c>
      <c r="O1523" s="77"/>
      <c r="P1523" s="205">
        <f>O1523*H1523</f>
        <v>0</v>
      </c>
      <c r="Q1523" s="205">
        <v>0</v>
      </c>
      <c r="R1523" s="205">
        <f>Q1523*H1523</f>
        <v>0</v>
      </c>
      <c r="S1523" s="205">
        <v>0</v>
      </c>
      <c r="T1523" s="206">
        <f>S1523*H1523</f>
        <v>0</v>
      </c>
      <c r="AR1523" s="15" t="s">
        <v>145</v>
      </c>
      <c r="AT1523" s="15" t="s">
        <v>140</v>
      </c>
      <c r="AU1523" s="15" t="s">
        <v>77</v>
      </c>
      <c r="AY1523" s="15" t="s">
        <v>138</v>
      </c>
      <c r="BE1523" s="207">
        <f>IF(N1523="základní",J1523,0)</f>
        <v>0</v>
      </c>
      <c r="BF1523" s="207">
        <f>IF(N1523="snížená",J1523,0)</f>
        <v>0</v>
      </c>
      <c r="BG1523" s="207">
        <f>IF(N1523="zákl. přenesená",J1523,0)</f>
        <v>0</v>
      </c>
      <c r="BH1523" s="207">
        <f>IF(N1523="sníž. přenesená",J1523,0)</f>
        <v>0</v>
      </c>
      <c r="BI1523" s="207">
        <f>IF(N1523="nulová",J1523,0)</f>
        <v>0</v>
      </c>
      <c r="BJ1523" s="15" t="s">
        <v>77</v>
      </c>
      <c r="BK1523" s="207">
        <f>ROUND(I1523*H1523,2)</f>
        <v>0</v>
      </c>
      <c r="BL1523" s="15" t="s">
        <v>145</v>
      </c>
      <c r="BM1523" s="15" t="s">
        <v>2739</v>
      </c>
    </row>
    <row r="1524" spans="2:47" s="1" customFormat="1" ht="12">
      <c r="B1524" s="36"/>
      <c r="C1524" s="37"/>
      <c r="D1524" s="208" t="s">
        <v>147</v>
      </c>
      <c r="E1524" s="37"/>
      <c r="F1524" s="209" t="s">
        <v>2738</v>
      </c>
      <c r="G1524" s="37"/>
      <c r="H1524" s="37"/>
      <c r="I1524" s="122"/>
      <c r="J1524" s="37"/>
      <c r="K1524" s="37"/>
      <c r="L1524" s="41"/>
      <c r="M1524" s="210"/>
      <c r="N1524" s="77"/>
      <c r="O1524" s="77"/>
      <c r="P1524" s="77"/>
      <c r="Q1524" s="77"/>
      <c r="R1524" s="77"/>
      <c r="S1524" s="77"/>
      <c r="T1524" s="78"/>
      <c r="AT1524" s="15" t="s">
        <v>147</v>
      </c>
      <c r="AU1524" s="15" t="s">
        <v>77</v>
      </c>
    </row>
    <row r="1525" spans="2:47" s="1" customFormat="1" ht="12">
      <c r="B1525" s="36"/>
      <c r="C1525" s="37"/>
      <c r="D1525" s="208" t="s">
        <v>317</v>
      </c>
      <c r="E1525" s="37"/>
      <c r="F1525" s="243" t="s">
        <v>2740</v>
      </c>
      <c r="G1525" s="37"/>
      <c r="H1525" s="37"/>
      <c r="I1525" s="122"/>
      <c r="J1525" s="37"/>
      <c r="K1525" s="37"/>
      <c r="L1525" s="41"/>
      <c r="M1525" s="210"/>
      <c r="N1525" s="77"/>
      <c r="O1525" s="77"/>
      <c r="P1525" s="77"/>
      <c r="Q1525" s="77"/>
      <c r="R1525" s="77"/>
      <c r="S1525" s="77"/>
      <c r="T1525" s="78"/>
      <c r="AT1525" s="15" t="s">
        <v>317</v>
      </c>
      <c r="AU1525" s="15" t="s">
        <v>77</v>
      </c>
    </row>
    <row r="1526" spans="2:51" s="11" customFormat="1" ht="12">
      <c r="B1526" s="211"/>
      <c r="C1526" s="212"/>
      <c r="D1526" s="208" t="s">
        <v>149</v>
      </c>
      <c r="E1526" s="213" t="s">
        <v>19</v>
      </c>
      <c r="F1526" s="214" t="s">
        <v>2741</v>
      </c>
      <c r="G1526" s="212"/>
      <c r="H1526" s="215">
        <v>30</v>
      </c>
      <c r="I1526" s="216"/>
      <c r="J1526" s="212"/>
      <c r="K1526" s="212"/>
      <c r="L1526" s="217"/>
      <c r="M1526" s="218"/>
      <c r="N1526" s="219"/>
      <c r="O1526" s="219"/>
      <c r="P1526" s="219"/>
      <c r="Q1526" s="219"/>
      <c r="R1526" s="219"/>
      <c r="S1526" s="219"/>
      <c r="T1526" s="220"/>
      <c r="AT1526" s="221" t="s">
        <v>149</v>
      </c>
      <c r="AU1526" s="221" t="s">
        <v>77</v>
      </c>
      <c r="AV1526" s="11" t="s">
        <v>79</v>
      </c>
      <c r="AW1526" s="11" t="s">
        <v>33</v>
      </c>
      <c r="AX1526" s="11" t="s">
        <v>72</v>
      </c>
      <c r="AY1526" s="221" t="s">
        <v>138</v>
      </c>
    </row>
    <row r="1527" spans="2:65" s="1" customFormat="1" ht="16.5" customHeight="1">
      <c r="B1527" s="36"/>
      <c r="C1527" s="196" t="s">
        <v>2742</v>
      </c>
      <c r="D1527" s="196" t="s">
        <v>140</v>
      </c>
      <c r="E1527" s="197" t="s">
        <v>2743</v>
      </c>
      <c r="F1527" s="198" t="s">
        <v>2744</v>
      </c>
      <c r="G1527" s="199" t="s">
        <v>349</v>
      </c>
      <c r="H1527" s="200">
        <v>1</v>
      </c>
      <c r="I1527" s="201"/>
      <c r="J1527" s="202">
        <f>ROUND(I1527*H1527,2)</f>
        <v>0</v>
      </c>
      <c r="K1527" s="198" t="s">
        <v>19</v>
      </c>
      <c r="L1527" s="41"/>
      <c r="M1527" s="203" t="s">
        <v>19</v>
      </c>
      <c r="N1527" s="204" t="s">
        <v>43</v>
      </c>
      <c r="O1527" s="77"/>
      <c r="P1527" s="205">
        <f>O1527*H1527</f>
        <v>0</v>
      </c>
      <c r="Q1527" s="205">
        <v>0</v>
      </c>
      <c r="R1527" s="205">
        <f>Q1527*H1527</f>
        <v>0</v>
      </c>
      <c r="S1527" s="205">
        <v>0</v>
      </c>
      <c r="T1527" s="206">
        <f>S1527*H1527</f>
        <v>0</v>
      </c>
      <c r="AR1527" s="15" t="s">
        <v>145</v>
      </c>
      <c r="AT1527" s="15" t="s">
        <v>140</v>
      </c>
      <c r="AU1527" s="15" t="s">
        <v>77</v>
      </c>
      <c r="AY1527" s="15" t="s">
        <v>138</v>
      </c>
      <c r="BE1527" s="207">
        <f>IF(N1527="základní",J1527,0)</f>
        <v>0</v>
      </c>
      <c r="BF1527" s="207">
        <f>IF(N1527="snížená",J1527,0)</f>
        <v>0</v>
      </c>
      <c r="BG1527" s="207">
        <f>IF(N1527="zákl. přenesená",J1527,0)</f>
        <v>0</v>
      </c>
      <c r="BH1527" s="207">
        <f>IF(N1527="sníž. přenesená",J1527,0)</f>
        <v>0</v>
      </c>
      <c r="BI1527" s="207">
        <f>IF(N1527="nulová",J1527,0)</f>
        <v>0</v>
      </c>
      <c r="BJ1527" s="15" t="s">
        <v>77</v>
      </c>
      <c r="BK1527" s="207">
        <f>ROUND(I1527*H1527,2)</f>
        <v>0</v>
      </c>
      <c r="BL1527" s="15" t="s">
        <v>145</v>
      </c>
      <c r="BM1527" s="15" t="s">
        <v>2745</v>
      </c>
    </row>
    <row r="1528" spans="2:47" s="1" customFormat="1" ht="12">
      <c r="B1528" s="36"/>
      <c r="C1528" s="37"/>
      <c r="D1528" s="208" t="s">
        <v>147</v>
      </c>
      <c r="E1528" s="37"/>
      <c r="F1528" s="209" t="s">
        <v>2746</v>
      </c>
      <c r="G1528" s="37"/>
      <c r="H1528" s="37"/>
      <c r="I1528" s="122"/>
      <c r="J1528" s="37"/>
      <c r="K1528" s="37"/>
      <c r="L1528" s="41"/>
      <c r="M1528" s="210"/>
      <c r="N1528" s="77"/>
      <c r="O1528" s="77"/>
      <c r="P1528" s="77"/>
      <c r="Q1528" s="77"/>
      <c r="R1528" s="77"/>
      <c r="S1528" s="77"/>
      <c r="T1528" s="78"/>
      <c r="AT1528" s="15" t="s">
        <v>147</v>
      </c>
      <c r="AU1528" s="15" t="s">
        <v>77</v>
      </c>
    </row>
    <row r="1529" spans="2:65" s="1" customFormat="1" ht="16.5" customHeight="1">
      <c r="B1529" s="36"/>
      <c r="C1529" s="196" t="s">
        <v>2747</v>
      </c>
      <c r="D1529" s="196" t="s">
        <v>140</v>
      </c>
      <c r="E1529" s="197" t="s">
        <v>2748</v>
      </c>
      <c r="F1529" s="198" t="s">
        <v>2749</v>
      </c>
      <c r="G1529" s="199" t="s">
        <v>349</v>
      </c>
      <c r="H1529" s="200">
        <v>1</v>
      </c>
      <c r="I1529" s="201"/>
      <c r="J1529" s="202">
        <f>ROUND(I1529*H1529,2)</f>
        <v>0</v>
      </c>
      <c r="K1529" s="198" t="s">
        <v>19</v>
      </c>
      <c r="L1529" s="41"/>
      <c r="M1529" s="203" t="s">
        <v>19</v>
      </c>
      <c r="N1529" s="204" t="s">
        <v>43</v>
      </c>
      <c r="O1529" s="77"/>
      <c r="P1529" s="205">
        <f>O1529*H1529</f>
        <v>0</v>
      </c>
      <c r="Q1529" s="205">
        <v>0</v>
      </c>
      <c r="R1529" s="205">
        <f>Q1529*H1529</f>
        <v>0</v>
      </c>
      <c r="S1529" s="205">
        <v>0</v>
      </c>
      <c r="T1529" s="206">
        <f>S1529*H1529</f>
        <v>0</v>
      </c>
      <c r="AR1529" s="15" t="s">
        <v>145</v>
      </c>
      <c r="AT1529" s="15" t="s">
        <v>140</v>
      </c>
      <c r="AU1529" s="15" t="s">
        <v>77</v>
      </c>
      <c r="AY1529" s="15" t="s">
        <v>138</v>
      </c>
      <c r="BE1529" s="207">
        <f>IF(N1529="základní",J1529,0)</f>
        <v>0</v>
      </c>
      <c r="BF1529" s="207">
        <f>IF(N1529="snížená",J1529,0)</f>
        <v>0</v>
      </c>
      <c r="BG1529" s="207">
        <f>IF(N1529="zákl. přenesená",J1529,0)</f>
        <v>0</v>
      </c>
      <c r="BH1529" s="207">
        <f>IF(N1529="sníž. přenesená",J1529,0)</f>
        <v>0</v>
      </c>
      <c r="BI1529" s="207">
        <f>IF(N1529="nulová",J1529,0)</f>
        <v>0</v>
      </c>
      <c r="BJ1529" s="15" t="s">
        <v>77</v>
      </c>
      <c r="BK1529" s="207">
        <f>ROUND(I1529*H1529,2)</f>
        <v>0</v>
      </c>
      <c r="BL1529" s="15" t="s">
        <v>145</v>
      </c>
      <c r="BM1529" s="15" t="s">
        <v>2750</v>
      </c>
    </row>
    <row r="1530" spans="2:47" s="1" customFormat="1" ht="12">
      <c r="B1530" s="36"/>
      <c r="C1530" s="37"/>
      <c r="D1530" s="208" t="s">
        <v>147</v>
      </c>
      <c r="E1530" s="37"/>
      <c r="F1530" s="209" t="s">
        <v>2751</v>
      </c>
      <c r="G1530" s="37"/>
      <c r="H1530" s="37"/>
      <c r="I1530" s="122"/>
      <c r="J1530" s="37"/>
      <c r="K1530" s="37"/>
      <c r="L1530" s="41"/>
      <c r="M1530" s="210"/>
      <c r="N1530" s="77"/>
      <c r="O1530" s="77"/>
      <c r="P1530" s="77"/>
      <c r="Q1530" s="77"/>
      <c r="R1530" s="77"/>
      <c r="S1530" s="77"/>
      <c r="T1530" s="78"/>
      <c r="AT1530" s="15" t="s">
        <v>147</v>
      </c>
      <c r="AU1530" s="15" t="s">
        <v>77</v>
      </c>
    </row>
    <row r="1531" spans="2:65" s="1" customFormat="1" ht="16.5" customHeight="1">
      <c r="B1531" s="36"/>
      <c r="C1531" s="196" t="s">
        <v>2752</v>
      </c>
      <c r="D1531" s="196" t="s">
        <v>140</v>
      </c>
      <c r="E1531" s="197" t="s">
        <v>2753</v>
      </c>
      <c r="F1531" s="198" t="s">
        <v>2754</v>
      </c>
      <c r="G1531" s="199" t="s">
        <v>349</v>
      </c>
      <c r="H1531" s="200">
        <v>1</v>
      </c>
      <c r="I1531" s="201"/>
      <c r="J1531" s="202">
        <f>ROUND(I1531*H1531,2)</f>
        <v>0</v>
      </c>
      <c r="K1531" s="198" t="s">
        <v>19</v>
      </c>
      <c r="L1531" s="41"/>
      <c r="M1531" s="203" t="s">
        <v>19</v>
      </c>
      <c r="N1531" s="204" t="s">
        <v>43</v>
      </c>
      <c r="O1531" s="77"/>
      <c r="P1531" s="205">
        <f>O1531*H1531</f>
        <v>0</v>
      </c>
      <c r="Q1531" s="205">
        <v>0</v>
      </c>
      <c r="R1531" s="205">
        <f>Q1531*H1531</f>
        <v>0</v>
      </c>
      <c r="S1531" s="205">
        <v>0</v>
      </c>
      <c r="T1531" s="206">
        <f>S1531*H1531</f>
        <v>0</v>
      </c>
      <c r="AR1531" s="15" t="s">
        <v>145</v>
      </c>
      <c r="AT1531" s="15" t="s">
        <v>140</v>
      </c>
      <c r="AU1531" s="15" t="s">
        <v>77</v>
      </c>
      <c r="AY1531" s="15" t="s">
        <v>138</v>
      </c>
      <c r="BE1531" s="207">
        <f>IF(N1531="základní",J1531,0)</f>
        <v>0</v>
      </c>
      <c r="BF1531" s="207">
        <f>IF(N1531="snížená",J1531,0)</f>
        <v>0</v>
      </c>
      <c r="BG1531" s="207">
        <f>IF(N1531="zákl. přenesená",J1531,0)</f>
        <v>0</v>
      </c>
      <c r="BH1531" s="207">
        <f>IF(N1531="sníž. přenesená",J1531,0)</f>
        <v>0</v>
      </c>
      <c r="BI1531" s="207">
        <f>IF(N1531="nulová",J1531,0)</f>
        <v>0</v>
      </c>
      <c r="BJ1531" s="15" t="s">
        <v>77</v>
      </c>
      <c r="BK1531" s="207">
        <f>ROUND(I1531*H1531,2)</f>
        <v>0</v>
      </c>
      <c r="BL1531" s="15" t="s">
        <v>145</v>
      </c>
      <c r="BM1531" s="15" t="s">
        <v>2755</v>
      </c>
    </row>
    <row r="1532" spans="2:47" s="1" customFormat="1" ht="12">
      <c r="B1532" s="36"/>
      <c r="C1532" s="37"/>
      <c r="D1532" s="208" t="s">
        <v>147</v>
      </c>
      <c r="E1532" s="37"/>
      <c r="F1532" s="209" t="s">
        <v>2754</v>
      </c>
      <c r="G1532" s="37"/>
      <c r="H1532" s="37"/>
      <c r="I1532" s="122"/>
      <c r="J1532" s="37"/>
      <c r="K1532" s="37"/>
      <c r="L1532" s="41"/>
      <c r="M1532" s="210"/>
      <c r="N1532" s="77"/>
      <c r="O1532" s="77"/>
      <c r="P1532" s="77"/>
      <c r="Q1532" s="77"/>
      <c r="R1532" s="77"/>
      <c r="S1532" s="77"/>
      <c r="T1532" s="78"/>
      <c r="AT1532" s="15" t="s">
        <v>147</v>
      </c>
      <c r="AU1532" s="15" t="s">
        <v>77</v>
      </c>
    </row>
    <row r="1533" spans="2:65" s="1" customFormat="1" ht="16.5" customHeight="1">
      <c r="B1533" s="36"/>
      <c r="C1533" s="196" t="s">
        <v>2756</v>
      </c>
      <c r="D1533" s="196" t="s">
        <v>140</v>
      </c>
      <c r="E1533" s="197" t="s">
        <v>2757</v>
      </c>
      <c r="F1533" s="198" t="s">
        <v>2758</v>
      </c>
      <c r="G1533" s="199" t="s">
        <v>349</v>
      </c>
      <c r="H1533" s="200">
        <v>1</v>
      </c>
      <c r="I1533" s="201"/>
      <c r="J1533" s="202">
        <f>ROUND(I1533*H1533,2)</f>
        <v>0</v>
      </c>
      <c r="K1533" s="198" t="s">
        <v>534</v>
      </c>
      <c r="L1533" s="41"/>
      <c r="M1533" s="203" t="s">
        <v>19</v>
      </c>
      <c r="N1533" s="204" t="s">
        <v>43</v>
      </c>
      <c r="O1533" s="77"/>
      <c r="P1533" s="205">
        <f>O1533*H1533</f>
        <v>0</v>
      </c>
      <c r="Q1533" s="205">
        <v>0</v>
      </c>
      <c r="R1533" s="205">
        <f>Q1533*H1533</f>
        <v>0</v>
      </c>
      <c r="S1533" s="205">
        <v>0</v>
      </c>
      <c r="T1533" s="206">
        <f>S1533*H1533</f>
        <v>0</v>
      </c>
      <c r="AR1533" s="15" t="s">
        <v>2759</v>
      </c>
      <c r="AT1533" s="15" t="s">
        <v>140</v>
      </c>
      <c r="AU1533" s="15" t="s">
        <v>77</v>
      </c>
      <c r="AY1533" s="15" t="s">
        <v>138</v>
      </c>
      <c r="BE1533" s="207">
        <f>IF(N1533="základní",J1533,0)</f>
        <v>0</v>
      </c>
      <c r="BF1533" s="207">
        <f>IF(N1533="snížená",J1533,0)</f>
        <v>0</v>
      </c>
      <c r="BG1533" s="207">
        <f>IF(N1533="zákl. přenesená",J1533,0)</f>
        <v>0</v>
      </c>
      <c r="BH1533" s="207">
        <f>IF(N1533="sníž. přenesená",J1533,0)</f>
        <v>0</v>
      </c>
      <c r="BI1533" s="207">
        <f>IF(N1533="nulová",J1533,0)</f>
        <v>0</v>
      </c>
      <c r="BJ1533" s="15" t="s">
        <v>77</v>
      </c>
      <c r="BK1533" s="207">
        <f>ROUND(I1533*H1533,2)</f>
        <v>0</v>
      </c>
      <c r="BL1533" s="15" t="s">
        <v>2759</v>
      </c>
      <c r="BM1533" s="15" t="s">
        <v>2760</v>
      </c>
    </row>
    <row r="1534" spans="2:47" s="1" customFormat="1" ht="12">
      <c r="B1534" s="36"/>
      <c r="C1534" s="37"/>
      <c r="D1534" s="208" t="s">
        <v>147</v>
      </c>
      <c r="E1534" s="37"/>
      <c r="F1534" s="209" t="s">
        <v>2761</v>
      </c>
      <c r="G1534" s="37"/>
      <c r="H1534" s="37"/>
      <c r="I1534" s="122"/>
      <c r="J1534" s="37"/>
      <c r="K1534" s="37"/>
      <c r="L1534" s="41"/>
      <c r="M1534" s="210"/>
      <c r="N1534" s="77"/>
      <c r="O1534" s="77"/>
      <c r="P1534" s="77"/>
      <c r="Q1534" s="77"/>
      <c r="R1534" s="77"/>
      <c r="S1534" s="77"/>
      <c r="T1534" s="78"/>
      <c r="AT1534" s="15" t="s">
        <v>147</v>
      </c>
      <c r="AU1534" s="15" t="s">
        <v>77</v>
      </c>
    </row>
    <row r="1535" spans="2:65" s="1" customFormat="1" ht="16.5" customHeight="1">
      <c r="B1535" s="36"/>
      <c r="C1535" s="196" t="s">
        <v>2762</v>
      </c>
      <c r="D1535" s="196" t="s">
        <v>140</v>
      </c>
      <c r="E1535" s="197" t="s">
        <v>2763</v>
      </c>
      <c r="F1535" s="198" t="s">
        <v>2764</v>
      </c>
      <c r="G1535" s="199" t="s">
        <v>349</v>
      </c>
      <c r="H1535" s="200">
        <v>1</v>
      </c>
      <c r="I1535" s="201"/>
      <c r="J1535" s="202">
        <f>ROUND(I1535*H1535,2)</f>
        <v>0</v>
      </c>
      <c r="K1535" s="198" t="s">
        <v>534</v>
      </c>
      <c r="L1535" s="41"/>
      <c r="M1535" s="203" t="s">
        <v>19</v>
      </c>
      <c r="N1535" s="204" t="s">
        <v>43</v>
      </c>
      <c r="O1535" s="77"/>
      <c r="P1535" s="205">
        <f>O1535*H1535</f>
        <v>0</v>
      </c>
      <c r="Q1535" s="205">
        <v>0</v>
      </c>
      <c r="R1535" s="205">
        <f>Q1535*H1535</f>
        <v>0</v>
      </c>
      <c r="S1535" s="205">
        <v>0</v>
      </c>
      <c r="T1535" s="206">
        <f>S1535*H1535</f>
        <v>0</v>
      </c>
      <c r="AR1535" s="15" t="s">
        <v>2759</v>
      </c>
      <c r="AT1535" s="15" t="s">
        <v>140</v>
      </c>
      <c r="AU1535" s="15" t="s">
        <v>77</v>
      </c>
      <c r="AY1535" s="15" t="s">
        <v>138</v>
      </c>
      <c r="BE1535" s="207">
        <f>IF(N1535="základní",J1535,0)</f>
        <v>0</v>
      </c>
      <c r="BF1535" s="207">
        <f>IF(N1535="snížená",J1535,0)</f>
        <v>0</v>
      </c>
      <c r="BG1535" s="207">
        <f>IF(N1535="zákl. přenesená",J1535,0)</f>
        <v>0</v>
      </c>
      <c r="BH1535" s="207">
        <f>IF(N1535="sníž. přenesená",J1535,0)</f>
        <v>0</v>
      </c>
      <c r="BI1535" s="207">
        <f>IF(N1535="nulová",J1535,0)</f>
        <v>0</v>
      </c>
      <c r="BJ1535" s="15" t="s">
        <v>77</v>
      </c>
      <c r="BK1535" s="207">
        <f>ROUND(I1535*H1535,2)</f>
        <v>0</v>
      </c>
      <c r="BL1535" s="15" t="s">
        <v>2759</v>
      </c>
      <c r="BM1535" s="15" t="s">
        <v>2765</v>
      </c>
    </row>
    <row r="1536" spans="2:47" s="1" customFormat="1" ht="12">
      <c r="B1536" s="36"/>
      <c r="C1536" s="37"/>
      <c r="D1536" s="208" t="s">
        <v>147</v>
      </c>
      <c r="E1536" s="37"/>
      <c r="F1536" s="209" t="s">
        <v>2764</v>
      </c>
      <c r="G1536" s="37"/>
      <c r="H1536" s="37"/>
      <c r="I1536" s="122"/>
      <c r="J1536" s="37"/>
      <c r="K1536" s="37"/>
      <c r="L1536" s="41"/>
      <c r="M1536" s="210"/>
      <c r="N1536" s="77"/>
      <c r="O1536" s="77"/>
      <c r="P1536" s="77"/>
      <c r="Q1536" s="77"/>
      <c r="R1536" s="77"/>
      <c r="S1536" s="77"/>
      <c r="T1536" s="78"/>
      <c r="AT1536" s="15" t="s">
        <v>147</v>
      </c>
      <c r="AU1536" s="15" t="s">
        <v>77</v>
      </c>
    </row>
    <row r="1537" spans="2:65" s="1" customFormat="1" ht="16.5" customHeight="1">
      <c r="B1537" s="36"/>
      <c r="C1537" s="196" t="s">
        <v>2766</v>
      </c>
      <c r="D1537" s="196" t="s">
        <v>140</v>
      </c>
      <c r="E1537" s="197" t="s">
        <v>2767</v>
      </c>
      <c r="F1537" s="198" t="s">
        <v>2768</v>
      </c>
      <c r="G1537" s="199" t="s">
        <v>349</v>
      </c>
      <c r="H1537" s="200">
        <v>1</v>
      </c>
      <c r="I1537" s="201"/>
      <c r="J1537" s="202">
        <f>ROUND(I1537*H1537,2)</f>
        <v>0</v>
      </c>
      <c r="K1537" s="198" t="s">
        <v>19</v>
      </c>
      <c r="L1537" s="41"/>
      <c r="M1537" s="203" t="s">
        <v>19</v>
      </c>
      <c r="N1537" s="204" t="s">
        <v>43</v>
      </c>
      <c r="O1537" s="77"/>
      <c r="P1537" s="205">
        <f>O1537*H1537</f>
        <v>0</v>
      </c>
      <c r="Q1537" s="205">
        <v>0</v>
      </c>
      <c r="R1537" s="205">
        <f>Q1537*H1537</f>
        <v>0</v>
      </c>
      <c r="S1537" s="205">
        <v>0</v>
      </c>
      <c r="T1537" s="206">
        <f>S1537*H1537</f>
        <v>0</v>
      </c>
      <c r="AR1537" s="15" t="s">
        <v>145</v>
      </c>
      <c r="AT1537" s="15" t="s">
        <v>140</v>
      </c>
      <c r="AU1537" s="15" t="s">
        <v>77</v>
      </c>
      <c r="AY1537" s="15" t="s">
        <v>138</v>
      </c>
      <c r="BE1537" s="207">
        <f>IF(N1537="základní",J1537,0)</f>
        <v>0</v>
      </c>
      <c r="BF1537" s="207">
        <f>IF(N1537="snížená",J1537,0)</f>
        <v>0</v>
      </c>
      <c r="BG1537" s="207">
        <f>IF(N1537="zákl. přenesená",J1537,0)</f>
        <v>0</v>
      </c>
      <c r="BH1537" s="207">
        <f>IF(N1537="sníž. přenesená",J1537,0)</f>
        <v>0</v>
      </c>
      <c r="BI1537" s="207">
        <f>IF(N1537="nulová",J1537,0)</f>
        <v>0</v>
      </c>
      <c r="BJ1537" s="15" t="s">
        <v>77</v>
      </c>
      <c r="BK1537" s="207">
        <f>ROUND(I1537*H1537,2)</f>
        <v>0</v>
      </c>
      <c r="BL1537" s="15" t="s">
        <v>145</v>
      </c>
      <c r="BM1537" s="15" t="s">
        <v>2769</v>
      </c>
    </row>
    <row r="1538" spans="2:47" s="1" customFormat="1" ht="12">
      <c r="B1538" s="36"/>
      <c r="C1538" s="37"/>
      <c r="D1538" s="208" t="s">
        <v>147</v>
      </c>
      <c r="E1538" s="37"/>
      <c r="F1538" s="209" t="s">
        <v>2768</v>
      </c>
      <c r="G1538" s="37"/>
      <c r="H1538" s="37"/>
      <c r="I1538" s="122"/>
      <c r="J1538" s="37"/>
      <c r="K1538" s="37"/>
      <c r="L1538" s="41"/>
      <c r="M1538" s="210"/>
      <c r="N1538" s="77"/>
      <c r="O1538" s="77"/>
      <c r="P1538" s="77"/>
      <c r="Q1538" s="77"/>
      <c r="R1538" s="77"/>
      <c r="S1538" s="77"/>
      <c r="T1538" s="78"/>
      <c r="AT1538" s="15" t="s">
        <v>147</v>
      </c>
      <c r="AU1538" s="15" t="s">
        <v>77</v>
      </c>
    </row>
    <row r="1539" spans="2:65" s="1" customFormat="1" ht="16.5" customHeight="1">
      <c r="B1539" s="36"/>
      <c r="C1539" s="196" t="s">
        <v>2770</v>
      </c>
      <c r="D1539" s="196" t="s">
        <v>140</v>
      </c>
      <c r="E1539" s="197" t="s">
        <v>2771</v>
      </c>
      <c r="F1539" s="198" t="s">
        <v>2772</v>
      </c>
      <c r="G1539" s="199" t="s">
        <v>1162</v>
      </c>
      <c r="H1539" s="200">
        <v>1</v>
      </c>
      <c r="I1539" s="201"/>
      <c r="J1539" s="202">
        <f>ROUND(I1539*H1539,2)</f>
        <v>0</v>
      </c>
      <c r="K1539" s="198" t="s">
        <v>19</v>
      </c>
      <c r="L1539" s="41"/>
      <c r="M1539" s="203" t="s">
        <v>19</v>
      </c>
      <c r="N1539" s="204" t="s">
        <v>43</v>
      </c>
      <c r="O1539" s="77"/>
      <c r="P1539" s="205">
        <f>O1539*H1539</f>
        <v>0</v>
      </c>
      <c r="Q1539" s="205">
        <v>0</v>
      </c>
      <c r="R1539" s="205">
        <f>Q1539*H1539</f>
        <v>0</v>
      </c>
      <c r="S1539" s="205">
        <v>0</v>
      </c>
      <c r="T1539" s="206">
        <f>S1539*H1539</f>
        <v>0</v>
      </c>
      <c r="AR1539" s="15" t="s">
        <v>145</v>
      </c>
      <c r="AT1539" s="15" t="s">
        <v>140</v>
      </c>
      <c r="AU1539" s="15" t="s">
        <v>77</v>
      </c>
      <c r="AY1539" s="15" t="s">
        <v>138</v>
      </c>
      <c r="BE1539" s="207">
        <f>IF(N1539="základní",J1539,0)</f>
        <v>0</v>
      </c>
      <c r="BF1539" s="207">
        <f>IF(N1539="snížená",J1539,0)</f>
        <v>0</v>
      </c>
      <c r="BG1539" s="207">
        <f>IF(N1539="zákl. přenesená",J1539,0)</f>
        <v>0</v>
      </c>
      <c r="BH1539" s="207">
        <f>IF(N1539="sníž. přenesená",J1539,0)</f>
        <v>0</v>
      </c>
      <c r="BI1539" s="207">
        <f>IF(N1539="nulová",J1539,0)</f>
        <v>0</v>
      </c>
      <c r="BJ1539" s="15" t="s">
        <v>77</v>
      </c>
      <c r="BK1539" s="207">
        <f>ROUND(I1539*H1539,2)</f>
        <v>0</v>
      </c>
      <c r="BL1539" s="15" t="s">
        <v>145</v>
      </c>
      <c r="BM1539" s="15" t="s">
        <v>2773</v>
      </c>
    </row>
    <row r="1540" spans="2:47" s="1" customFormat="1" ht="12">
      <c r="B1540" s="36"/>
      <c r="C1540" s="37"/>
      <c r="D1540" s="208" t="s">
        <v>147</v>
      </c>
      <c r="E1540" s="37"/>
      <c r="F1540" s="209" t="s">
        <v>2772</v>
      </c>
      <c r="G1540" s="37"/>
      <c r="H1540" s="37"/>
      <c r="I1540" s="122"/>
      <c r="J1540" s="37"/>
      <c r="K1540" s="37"/>
      <c r="L1540" s="41"/>
      <c r="M1540" s="210"/>
      <c r="N1540" s="77"/>
      <c r="O1540" s="77"/>
      <c r="P1540" s="77"/>
      <c r="Q1540" s="77"/>
      <c r="R1540" s="77"/>
      <c r="S1540" s="77"/>
      <c r="T1540" s="78"/>
      <c r="AT1540" s="15" t="s">
        <v>147</v>
      </c>
      <c r="AU1540" s="15" t="s">
        <v>77</v>
      </c>
    </row>
    <row r="1541" spans="2:65" s="1" customFormat="1" ht="16.5" customHeight="1">
      <c r="B1541" s="36"/>
      <c r="C1541" s="196" t="s">
        <v>2774</v>
      </c>
      <c r="D1541" s="196" t="s">
        <v>140</v>
      </c>
      <c r="E1541" s="197" t="s">
        <v>2775</v>
      </c>
      <c r="F1541" s="198" t="s">
        <v>2776</v>
      </c>
      <c r="G1541" s="199" t="s">
        <v>1162</v>
      </c>
      <c r="H1541" s="200">
        <v>1</v>
      </c>
      <c r="I1541" s="201"/>
      <c r="J1541" s="202">
        <f>ROUND(I1541*H1541,2)</f>
        <v>0</v>
      </c>
      <c r="K1541" s="198" t="s">
        <v>19</v>
      </c>
      <c r="L1541" s="41"/>
      <c r="M1541" s="203" t="s">
        <v>19</v>
      </c>
      <c r="N1541" s="204" t="s">
        <v>43</v>
      </c>
      <c r="O1541" s="77"/>
      <c r="P1541" s="205">
        <f>O1541*H1541</f>
        <v>0</v>
      </c>
      <c r="Q1541" s="205">
        <v>0</v>
      </c>
      <c r="R1541" s="205">
        <f>Q1541*H1541</f>
        <v>0</v>
      </c>
      <c r="S1541" s="205">
        <v>0</v>
      </c>
      <c r="T1541" s="206">
        <f>S1541*H1541</f>
        <v>0</v>
      </c>
      <c r="AR1541" s="15" t="s">
        <v>145</v>
      </c>
      <c r="AT1541" s="15" t="s">
        <v>140</v>
      </c>
      <c r="AU1541" s="15" t="s">
        <v>77</v>
      </c>
      <c r="AY1541" s="15" t="s">
        <v>138</v>
      </c>
      <c r="BE1541" s="207">
        <f>IF(N1541="základní",J1541,0)</f>
        <v>0</v>
      </c>
      <c r="BF1541" s="207">
        <f>IF(N1541="snížená",J1541,0)</f>
        <v>0</v>
      </c>
      <c r="BG1541" s="207">
        <f>IF(N1541="zákl. přenesená",J1541,0)</f>
        <v>0</v>
      </c>
      <c r="BH1541" s="207">
        <f>IF(N1541="sníž. přenesená",J1541,0)</f>
        <v>0</v>
      </c>
      <c r="BI1541" s="207">
        <f>IF(N1541="nulová",J1541,0)</f>
        <v>0</v>
      </c>
      <c r="BJ1541" s="15" t="s">
        <v>77</v>
      </c>
      <c r="BK1541" s="207">
        <f>ROUND(I1541*H1541,2)</f>
        <v>0</v>
      </c>
      <c r="BL1541" s="15" t="s">
        <v>145</v>
      </c>
      <c r="BM1541" s="15" t="s">
        <v>2777</v>
      </c>
    </row>
    <row r="1542" spans="2:47" s="1" customFormat="1" ht="12">
      <c r="B1542" s="36"/>
      <c r="C1542" s="37"/>
      <c r="D1542" s="208" t="s">
        <v>147</v>
      </c>
      <c r="E1542" s="37"/>
      <c r="F1542" s="209" t="s">
        <v>2776</v>
      </c>
      <c r="G1542" s="37"/>
      <c r="H1542" s="37"/>
      <c r="I1542" s="122"/>
      <c r="J1542" s="37"/>
      <c r="K1542" s="37"/>
      <c r="L1542" s="41"/>
      <c r="M1542" s="210"/>
      <c r="N1542" s="77"/>
      <c r="O1542" s="77"/>
      <c r="P1542" s="77"/>
      <c r="Q1542" s="77"/>
      <c r="R1542" s="77"/>
      <c r="S1542" s="77"/>
      <c r="T1542" s="78"/>
      <c r="AT1542" s="15" t="s">
        <v>147</v>
      </c>
      <c r="AU1542" s="15" t="s">
        <v>77</v>
      </c>
    </row>
    <row r="1543" spans="2:65" s="1" customFormat="1" ht="16.5" customHeight="1">
      <c r="B1543" s="36"/>
      <c r="C1543" s="196" t="s">
        <v>2778</v>
      </c>
      <c r="D1543" s="196" t="s">
        <v>140</v>
      </c>
      <c r="E1543" s="197" t="s">
        <v>2779</v>
      </c>
      <c r="F1543" s="198" t="s">
        <v>2780</v>
      </c>
      <c r="G1543" s="199" t="s">
        <v>349</v>
      </c>
      <c r="H1543" s="200">
        <v>1</v>
      </c>
      <c r="I1543" s="201"/>
      <c r="J1543" s="202">
        <f>ROUND(I1543*H1543,2)</f>
        <v>0</v>
      </c>
      <c r="K1543" s="198" t="s">
        <v>19</v>
      </c>
      <c r="L1543" s="41"/>
      <c r="M1543" s="203" t="s">
        <v>19</v>
      </c>
      <c r="N1543" s="204" t="s">
        <v>43</v>
      </c>
      <c r="O1543" s="77"/>
      <c r="P1543" s="205">
        <f>O1543*H1543</f>
        <v>0</v>
      </c>
      <c r="Q1543" s="205">
        <v>0</v>
      </c>
      <c r="R1543" s="205">
        <f>Q1543*H1543</f>
        <v>0</v>
      </c>
      <c r="S1543" s="205">
        <v>0</v>
      </c>
      <c r="T1543" s="206">
        <f>S1543*H1543</f>
        <v>0</v>
      </c>
      <c r="AR1543" s="15" t="s">
        <v>2759</v>
      </c>
      <c r="AT1543" s="15" t="s">
        <v>140</v>
      </c>
      <c r="AU1543" s="15" t="s">
        <v>77</v>
      </c>
      <c r="AY1543" s="15" t="s">
        <v>138</v>
      </c>
      <c r="BE1543" s="207">
        <f>IF(N1543="základní",J1543,0)</f>
        <v>0</v>
      </c>
      <c r="BF1543" s="207">
        <f>IF(N1543="snížená",J1543,0)</f>
        <v>0</v>
      </c>
      <c r="BG1543" s="207">
        <f>IF(N1543="zákl. přenesená",J1543,0)</f>
        <v>0</v>
      </c>
      <c r="BH1543" s="207">
        <f>IF(N1543="sníž. přenesená",J1543,0)</f>
        <v>0</v>
      </c>
      <c r="BI1543" s="207">
        <f>IF(N1543="nulová",J1543,0)</f>
        <v>0</v>
      </c>
      <c r="BJ1543" s="15" t="s">
        <v>77</v>
      </c>
      <c r="BK1543" s="207">
        <f>ROUND(I1543*H1543,2)</f>
        <v>0</v>
      </c>
      <c r="BL1543" s="15" t="s">
        <v>2759</v>
      </c>
      <c r="BM1543" s="15" t="s">
        <v>2781</v>
      </c>
    </row>
    <row r="1544" spans="2:47" s="1" customFormat="1" ht="12">
      <c r="B1544" s="36"/>
      <c r="C1544" s="37"/>
      <c r="D1544" s="208" t="s">
        <v>147</v>
      </c>
      <c r="E1544" s="37"/>
      <c r="F1544" s="209" t="s">
        <v>2780</v>
      </c>
      <c r="G1544" s="37"/>
      <c r="H1544" s="37"/>
      <c r="I1544" s="122"/>
      <c r="J1544" s="37"/>
      <c r="K1544" s="37"/>
      <c r="L1544" s="41"/>
      <c r="M1544" s="245"/>
      <c r="N1544" s="246"/>
      <c r="O1544" s="246"/>
      <c r="P1544" s="246"/>
      <c r="Q1544" s="246"/>
      <c r="R1544" s="246"/>
      <c r="S1544" s="246"/>
      <c r="T1544" s="247"/>
      <c r="AT1544" s="15" t="s">
        <v>147</v>
      </c>
      <c r="AU1544" s="15" t="s">
        <v>77</v>
      </c>
    </row>
    <row r="1545" spans="2:12" s="1" customFormat="1" ht="6.95" customHeight="1">
      <c r="B1545" s="55"/>
      <c r="C1545" s="56"/>
      <c r="D1545" s="56"/>
      <c r="E1545" s="56"/>
      <c r="F1545" s="56"/>
      <c r="G1545" s="56"/>
      <c r="H1545" s="56"/>
      <c r="I1545" s="146"/>
      <c r="J1545" s="56"/>
      <c r="K1545" s="56"/>
      <c r="L1545" s="41"/>
    </row>
  </sheetData>
  <sheetProtection password="CC35" sheet="1" objects="1" scenarios="1" formatColumns="0" formatRows="0" autoFilter="0"/>
  <autoFilter ref="C109:K1544"/>
  <mergeCells count="6">
    <mergeCell ref="E7:H7"/>
    <mergeCell ref="E16:H16"/>
    <mergeCell ref="E25:H25"/>
    <mergeCell ref="E46:H46"/>
    <mergeCell ref="E102:H10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48" customWidth="1"/>
    <col min="2" max="2" width="1.7109375" style="248" customWidth="1"/>
    <col min="3" max="4" width="5.00390625" style="248" customWidth="1"/>
    <col min="5" max="5" width="11.7109375" style="248" customWidth="1"/>
    <col min="6" max="6" width="9.140625" style="248" customWidth="1"/>
    <col min="7" max="7" width="5.00390625" style="248" customWidth="1"/>
    <col min="8" max="8" width="77.8515625" style="248" customWidth="1"/>
    <col min="9" max="10" width="20.00390625" style="248" customWidth="1"/>
    <col min="11" max="11" width="1.710937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3" customFormat="1" ht="45" customHeight="1">
      <c r="B3" s="252"/>
      <c r="C3" s="253" t="s">
        <v>2782</v>
      </c>
      <c r="D3" s="253"/>
      <c r="E3" s="253"/>
      <c r="F3" s="253"/>
      <c r="G3" s="253"/>
      <c r="H3" s="253"/>
      <c r="I3" s="253"/>
      <c r="J3" s="253"/>
      <c r="K3" s="254"/>
    </row>
    <row r="4" spans="2:11" ht="25.5" customHeight="1">
      <c r="B4" s="255"/>
      <c r="C4" s="256" t="s">
        <v>2783</v>
      </c>
      <c r="D4" s="256"/>
      <c r="E4" s="256"/>
      <c r="F4" s="256"/>
      <c r="G4" s="256"/>
      <c r="H4" s="256"/>
      <c r="I4" s="256"/>
      <c r="J4" s="256"/>
      <c r="K4" s="257"/>
    </row>
    <row r="5" spans="2:11" ht="5.25" customHeight="1">
      <c r="B5" s="255"/>
      <c r="C5" s="258"/>
      <c r="D5" s="258"/>
      <c r="E5" s="258"/>
      <c r="F5" s="258"/>
      <c r="G5" s="258"/>
      <c r="H5" s="258"/>
      <c r="I5" s="258"/>
      <c r="J5" s="258"/>
      <c r="K5" s="257"/>
    </row>
    <row r="6" spans="2:11" ht="15" customHeight="1">
      <c r="B6" s="255"/>
      <c r="C6" s="259" t="s">
        <v>2784</v>
      </c>
      <c r="D6" s="259"/>
      <c r="E6" s="259"/>
      <c r="F6" s="259"/>
      <c r="G6" s="259"/>
      <c r="H6" s="259"/>
      <c r="I6" s="259"/>
      <c r="J6" s="259"/>
      <c r="K6" s="257"/>
    </row>
    <row r="7" spans="2:11" ht="15" customHeight="1">
      <c r="B7" s="260"/>
      <c r="C7" s="259" t="s">
        <v>2785</v>
      </c>
      <c r="D7" s="259"/>
      <c r="E7" s="259"/>
      <c r="F7" s="259"/>
      <c r="G7" s="259"/>
      <c r="H7" s="259"/>
      <c r="I7" s="259"/>
      <c r="J7" s="259"/>
      <c r="K7" s="257"/>
    </row>
    <row r="8" spans="2:11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ht="15" customHeight="1">
      <c r="B9" s="260"/>
      <c r="C9" s="259" t="s">
        <v>2786</v>
      </c>
      <c r="D9" s="259"/>
      <c r="E9" s="259"/>
      <c r="F9" s="259"/>
      <c r="G9" s="259"/>
      <c r="H9" s="259"/>
      <c r="I9" s="259"/>
      <c r="J9" s="259"/>
      <c r="K9" s="257"/>
    </row>
    <row r="10" spans="2:11" ht="15" customHeight="1">
      <c r="B10" s="260"/>
      <c r="C10" s="259"/>
      <c r="D10" s="259" t="s">
        <v>2787</v>
      </c>
      <c r="E10" s="259"/>
      <c r="F10" s="259"/>
      <c r="G10" s="259"/>
      <c r="H10" s="259"/>
      <c r="I10" s="259"/>
      <c r="J10" s="259"/>
      <c r="K10" s="257"/>
    </row>
    <row r="11" spans="2:11" ht="15" customHeight="1">
      <c r="B11" s="260"/>
      <c r="C11" s="261"/>
      <c r="D11" s="259" t="s">
        <v>2788</v>
      </c>
      <c r="E11" s="259"/>
      <c r="F11" s="259"/>
      <c r="G11" s="259"/>
      <c r="H11" s="259"/>
      <c r="I11" s="259"/>
      <c r="J11" s="259"/>
      <c r="K11" s="257"/>
    </row>
    <row r="12" spans="2:11" ht="15" customHeight="1">
      <c r="B12" s="260"/>
      <c r="C12" s="261"/>
      <c r="D12" s="259"/>
      <c r="E12" s="259"/>
      <c r="F12" s="259"/>
      <c r="G12" s="259"/>
      <c r="H12" s="259"/>
      <c r="I12" s="259"/>
      <c r="J12" s="259"/>
      <c r="K12" s="257"/>
    </row>
    <row r="13" spans="2:11" ht="15" customHeight="1">
      <c r="B13" s="260"/>
      <c r="C13" s="261"/>
      <c r="D13" s="262" t="s">
        <v>2789</v>
      </c>
      <c r="E13" s="259"/>
      <c r="F13" s="259"/>
      <c r="G13" s="259"/>
      <c r="H13" s="259"/>
      <c r="I13" s="259"/>
      <c r="J13" s="259"/>
      <c r="K13" s="257"/>
    </row>
    <row r="14" spans="2:11" ht="12.75" customHeight="1">
      <c r="B14" s="260"/>
      <c r="C14" s="261"/>
      <c r="D14" s="261"/>
      <c r="E14" s="261"/>
      <c r="F14" s="261"/>
      <c r="G14" s="261"/>
      <c r="H14" s="261"/>
      <c r="I14" s="261"/>
      <c r="J14" s="261"/>
      <c r="K14" s="257"/>
    </row>
    <row r="15" spans="2:11" ht="15" customHeight="1">
      <c r="B15" s="260"/>
      <c r="C15" s="261"/>
      <c r="D15" s="259" t="s">
        <v>2790</v>
      </c>
      <c r="E15" s="259"/>
      <c r="F15" s="259"/>
      <c r="G15" s="259"/>
      <c r="H15" s="259"/>
      <c r="I15" s="259"/>
      <c r="J15" s="259"/>
      <c r="K15" s="257"/>
    </row>
    <row r="16" spans="2:11" ht="15" customHeight="1">
      <c r="B16" s="260"/>
      <c r="C16" s="261"/>
      <c r="D16" s="259" t="s">
        <v>2791</v>
      </c>
      <c r="E16" s="259"/>
      <c r="F16" s="259"/>
      <c r="G16" s="259"/>
      <c r="H16" s="259"/>
      <c r="I16" s="259"/>
      <c r="J16" s="259"/>
      <c r="K16" s="257"/>
    </row>
    <row r="17" spans="2:11" ht="15" customHeight="1">
      <c r="B17" s="260"/>
      <c r="C17" s="261"/>
      <c r="D17" s="259" t="s">
        <v>2792</v>
      </c>
      <c r="E17" s="259"/>
      <c r="F17" s="259"/>
      <c r="G17" s="259"/>
      <c r="H17" s="259"/>
      <c r="I17" s="259"/>
      <c r="J17" s="259"/>
      <c r="K17" s="257"/>
    </row>
    <row r="18" spans="2:11" ht="15" customHeight="1">
      <c r="B18" s="260"/>
      <c r="C18" s="261"/>
      <c r="D18" s="261"/>
      <c r="E18" s="263" t="s">
        <v>76</v>
      </c>
      <c r="F18" s="259" t="s">
        <v>2793</v>
      </c>
      <c r="G18" s="259"/>
      <c r="H18" s="259"/>
      <c r="I18" s="259"/>
      <c r="J18" s="259"/>
      <c r="K18" s="257"/>
    </row>
    <row r="19" spans="2:11" ht="15" customHeight="1">
      <c r="B19" s="260"/>
      <c r="C19" s="261"/>
      <c r="D19" s="261"/>
      <c r="E19" s="263" t="s">
        <v>2794</v>
      </c>
      <c r="F19" s="259" t="s">
        <v>2795</v>
      </c>
      <c r="G19" s="259"/>
      <c r="H19" s="259"/>
      <c r="I19" s="259"/>
      <c r="J19" s="259"/>
      <c r="K19" s="257"/>
    </row>
    <row r="20" spans="2:11" ht="15" customHeight="1">
      <c r="B20" s="260"/>
      <c r="C20" s="261"/>
      <c r="D20" s="261"/>
      <c r="E20" s="263" t="s">
        <v>2796</v>
      </c>
      <c r="F20" s="259" t="s">
        <v>2797</v>
      </c>
      <c r="G20" s="259"/>
      <c r="H20" s="259"/>
      <c r="I20" s="259"/>
      <c r="J20" s="259"/>
      <c r="K20" s="257"/>
    </row>
    <row r="21" spans="2:11" ht="15" customHeight="1">
      <c r="B21" s="260"/>
      <c r="C21" s="261"/>
      <c r="D21" s="261"/>
      <c r="E21" s="263" t="s">
        <v>2798</v>
      </c>
      <c r="F21" s="259" t="s">
        <v>2799</v>
      </c>
      <c r="G21" s="259"/>
      <c r="H21" s="259"/>
      <c r="I21" s="259"/>
      <c r="J21" s="259"/>
      <c r="K21" s="257"/>
    </row>
    <row r="22" spans="2:11" ht="15" customHeight="1">
      <c r="B22" s="260"/>
      <c r="C22" s="261"/>
      <c r="D22" s="261"/>
      <c r="E22" s="263" t="s">
        <v>2721</v>
      </c>
      <c r="F22" s="259" t="s">
        <v>2722</v>
      </c>
      <c r="G22" s="259"/>
      <c r="H22" s="259"/>
      <c r="I22" s="259"/>
      <c r="J22" s="259"/>
      <c r="K22" s="257"/>
    </row>
    <row r="23" spans="2:11" ht="15" customHeight="1">
      <c r="B23" s="260"/>
      <c r="C23" s="261"/>
      <c r="D23" s="261"/>
      <c r="E23" s="263" t="s">
        <v>2800</v>
      </c>
      <c r="F23" s="259" t="s">
        <v>2801</v>
      </c>
      <c r="G23" s="259"/>
      <c r="H23" s="259"/>
      <c r="I23" s="259"/>
      <c r="J23" s="259"/>
      <c r="K23" s="257"/>
    </row>
    <row r="24" spans="2:11" ht="12.75" customHeight="1">
      <c r="B24" s="260"/>
      <c r="C24" s="261"/>
      <c r="D24" s="261"/>
      <c r="E24" s="261"/>
      <c r="F24" s="261"/>
      <c r="G24" s="261"/>
      <c r="H24" s="261"/>
      <c r="I24" s="261"/>
      <c r="J24" s="261"/>
      <c r="K24" s="257"/>
    </row>
    <row r="25" spans="2:11" ht="15" customHeight="1">
      <c r="B25" s="260"/>
      <c r="C25" s="259" t="s">
        <v>2802</v>
      </c>
      <c r="D25" s="259"/>
      <c r="E25" s="259"/>
      <c r="F25" s="259"/>
      <c r="G25" s="259"/>
      <c r="H25" s="259"/>
      <c r="I25" s="259"/>
      <c r="J25" s="259"/>
      <c r="K25" s="257"/>
    </row>
    <row r="26" spans="2:11" ht="15" customHeight="1">
      <c r="B26" s="260"/>
      <c r="C26" s="259" t="s">
        <v>2803</v>
      </c>
      <c r="D26" s="259"/>
      <c r="E26" s="259"/>
      <c r="F26" s="259"/>
      <c r="G26" s="259"/>
      <c r="H26" s="259"/>
      <c r="I26" s="259"/>
      <c r="J26" s="259"/>
      <c r="K26" s="257"/>
    </row>
    <row r="27" spans="2:11" ht="15" customHeight="1">
      <c r="B27" s="260"/>
      <c r="C27" s="259"/>
      <c r="D27" s="259" t="s">
        <v>2804</v>
      </c>
      <c r="E27" s="259"/>
      <c r="F27" s="259"/>
      <c r="G27" s="259"/>
      <c r="H27" s="259"/>
      <c r="I27" s="259"/>
      <c r="J27" s="259"/>
      <c r="K27" s="257"/>
    </row>
    <row r="28" spans="2:11" ht="15" customHeight="1">
      <c r="B28" s="260"/>
      <c r="C28" s="261"/>
      <c r="D28" s="259" t="s">
        <v>2805</v>
      </c>
      <c r="E28" s="259"/>
      <c r="F28" s="259"/>
      <c r="G28" s="259"/>
      <c r="H28" s="259"/>
      <c r="I28" s="259"/>
      <c r="J28" s="259"/>
      <c r="K28" s="257"/>
    </row>
    <row r="29" spans="2:11" ht="12.75" customHeight="1">
      <c r="B29" s="260"/>
      <c r="C29" s="261"/>
      <c r="D29" s="261"/>
      <c r="E29" s="261"/>
      <c r="F29" s="261"/>
      <c r="G29" s="261"/>
      <c r="H29" s="261"/>
      <c r="I29" s="261"/>
      <c r="J29" s="261"/>
      <c r="K29" s="257"/>
    </row>
    <row r="30" spans="2:11" ht="15" customHeight="1">
      <c r="B30" s="260"/>
      <c r="C30" s="261"/>
      <c r="D30" s="259" t="s">
        <v>2806</v>
      </c>
      <c r="E30" s="259"/>
      <c r="F30" s="259"/>
      <c r="G30" s="259"/>
      <c r="H30" s="259"/>
      <c r="I30" s="259"/>
      <c r="J30" s="259"/>
      <c r="K30" s="257"/>
    </row>
    <row r="31" spans="2:11" ht="15" customHeight="1">
      <c r="B31" s="260"/>
      <c r="C31" s="261"/>
      <c r="D31" s="259" t="s">
        <v>2807</v>
      </c>
      <c r="E31" s="259"/>
      <c r="F31" s="259"/>
      <c r="G31" s="259"/>
      <c r="H31" s="259"/>
      <c r="I31" s="259"/>
      <c r="J31" s="259"/>
      <c r="K31" s="257"/>
    </row>
    <row r="32" spans="2:11" ht="12.75" customHeight="1">
      <c r="B32" s="260"/>
      <c r="C32" s="261"/>
      <c r="D32" s="261"/>
      <c r="E32" s="261"/>
      <c r="F32" s="261"/>
      <c r="G32" s="261"/>
      <c r="H32" s="261"/>
      <c r="I32" s="261"/>
      <c r="J32" s="261"/>
      <c r="K32" s="257"/>
    </row>
    <row r="33" spans="2:11" ht="15" customHeight="1">
      <c r="B33" s="260"/>
      <c r="C33" s="261"/>
      <c r="D33" s="259" t="s">
        <v>2808</v>
      </c>
      <c r="E33" s="259"/>
      <c r="F33" s="259"/>
      <c r="G33" s="259"/>
      <c r="H33" s="259"/>
      <c r="I33" s="259"/>
      <c r="J33" s="259"/>
      <c r="K33" s="257"/>
    </row>
    <row r="34" spans="2:11" ht="15" customHeight="1">
      <c r="B34" s="260"/>
      <c r="C34" s="261"/>
      <c r="D34" s="259" t="s">
        <v>2809</v>
      </c>
      <c r="E34" s="259"/>
      <c r="F34" s="259"/>
      <c r="G34" s="259"/>
      <c r="H34" s="259"/>
      <c r="I34" s="259"/>
      <c r="J34" s="259"/>
      <c r="K34" s="257"/>
    </row>
    <row r="35" spans="2:11" ht="15" customHeight="1">
      <c r="B35" s="260"/>
      <c r="C35" s="261"/>
      <c r="D35" s="259" t="s">
        <v>2810</v>
      </c>
      <c r="E35" s="259"/>
      <c r="F35" s="259"/>
      <c r="G35" s="259"/>
      <c r="H35" s="259"/>
      <c r="I35" s="259"/>
      <c r="J35" s="259"/>
      <c r="K35" s="257"/>
    </row>
    <row r="36" spans="2:11" ht="15" customHeight="1">
      <c r="B36" s="260"/>
      <c r="C36" s="261"/>
      <c r="D36" s="259"/>
      <c r="E36" s="262" t="s">
        <v>124</v>
      </c>
      <c r="F36" s="259"/>
      <c r="G36" s="259" t="s">
        <v>2811</v>
      </c>
      <c r="H36" s="259"/>
      <c r="I36" s="259"/>
      <c r="J36" s="259"/>
      <c r="K36" s="257"/>
    </row>
    <row r="37" spans="2:11" ht="30.75" customHeight="1">
      <c r="B37" s="260"/>
      <c r="C37" s="261"/>
      <c r="D37" s="259"/>
      <c r="E37" s="262" t="s">
        <v>2812</v>
      </c>
      <c r="F37" s="259"/>
      <c r="G37" s="259" t="s">
        <v>2813</v>
      </c>
      <c r="H37" s="259"/>
      <c r="I37" s="259"/>
      <c r="J37" s="259"/>
      <c r="K37" s="257"/>
    </row>
    <row r="38" spans="2:11" ht="15" customHeight="1">
      <c r="B38" s="260"/>
      <c r="C38" s="261"/>
      <c r="D38" s="259"/>
      <c r="E38" s="262" t="s">
        <v>53</v>
      </c>
      <c r="F38" s="259"/>
      <c r="G38" s="259" t="s">
        <v>2814</v>
      </c>
      <c r="H38" s="259"/>
      <c r="I38" s="259"/>
      <c r="J38" s="259"/>
      <c r="K38" s="257"/>
    </row>
    <row r="39" spans="2:11" ht="15" customHeight="1">
      <c r="B39" s="260"/>
      <c r="C39" s="261"/>
      <c r="D39" s="259"/>
      <c r="E39" s="262" t="s">
        <v>54</v>
      </c>
      <c r="F39" s="259"/>
      <c r="G39" s="259" t="s">
        <v>2815</v>
      </c>
      <c r="H39" s="259"/>
      <c r="I39" s="259"/>
      <c r="J39" s="259"/>
      <c r="K39" s="257"/>
    </row>
    <row r="40" spans="2:11" ht="15" customHeight="1">
      <c r="B40" s="260"/>
      <c r="C40" s="261"/>
      <c r="D40" s="259"/>
      <c r="E40" s="262" t="s">
        <v>125</v>
      </c>
      <c r="F40" s="259"/>
      <c r="G40" s="259" t="s">
        <v>2816</v>
      </c>
      <c r="H40" s="259"/>
      <c r="I40" s="259"/>
      <c r="J40" s="259"/>
      <c r="K40" s="257"/>
    </row>
    <row r="41" spans="2:11" ht="15" customHeight="1">
      <c r="B41" s="260"/>
      <c r="C41" s="261"/>
      <c r="D41" s="259"/>
      <c r="E41" s="262" t="s">
        <v>126</v>
      </c>
      <c r="F41" s="259"/>
      <c r="G41" s="259" t="s">
        <v>2817</v>
      </c>
      <c r="H41" s="259"/>
      <c r="I41" s="259"/>
      <c r="J41" s="259"/>
      <c r="K41" s="257"/>
    </row>
    <row r="42" spans="2:11" ht="15" customHeight="1">
      <c r="B42" s="260"/>
      <c r="C42" s="261"/>
      <c r="D42" s="259"/>
      <c r="E42" s="262" t="s">
        <v>2818</v>
      </c>
      <c r="F42" s="259"/>
      <c r="G42" s="259" t="s">
        <v>2819</v>
      </c>
      <c r="H42" s="259"/>
      <c r="I42" s="259"/>
      <c r="J42" s="259"/>
      <c r="K42" s="257"/>
    </row>
    <row r="43" spans="2:11" ht="15" customHeight="1">
      <c r="B43" s="260"/>
      <c r="C43" s="261"/>
      <c r="D43" s="259"/>
      <c r="E43" s="262"/>
      <c r="F43" s="259"/>
      <c r="G43" s="259" t="s">
        <v>2820</v>
      </c>
      <c r="H43" s="259"/>
      <c r="I43" s="259"/>
      <c r="J43" s="259"/>
      <c r="K43" s="257"/>
    </row>
    <row r="44" spans="2:11" ht="15" customHeight="1">
      <c r="B44" s="260"/>
      <c r="C44" s="261"/>
      <c r="D44" s="259"/>
      <c r="E44" s="262" t="s">
        <v>2821</v>
      </c>
      <c r="F44" s="259"/>
      <c r="G44" s="259" t="s">
        <v>2822</v>
      </c>
      <c r="H44" s="259"/>
      <c r="I44" s="259"/>
      <c r="J44" s="259"/>
      <c r="K44" s="257"/>
    </row>
    <row r="45" spans="2:11" ht="15" customHeight="1">
      <c r="B45" s="260"/>
      <c r="C45" s="261"/>
      <c r="D45" s="259"/>
      <c r="E45" s="262" t="s">
        <v>128</v>
      </c>
      <c r="F45" s="259"/>
      <c r="G45" s="259" t="s">
        <v>2823</v>
      </c>
      <c r="H45" s="259"/>
      <c r="I45" s="259"/>
      <c r="J45" s="259"/>
      <c r="K45" s="257"/>
    </row>
    <row r="46" spans="2:11" ht="12.75" customHeight="1">
      <c r="B46" s="260"/>
      <c r="C46" s="261"/>
      <c r="D46" s="259"/>
      <c r="E46" s="259"/>
      <c r="F46" s="259"/>
      <c r="G46" s="259"/>
      <c r="H46" s="259"/>
      <c r="I46" s="259"/>
      <c r="J46" s="259"/>
      <c r="K46" s="257"/>
    </row>
    <row r="47" spans="2:11" ht="15" customHeight="1">
      <c r="B47" s="260"/>
      <c r="C47" s="261"/>
      <c r="D47" s="259" t="s">
        <v>2824</v>
      </c>
      <c r="E47" s="259"/>
      <c r="F47" s="259"/>
      <c r="G47" s="259"/>
      <c r="H47" s="259"/>
      <c r="I47" s="259"/>
      <c r="J47" s="259"/>
      <c r="K47" s="257"/>
    </row>
    <row r="48" spans="2:11" ht="15" customHeight="1">
      <c r="B48" s="260"/>
      <c r="C48" s="261"/>
      <c r="D48" s="261"/>
      <c r="E48" s="259" t="s">
        <v>2825</v>
      </c>
      <c r="F48" s="259"/>
      <c r="G48" s="259"/>
      <c r="H48" s="259"/>
      <c r="I48" s="259"/>
      <c r="J48" s="259"/>
      <c r="K48" s="257"/>
    </row>
    <row r="49" spans="2:11" ht="15" customHeight="1">
      <c r="B49" s="260"/>
      <c r="C49" s="261"/>
      <c r="D49" s="261"/>
      <c r="E49" s="259" t="s">
        <v>2826</v>
      </c>
      <c r="F49" s="259"/>
      <c r="G49" s="259"/>
      <c r="H49" s="259"/>
      <c r="I49" s="259"/>
      <c r="J49" s="259"/>
      <c r="K49" s="257"/>
    </row>
    <row r="50" spans="2:11" ht="15" customHeight="1">
      <c r="B50" s="260"/>
      <c r="C50" s="261"/>
      <c r="D50" s="261"/>
      <c r="E50" s="259" t="s">
        <v>2827</v>
      </c>
      <c r="F50" s="259"/>
      <c r="G50" s="259"/>
      <c r="H50" s="259"/>
      <c r="I50" s="259"/>
      <c r="J50" s="259"/>
      <c r="K50" s="257"/>
    </row>
    <row r="51" spans="2:11" ht="15" customHeight="1">
      <c r="B51" s="260"/>
      <c r="C51" s="261"/>
      <c r="D51" s="259" t="s">
        <v>2828</v>
      </c>
      <c r="E51" s="259"/>
      <c r="F51" s="259"/>
      <c r="G51" s="259"/>
      <c r="H51" s="259"/>
      <c r="I51" s="259"/>
      <c r="J51" s="259"/>
      <c r="K51" s="257"/>
    </row>
    <row r="52" spans="2:11" ht="25.5" customHeight="1">
      <c r="B52" s="255"/>
      <c r="C52" s="256" t="s">
        <v>2829</v>
      </c>
      <c r="D52" s="256"/>
      <c r="E52" s="256"/>
      <c r="F52" s="256"/>
      <c r="G52" s="256"/>
      <c r="H52" s="256"/>
      <c r="I52" s="256"/>
      <c r="J52" s="256"/>
      <c r="K52" s="257"/>
    </row>
    <row r="53" spans="2:11" ht="5.25" customHeight="1">
      <c r="B53" s="255"/>
      <c r="C53" s="258"/>
      <c r="D53" s="258"/>
      <c r="E53" s="258"/>
      <c r="F53" s="258"/>
      <c r="G53" s="258"/>
      <c r="H53" s="258"/>
      <c r="I53" s="258"/>
      <c r="J53" s="258"/>
      <c r="K53" s="257"/>
    </row>
    <row r="54" spans="2:11" ht="15" customHeight="1">
      <c r="B54" s="255"/>
      <c r="C54" s="259" t="s">
        <v>2830</v>
      </c>
      <c r="D54" s="259"/>
      <c r="E54" s="259"/>
      <c r="F54" s="259"/>
      <c r="G54" s="259"/>
      <c r="H54" s="259"/>
      <c r="I54" s="259"/>
      <c r="J54" s="259"/>
      <c r="K54" s="257"/>
    </row>
    <row r="55" spans="2:11" ht="15" customHeight="1">
      <c r="B55" s="255"/>
      <c r="C55" s="259" t="s">
        <v>2831</v>
      </c>
      <c r="D55" s="259"/>
      <c r="E55" s="259"/>
      <c r="F55" s="259"/>
      <c r="G55" s="259"/>
      <c r="H55" s="259"/>
      <c r="I55" s="259"/>
      <c r="J55" s="259"/>
      <c r="K55" s="257"/>
    </row>
    <row r="56" spans="2:11" ht="12.75" customHeight="1">
      <c r="B56" s="255"/>
      <c r="C56" s="259"/>
      <c r="D56" s="259"/>
      <c r="E56" s="259"/>
      <c r="F56" s="259"/>
      <c r="G56" s="259"/>
      <c r="H56" s="259"/>
      <c r="I56" s="259"/>
      <c r="J56" s="259"/>
      <c r="K56" s="257"/>
    </row>
    <row r="57" spans="2:11" ht="15" customHeight="1">
      <c r="B57" s="255"/>
      <c r="C57" s="259" t="s">
        <v>2832</v>
      </c>
      <c r="D57" s="259"/>
      <c r="E57" s="259"/>
      <c r="F57" s="259"/>
      <c r="G57" s="259"/>
      <c r="H57" s="259"/>
      <c r="I57" s="259"/>
      <c r="J57" s="259"/>
      <c r="K57" s="257"/>
    </row>
    <row r="58" spans="2:11" ht="15" customHeight="1">
      <c r="B58" s="255"/>
      <c r="C58" s="261"/>
      <c r="D58" s="259" t="s">
        <v>2833</v>
      </c>
      <c r="E58" s="259"/>
      <c r="F58" s="259"/>
      <c r="G58" s="259"/>
      <c r="H58" s="259"/>
      <c r="I58" s="259"/>
      <c r="J58" s="259"/>
      <c r="K58" s="257"/>
    </row>
    <row r="59" spans="2:11" ht="15" customHeight="1">
      <c r="B59" s="255"/>
      <c r="C59" s="261"/>
      <c r="D59" s="259" t="s">
        <v>2834</v>
      </c>
      <c r="E59" s="259"/>
      <c r="F59" s="259"/>
      <c r="G59" s="259"/>
      <c r="H59" s="259"/>
      <c r="I59" s="259"/>
      <c r="J59" s="259"/>
      <c r="K59" s="257"/>
    </row>
    <row r="60" spans="2:11" ht="15" customHeight="1">
      <c r="B60" s="255"/>
      <c r="C60" s="261"/>
      <c r="D60" s="259" t="s">
        <v>2835</v>
      </c>
      <c r="E60" s="259"/>
      <c r="F60" s="259"/>
      <c r="G60" s="259"/>
      <c r="H60" s="259"/>
      <c r="I60" s="259"/>
      <c r="J60" s="259"/>
      <c r="K60" s="257"/>
    </row>
    <row r="61" spans="2:11" ht="15" customHeight="1">
      <c r="B61" s="255"/>
      <c r="C61" s="261"/>
      <c r="D61" s="259" t="s">
        <v>2836</v>
      </c>
      <c r="E61" s="259"/>
      <c r="F61" s="259"/>
      <c r="G61" s="259"/>
      <c r="H61" s="259"/>
      <c r="I61" s="259"/>
      <c r="J61" s="259"/>
      <c r="K61" s="257"/>
    </row>
    <row r="62" spans="2:11" ht="15" customHeight="1">
      <c r="B62" s="255"/>
      <c r="C62" s="261"/>
      <c r="D62" s="264" t="s">
        <v>2837</v>
      </c>
      <c r="E62" s="264"/>
      <c r="F62" s="264"/>
      <c r="G62" s="264"/>
      <c r="H62" s="264"/>
      <c r="I62" s="264"/>
      <c r="J62" s="264"/>
      <c r="K62" s="257"/>
    </row>
    <row r="63" spans="2:11" ht="15" customHeight="1">
      <c r="B63" s="255"/>
      <c r="C63" s="261"/>
      <c r="D63" s="259" t="s">
        <v>2838</v>
      </c>
      <c r="E63" s="259"/>
      <c r="F63" s="259"/>
      <c r="G63" s="259"/>
      <c r="H63" s="259"/>
      <c r="I63" s="259"/>
      <c r="J63" s="259"/>
      <c r="K63" s="257"/>
    </row>
    <row r="64" spans="2:11" ht="12.75" customHeight="1">
      <c r="B64" s="255"/>
      <c r="C64" s="261"/>
      <c r="D64" s="261"/>
      <c r="E64" s="265"/>
      <c r="F64" s="261"/>
      <c r="G64" s="261"/>
      <c r="H64" s="261"/>
      <c r="I64" s="261"/>
      <c r="J64" s="261"/>
      <c r="K64" s="257"/>
    </row>
    <row r="65" spans="2:11" ht="15" customHeight="1">
      <c r="B65" s="255"/>
      <c r="C65" s="261"/>
      <c r="D65" s="259" t="s">
        <v>2839</v>
      </c>
      <c r="E65" s="259"/>
      <c r="F65" s="259"/>
      <c r="G65" s="259"/>
      <c r="H65" s="259"/>
      <c r="I65" s="259"/>
      <c r="J65" s="259"/>
      <c r="K65" s="257"/>
    </row>
    <row r="66" spans="2:11" ht="15" customHeight="1">
      <c r="B66" s="255"/>
      <c r="C66" s="261"/>
      <c r="D66" s="264" t="s">
        <v>2840</v>
      </c>
      <c r="E66" s="264"/>
      <c r="F66" s="264"/>
      <c r="G66" s="264"/>
      <c r="H66" s="264"/>
      <c r="I66" s="264"/>
      <c r="J66" s="264"/>
      <c r="K66" s="257"/>
    </row>
    <row r="67" spans="2:11" ht="15" customHeight="1">
      <c r="B67" s="255"/>
      <c r="C67" s="261"/>
      <c r="D67" s="259" t="s">
        <v>2841</v>
      </c>
      <c r="E67" s="259"/>
      <c r="F67" s="259"/>
      <c r="G67" s="259"/>
      <c r="H67" s="259"/>
      <c r="I67" s="259"/>
      <c r="J67" s="259"/>
      <c r="K67" s="257"/>
    </row>
    <row r="68" spans="2:11" ht="15" customHeight="1">
      <c r="B68" s="255"/>
      <c r="C68" s="261"/>
      <c r="D68" s="259" t="s">
        <v>2842</v>
      </c>
      <c r="E68" s="259"/>
      <c r="F68" s="259"/>
      <c r="G68" s="259"/>
      <c r="H68" s="259"/>
      <c r="I68" s="259"/>
      <c r="J68" s="259"/>
      <c r="K68" s="257"/>
    </row>
    <row r="69" spans="2:11" ht="15" customHeight="1">
      <c r="B69" s="255"/>
      <c r="C69" s="261"/>
      <c r="D69" s="259" t="s">
        <v>2843</v>
      </c>
      <c r="E69" s="259"/>
      <c r="F69" s="259"/>
      <c r="G69" s="259"/>
      <c r="H69" s="259"/>
      <c r="I69" s="259"/>
      <c r="J69" s="259"/>
      <c r="K69" s="257"/>
    </row>
    <row r="70" spans="2:11" ht="15" customHeight="1">
      <c r="B70" s="255"/>
      <c r="C70" s="261"/>
      <c r="D70" s="259" t="s">
        <v>2844</v>
      </c>
      <c r="E70" s="259"/>
      <c r="F70" s="259"/>
      <c r="G70" s="259"/>
      <c r="H70" s="259"/>
      <c r="I70" s="259"/>
      <c r="J70" s="259"/>
      <c r="K70" s="257"/>
    </row>
    <row r="71" spans="2:11" ht="12.75" customHeight="1">
      <c r="B71" s="266"/>
      <c r="C71" s="267"/>
      <c r="D71" s="267"/>
      <c r="E71" s="267"/>
      <c r="F71" s="267"/>
      <c r="G71" s="267"/>
      <c r="H71" s="267"/>
      <c r="I71" s="267"/>
      <c r="J71" s="267"/>
      <c r="K71" s="268"/>
    </row>
    <row r="72" spans="2:11" ht="18.75" customHeight="1">
      <c r="B72" s="269"/>
      <c r="C72" s="269"/>
      <c r="D72" s="269"/>
      <c r="E72" s="269"/>
      <c r="F72" s="269"/>
      <c r="G72" s="269"/>
      <c r="H72" s="269"/>
      <c r="I72" s="269"/>
      <c r="J72" s="269"/>
      <c r="K72" s="270"/>
    </row>
    <row r="73" spans="2:11" ht="18.75" customHeight="1">
      <c r="B73" s="270"/>
      <c r="C73" s="270"/>
      <c r="D73" s="270"/>
      <c r="E73" s="270"/>
      <c r="F73" s="270"/>
      <c r="G73" s="270"/>
      <c r="H73" s="270"/>
      <c r="I73" s="270"/>
      <c r="J73" s="270"/>
      <c r="K73" s="270"/>
    </row>
    <row r="74" spans="2:11" ht="7.5" customHeight="1">
      <c r="B74" s="271"/>
      <c r="C74" s="272"/>
      <c r="D74" s="272"/>
      <c r="E74" s="272"/>
      <c r="F74" s="272"/>
      <c r="G74" s="272"/>
      <c r="H74" s="272"/>
      <c r="I74" s="272"/>
      <c r="J74" s="272"/>
      <c r="K74" s="273"/>
    </row>
    <row r="75" spans="2:11" ht="45" customHeight="1">
      <c r="B75" s="274"/>
      <c r="C75" s="275" t="s">
        <v>2845</v>
      </c>
      <c r="D75" s="275"/>
      <c r="E75" s="275"/>
      <c r="F75" s="275"/>
      <c r="G75" s="275"/>
      <c r="H75" s="275"/>
      <c r="I75" s="275"/>
      <c r="J75" s="275"/>
      <c r="K75" s="276"/>
    </row>
    <row r="76" spans="2:11" ht="17.25" customHeight="1">
      <c r="B76" s="274"/>
      <c r="C76" s="277" t="s">
        <v>2846</v>
      </c>
      <c r="D76" s="277"/>
      <c r="E76" s="277"/>
      <c r="F76" s="277" t="s">
        <v>2847</v>
      </c>
      <c r="G76" s="278"/>
      <c r="H76" s="277" t="s">
        <v>54</v>
      </c>
      <c r="I76" s="277" t="s">
        <v>57</v>
      </c>
      <c r="J76" s="277" t="s">
        <v>2848</v>
      </c>
      <c r="K76" s="276"/>
    </row>
    <row r="77" spans="2:11" ht="17.25" customHeight="1">
      <c r="B77" s="274"/>
      <c r="C77" s="279" t="s">
        <v>2849</v>
      </c>
      <c r="D77" s="279"/>
      <c r="E77" s="279"/>
      <c r="F77" s="280" t="s">
        <v>2850</v>
      </c>
      <c r="G77" s="281"/>
      <c r="H77" s="279"/>
      <c r="I77" s="279"/>
      <c r="J77" s="279" t="s">
        <v>2851</v>
      </c>
      <c r="K77" s="276"/>
    </row>
    <row r="78" spans="2:11" ht="5.25" customHeight="1">
      <c r="B78" s="274"/>
      <c r="C78" s="282"/>
      <c r="D78" s="282"/>
      <c r="E78" s="282"/>
      <c r="F78" s="282"/>
      <c r="G78" s="283"/>
      <c r="H78" s="282"/>
      <c r="I78" s="282"/>
      <c r="J78" s="282"/>
      <c r="K78" s="276"/>
    </row>
    <row r="79" spans="2:11" ht="15" customHeight="1">
      <c r="B79" s="274"/>
      <c r="C79" s="262" t="s">
        <v>53</v>
      </c>
      <c r="D79" s="282"/>
      <c r="E79" s="282"/>
      <c r="F79" s="284" t="s">
        <v>2852</v>
      </c>
      <c r="G79" s="283"/>
      <c r="H79" s="262" t="s">
        <v>2853</v>
      </c>
      <c r="I79" s="262" t="s">
        <v>2854</v>
      </c>
      <c r="J79" s="262">
        <v>20</v>
      </c>
      <c r="K79" s="276"/>
    </row>
    <row r="80" spans="2:11" ht="15" customHeight="1">
      <c r="B80" s="274"/>
      <c r="C80" s="262" t="s">
        <v>2855</v>
      </c>
      <c r="D80" s="262"/>
      <c r="E80" s="262"/>
      <c r="F80" s="284" t="s">
        <v>2852</v>
      </c>
      <c r="G80" s="283"/>
      <c r="H80" s="262" t="s">
        <v>2856</v>
      </c>
      <c r="I80" s="262" t="s">
        <v>2854</v>
      </c>
      <c r="J80" s="262">
        <v>120</v>
      </c>
      <c r="K80" s="276"/>
    </row>
    <row r="81" spans="2:11" ht="15" customHeight="1">
      <c r="B81" s="285"/>
      <c r="C81" s="262" t="s">
        <v>2857</v>
      </c>
      <c r="D81" s="262"/>
      <c r="E81" s="262"/>
      <c r="F81" s="284" t="s">
        <v>2858</v>
      </c>
      <c r="G81" s="283"/>
      <c r="H81" s="262" t="s">
        <v>2859</v>
      </c>
      <c r="I81" s="262" t="s">
        <v>2854</v>
      </c>
      <c r="J81" s="262">
        <v>50</v>
      </c>
      <c r="K81" s="276"/>
    </row>
    <row r="82" spans="2:11" ht="15" customHeight="1">
      <c r="B82" s="285"/>
      <c r="C82" s="262" t="s">
        <v>2860</v>
      </c>
      <c r="D82" s="262"/>
      <c r="E82" s="262"/>
      <c r="F82" s="284" t="s">
        <v>2852</v>
      </c>
      <c r="G82" s="283"/>
      <c r="H82" s="262" t="s">
        <v>2861</v>
      </c>
      <c r="I82" s="262" t="s">
        <v>2862</v>
      </c>
      <c r="J82" s="262"/>
      <c r="K82" s="276"/>
    </row>
    <row r="83" spans="2:11" ht="15" customHeight="1">
      <c r="B83" s="285"/>
      <c r="C83" s="286" t="s">
        <v>2863</v>
      </c>
      <c r="D83" s="286"/>
      <c r="E83" s="286"/>
      <c r="F83" s="287" t="s">
        <v>2858</v>
      </c>
      <c r="G83" s="286"/>
      <c r="H83" s="286" t="s">
        <v>2864</v>
      </c>
      <c r="I83" s="286" t="s">
        <v>2854</v>
      </c>
      <c r="J83" s="286">
        <v>15</v>
      </c>
      <c r="K83" s="276"/>
    </row>
    <row r="84" spans="2:11" ht="15" customHeight="1">
      <c r="B84" s="285"/>
      <c r="C84" s="286" t="s">
        <v>2865</v>
      </c>
      <c r="D84" s="286"/>
      <c r="E84" s="286"/>
      <c r="F84" s="287" t="s">
        <v>2858</v>
      </c>
      <c r="G84" s="286"/>
      <c r="H84" s="286" t="s">
        <v>2866</v>
      </c>
      <c r="I84" s="286" t="s">
        <v>2854</v>
      </c>
      <c r="J84" s="286">
        <v>15</v>
      </c>
      <c r="K84" s="276"/>
    </row>
    <row r="85" spans="2:11" ht="15" customHeight="1">
      <c r="B85" s="285"/>
      <c r="C85" s="286" t="s">
        <v>2867</v>
      </c>
      <c r="D85" s="286"/>
      <c r="E85" s="286"/>
      <c r="F85" s="287" t="s">
        <v>2858</v>
      </c>
      <c r="G85" s="286"/>
      <c r="H85" s="286" t="s">
        <v>2868</v>
      </c>
      <c r="I85" s="286" t="s">
        <v>2854</v>
      </c>
      <c r="J85" s="286">
        <v>20</v>
      </c>
      <c r="K85" s="276"/>
    </row>
    <row r="86" spans="2:11" ht="15" customHeight="1">
      <c r="B86" s="285"/>
      <c r="C86" s="286" t="s">
        <v>2869</v>
      </c>
      <c r="D86" s="286"/>
      <c r="E86" s="286"/>
      <c r="F86" s="287" t="s">
        <v>2858</v>
      </c>
      <c r="G86" s="286"/>
      <c r="H86" s="286" t="s">
        <v>2870</v>
      </c>
      <c r="I86" s="286" t="s">
        <v>2854</v>
      </c>
      <c r="J86" s="286">
        <v>20</v>
      </c>
      <c r="K86" s="276"/>
    </row>
    <row r="87" spans="2:11" ht="15" customHeight="1">
      <c r="B87" s="285"/>
      <c r="C87" s="262" t="s">
        <v>2871</v>
      </c>
      <c r="D87" s="262"/>
      <c r="E87" s="262"/>
      <c r="F87" s="284" t="s">
        <v>2858</v>
      </c>
      <c r="G87" s="283"/>
      <c r="H87" s="262" t="s">
        <v>2872</v>
      </c>
      <c r="I87" s="262" t="s">
        <v>2854</v>
      </c>
      <c r="J87" s="262">
        <v>50</v>
      </c>
      <c r="K87" s="276"/>
    </row>
    <row r="88" spans="2:11" ht="15" customHeight="1">
      <c r="B88" s="285"/>
      <c r="C88" s="262" t="s">
        <v>2873</v>
      </c>
      <c r="D88" s="262"/>
      <c r="E88" s="262"/>
      <c r="F88" s="284" t="s">
        <v>2858</v>
      </c>
      <c r="G88" s="283"/>
      <c r="H88" s="262" t="s">
        <v>2874</v>
      </c>
      <c r="I88" s="262" t="s">
        <v>2854</v>
      </c>
      <c r="J88" s="262">
        <v>20</v>
      </c>
      <c r="K88" s="276"/>
    </row>
    <row r="89" spans="2:11" ht="15" customHeight="1">
      <c r="B89" s="285"/>
      <c r="C89" s="262" t="s">
        <v>2875</v>
      </c>
      <c r="D89" s="262"/>
      <c r="E89" s="262"/>
      <c r="F89" s="284" t="s">
        <v>2858</v>
      </c>
      <c r="G89" s="283"/>
      <c r="H89" s="262" t="s">
        <v>2876</v>
      </c>
      <c r="I89" s="262" t="s">
        <v>2854</v>
      </c>
      <c r="J89" s="262">
        <v>20</v>
      </c>
      <c r="K89" s="276"/>
    </row>
    <row r="90" spans="2:11" ht="15" customHeight="1">
      <c r="B90" s="285"/>
      <c r="C90" s="262" t="s">
        <v>2877</v>
      </c>
      <c r="D90" s="262"/>
      <c r="E90" s="262"/>
      <c r="F90" s="284" t="s">
        <v>2858</v>
      </c>
      <c r="G90" s="283"/>
      <c r="H90" s="262" t="s">
        <v>2878</v>
      </c>
      <c r="I90" s="262" t="s">
        <v>2854</v>
      </c>
      <c r="J90" s="262">
        <v>50</v>
      </c>
      <c r="K90" s="276"/>
    </row>
    <row r="91" spans="2:11" ht="15" customHeight="1">
      <c r="B91" s="285"/>
      <c r="C91" s="262" t="s">
        <v>2879</v>
      </c>
      <c r="D91" s="262"/>
      <c r="E91" s="262"/>
      <c r="F91" s="284" t="s">
        <v>2858</v>
      </c>
      <c r="G91" s="283"/>
      <c r="H91" s="262" t="s">
        <v>2879</v>
      </c>
      <c r="I91" s="262" t="s">
        <v>2854</v>
      </c>
      <c r="J91" s="262">
        <v>50</v>
      </c>
      <c r="K91" s="276"/>
    </row>
    <row r="92" spans="2:11" ht="15" customHeight="1">
      <c r="B92" s="285"/>
      <c r="C92" s="262" t="s">
        <v>2880</v>
      </c>
      <c r="D92" s="262"/>
      <c r="E92" s="262"/>
      <c r="F92" s="284" t="s">
        <v>2858</v>
      </c>
      <c r="G92" s="283"/>
      <c r="H92" s="262" t="s">
        <v>2881</v>
      </c>
      <c r="I92" s="262" t="s">
        <v>2854</v>
      </c>
      <c r="J92" s="262">
        <v>255</v>
      </c>
      <c r="K92" s="276"/>
    </row>
    <row r="93" spans="2:11" ht="15" customHeight="1">
      <c r="B93" s="285"/>
      <c r="C93" s="262" t="s">
        <v>2882</v>
      </c>
      <c r="D93" s="262"/>
      <c r="E93" s="262"/>
      <c r="F93" s="284" t="s">
        <v>2852</v>
      </c>
      <c r="G93" s="283"/>
      <c r="H93" s="262" t="s">
        <v>2883</v>
      </c>
      <c r="I93" s="262" t="s">
        <v>2884</v>
      </c>
      <c r="J93" s="262"/>
      <c r="K93" s="276"/>
    </row>
    <row r="94" spans="2:11" ht="15" customHeight="1">
      <c r="B94" s="285"/>
      <c r="C94" s="262" t="s">
        <v>2885</v>
      </c>
      <c r="D94" s="262"/>
      <c r="E94" s="262"/>
      <c r="F94" s="284" t="s">
        <v>2852</v>
      </c>
      <c r="G94" s="283"/>
      <c r="H94" s="262" t="s">
        <v>2886</v>
      </c>
      <c r="I94" s="262" t="s">
        <v>2887</v>
      </c>
      <c r="J94" s="262"/>
      <c r="K94" s="276"/>
    </row>
    <row r="95" spans="2:11" ht="15" customHeight="1">
      <c r="B95" s="285"/>
      <c r="C95" s="262" t="s">
        <v>2888</v>
      </c>
      <c r="D95" s="262"/>
      <c r="E95" s="262"/>
      <c r="F95" s="284" t="s">
        <v>2852</v>
      </c>
      <c r="G95" s="283"/>
      <c r="H95" s="262" t="s">
        <v>2888</v>
      </c>
      <c r="I95" s="262" t="s">
        <v>2887</v>
      </c>
      <c r="J95" s="262"/>
      <c r="K95" s="276"/>
    </row>
    <row r="96" spans="2:11" ht="15" customHeight="1">
      <c r="B96" s="285"/>
      <c r="C96" s="262" t="s">
        <v>38</v>
      </c>
      <c r="D96" s="262"/>
      <c r="E96" s="262"/>
      <c r="F96" s="284" t="s">
        <v>2852</v>
      </c>
      <c r="G96" s="283"/>
      <c r="H96" s="262" t="s">
        <v>2889</v>
      </c>
      <c r="I96" s="262" t="s">
        <v>2887</v>
      </c>
      <c r="J96" s="262"/>
      <c r="K96" s="276"/>
    </row>
    <row r="97" spans="2:11" ht="15" customHeight="1">
      <c r="B97" s="285"/>
      <c r="C97" s="262" t="s">
        <v>48</v>
      </c>
      <c r="D97" s="262"/>
      <c r="E97" s="262"/>
      <c r="F97" s="284" t="s">
        <v>2852</v>
      </c>
      <c r="G97" s="283"/>
      <c r="H97" s="262" t="s">
        <v>2890</v>
      </c>
      <c r="I97" s="262" t="s">
        <v>2887</v>
      </c>
      <c r="J97" s="262"/>
      <c r="K97" s="276"/>
    </row>
    <row r="98" spans="2:1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ht="18.75" customHeight="1">
      <c r="B100" s="270"/>
      <c r="C100" s="270"/>
      <c r="D100" s="270"/>
      <c r="E100" s="270"/>
      <c r="F100" s="270"/>
      <c r="G100" s="270"/>
      <c r="H100" s="270"/>
      <c r="I100" s="270"/>
      <c r="J100" s="270"/>
      <c r="K100" s="270"/>
    </row>
    <row r="101" spans="2:11" ht="7.5" customHeight="1">
      <c r="B101" s="271"/>
      <c r="C101" s="272"/>
      <c r="D101" s="272"/>
      <c r="E101" s="272"/>
      <c r="F101" s="272"/>
      <c r="G101" s="272"/>
      <c r="H101" s="272"/>
      <c r="I101" s="272"/>
      <c r="J101" s="272"/>
      <c r="K101" s="273"/>
    </row>
    <row r="102" spans="2:11" ht="45" customHeight="1">
      <c r="B102" s="274"/>
      <c r="C102" s="275" t="s">
        <v>2891</v>
      </c>
      <c r="D102" s="275"/>
      <c r="E102" s="275"/>
      <c r="F102" s="275"/>
      <c r="G102" s="275"/>
      <c r="H102" s="275"/>
      <c r="I102" s="275"/>
      <c r="J102" s="275"/>
      <c r="K102" s="276"/>
    </row>
    <row r="103" spans="2:11" ht="17.25" customHeight="1">
      <c r="B103" s="274"/>
      <c r="C103" s="277" t="s">
        <v>2846</v>
      </c>
      <c r="D103" s="277"/>
      <c r="E103" s="277"/>
      <c r="F103" s="277" t="s">
        <v>2847</v>
      </c>
      <c r="G103" s="278"/>
      <c r="H103" s="277" t="s">
        <v>54</v>
      </c>
      <c r="I103" s="277" t="s">
        <v>57</v>
      </c>
      <c r="J103" s="277" t="s">
        <v>2848</v>
      </c>
      <c r="K103" s="276"/>
    </row>
    <row r="104" spans="2:11" ht="17.25" customHeight="1">
      <c r="B104" s="274"/>
      <c r="C104" s="279" t="s">
        <v>2849</v>
      </c>
      <c r="D104" s="279"/>
      <c r="E104" s="279"/>
      <c r="F104" s="280" t="s">
        <v>2850</v>
      </c>
      <c r="G104" s="281"/>
      <c r="H104" s="279"/>
      <c r="I104" s="279"/>
      <c r="J104" s="279" t="s">
        <v>2851</v>
      </c>
      <c r="K104" s="276"/>
    </row>
    <row r="105" spans="2:11" ht="5.25" customHeight="1">
      <c r="B105" s="274"/>
      <c r="C105" s="277"/>
      <c r="D105" s="277"/>
      <c r="E105" s="277"/>
      <c r="F105" s="277"/>
      <c r="G105" s="293"/>
      <c r="H105" s="277"/>
      <c r="I105" s="277"/>
      <c r="J105" s="277"/>
      <c r="K105" s="276"/>
    </row>
    <row r="106" spans="2:11" ht="15" customHeight="1">
      <c r="B106" s="274"/>
      <c r="C106" s="262" t="s">
        <v>53</v>
      </c>
      <c r="D106" s="282"/>
      <c r="E106" s="282"/>
      <c r="F106" s="284" t="s">
        <v>2852</v>
      </c>
      <c r="G106" s="293"/>
      <c r="H106" s="262" t="s">
        <v>2892</v>
      </c>
      <c r="I106" s="262" t="s">
        <v>2854</v>
      </c>
      <c r="J106" s="262">
        <v>20</v>
      </c>
      <c r="K106" s="276"/>
    </row>
    <row r="107" spans="2:11" ht="15" customHeight="1">
      <c r="B107" s="274"/>
      <c r="C107" s="262" t="s">
        <v>2855</v>
      </c>
      <c r="D107" s="262"/>
      <c r="E107" s="262"/>
      <c r="F107" s="284" t="s">
        <v>2852</v>
      </c>
      <c r="G107" s="262"/>
      <c r="H107" s="262" t="s">
        <v>2892</v>
      </c>
      <c r="I107" s="262" t="s">
        <v>2854</v>
      </c>
      <c r="J107" s="262">
        <v>120</v>
      </c>
      <c r="K107" s="276"/>
    </row>
    <row r="108" spans="2:11" ht="15" customHeight="1">
      <c r="B108" s="285"/>
      <c r="C108" s="262" t="s">
        <v>2857</v>
      </c>
      <c r="D108" s="262"/>
      <c r="E108" s="262"/>
      <c r="F108" s="284" t="s">
        <v>2858</v>
      </c>
      <c r="G108" s="262"/>
      <c r="H108" s="262" t="s">
        <v>2892</v>
      </c>
      <c r="I108" s="262" t="s">
        <v>2854</v>
      </c>
      <c r="J108" s="262">
        <v>50</v>
      </c>
      <c r="K108" s="276"/>
    </row>
    <row r="109" spans="2:11" ht="15" customHeight="1">
      <c r="B109" s="285"/>
      <c r="C109" s="262" t="s">
        <v>2860</v>
      </c>
      <c r="D109" s="262"/>
      <c r="E109" s="262"/>
      <c r="F109" s="284" t="s">
        <v>2852</v>
      </c>
      <c r="G109" s="262"/>
      <c r="H109" s="262" t="s">
        <v>2892</v>
      </c>
      <c r="I109" s="262" t="s">
        <v>2862</v>
      </c>
      <c r="J109" s="262"/>
      <c r="K109" s="276"/>
    </row>
    <row r="110" spans="2:11" ht="15" customHeight="1">
      <c r="B110" s="285"/>
      <c r="C110" s="262" t="s">
        <v>2871</v>
      </c>
      <c r="D110" s="262"/>
      <c r="E110" s="262"/>
      <c r="F110" s="284" t="s">
        <v>2858</v>
      </c>
      <c r="G110" s="262"/>
      <c r="H110" s="262" t="s">
        <v>2892</v>
      </c>
      <c r="I110" s="262" t="s">
        <v>2854</v>
      </c>
      <c r="J110" s="262">
        <v>50</v>
      </c>
      <c r="K110" s="276"/>
    </row>
    <row r="111" spans="2:11" ht="15" customHeight="1">
      <c r="B111" s="285"/>
      <c r="C111" s="262" t="s">
        <v>2879</v>
      </c>
      <c r="D111" s="262"/>
      <c r="E111" s="262"/>
      <c r="F111" s="284" t="s">
        <v>2858</v>
      </c>
      <c r="G111" s="262"/>
      <c r="H111" s="262" t="s">
        <v>2892</v>
      </c>
      <c r="I111" s="262" t="s">
        <v>2854</v>
      </c>
      <c r="J111" s="262">
        <v>50</v>
      </c>
      <c r="K111" s="276"/>
    </row>
    <row r="112" spans="2:11" ht="15" customHeight="1">
      <c r="B112" s="285"/>
      <c r="C112" s="262" t="s">
        <v>2877</v>
      </c>
      <c r="D112" s="262"/>
      <c r="E112" s="262"/>
      <c r="F112" s="284" t="s">
        <v>2858</v>
      </c>
      <c r="G112" s="262"/>
      <c r="H112" s="262" t="s">
        <v>2892</v>
      </c>
      <c r="I112" s="262" t="s">
        <v>2854</v>
      </c>
      <c r="J112" s="262">
        <v>50</v>
      </c>
      <c r="K112" s="276"/>
    </row>
    <row r="113" spans="2:11" ht="15" customHeight="1">
      <c r="B113" s="285"/>
      <c r="C113" s="262" t="s">
        <v>53</v>
      </c>
      <c r="D113" s="262"/>
      <c r="E113" s="262"/>
      <c r="F113" s="284" t="s">
        <v>2852</v>
      </c>
      <c r="G113" s="262"/>
      <c r="H113" s="262" t="s">
        <v>2893</v>
      </c>
      <c r="I113" s="262" t="s">
        <v>2854</v>
      </c>
      <c r="J113" s="262">
        <v>20</v>
      </c>
      <c r="K113" s="276"/>
    </row>
    <row r="114" spans="2:11" ht="15" customHeight="1">
      <c r="B114" s="285"/>
      <c r="C114" s="262" t="s">
        <v>2894</v>
      </c>
      <c r="D114" s="262"/>
      <c r="E114" s="262"/>
      <c r="F114" s="284" t="s">
        <v>2852</v>
      </c>
      <c r="G114" s="262"/>
      <c r="H114" s="262" t="s">
        <v>2895</v>
      </c>
      <c r="I114" s="262" t="s">
        <v>2854</v>
      </c>
      <c r="J114" s="262">
        <v>120</v>
      </c>
      <c r="K114" s="276"/>
    </row>
    <row r="115" spans="2:11" ht="15" customHeight="1">
      <c r="B115" s="285"/>
      <c r="C115" s="262" t="s">
        <v>38</v>
      </c>
      <c r="D115" s="262"/>
      <c r="E115" s="262"/>
      <c r="F115" s="284" t="s">
        <v>2852</v>
      </c>
      <c r="G115" s="262"/>
      <c r="H115" s="262" t="s">
        <v>2896</v>
      </c>
      <c r="I115" s="262" t="s">
        <v>2887</v>
      </c>
      <c r="J115" s="262"/>
      <c r="K115" s="276"/>
    </row>
    <row r="116" spans="2:11" ht="15" customHeight="1">
      <c r="B116" s="285"/>
      <c r="C116" s="262" t="s">
        <v>48</v>
      </c>
      <c r="D116" s="262"/>
      <c r="E116" s="262"/>
      <c r="F116" s="284" t="s">
        <v>2852</v>
      </c>
      <c r="G116" s="262"/>
      <c r="H116" s="262" t="s">
        <v>2897</v>
      </c>
      <c r="I116" s="262" t="s">
        <v>2887</v>
      </c>
      <c r="J116" s="262"/>
      <c r="K116" s="276"/>
    </row>
    <row r="117" spans="2:11" ht="15" customHeight="1">
      <c r="B117" s="285"/>
      <c r="C117" s="262" t="s">
        <v>57</v>
      </c>
      <c r="D117" s="262"/>
      <c r="E117" s="262"/>
      <c r="F117" s="284" t="s">
        <v>2852</v>
      </c>
      <c r="G117" s="262"/>
      <c r="H117" s="262" t="s">
        <v>2898</v>
      </c>
      <c r="I117" s="262" t="s">
        <v>2899</v>
      </c>
      <c r="J117" s="262"/>
      <c r="K117" s="276"/>
    </row>
    <row r="118" spans="2:1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ht="18.75" customHeight="1">
      <c r="B119" s="295"/>
      <c r="C119" s="259"/>
      <c r="D119" s="259"/>
      <c r="E119" s="259"/>
      <c r="F119" s="296"/>
      <c r="G119" s="259"/>
      <c r="H119" s="259"/>
      <c r="I119" s="259"/>
      <c r="J119" s="259"/>
      <c r="K119" s="295"/>
    </row>
    <row r="120" spans="2:11" ht="18.75" customHeight="1"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</row>
    <row r="121" spans="2:11" ht="7.5" customHeight="1">
      <c r="B121" s="297"/>
      <c r="C121" s="298"/>
      <c r="D121" s="298"/>
      <c r="E121" s="298"/>
      <c r="F121" s="298"/>
      <c r="G121" s="298"/>
      <c r="H121" s="298"/>
      <c r="I121" s="298"/>
      <c r="J121" s="298"/>
      <c r="K121" s="299"/>
    </row>
    <row r="122" spans="2:11" ht="45" customHeight="1">
      <c r="B122" s="300"/>
      <c r="C122" s="253" t="s">
        <v>2900</v>
      </c>
      <c r="D122" s="253"/>
      <c r="E122" s="253"/>
      <c r="F122" s="253"/>
      <c r="G122" s="253"/>
      <c r="H122" s="253"/>
      <c r="I122" s="253"/>
      <c r="J122" s="253"/>
      <c r="K122" s="301"/>
    </row>
    <row r="123" spans="2:11" ht="17.25" customHeight="1">
      <c r="B123" s="302"/>
      <c r="C123" s="277" t="s">
        <v>2846</v>
      </c>
      <c r="D123" s="277"/>
      <c r="E123" s="277"/>
      <c r="F123" s="277" t="s">
        <v>2847</v>
      </c>
      <c r="G123" s="278"/>
      <c r="H123" s="277" t="s">
        <v>54</v>
      </c>
      <c r="I123" s="277" t="s">
        <v>57</v>
      </c>
      <c r="J123" s="277" t="s">
        <v>2848</v>
      </c>
      <c r="K123" s="303"/>
    </row>
    <row r="124" spans="2:11" ht="17.25" customHeight="1">
      <c r="B124" s="302"/>
      <c r="C124" s="279" t="s">
        <v>2849</v>
      </c>
      <c r="D124" s="279"/>
      <c r="E124" s="279"/>
      <c r="F124" s="280" t="s">
        <v>2850</v>
      </c>
      <c r="G124" s="281"/>
      <c r="H124" s="279"/>
      <c r="I124" s="279"/>
      <c r="J124" s="279" t="s">
        <v>2851</v>
      </c>
      <c r="K124" s="303"/>
    </row>
    <row r="125" spans="2:11" ht="5.25" customHeight="1">
      <c r="B125" s="304"/>
      <c r="C125" s="282"/>
      <c r="D125" s="282"/>
      <c r="E125" s="282"/>
      <c r="F125" s="282"/>
      <c r="G125" s="262"/>
      <c r="H125" s="282"/>
      <c r="I125" s="282"/>
      <c r="J125" s="282"/>
      <c r="K125" s="305"/>
    </row>
    <row r="126" spans="2:11" ht="15" customHeight="1">
      <c r="B126" s="304"/>
      <c r="C126" s="262" t="s">
        <v>2855</v>
      </c>
      <c r="D126" s="282"/>
      <c r="E126" s="282"/>
      <c r="F126" s="284" t="s">
        <v>2852</v>
      </c>
      <c r="G126" s="262"/>
      <c r="H126" s="262" t="s">
        <v>2892</v>
      </c>
      <c r="I126" s="262" t="s">
        <v>2854</v>
      </c>
      <c r="J126" s="262">
        <v>120</v>
      </c>
      <c r="K126" s="306"/>
    </row>
    <row r="127" spans="2:11" ht="15" customHeight="1">
      <c r="B127" s="304"/>
      <c r="C127" s="262" t="s">
        <v>2901</v>
      </c>
      <c r="D127" s="262"/>
      <c r="E127" s="262"/>
      <c r="F127" s="284" t="s">
        <v>2852</v>
      </c>
      <c r="G127" s="262"/>
      <c r="H127" s="262" t="s">
        <v>2902</v>
      </c>
      <c r="I127" s="262" t="s">
        <v>2854</v>
      </c>
      <c r="J127" s="262" t="s">
        <v>2903</v>
      </c>
      <c r="K127" s="306"/>
    </row>
    <row r="128" spans="2:11" ht="15" customHeight="1">
      <c r="B128" s="304"/>
      <c r="C128" s="262" t="s">
        <v>2800</v>
      </c>
      <c r="D128" s="262"/>
      <c r="E128" s="262"/>
      <c r="F128" s="284" t="s">
        <v>2852</v>
      </c>
      <c r="G128" s="262"/>
      <c r="H128" s="262" t="s">
        <v>2904</v>
      </c>
      <c r="I128" s="262" t="s">
        <v>2854</v>
      </c>
      <c r="J128" s="262" t="s">
        <v>2903</v>
      </c>
      <c r="K128" s="306"/>
    </row>
    <row r="129" spans="2:11" ht="15" customHeight="1">
      <c r="B129" s="304"/>
      <c r="C129" s="262" t="s">
        <v>2863</v>
      </c>
      <c r="D129" s="262"/>
      <c r="E129" s="262"/>
      <c r="F129" s="284" t="s">
        <v>2858</v>
      </c>
      <c r="G129" s="262"/>
      <c r="H129" s="262" t="s">
        <v>2864</v>
      </c>
      <c r="I129" s="262" t="s">
        <v>2854</v>
      </c>
      <c r="J129" s="262">
        <v>15</v>
      </c>
      <c r="K129" s="306"/>
    </row>
    <row r="130" spans="2:11" ht="15" customHeight="1">
      <c r="B130" s="304"/>
      <c r="C130" s="286" t="s">
        <v>2865</v>
      </c>
      <c r="D130" s="286"/>
      <c r="E130" s="286"/>
      <c r="F130" s="287" t="s">
        <v>2858</v>
      </c>
      <c r="G130" s="286"/>
      <c r="H130" s="286" t="s">
        <v>2866</v>
      </c>
      <c r="I130" s="286" t="s">
        <v>2854</v>
      </c>
      <c r="J130" s="286">
        <v>15</v>
      </c>
      <c r="K130" s="306"/>
    </row>
    <row r="131" spans="2:11" ht="15" customHeight="1">
      <c r="B131" s="304"/>
      <c r="C131" s="286" t="s">
        <v>2867</v>
      </c>
      <c r="D131" s="286"/>
      <c r="E131" s="286"/>
      <c r="F131" s="287" t="s">
        <v>2858</v>
      </c>
      <c r="G131" s="286"/>
      <c r="H131" s="286" t="s">
        <v>2868</v>
      </c>
      <c r="I131" s="286" t="s">
        <v>2854</v>
      </c>
      <c r="J131" s="286">
        <v>20</v>
      </c>
      <c r="K131" s="306"/>
    </row>
    <row r="132" spans="2:11" ht="15" customHeight="1">
      <c r="B132" s="304"/>
      <c r="C132" s="286" t="s">
        <v>2869</v>
      </c>
      <c r="D132" s="286"/>
      <c r="E132" s="286"/>
      <c r="F132" s="287" t="s">
        <v>2858</v>
      </c>
      <c r="G132" s="286"/>
      <c r="H132" s="286" t="s">
        <v>2870</v>
      </c>
      <c r="I132" s="286" t="s">
        <v>2854</v>
      </c>
      <c r="J132" s="286">
        <v>20</v>
      </c>
      <c r="K132" s="306"/>
    </row>
    <row r="133" spans="2:11" ht="15" customHeight="1">
      <c r="B133" s="304"/>
      <c r="C133" s="262" t="s">
        <v>2857</v>
      </c>
      <c r="D133" s="262"/>
      <c r="E133" s="262"/>
      <c r="F133" s="284" t="s">
        <v>2858</v>
      </c>
      <c r="G133" s="262"/>
      <c r="H133" s="262" t="s">
        <v>2892</v>
      </c>
      <c r="I133" s="262" t="s">
        <v>2854</v>
      </c>
      <c r="J133" s="262">
        <v>50</v>
      </c>
      <c r="K133" s="306"/>
    </row>
    <row r="134" spans="2:11" ht="15" customHeight="1">
      <c r="B134" s="304"/>
      <c r="C134" s="262" t="s">
        <v>2871</v>
      </c>
      <c r="D134" s="262"/>
      <c r="E134" s="262"/>
      <c r="F134" s="284" t="s">
        <v>2858</v>
      </c>
      <c r="G134" s="262"/>
      <c r="H134" s="262" t="s">
        <v>2892</v>
      </c>
      <c r="I134" s="262" t="s">
        <v>2854</v>
      </c>
      <c r="J134" s="262">
        <v>50</v>
      </c>
      <c r="K134" s="306"/>
    </row>
    <row r="135" spans="2:11" ht="15" customHeight="1">
      <c r="B135" s="304"/>
      <c r="C135" s="262" t="s">
        <v>2877</v>
      </c>
      <c r="D135" s="262"/>
      <c r="E135" s="262"/>
      <c r="F135" s="284" t="s">
        <v>2858</v>
      </c>
      <c r="G135" s="262"/>
      <c r="H135" s="262" t="s">
        <v>2892</v>
      </c>
      <c r="I135" s="262" t="s">
        <v>2854</v>
      </c>
      <c r="J135" s="262">
        <v>50</v>
      </c>
      <c r="K135" s="306"/>
    </row>
    <row r="136" spans="2:11" ht="15" customHeight="1">
      <c r="B136" s="304"/>
      <c r="C136" s="262" t="s">
        <v>2879</v>
      </c>
      <c r="D136" s="262"/>
      <c r="E136" s="262"/>
      <c r="F136" s="284" t="s">
        <v>2858</v>
      </c>
      <c r="G136" s="262"/>
      <c r="H136" s="262" t="s">
        <v>2892</v>
      </c>
      <c r="I136" s="262" t="s">
        <v>2854</v>
      </c>
      <c r="J136" s="262">
        <v>50</v>
      </c>
      <c r="K136" s="306"/>
    </row>
    <row r="137" spans="2:11" ht="15" customHeight="1">
      <c r="B137" s="304"/>
      <c r="C137" s="262" t="s">
        <v>2880</v>
      </c>
      <c r="D137" s="262"/>
      <c r="E137" s="262"/>
      <c r="F137" s="284" t="s">
        <v>2858</v>
      </c>
      <c r="G137" s="262"/>
      <c r="H137" s="262" t="s">
        <v>2905</v>
      </c>
      <c r="I137" s="262" t="s">
        <v>2854</v>
      </c>
      <c r="J137" s="262">
        <v>255</v>
      </c>
      <c r="K137" s="306"/>
    </row>
    <row r="138" spans="2:11" ht="15" customHeight="1">
      <c r="B138" s="304"/>
      <c r="C138" s="262" t="s">
        <v>2882</v>
      </c>
      <c r="D138" s="262"/>
      <c r="E138" s="262"/>
      <c r="F138" s="284" t="s">
        <v>2852</v>
      </c>
      <c r="G138" s="262"/>
      <c r="H138" s="262" t="s">
        <v>2906</v>
      </c>
      <c r="I138" s="262" t="s">
        <v>2884</v>
      </c>
      <c r="J138" s="262"/>
      <c r="K138" s="306"/>
    </row>
    <row r="139" spans="2:11" ht="15" customHeight="1">
      <c r="B139" s="304"/>
      <c r="C139" s="262" t="s">
        <v>2885</v>
      </c>
      <c r="D139" s="262"/>
      <c r="E139" s="262"/>
      <c r="F139" s="284" t="s">
        <v>2852</v>
      </c>
      <c r="G139" s="262"/>
      <c r="H139" s="262" t="s">
        <v>2907</v>
      </c>
      <c r="I139" s="262" t="s">
        <v>2887</v>
      </c>
      <c r="J139" s="262"/>
      <c r="K139" s="306"/>
    </row>
    <row r="140" spans="2:11" ht="15" customHeight="1">
      <c r="B140" s="304"/>
      <c r="C140" s="262" t="s">
        <v>2888</v>
      </c>
      <c r="D140" s="262"/>
      <c r="E140" s="262"/>
      <c r="F140" s="284" t="s">
        <v>2852</v>
      </c>
      <c r="G140" s="262"/>
      <c r="H140" s="262" t="s">
        <v>2888</v>
      </c>
      <c r="I140" s="262" t="s">
        <v>2887</v>
      </c>
      <c r="J140" s="262"/>
      <c r="K140" s="306"/>
    </row>
    <row r="141" spans="2:11" ht="15" customHeight="1">
      <c r="B141" s="304"/>
      <c r="C141" s="262" t="s">
        <v>38</v>
      </c>
      <c r="D141" s="262"/>
      <c r="E141" s="262"/>
      <c r="F141" s="284" t="s">
        <v>2852</v>
      </c>
      <c r="G141" s="262"/>
      <c r="H141" s="262" t="s">
        <v>2908</v>
      </c>
      <c r="I141" s="262" t="s">
        <v>2887</v>
      </c>
      <c r="J141" s="262"/>
      <c r="K141" s="306"/>
    </row>
    <row r="142" spans="2:11" ht="15" customHeight="1">
      <c r="B142" s="304"/>
      <c r="C142" s="262" t="s">
        <v>2909</v>
      </c>
      <c r="D142" s="262"/>
      <c r="E142" s="262"/>
      <c r="F142" s="284" t="s">
        <v>2852</v>
      </c>
      <c r="G142" s="262"/>
      <c r="H142" s="262" t="s">
        <v>2910</v>
      </c>
      <c r="I142" s="262" t="s">
        <v>2887</v>
      </c>
      <c r="J142" s="262"/>
      <c r="K142" s="306"/>
    </row>
    <row r="143" spans="2:11" ht="15" customHeight="1">
      <c r="B143" s="307"/>
      <c r="C143" s="308"/>
      <c r="D143" s="308"/>
      <c r="E143" s="308"/>
      <c r="F143" s="308"/>
      <c r="G143" s="308"/>
      <c r="H143" s="308"/>
      <c r="I143" s="308"/>
      <c r="J143" s="308"/>
      <c r="K143" s="309"/>
    </row>
    <row r="144" spans="2:11" ht="18.75" customHeight="1">
      <c r="B144" s="259"/>
      <c r="C144" s="259"/>
      <c r="D144" s="259"/>
      <c r="E144" s="259"/>
      <c r="F144" s="296"/>
      <c r="G144" s="259"/>
      <c r="H144" s="259"/>
      <c r="I144" s="259"/>
      <c r="J144" s="259"/>
      <c r="K144" s="259"/>
    </row>
    <row r="145" spans="2:11" ht="18.75" customHeight="1"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</row>
    <row r="146" spans="2:11" ht="7.5" customHeight="1">
      <c r="B146" s="271"/>
      <c r="C146" s="272"/>
      <c r="D146" s="272"/>
      <c r="E146" s="272"/>
      <c r="F146" s="272"/>
      <c r="G146" s="272"/>
      <c r="H146" s="272"/>
      <c r="I146" s="272"/>
      <c r="J146" s="272"/>
      <c r="K146" s="273"/>
    </row>
    <row r="147" spans="2:11" ht="45" customHeight="1">
      <c r="B147" s="274"/>
      <c r="C147" s="275" t="s">
        <v>2911</v>
      </c>
      <c r="D147" s="275"/>
      <c r="E147" s="275"/>
      <c r="F147" s="275"/>
      <c r="G147" s="275"/>
      <c r="H147" s="275"/>
      <c r="I147" s="275"/>
      <c r="J147" s="275"/>
      <c r="K147" s="276"/>
    </row>
    <row r="148" spans="2:11" ht="17.25" customHeight="1">
      <c r="B148" s="274"/>
      <c r="C148" s="277" t="s">
        <v>2846</v>
      </c>
      <c r="D148" s="277"/>
      <c r="E148" s="277"/>
      <c r="F148" s="277" t="s">
        <v>2847</v>
      </c>
      <c r="G148" s="278"/>
      <c r="H148" s="277" t="s">
        <v>54</v>
      </c>
      <c r="I148" s="277" t="s">
        <v>57</v>
      </c>
      <c r="J148" s="277" t="s">
        <v>2848</v>
      </c>
      <c r="K148" s="276"/>
    </row>
    <row r="149" spans="2:11" ht="17.25" customHeight="1">
      <c r="B149" s="274"/>
      <c r="C149" s="279" t="s">
        <v>2849</v>
      </c>
      <c r="D149" s="279"/>
      <c r="E149" s="279"/>
      <c r="F149" s="280" t="s">
        <v>2850</v>
      </c>
      <c r="G149" s="281"/>
      <c r="H149" s="279"/>
      <c r="I149" s="279"/>
      <c r="J149" s="279" t="s">
        <v>2851</v>
      </c>
      <c r="K149" s="276"/>
    </row>
    <row r="150" spans="2:11" ht="5.25" customHeight="1">
      <c r="B150" s="285"/>
      <c r="C150" s="282"/>
      <c r="D150" s="282"/>
      <c r="E150" s="282"/>
      <c r="F150" s="282"/>
      <c r="G150" s="283"/>
      <c r="H150" s="282"/>
      <c r="I150" s="282"/>
      <c r="J150" s="282"/>
      <c r="K150" s="306"/>
    </row>
    <row r="151" spans="2:11" ht="15" customHeight="1">
      <c r="B151" s="285"/>
      <c r="C151" s="310" t="s">
        <v>2855</v>
      </c>
      <c r="D151" s="262"/>
      <c r="E151" s="262"/>
      <c r="F151" s="311" t="s">
        <v>2852</v>
      </c>
      <c r="G151" s="262"/>
      <c r="H151" s="310" t="s">
        <v>2892</v>
      </c>
      <c r="I151" s="310" t="s">
        <v>2854</v>
      </c>
      <c r="J151" s="310">
        <v>120</v>
      </c>
      <c r="K151" s="306"/>
    </row>
    <row r="152" spans="2:11" ht="15" customHeight="1">
      <c r="B152" s="285"/>
      <c r="C152" s="310" t="s">
        <v>2901</v>
      </c>
      <c r="D152" s="262"/>
      <c r="E152" s="262"/>
      <c r="F152" s="311" t="s">
        <v>2852</v>
      </c>
      <c r="G152" s="262"/>
      <c r="H152" s="310" t="s">
        <v>2912</v>
      </c>
      <c r="I152" s="310" t="s">
        <v>2854</v>
      </c>
      <c r="J152" s="310" t="s">
        <v>2903</v>
      </c>
      <c r="K152" s="306"/>
    </row>
    <row r="153" spans="2:11" ht="15" customHeight="1">
      <c r="B153" s="285"/>
      <c r="C153" s="310" t="s">
        <v>2800</v>
      </c>
      <c r="D153" s="262"/>
      <c r="E153" s="262"/>
      <c r="F153" s="311" t="s">
        <v>2852</v>
      </c>
      <c r="G153" s="262"/>
      <c r="H153" s="310" t="s">
        <v>2913</v>
      </c>
      <c r="I153" s="310" t="s">
        <v>2854</v>
      </c>
      <c r="J153" s="310" t="s">
        <v>2903</v>
      </c>
      <c r="K153" s="306"/>
    </row>
    <row r="154" spans="2:11" ht="15" customHeight="1">
      <c r="B154" s="285"/>
      <c r="C154" s="310" t="s">
        <v>2857</v>
      </c>
      <c r="D154" s="262"/>
      <c r="E154" s="262"/>
      <c r="F154" s="311" t="s">
        <v>2858</v>
      </c>
      <c r="G154" s="262"/>
      <c r="H154" s="310" t="s">
        <v>2892</v>
      </c>
      <c r="I154" s="310" t="s">
        <v>2854</v>
      </c>
      <c r="J154" s="310">
        <v>50</v>
      </c>
      <c r="K154" s="306"/>
    </row>
    <row r="155" spans="2:11" ht="15" customHeight="1">
      <c r="B155" s="285"/>
      <c r="C155" s="310" t="s">
        <v>2860</v>
      </c>
      <c r="D155" s="262"/>
      <c r="E155" s="262"/>
      <c r="F155" s="311" t="s">
        <v>2852</v>
      </c>
      <c r="G155" s="262"/>
      <c r="H155" s="310" t="s">
        <v>2892</v>
      </c>
      <c r="I155" s="310" t="s">
        <v>2862</v>
      </c>
      <c r="J155" s="310"/>
      <c r="K155" s="306"/>
    </row>
    <row r="156" spans="2:11" ht="15" customHeight="1">
      <c r="B156" s="285"/>
      <c r="C156" s="310" t="s">
        <v>2871</v>
      </c>
      <c r="D156" s="262"/>
      <c r="E156" s="262"/>
      <c r="F156" s="311" t="s">
        <v>2858</v>
      </c>
      <c r="G156" s="262"/>
      <c r="H156" s="310" t="s">
        <v>2892</v>
      </c>
      <c r="I156" s="310" t="s">
        <v>2854</v>
      </c>
      <c r="J156" s="310">
        <v>50</v>
      </c>
      <c r="K156" s="306"/>
    </row>
    <row r="157" spans="2:11" ht="15" customHeight="1">
      <c r="B157" s="285"/>
      <c r="C157" s="310" t="s">
        <v>2879</v>
      </c>
      <c r="D157" s="262"/>
      <c r="E157" s="262"/>
      <c r="F157" s="311" t="s">
        <v>2858</v>
      </c>
      <c r="G157" s="262"/>
      <c r="H157" s="310" t="s">
        <v>2892</v>
      </c>
      <c r="I157" s="310" t="s">
        <v>2854</v>
      </c>
      <c r="J157" s="310">
        <v>50</v>
      </c>
      <c r="K157" s="306"/>
    </row>
    <row r="158" spans="2:11" ht="15" customHeight="1">
      <c r="B158" s="285"/>
      <c r="C158" s="310" t="s">
        <v>2877</v>
      </c>
      <c r="D158" s="262"/>
      <c r="E158" s="262"/>
      <c r="F158" s="311" t="s">
        <v>2858</v>
      </c>
      <c r="G158" s="262"/>
      <c r="H158" s="310" t="s">
        <v>2892</v>
      </c>
      <c r="I158" s="310" t="s">
        <v>2854</v>
      </c>
      <c r="J158" s="310">
        <v>50</v>
      </c>
      <c r="K158" s="306"/>
    </row>
    <row r="159" spans="2:11" ht="15" customHeight="1">
      <c r="B159" s="285"/>
      <c r="C159" s="310" t="s">
        <v>83</v>
      </c>
      <c r="D159" s="262"/>
      <c r="E159" s="262"/>
      <c r="F159" s="311" t="s">
        <v>2852</v>
      </c>
      <c r="G159" s="262"/>
      <c r="H159" s="310" t="s">
        <v>2914</v>
      </c>
      <c r="I159" s="310" t="s">
        <v>2854</v>
      </c>
      <c r="J159" s="310" t="s">
        <v>2915</v>
      </c>
      <c r="K159" s="306"/>
    </row>
    <row r="160" spans="2:11" ht="15" customHeight="1">
      <c r="B160" s="285"/>
      <c r="C160" s="310" t="s">
        <v>2916</v>
      </c>
      <c r="D160" s="262"/>
      <c r="E160" s="262"/>
      <c r="F160" s="311" t="s">
        <v>2852</v>
      </c>
      <c r="G160" s="262"/>
      <c r="H160" s="310" t="s">
        <v>2917</v>
      </c>
      <c r="I160" s="310" t="s">
        <v>2887</v>
      </c>
      <c r="J160" s="310"/>
      <c r="K160" s="306"/>
    </row>
    <row r="161" spans="2:11" ht="15" customHeight="1">
      <c r="B161" s="312"/>
      <c r="C161" s="294"/>
      <c r="D161" s="294"/>
      <c r="E161" s="294"/>
      <c r="F161" s="294"/>
      <c r="G161" s="294"/>
      <c r="H161" s="294"/>
      <c r="I161" s="294"/>
      <c r="J161" s="294"/>
      <c r="K161" s="313"/>
    </row>
    <row r="162" spans="2:11" ht="18.75" customHeight="1">
      <c r="B162" s="259"/>
      <c r="C162" s="262"/>
      <c r="D162" s="262"/>
      <c r="E162" s="262"/>
      <c r="F162" s="284"/>
      <c r="G162" s="262"/>
      <c r="H162" s="262"/>
      <c r="I162" s="262"/>
      <c r="J162" s="262"/>
      <c r="K162" s="259"/>
    </row>
    <row r="163" spans="2:11" ht="18.75" customHeight="1"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</row>
    <row r="164" spans="2:11" ht="7.5" customHeight="1">
      <c r="B164" s="249"/>
      <c r="C164" s="250"/>
      <c r="D164" s="250"/>
      <c r="E164" s="250"/>
      <c r="F164" s="250"/>
      <c r="G164" s="250"/>
      <c r="H164" s="250"/>
      <c r="I164" s="250"/>
      <c r="J164" s="250"/>
      <c r="K164" s="251"/>
    </row>
    <row r="165" spans="2:11" ht="45" customHeight="1">
      <c r="B165" s="252"/>
      <c r="C165" s="253" t="s">
        <v>2918</v>
      </c>
      <c r="D165" s="253"/>
      <c r="E165" s="253"/>
      <c r="F165" s="253"/>
      <c r="G165" s="253"/>
      <c r="H165" s="253"/>
      <c r="I165" s="253"/>
      <c r="J165" s="253"/>
      <c r="K165" s="254"/>
    </row>
    <row r="166" spans="2:11" ht="17.25" customHeight="1">
      <c r="B166" s="252"/>
      <c r="C166" s="277" t="s">
        <v>2846</v>
      </c>
      <c r="D166" s="277"/>
      <c r="E166" s="277"/>
      <c r="F166" s="277" t="s">
        <v>2847</v>
      </c>
      <c r="G166" s="314"/>
      <c r="H166" s="315" t="s">
        <v>54</v>
      </c>
      <c r="I166" s="315" t="s">
        <v>57</v>
      </c>
      <c r="J166" s="277" t="s">
        <v>2848</v>
      </c>
      <c r="K166" s="254"/>
    </row>
    <row r="167" spans="2:11" ht="17.25" customHeight="1">
      <c r="B167" s="255"/>
      <c r="C167" s="279" t="s">
        <v>2849</v>
      </c>
      <c r="D167" s="279"/>
      <c r="E167" s="279"/>
      <c r="F167" s="280" t="s">
        <v>2850</v>
      </c>
      <c r="G167" s="316"/>
      <c r="H167" s="317"/>
      <c r="I167" s="317"/>
      <c r="J167" s="279" t="s">
        <v>2851</v>
      </c>
      <c r="K167" s="257"/>
    </row>
    <row r="168" spans="2:11" ht="5.25" customHeight="1">
      <c r="B168" s="285"/>
      <c r="C168" s="282"/>
      <c r="D168" s="282"/>
      <c r="E168" s="282"/>
      <c r="F168" s="282"/>
      <c r="G168" s="283"/>
      <c r="H168" s="282"/>
      <c r="I168" s="282"/>
      <c r="J168" s="282"/>
      <c r="K168" s="306"/>
    </row>
    <row r="169" spans="2:11" ht="15" customHeight="1">
      <c r="B169" s="285"/>
      <c r="C169" s="262" t="s">
        <v>2855</v>
      </c>
      <c r="D169" s="262"/>
      <c r="E169" s="262"/>
      <c r="F169" s="284" t="s">
        <v>2852</v>
      </c>
      <c r="G169" s="262"/>
      <c r="H169" s="262" t="s">
        <v>2892</v>
      </c>
      <c r="I169" s="262" t="s">
        <v>2854</v>
      </c>
      <c r="J169" s="262">
        <v>120</v>
      </c>
      <c r="K169" s="306"/>
    </row>
    <row r="170" spans="2:11" ht="15" customHeight="1">
      <c r="B170" s="285"/>
      <c r="C170" s="262" t="s">
        <v>2901</v>
      </c>
      <c r="D170" s="262"/>
      <c r="E170" s="262"/>
      <c r="F170" s="284" t="s">
        <v>2852</v>
      </c>
      <c r="G170" s="262"/>
      <c r="H170" s="262" t="s">
        <v>2902</v>
      </c>
      <c r="I170" s="262" t="s">
        <v>2854</v>
      </c>
      <c r="J170" s="262" t="s">
        <v>2903</v>
      </c>
      <c r="K170" s="306"/>
    </row>
    <row r="171" spans="2:11" ht="15" customHeight="1">
      <c r="B171" s="285"/>
      <c r="C171" s="262" t="s">
        <v>2800</v>
      </c>
      <c r="D171" s="262"/>
      <c r="E171" s="262"/>
      <c r="F171" s="284" t="s">
        <v>2852</v>
      </c>
      <c r="G171" s="262"/>
      <c r="H171" s="262" t="s">
        <v>2919</v>
      </c>
      <c r="I171" s="262" t="s">
        <v>2854</v>
      </c>
      <c r="J171" s="262" t="s">
        <v>2903</v>
      </c>
      <c r="K171" s="306"/>
    </row>
    <row r="172" spans="2:11" ht="15" customHeight="1">
      <c r="B172" s="285"/>
      <c r="C172" s="262" t="s">
        <v>2857</v>
      </c>
      <c r="D172" s="262"/>
      <c r="E172" s="262"/>
      <c r="F172" s="284" t="s">
        <v>2858</v>
      </c>
      <c r="G172" s="262"/>
      <c r="H172" s="262" t="s">
        <v>2919</v>
      </c>
      <c r="I172" s="262" t="s">
        <v>2854</v>
      </c>
      <c r="J172" s="262">
        <v>50</v>
      </c>
      <c r="K172" s="306"/>
    </row>
    <row r="173" spans="2:11" ht="15" customHeight="1">
      <c r="B173" s="285"/>
      <c r="C173" s="262" t="s">
        <v>2860</v>
      </c>
      <c r="D173" s="262"/>
      <c r="E173" s="262"/>
      <c r="F173" s="284" t="s">
        <v>2852</v>
      </c>
      <c r="G173" s="262"/>
      <c r="H173" s="262" t="s">
        <v>2919</v>
      </c>
      <c r="I173" s="262" t="s">
        <v>2862</v>
      </c>
      <c r="J173" s="262"/>
      <c r="K173" s="306"/>
    </row>
    <row r="174" spans="2:11" ht="15" customHeight="1">
      <c r="B174" s="285"/>
      <c r="C174" s="262" t="s">
        <v>2871</v>
      </c>
      <c r="D174" s="262"/>
      <c r="E174" s="262"/>
      <c r="F174" s="284" t="s">
        <v>2858</v>
      </c>
      <c r="G174" s="262"/>
      <c r="H174" s="262" t="s">
        <v>2919</v>
      </c>
      <c r="I174" s="262" t="s">
        <v>2854</v>
      </c>
      <c r="J174" s="262">
        <v>50</v>
      </c>
      <c r="K174" s="306"/>
    </row>
    <row r="175" spans="2:11" ht="15" customHeight="1">
      <c r="B175" s="285"/>
      <c r="C175" s="262" t="s">
        <v>2879</v>
      </c>
      <c r="D175" s="262"/>
      <c r="E175" s="262"/>
      <c r="F175" s="284" t="s">
        <v>2858</v>
      </c>
      <c r="G175" s="262"/>
      <c r="H175" s="262" t="s">
        <v>2919</v>
      </c>
      <c r="I175" s="262" t="s">
        <v>2854</v>
      </c>
      <c r="J175" s="262">
        <v>50</v>
      </c>
      <c r="K175" s="306"/>
    </row>
    <row r="176" spans="2:11" ht="15" customHeight="1">
      <c r="B176" s="285"/>
      <c r="C176" s="262" t="s">
        <v>2877</v>
      </c>
      <c r="D176" s="262"/>
      <c r="E176" s="262"/>
      <c r="F176" s="284" t="s">
        <v>2858</v>
      </c>
      <c r="G176" s="262"/>
      <c r="H176" s="262" t="s">
        <v>2919</v>
      </c>
      <c r="I176" s="262" t="s">
        <v>2854</v>
      </c>
      <c r="J176" s="262">
        <v>50</v>
      </c>
      <c r="K176" s="306"/>
    </row>
    <row r="177" spans="2:11" ht="15" customHeight="1">
      <c r="B177" s="285"/>
      <c r="C177" s="262" t="s">
        <v>124</v>
      </c>
      <c r="D177" s="262"/>
      <c r="E177" s="262"/>
      <c r="F177" s="284" t="s">
        <v>2852</v>
      </c>
      <c r="G177" s="262"/>
      <c r="H177" s="262" t="s">
        <v>2920</v>
      </c>
      <c r="I177" s="262" t="s">
        <v>2921</v>
      </c>
      <c r="J177" s="262"/>
      <c r="K177" s="306"/>
    </row>
    <row r="178" spans="2:11" ht="15" customHeight="1">
      <c r="B178" s="285"/>
      <c r="C178" s="262" t="s">
        <v>57</v>
      </c>
      <c r="D178" s="262"/>
      <c r="E178" s="262"/>
      <c r="F178" s="284" t="s">
        <v>2852</v>
      </c>
      <c r="G178" s="262"/>
      <c r="H178" s="262" t="s">
        <v>2922</v>
      </c>
      <c r="I178" s="262" t="s">
        <v>2923</v>
      </c>
      <c r="J178" s="262">
        <v>1</v>
      </c>
      <c r="K178" s="306"/>
    </row>
    <row r="179" spans="2:11" ht="15" customHeight="1">
      <c r="B179" s="285"/>
      <c r="C179" s="262" t="s">
        <v>53</v>
      </c>
      <c r="D179" s="262"/>
      <c r="E179" s="262"/>
      <c r="F179" s="284" t="s">
        <v>2852</v>
      </c>
      <c r="G179" s="262"/>
      <c r="H179" s="262" t="s">
        <v>2924</v>
      </c>
      <c r="I179" s="262" t="s">
        <v>2854</v>
      </c>
      <c r="J179" s="262">
        <v>20</v>
      </c>
      <c r="K179" s="306"/>
    </row>
    <row r="180" spans="2:11" ht="15" customHeight="1">
      <c r="B180" s="285"/>
      <c r="C180" s="262" t="s">
        <v>54</v>
      </c>
      <c r="D180" s="262"/>
      <c r="E180" s="262"/>
      <c r="F180" s="284" t="s">
        <v>2852</v>
      </c>
      <c r="G180" s="262"/>
      <c r="H180" s="262" t="s">
        <v>2925</v>
      </c>
      <c r="I180" s="262" t="s">
        <v>2854</v>
      </c>
      <c r="J180" s="262">
        <v>255</v>
      </c>
      <c r="K180" s="306"/>
    </row>
    <row r="181" spans="2:11" ht="15" customHeight="1">
      <c r="B181" s="285"/>
      <c r="C181" s="262" t="s">
        <v>125</v>
      </c>
      <c r="D181" s="262"/>
      <c r="E181" s="262"/>
      <c r="F181" s="284" t="s">
        <v>2852</v>
      </c>
      <c r="G181" s="262"/>
      <c r="H181" s="262" t="s">
        <v>2816</v>
      </c>
      <c r="I181" s="262" t="s">
        <v>2854</v>
      </c>
      <c r="J181" s="262">
        <v>10</v>
      </c>
      <c r="K181" s="306"/>
    </row>
    <row r="182" spans="2:11" ht="15" customHeight="1">
      <c r="B182" s="285"/>
      <c r="C182" s="262" t="s">
        <v>126</v>
      </c>
      <c r="D182" s="262"/>
      <c r="E182" s="262"/>
      <c r="F182" s="284" t="s">
        <v>2852</v>
      </c>
      <c r="G182" s="262"/>
      <c r="H182" s="262" t="s">
        <v>2926</v>
      </c>
      <c r="I182" s="262" t="s">
        <v>2887</v>
      </c>
      <c r="J182" s="262"/>
      <c r="K182" s="306"/>
    </row>
    <row r="183" spans="2:11" ht="15" customHeight="1">
      <c r="B183" s="285"/>
      <c r="C183" s="262" t="s">
        <v>2927</v>
      </c>
      <c r="D183" s="262"/>
      <c r="E183" s="262"/>
      <c r="F183" s="284" t="s">
        <v>2852</v>
      </c>
      <c r="G183" s="262"/>
      <c r="H183" s="262" t="s">
        <v>2928</v>
      </c>
      <c r="I183" s="262" t="s">
        <v>2887</v>
      </c>
      <c r="J183" s="262"/>
      <c r="K183" s="306"/>
    </row>
    <row r="184" spans="2:11" ht="15" customHeight="1">
      <c r="B184" s="285"/>
      <c r="C184" s="262" t="s">
        <v>2916</v>
      </c>
      <c r="D184" s="262"/>
      <c r="E184" s="262"/>
      <c r="F184" s="284" t="s">
        <v>2852</v>
      </c>
      <c r="G184" s="262"/>
      <c r="H184" s="262" t="s">
        <v>2929</v>
      </c>
      <c r="I184" s="262" t="s">
        <v>2887</v>
      </c>
      <c r="J184" s="262"/>
      <c r="K184" s="306"/>
    </row>
    <row r="185" spans="2:11" ht="15" customHeight="1">
      <c r="B185" s="285"/>
      <c r="C185" s="262" t="s">
        <v>128</v>
      </c>
      <c r="D185" s="262"/>
      <c r="E185" s="262"/>
      <c r="F185" s="284" t="s">
        <v>2858</v>
      </c>
      <c r="G185" s="262"/>
      <c r="H185" s="262" t="s">
        <v>2930</v>
      </c>
      <c r="I185" s="262" t="s">
        <v>2854</v>
      </c>
      <c r="J185" s="262">
        <v>50</v>
      </c>
      <c r="K185" s="306"/>
    </row>
    <row r="186" spans="2:11" ht="15" customHeight="1">
      <c r="B186" s="285"/>
      <c r="C186" s="262" t="s">
        <v>2931</v>
      </c>
      <c r="D186" s="262"/>
      <c r="E186" s="262"/>
      <c r="F186" s="284" t="s">
        <v>2858</v>
      </c>
      <c r="G186" s="262"/>
      <c r="H186" s="262" t="s">
        <v>2932</v>
      </c>
      <c r="I186" s="262" t="s">
        <v>2933</v>
      </c>
      <c r="J186" s="262"/>
      <c r="K186" s="306"/>
    </row>
    <row r="187" spans="2:11" ht="15" customHeight="1">
      <c r="B187" s="285"/>
      <c r="C187" s="262" t="s">
        <v>2934</v>
      </c>
      <c r="D187" s="262"/>
      <c r="E187" s="262"/>
      <c r="F187" s="284" t="s">
        <v>2858</v>
      </c>
      <c r="G187" s="262"/>
      <c r="H187" s="262" t="s">
        <v>2935</v>
      </c>
      <c r="I187" s="262" t="s">
        <v>2933</v>
      </c>
      <c r="J187" s="262"/>
      <c r="K187" s="306"/>
    </row>
    <row r="188" spans="2:11" ht="15" customHeight="1">
      <c r="B188" s="285"/>
      <c r="C188" s="262" t="s">
        <v>2936</v>
      </c>
      <c r="D188" s="262"/>
      <c r="E188" s="262"/>
      <c r="F188" s="284" t="s">
        <v>2858</v>
      </c>
      <c r="G188" s="262"/>
      <c r="H188" s="262" t="s">
        <v>2937</v>
      </c>
      <c r="I188" s="262" t="s">
        <v>2933</v>
      </c>
      <c r="J188" s="262"/>
      <c r="K188" s="306"/>
    </row>
    <row r="189" spans="2:11" ht="15" customHeight="1">
      <c r="B189" s="285"/>
      <c r="C189" s="318" t="s">
        <v>2938</v>
      </c>
      <c r="D189" s="262"/>
      <c r="E189" s="262"/>
      <c r="F189" s="284" t="s">
        <v>2858</v>
      </c>
      <c r="G189" s="262"/>
      <c r="H189" s="262" t="s">
        <v>2939</v>
      </c>
      <c r="I189" s="262" t="s">
        <v>2940</v>
      </c>
      <c r="J189" s="319" t="s">
        <v>2941</v>
      </c>
      <c r="K189" s="306"/>
    </row>
    <row r="190" spans="2:11" ht="15" customHeight="1">
      <c r="B190" s="285"/>
      <c r="C190" s="269" t="s">
        <v>42</v>
      </c>
      <c r="D190" s="262"/>
      <c r="E190" s="262"/>
      <c r="F190" s="284" t="s">
        <v>2852</v>
      </c>
      <c r="G190" s="262"/>
      <c r="H190" s="259" t="s">
        <v>2942</v>
      </c>
      <c r="I190" s="262" t="s">
        <v>2943</v>
      </c>
      <c r="J190" s="262"/>
      <c r="K190" s="306"/>
    </row>
    <row r="191" spans="2:11" ht="15" customHeight="1">
      <c r="B191" s="285"/>
      <c r="C191" s="269" t="s">
        <v>2944</v>
      </c>
      <c r="D191" s="262"/>
      <c r="E191" s="262"/>
      <c r="F191" s="284" t="s">
        <v>2852</v>
      </c>
      <c r="G191" s="262"/>
      <c r="H191" s="262" t="s">
        <v>2945</v>
      </c>
      <c r="I191" s="262" t="s">
        <v>2887</v>
      </c>
      <c r="J191" s="262"/>
      <c r="K191" s="306"/>
    </row>
    <row r="192" spans="2:11" ht="15" customHeight="1">
      <c r="B192" s="285"/>
      <c r="C192" s="269" t="s">
        <v>2946</v>
      </c>
      <c r="D192" s="262"/>
      <c r="E192" s="262"/>
      <c r="F192" s="284" t="s">
        <v>2852</v>
      </c>
      <c r="G192" s="262"/>
      <c r="H192" s="262" t="s">
        <v>2947</v>
      </c>
      <c r="I192" s="262" t="s">
        <v>2887</v>
      </c>
      <c r="J192" s="262"/>
      <c r="K192" s="306"/>
    </row>
    <row r="193" spans="2:11" ht="15" customHeight="1">
      <c r="B193" s="285"/>
      <c r="C193" s="269" t="s">
        <v>2948</v>
      </c>
      <c r="D193" s="262"/>
      <c r="E193" s="262"/>
      <c r="F193" s="284" t="s">
        <v>2858</v>
      </c>
      <c r="G193" s="262"/>
      <c r="H193" s="262" t="s">
        <v>2949</v>
      </c>
      <c r="I193" s="262" t="s">
        <v>2887</v>
      </c>
      <c r="J193" s="262"/>
      <c r="K193" s="306"/>
    </row>
    <row r="194" spans="2:11" ht="15" customHeight="1">
      <c r="B194" s="312"/>
      <c r="C194" s="320"/>
      <c r="D194" s="294"/>
      <c r="E194" s="294"/>
      <c r="F194" s="294"/>
      <c r="G194" s="294"/>
      <c r="H194" s="294"/>
      <c r="I194" s="294"/>
      <c r="J194" s="294"/>
      <c r="K194" s="313"/>
    </row>
    <row r="195" spans="2:11" ht="18.75" customHeight="1">
      <c r="B195" s="259"/>
      <c r="C195" s="262"/>
      <c r="D195" s="262"/>
      <c r="E195" s="262"/>
      <c r="F195" s="284"/>
      <c r="G195" s="262"/>
      <c r="H195" s="262"/>
      <c r="I195" s="262"/>
      <c r="J195" s="262"/>
      <c r="K195" s="259"/>
    </row>
    <row r="196" spans="2:11" ht="18.75" customHeight="1">
      <c r="B196" s="259"/>
      <c r="C196" s="262"/>
      <c r="D196" s="262"/>
      <c r="E196" s="262"/>
      <c r="F196" s="284"/>
      <c r="G196" s="262"/>
      <c r="H196" s="262"/>
      <c r="I196" s="262"/>
      <c r="J196" s="262"/>
      <c r="K196" s="259"/>
    </row>
    <row r="197" spans="2:11" ht="18.75" customHeight="1">
      <c r="B197" s="270"/>
      <c r="C197" s="270"/>
      <c r="D197" s="270"/>
      <c r="E197" s="270"/>
      <c r="F197" s="270"/>
      <c r="G197" s="270"/>
      <c r="H197" s="270"/>
      <c r="I197" s="270"/>
      <c r="J197" s="270"/>
      <c r="K197" s="270"/>
    </row>
    <row r="198" spans="2:11" ht="13.5">
      <c r="B198" s="249"/>
      <c r="C198" s="250"/>
      <c r="D198" s="250"/>
      <c r="E198" s="250"/>
      <c r="F198" s="250"/>
      <c r="G198" s="250"/>
      <c r="H198" s="250"/>
      <c r="I198" s="250"/>
      <c r="J198" s="250"/>
      <c r="K198" s="251"/>
    </row>
    <row r="199" spans="2:11" ht="21">
      <c r="B199" s="252"/>
      <c r="C199" s="253" t="s">
        <v>2950</v>
      </c>
      <c r="D199" s="253"/>
      <c r="E199" s="253"/>
      <c r="F199" s="253"/>
      <c r="G199" s="253"/>
      <c r="H199" s="253"/>
      <c r="I199" s="253"/>
      <c r="J199" s="253"/>
      <c r="K199" s="254"/>
    </row>
    <row r="200" spans="2:11" ht="25.5" customHeight="1">
      <c r="B200" s="252"/>
      <c r="C200" s="321" t="s">
        <v>2951</v>
      </c>
      <c r="D200" s="321"/>
      <c r="E200" s="321"/>
      <c r="F200" s="321" t="s">
        <v>2952</v>
      </c>
      <c r="G200" s="322"/>
      <c r="H200" s="321" t="s">
        <v>2953</v>
      </c>
      <c r="I200" s="321"/>
      <c r="J200" s="321"/>
      <c r="K200" s="254"/>
    </row>
    <row r="201" spans="2:11" ht="5.25" customHeight="1">
      <c r="B201" s="285"/>
      <c r="C201" s="282"/>
      <c r="D201" s="282"/>
      <c r="E201" s="282"/>
      <c r="F201" s="282"/>
      <c r="G201" s="262"/>
      <c r="H201" s="282"/>
      <c r="I201" s="282"/>
      <c r="J201" s="282"/>
      <c r="K201" s="306"/>
    </row>
    <row r="202" spans="2:11" ht="15" customHeight="1">
      <c r="B202" s="285"/>
      <c r="C202" s="262" t="s">
        <v>2943</v>
      </c>
      <c r="D202" s="262"/>
      <c r="E202" s="262"/>
      <c r="F202" s="284" t="s">
        <v>43</v>
      </c>
      <c r="G202" s="262"/>
      <c r="H202" s="262" t="s">
        <v>2954</v>
      </c>
      <c r="I202" s="262"/>
      <c r="J202" s="262"/>
      <c r="K202" s="306"/>
    </row>
    <row r="203" spans="2:11" ht="15" customHeight="1">
      <c r="B203" s="285"/>
      <c r="C203" s="291"/>
      <c r="D203" s="262"/>
      <c r="E203" s="262"/>
      <c r="F203" s="284" t="s">
        <v>44</v>
      </c>
      <c r="G203" s="262"/>
      <c r="H203" s="262" t="s">
        <v>2955</v>
      </c>
      <c r="I203" s="262"/>
      <c r="J203" s="262"/>
      <c r="K203" s="306"/>
    </row>
    <row r="204" spans="2:11" ht="15" customHeight="1">
      <c r="B204" s="285"/>
      <c r="C204" s="291"/>
      <c r="D204" s="262"/>
      <c r="E204" s="262"/>
      <c r="F204" s="284" t="s">
        <v>47</v>
      </c>
      <c r="G204" s="262"/>
      <c r="H204" s="262" t="s">
        <v>2956</v>
      </c>
      <c r="I204" s="262"/>
      <c r="J204" s="262"/>
      <c r="K204" s="306"/>
    </row>
    <row r="205" spans="2:11" ht="15" customHeight="1">
      <c r="B205" s="285"/>
      <c r="C205" s="262"/>
      <c r="D205" s="262"/>
      <c r="E205" s="262"/>
      <c r="F205" s="284" t="s">
        <v>45</v>
      </c>
      <c r="G205" s="262"/>
      <c r="H205" s="262" t="s">
        <v>2957</v>
      </c>
      <c r="I205" s="262"/>
      <c r="J205" s="262"/>
      <c r="K205" s="306"/>
    </row>
    <row r="206" spans="2:11" ht="15" customHeight="1">
      <c r="B206" s="285"/>
      <c r="C206" s="262"/>
      <c r="D206" s="262"/>
      <c r="E206" s="262"/>
      <c r="F206" s="284" t="s">
        <v>46</v>
      </c>
      <c r="G206" s="262"/>
      <c r="H206" s="262" t="s">
        <v>2958</v>
      </c>
      <c r="I206" s="262"/>
      <c r="J206" s="262"/>
      <c r="K206" s="306"/>
    </row>
    <row r="207" spans="2:11" ht="15" customHeight="1">
      <c r="B207" s="285"/>
      <c r="C207" s="262"/>
      <c r="D207" s="262"/>
      <c r="E207" s="262"/>
      <c r="F207" s="284"/>
      <c r="G207" s="262"/>
      <c r="H207" s="262"/>
      <c r="I207" s="262"/>
      <c r="J207" s="262"/>
      <c r="K207" s="306"/>
    </row>
    <row r="208" spans="2:11" ht="15" customHeight="1">
      <c r="B208" s="285"/>
      <c r="C208" s="262" t="s">
        <v>2899</v>
      </c>
      <c r="D208" s="262"/>
      <c r="E208" s="262"/>
      <c r="F208" s="284" t="s">
        <v>76</v>
      </c>
      <c r="G208" s="262"/>
      <c r="H208" s="262" t="s">
        <v>2959</v>
      </c>
      <c r="I208" s="262"/>
      <c r="J208" s="262"/>
      <c r="K208" s="306"/>
    </row>
    <row r="209" spans="2:11" ht="15" customHeight="1">
      <c r="B209" s="285"/>
      <c r="C209" s="291"/>
      <c r="D209" s="262"/>
      <c r="E209" s="262"/>
      <c r="F209" s="284" t="s">
        <v>2796</v>
      </c>
      <c r="G209" s="262"/>
      <c r="H209" s="262" t="s">
        <v>2797</v>
      </c>
      <c r="I209" s="262"/>
      <c r="J209" s="262"/>
      <c r="K209" s="306"/>
    </row>
    <row r="210" spans="2:11" ht="15" customHeight="1">
      <c r="B210" s="285"/>
      <c r="C210" s="262"/>
      <c r="D210" s="262"/>
      <c r="E210" s="262"/>
      <c r="F210" s="284" t="s">
        <v>2794</v>
      </c>
      <c r="G210" s="262"/>
      <c r="H210" s="262" t="s">
        <v>2960</v>
      </c>
      <c r="I210" s="262"/>
      <c r="J210" s="262"/>
      <c r="K210" s="306"/>
    </row>
    <row r="211" spans="2:11" ht="15" customHeight="1">
      <c r="B211" s="323"/>
      <c r="C211" s="291"/>
      <c r="D211" s="291"/>
      <c r="E211" s="291"/>
      <c r="F211" s="284" t="s">
        <v>2798</v>
      </c>
      <c r="G211" s="269"/>
      <c r="H211" s="310" t="s">
        <v>2799</v>
      </c>
      <c r="I211" s="310"/>
      <c r="J211" s="310"/>
      <c r="K211" s="324"/>
    </row>
    <row r="212" spans="2:11" ht="15" customHeight="1">
      <c r="B212" s="323"/>
      <c r="C212" s="291"/>
      <c r="D212" s="291"/>
      <c r="E212" s="291"/>
      <c r="F212" s="284" t="s">
        <v>2721</v>
      </c>
      <c r="G212" s="269"/>
      <c r="H212" s="310" t="s">
        <v>2961</v>
      </c>
      <c r="I212" s="310"/>
      <c r="J212" s="310"/>
      <c r="K212" s="324"/>
    </row>
    <row r="213" spans="2:11" ht="15" customHeight="1">
      <c r="B213" s="323"/>
      <c r="C213" s="291"/>
      <c r="D213" s="291"/>
      <c r="E213" s="291"/>
      <c r="F213" s="325"/>
      <c r="G213" s="269"/>
      <c r="H213" s="326"/>
      <c r="I213" s="326"/>
      <c r="J213" s="326"/>
      <c r="K213" s="324"/>
    </row>
    <row r="214" spans="2:11" ht="15" customHeight="1">
      <c r="B214" s="323"/>
      <c r="C214" s="262" t="s">
        <v>2923</v>
      </c>
      <c r="D214" s="291"/>
      <c r="E214" s="291"/>
      <c r="F214" s="284">
        <v>1</v>
      </c>
      <c r="G214" s="269"/>
      <c r="H214" s="310" t="s">
        <v>2962</v>
      </c>
      <c r="I214" s="310"/>
      <c r="J214" s="310"/>
      <c r="K214" s="324"/>
    </row>
    <row r="215" spans="2:11" ht="15" customHeight="1">
      <c r="B215" s="323"/>
      <c r="C215" s="291"/>
      <c r="D215" s="291"/>
      <c r="E215" s="291"/>
      <c r="F215" s="284">
        <v>2</v>
      </c>
      <c r="G215" s="269"/>
      <c r="H215" s="310" t="s">
        <v>2963</v>
      </c>
      <c r="I215" s="310"/>
      <c r="J215" s="310"/>
      <c r="K215" s="324"/>
    </row>
    <row r="216" spans="2:11" ht="15" customHeight="1">
      <c r="B216" s="323"/>
      <c r="C216" s="291"/>
      <c r="D216" s="291"/>
      <c r="E216" s="291"/>
      <c r="F216" s="284">
        <v>3</v>
      </c>
      <c r="G216" s="269"/>
      <c r="H216" s="310" t="s">
        <v>2964</v>
      </c>
      <c r="I216" s="310"/>
      <c r="J216" s="310"/>
      <c r="K216" s="324"/>
    </row>
    <row r="217" spans="2:11" ht="15" customHeight="1">
      <c r="B217" s="323"/>
      <c r="C217" s="291"/>
      <c r="D217" s="291"/>
      <c r="E217" s="291"/>
      <c r="F217" s="284">
        <v>4</v>
      </c>
      <c r="G217" s="269"/>
      <c r="H217" s="310" t="s">
        <v>2965</v>
      </c>
      <c r="I217" s="310"/>
      <c r="J217" s="310"/>
      <c r="K217" s="324"/>
    </row>
    <row r="218" spans="2:11" ht="12.75" customHeight="1">
      <c r="B218" s="327"/>
      <c r="C218" s="328"/>
      <c r="D218" s="328"/>
      <c r="E218" s="328"/>
      <c r="F218" s="328"/>
      <c r="G218" s="328"/>
      <c r="H218" s="328"/>
      <c r="I218" s="328"/>
      <c r="J218" s="328"/>
      <c r="K218" s="329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SERVER\Administrator</dc:creator>
  <cp:keywords/>
  <dc:description/>
  <cp:lastModifiedBy>SERVER\Administrator</cp:lastModifiedBy>
  <dcterms:created xsi:type="dcterms:W3CDTF">2019-12-18T14:46:40Z</dcterms:created>
  <dcterms:modified xsi:type="dcterms:W3CDTF">2019-12-18T14:46:44Z</dcterms:modified>
  <cp:category/>
  <cp:version/>
  <cp:contentType/>
  <cp:contentStatus/>
</cp:coreProperties>
</file>