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KTUÁLNÍ PROJEKTY\Vestavba Nymburk\PDF - VÝBĚR ZHOTOVITELE\"/>
    </mc:Choice>
  </mc:AlternateContent>
  <xr:revisionPtr revIDLastSave="0" documentId="8_{16B2A06C-FAAC-41DB-9B7B-582DFBE17353}" xr6:coauthVersionLast="45" xr6:coauthVersionMax="45" xr10:uidLastSave="{00000000-0000-0000-0000-000000000000}"/>
  <bookViews>
    <workbookView xWindow="14940" yWindow="1905" windowWidth="22800" windowHeight="1636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Pol'!$A$1:$U$241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AC231" i="12"/>
  <c r="F39" i="1" s="1"/>
  <c r="BA229" i="12"/>
  <c r="BA224" i="12"/>
  <c r="BA158" i="12"/>
  <c r="BA156" i="12"/>
  <c r="BA154" i="12"/>
  <c r="BA152" i="12"/>
  <c r="BA150" i="12"/>
  <c r="BA148" i="12"/>
  <c r="BA146" i="12"/>
  <c r="BA144" i="12"/>
  <c r="BA142" i="12"/>
  <c r="BA136" i="12"/>
  <c r="BA134" i="12"/>
  <c r="BA47" i="12"/>
  <c r="BA46" i="12"/>
  <c r="BA44" i="12"/>
  <c r="BA43" i="12"/>
  <c r="BA42" i="12"/>
  <c r="BA38" i="12"/>
  <c r="BA10" i="12"/>
  <c r="G9" i="12"/>
  <c r="I9" i="12"/>
  <c r="I8" i="12" s="1"/>
  <c r="K9" i="12"/>
  <c r="K8" i="12" s="1"/>
  <c r="O9" i="12"/>
  <c r="Q9" i="12"/>
  <c r="Q8" i="12" s="1"/>
  <c r="U9" i="12"/>
  <c r="U8" i="12" s="1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O8" i="12" s="1"/>
  <c r="Q13" i="12"/>
  <c r="U13" i="12"/>
  <c r="G15" i="12"/>
  <c r="I15" i="12"/>
  <c r="K15" i="12"/>
  <c r="M15" i="12"/>
  <c r="O15" i="12"/>
  <c r="Q15" i="12"/>
  <c r="U15" i="12"/>
  <c r="G17" i="12"/>
  <c r="M17" i="12" s="1"/>
  <c r="I17" i="12"/>
  <c r="K17" i="12"/>
  <c r="O17" i="12"/>
  <c r="Q17" i="12"/>
  <c r="U17" i="12"/>
  <c r="G19" i="12"/>
  <c r="I19" i="12"/>
  <c r="K19" i="12"/>
  <c r="M19" i="12"/>
  <c r="O19" i="12"/>
  <c r="Q19" i="12"/>
  <c r="U19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5" i="12"/>
  <c r="G26" i="12"/>
  <c r="I26" i="12"/>
  <c r="I25" i="12" s="1"/>
  <c r="K26" i="12"/>
  <c r="K25" i="12" s="1"/>
  <c r="M26" i="12"/>
  <c r="M25" i="12" s="1"/>
  <c r="O26" i="12"/>
  <c r="Q26" i="12"/>
  <c r="U26" i="12"/>
  <c r="U25" i="12" s="1"/>
  <c r="G27" i="12"/>
  <c r="I27" i="12"/>
  <c r="K27" i="12"/>
  <c r="M27" i="12"/>
  <c r="O27" i="12"/>
  <c r="O25" i="12" s="1"/>
  <c r="Q27" i="12"/>
  <c r="U27" i="12"/>
  <c r="G28" i="12"/>
  <c r="I28" i="12"/>
  <c r="K28" i="12"/>
  <c r="M28" i="12"/>
  <c r="O28" i="12"/>
  <c r="Q28" i="12"/>
  <c r="Q25" i="12" s="1"/>
  <c r="U28" i="12"/>
  <c r="I29" i="12"/>
  <c r="O29" i="12"/>
  <c r="G30" i="12"/>
  <c r="I30" i="12"/>
  <c r="K30" i="12"/>
  <c r="K29" i="12" s="1"/>
  <c r="M30" i="12"/>
  <c r="O30" i="12"/>
  <c r="Q30" i="12"/>
  <c r="Q29" i="12" s="1"/>
  <c r="U30" i="12"/>
  <c r="U29" i="12" s="1"/>
  <c r="G32" i="12"/>
  <c r="G29" i="12" s="1"/>
  <c r="I32" i="12"/>
  <c r="K32" i="12"/>
  <c r="O32" i="12"/>
  <c r="Q32" i="12"/>
  <c r="U32" i="12"/>
  <c r="O34" i="12"/>
  <c r="G35" i="12"/>
  <c r="G34" i="12" s="1"/>
  <c r="I35" i="12"/>
  <c r="I34" i="12" s="1"/>
  <c r="K35" i="12"/>
  <c r="K34" i="12" s="1"/>
  <c r="O35" i="12"/>
  <c r="Q35" i="12"/>
  <c r="Q34" i="12" s="1"/>
  <c r="U35" i="12"/>
  <c r="U34" i="12" s="1"/>
  <c r="G36" i="12"/>
  <c r="I36" i="12"/>
  <c r="Q36" i="12"/>
  <c r="U36" i="12"/>
  <c r="G37" i="12"/>
  <c r="I37" i="12"/>
  <c r="K37" i="12"/>
  <c r="K36" i="12" s="1"/>
  <c r="M37" i="12"/>
  <c r="M36" i="12" s="1"/>
  <c r="O37" i="12"/>
  <c r="O36" i="12" s="1"/>
  <c r="Q37" i="12"/>
  <c r="U37" i="12"/>
  <c r="G40" i="12"/>
  <c r="M40" i="12"/>
  <c r="G41" i="12"/>
  <c r="I41" i="12"/>
  <c r="I40" i="12" s="1"/>
  <c r="K41" i="12"/>
  <c r="M41" i="12"/>
  <c r="O41" i="12"/>
  <c r="O40" i="12" s="1"/>
  <c r="Q41" i="12"/>
  <c r="Q40" i="12" s="1"/>
  <c r="U41" i="12"/>
  <c r="U40" i="12" s="1"/>
  <c r="G45" i="12"/>
  <c r="I45" i="12"/>
  <c r="K45" i="12"/>
  <c r="K40" i="12" s="1"/>
  <c r="M45" i="12"/>
  <c r="O45" i="12"/>
  <c r="Q45" i="12"/>
  <c r="U45" i="12"/>
  <c r="G48" i="12"/>
  <c r="K48" i="12"/>
  <c r="Q48" i="12"/>
  <c r="U48" i="12"/>
  <c r="G49" i="12"/>
  <c r="M49" i="12" s="1"/>
  <c r="M48" i="12" s="1"/>
  <c r="I49" i="12"/>
  <c r="I48" i="12" s="1"/>
  <c r="K49" i="12"/>
  <c r="O49" i="12"/>
  <c r="O48" i="12" s="1"/>
  <c r="Q49" i="12"/>
  <c r="U49" i="12"/>
  <c r="G51" i="12"/>
  <c r="Q51" i="12"/>
  <c r="G52" i="12"/>
  <c r="I52" i="12"/>
  <c r="I51" i="12" s="1"/>
  <c r="K52" i="12"/>
  <c r="M52" i="12"/>
  <c r="M51" i="12" s="1"/>
  <c r="O52" i="12"/>
  <c r="Q52" i="12"/>
  <c r="U52" i="12"/>
  <c r="U51" i="12" s="1"/>
  <c r="G54" i="12"/>
  <c r="I54" i="12"/>
  <c r="K54" i="12"/>
  <c r="K51" i="12" s="1"/>
  <c r="M54" i="12"/>
  <c r="O54" i="12"/>
  <c r="O51" i="12" s="1"/>
  <c r="Q54" i="12"/>
  <c r="U54" i="12"/>
  <c r="G55" i="12"/>
  <c r="I55" i="12"/>
  <c r="K55" i="12"/>
  <c r="M55" i="12"/>
  <c r="O55" i="12"/>
  <c r="Q55" i="12"/>
  <c r="U55" i="12"/>
  <c r="I57" i="12"/>
  <c r="O57" i="12"/>
  <c r="G58" i="12"/>
  <c r="I58" i="12"/>
  <c r="K58" i="12"/>
  <c r="K57" i="12" s="1"/>
  <c r="M58" i="12"/>
  <c r="O58" i="12"/>
  <c r="Q58" i="12"/>
  <c r="Q57" i="12" s="1"/>
  <c r="U58" i="12"/>
  <c r="G59" i="12"/>
  <c r="G57" i="12" s="1"/>
  <c r="I59" i="12"/>
  <c r="K59" i="12"/>
  <c r="M59" i="12"/>
  <c r="O59" i="12"/>
  <c r="Q59" i="12"/>
  <c r="U59" i="12"/>
  <c r="U57" i="12" s="1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3" i="12"/>
  <c r="I63" i="12"/>
  <c r="M63" i="12"/>
  <c r="Q63" i="12"/>
  <c r="U63" i="12"/>
  <c r="G64" i="12"/>
  <c r="I64" i="12"/>
  <c r="K64" i="12"/>
  <c r="K63" i="12" s="1"/>
  <c r="M64" i="12"/>
  <c r="O64" i="12"/>
  <c r="O63" i="12" s="1"/>
  <c r="Q64" i="12"/>
  <c r="U64" i="12"/>
  <c r="G66" i="12"/>
  <c r="M66" i="12"/>
  <c r="G67" i="12"/>
  <c r="I67" i="12"/>
  <c r="I66" i="12" s="1"/>
  <c r="K67" i="12"/>
  <c r="M67" i="12"/>
  <c r="O67" i="12"/>
  <c r="O66" i="12" s="1"/>
  <c r="Q67" i="12"/>
  <c r="U67" i="12"/>
  <c r="U66" i="12" s="1"/>
  <c r="G69" i="12"/>
  <c r="I69" i="12"/>
  <c r="K69" i="12"/>
  <c r="K66" i="12" s="1"/>
  <c r="M69" i="12"/>
  <c r="O69" i="12"/>
  <c r="Q69" i="12"/>
  <c r="Q66" i="12" s="1"/>
  <c r="U69" i="12"/>
  <c r="G71" i="12"/>
  <c r="I71" i="12"/>
  <c r="K71" i="12"/>
  <c r="M71" i="12"/>
  <c r="O71" i="12"/>
  <c r="Q71" i="12"/>
  <c r="U71" i="12"/>
  <c r="O72" i="12"/>
  <c r="G73" i="12"/>
  <c r="G72" i="12" s="1"/>
  <c r="I73" i="12"/>
  <c r="K73" i="12"/>
  <c r="K72" i="12" s="1"/>
  <c r="O73" i="12"/>
  <c r="Q73" i="12"/>
  <c r="Q72" i="12" s="1"/>
  <c r="U73" i="12"/>
  <c r="G75" i="12"/>
  <c r="I75" i="12"/>
  <c r="I72" i="12" s="1"/>
  <c r="K75" i="12"/>
  <c r="M75" i="12"/>
  <c r="O75" i="12"/>
  <c r="Q75" i="12"/>
  <c r="U75" i="12"/>
  <c r="U72" i="12" s="1"/>
  <c r="G77" i="12"/>
  <c r="I77" i="12"/>
  <c r="K77" i="12"/>
  <c r="M77" i="12"/>
  <c r="O77" i="12"/>
  <c r="Q77" i="12"/>
  <c r="U77" i="12"/>
  <c r="G78" i="12"/>
  <c r="G79" i="12"/>
  <c r="I79" i="12"/>
  <c r="I78" i="12" s="1"/>
  <c r="K79" i="12"/>
  <c r="M79" i="12"/>
  <c r="O79" i="12"/>
  <c r="O78" i="12" s="1"/>
  <c r="Q79" i="12"/>
  <c r="U79" i="12"/>
  <c r="U78" i="12" s="1"/>
  <c r="G81" i="12"/>
  <c r="I81" i="12"/>
  <c r="K81" i="12"/>
  <c r="K78" i="12" s="1"/>
  <c r="M81" i="12"/>
  <c r="O81" i="12"/>
  <c r="Q81" i="12"/>
  <c r="Q78" i="12" s="1"/>
  <c r="U81" i="12"/>
  <c r="G83" i="12"/>
  <c r="I83" i="12"/>
  <c r="K83" i="12"/>
  <c r="M83" i="12"/>
  <c r="O83" i="12"/>
  <c r="Q83" i="12"/>
  <c r="U83" i="12"/>
  <c r="G84" i="12"/>
  <c r="M84" i="12" s="1"/>
  <c r="M78" i="12" s="1"/>
  <c r="I84" i="12"/>
  <c r="K84" i="12"/>
  <c r="O84" i="12"/>
  <c r="Q84" i="12"/>
  <c r="U84" i="12"/>
  <c r="G85" i="12"/>
  <c r="G86" i="12"/>
  <c r="I86" i="12"/>
  <c r="I85" i="12" s="1"/>
  <c r="K86" i="12"/>
  <c r="M86" i="12"/>
  <c r="O86" i="12"/>
  <c r="Q86" i="12"/>
  <c r="U86" i="12"/>
  <c r="U85" i="12" s="1"/>
  <c r="G87" i="12"/>
  <c r="I87" i="12"/>
  <c r="K87" i="12"/>
  <c r="K85" i="12" s="1"/>
  <c r="M87" i="12"/>
  <c r="O87" i="12"/>
  <c r="O85" i="12" s="1"/>
  <c r="Q87" i="12"/>
  <c r="U87" i="12"/>
  <c r="G88" i="12"/>
  <c r="I88" i="12"/>
  <c r="K88" i="12"/>
  <c r="M88" i="12"/>
  <c r="O88" i="12"/>
  <c r="Q88" i="12"/>
  <c r="U88" i="12"/>
  <c r="G89" i="12"/>
  <c r="I89" i="12"/>
  <c r="K89" i="12"/>
  <c r="M89" i="12"/>
  <c r="O89" i="12"/>
  <c r="Q89" i="12"/>
  <c r="U89" i="12"/>
  <c r="G90" i="12"/>
  <c r="I90" i="12"/>
  <c r="K90" i="12"/>
  <c r="M90" i="12"/>
  <c r="O90" i="12"/>
  <c r="Q90" i="12"/>
  <c r="Q85" i="12" s="1"/>
  <c r="U90" i="12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I94" i="12"/>
  <c r="K94" i="12"/>
  <c r="M94" i="12"/>
  <c r="O94" i="12"/>
  <c r="Q94" i="12"/>
  <c r="U94" i="12"/>
  <c r="K95" i="12"/>
  <c r="G96" i="12"/>
  <c r="G95" i="12" s="1"/>
  <c r="I96" i="12"/>
  <c r="K96" i="12"/>
  <c r="M96" i="12"/>
  <c r="O96" i="12"/>
  <c r="Q96" i="12"/>
  <c r="Q95" i="12" s="1"/>
  <c r="U96" i="12"/>
  <c r="G97" i="12"/>
  <c r="I97" i="12"/>
  <c r="I95" i="12" s="1"/>
  <c r="K97" i="12"/>
  <c r="M97" i="12"/>
  <c r="O97" i="12"/>
  <c r="O95" i="12" s="1"/>
  <c r="Q97" i="12"/>
  <c r="U97" i="12"/>
  <c r="U95" i="12" s="1"/>
  <c r="G98" i="12"/>
  <c r="I98" i="12"/>
  <c r="K98" i="12"/>
  <c r="M98" i="12"/>
  <c r="O98" i="12"/>
  <c r="Q98" i="12"/>
  <c r="U98" i="12"/>
  <c r="G99" i="12"/>
  <c r="I99" i="12"/>
  <c r="K99" i="12"/>
  <c r="M99" i="12"/>
  <c r="O99" i="12"/>
  <c r="Q99" i="12"/>
  <c r="U99" i="12"/>
  <c r="G100" i="12"/>
  <c r="M100" i="12" s="1"/>
  <c r="I100" i="12"/>
  <c r="K100" i="12"/>
  <c r="O100" i="12"/>
  <c r="Q100" i="12"/>
  <c r="U100" i="12"/>
  <c r="G101" i="12"/>
  <c r="G102" i="12"/>
  <c r="I102" i="12"/>
  <c r="I101" i="12" s="1"/>
  <c r="K102" i="12"/>
  <c r="M102" i="12"/>
  <c r="M101" i="12" s="1"/>
  <c r="O102" i="12"/>
  <c r="Q102" i="12"/>
  <c r="U102" i="12"/>
  <c r="U101" i="12" s="1"/>
  <c r="G103" i="12"/>
  <c r="I103" i="12"/>
  <c r="K103" i="12"/>
  <c r="K101" i="12" s="1"/>
  <c r="M103" i="12"/>
  <c r="O103" i="12"/>
  <c r="O101" i="12" s="1"/>
  <c r="Q103" i="12"/>
  <c r="U103" i="12"/>
  <c r="G104" i="12"/>
  <c r="I104" i="12"/>
  <c r="K104" i="12"/>
  <c r="M104" i="12"/>
  <c r="O104" i="12"/>
  <c r="Q104" i="12"/>
  <c r="U104" i="12"/>
  <c r="G105" i="12"/>
  <c r="I105" i="12"/>
  <c r="K105" i="12"/>
  <c r="M105" i="12"/>
  <c r="O105" i="12"/>
  <c r="Q105" i="12"/>
  <c r="U105" i="12"/>
  <c r="G106" i="12"/>
  <c r="I106" i="12"/>
  <c r="K106" i="12"/>
  <c r="M106" i="12"/>
  <c r="O106" i="12"/>
  <c r="Q106" i="12"/>
  <c r="Q101" i="12" s="1"/>
  <c r="U106" i="12"/>
  <c r="G107" i="12"/>
  <c r="I107" i="12"/>
  <c r="K107" i="12"/>
  <c r="M107" i="12"/>
  <c r="O107" i="12"/>
  <c r="Q107" i="12"/>
  <c r="U107" i="12"/>
  <c r="G112" i="12"/>
  <c r="M112" i="12" s="1"/>
  <c r="I112" i="12"/>
  <c r="K112" i="12"/>
  <c r="O112" i="12"/>
  <c r="Q112" i="12"/>
  <c r="U112" i="12"/>
  <c r="G113" i="12"/>
  <c r="G114" i="12"/>
  <c r="I114" i="12"/>
  <c r="I113" i="12" s="1"/>
  <c r="K114" i="12"/>
  <c r="M114" i="12"/>
  <c r="O114" i="12"/>
  <c r="Q114" i="12"/>
  <c r="U114" i="12"/>
  <c r="U113" i="12" s="1"/>
  <c r="G116" i="12"/>
  <c r="I116" i="12"/>
  <c r="K116" i="12"/>
  <c r="K113" i="12" s="1"/>
  <c r="M116" i="12"/>
  <c r="O116" i="12"/>
  <c r="O113" i="12" s="1"/>
  <c r="Q116" i="12"/>
  <c r="U116" i="12"/>
  <c r="G118" i="12"/>
  <c r="I118" i="12"/>
  <c r="K118" i="12"/>
  <c r="M118" i="12"/>
  <c r="O118" i="12"/>
  <c r="Q118" i="12"/>
  <c r="U118" i="12"/>
  <c r="G120" i="12"/>
  <c r="M120" i="12" s="1"/>
  <c r="I120" i="12"/>
  <c r="K120" i="12"/>
  <c r="O120" i="12"/>
  <c r="Q120" i="12"/>
  <c r="U120" i="12"/>
  <c r="G122" i="12"/>
  <c r="I122" i="12"/>
  <c r="K122" i="12"/>
  <c r="M122" i="12"/>
  <c r="O122" i="12"/>
  <c r="Q122" i="12"/>
  <c r="Q113" i="12" s="1"/>
  <c r="U122" i="12"/>
  <c r="U123" i="12"/>
  <c r="G124" i="12"/>
  <c r="M124" i="12" s="1"/>
  <c r="I124" i="12"/>
  <c r="I123" i="12" s="1"/>
  <c r="K124" i="12"/>
  <c r="O124" i="12"/>
  <c r="O123" i="12" s="1"/>
  <c r="Q124" i="12"/>
  <c r="Q123" i="12" s="1"/>
  <c r="U124" i="12"/>
  <c r="G125" i="12"/>
  <c r="G123" i="12" s="1"/>
  <c r="I125" i="12"/>
  <c r="K125" i="12"/>
  <c r="K123" i="12" s="1"/>
  <c r="O125" i="12"/>
  <c r="Q125" i="12"/>
  <c r="U125" i="12"/>
  <c r="G126" i="12"/>
  <c r="I126" i="12"/>
  <c r="K126" i="12"/>
  <c r="M126" i="12"/>
  <c r="O126" i="12"/>
  <c r="Q126" i="12"/>
  <c r="U126" i="12"/>
  <c r="G127" i="12"/>
  <c r="I127" i="12"/>
  <c r="K127" i="12"/>
  <c r="M127" i="12"/>
  <c r="O127" i="12"/>
  <c r="Q127" i="12"/>
  <c r="U127" i="12"/>
  <c r="G128" i="12"/>
  <c r="I128" i="12"/>
  <c r="K128" i="12"/>
  <c r="M128" i="12"/>
  <c r="O128" i="12"/>
  <c r="Q128" i="12"/>
  <c r="U128" i="12"/>
  <c r="O129" i="12"/>
  <c r="G130" i="12"/>
  <c r="I130" i="12"/>
  <c r="K130" i="12"/>
  <c r="K129" i="12" s="1"/>
  <c r="M130" i="12"/>
  <c r="O130" i="12"/>
  <c r="Q130" i="12"/>
  <c r="Q129" i="12" s="1"/>
  <c r="U130" i="12"/>
  <c r="G131" i="12"/>
  <c r="G129" i="12" s="1"/>
  <c r="I131" i="12"/>
  <c r="K131" i="12"/>
  <c r="M131" i="12"/>
  <c r="O131" i="12"/>
  <c r="Q131" i="12"/>
  <c r="U131" i="12"/>
  <c r="U129" i="12" s="1"/>
  <c r="G132" i="12"/>
  <c r="I132" i="12"/>
  <c r="K132" i="12"/>
  <c r="M132" i="12"/>
  <c r="O132" i="12"/>
  <c r="Q132" i="12"/>
  <c r="U132" i="12"/>
  <c r="G133" i="12"/>
  <c r="M133" i="12" s="1"/>
  <c r="I133" i="12"/>
  <c r="K133" i="12"/>
  <c r="O133" i="12"/>
  <c r="Q133" i="12"/>
  <c r="U133" i="12"/>
  <c r="G135" i="12"/>
  <c r="I135" i="12"/>
  <c r="I129" i="12" s="1"/>
  <c r="K135" i="12"/>
  <c r="M135" i="12"/>
  <c r="O135" i="12"/>
  <c r="Q135" i="12"/>
  <c r="U135" i="12"/>
  <c r="G137" i="12"/>
  <c r="I137" i="12"/>
  <c r="K137" i="12"/>
  <c r="M137" i="12"/>
  <c r="O137" i="12"/>
  <c r="Q137" i="12"/>
  <c r="U137" i="12"/>
  <c r="G138" i="12"/>
  <c r="I138" i="12"/>
  <c r="K138" i="12"/>
  <c r="M138" i="12"/>
  <c r="O138" i="12"/>
  <c r="Q138" i="12"/>
  <c r="U138" i="12"/>
  <c r="G141" i="12"/>
  <c r="I141" i="12"/>
  <c r="K141" i="12"/>
  <c r="K140" i="12" s="1"/>
  <c r="M141" i="12"/>
  <c r="O141" i="12"/>
  <c r="Q141" i="12"/>
  <c r="Q140" i="12" s="1"/>
  <c r="U141" i="12"/>
  <c r="G143" i="12"/>
  <c r="I143" i="12"/>
  <c r="K143" i="12"/>
  <c r="M143" i="12"/>
  <c r="O143" i="12"/>
  <c r="Q143" i="12"/>
  <c r="U143" i="12"/>
  <c r="U140" i="12" s="1"/>
  <c r="G145" i="12"/>
  <c r="I145" i="12"/>
  <c r="K145" i="12"/>
  <c r="M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I149" i="12"/>
  <c r="I140" i="12" s="1"/>
  <c r="K149" i="12"/>
  <c r="M149" i="12"/>
  <c r="O149" i="12"/>
  <c r="Q149" i="12"/>
  <c r="U149" i="12"/>
  <c r="G151" i="12"/>
  <c r="I151" i="12"/>
  <c r="K151" i="12"/>
  <c r="M151" i="12"/>
  <c r="O151" i="12"/>
  <c r="Q151" i="12"/>
  <c r="U151" i="12"/>
  <c r="G153" i="12"/>
  <c r="I153" i="12"/>
  <c r="K153" i="12"/>
  <c r="M153" i="12"/>
  <c r="O153" i="12"/>
  <c r="Q153" i="12"/>
  <c r="U153" i="12"/>
  <c r="G155" i="12"/>
  <c r="M155" i="12" s="1"/>
  <c r="I155" i="12"/>
  <c r="K155" i="12"/>
  <c r="O155" i="12"/>
  <c r="O140" i="12" s="1"/>
  <c r="Q155" i="12"/>
  <c r="U155" i="12"/>
  <c r="G157" i="12"/>
  <c r="I157" i="12"/>
  <c r="K157" i="12"/>
  <c r="M157" i="12"/>
  <c r="O157" i="12"/>
  <c r="Q157" i="12"/>
  <c r="U157" i="12"/>
  <c r="G159" i="12"/>
  <c r="I159" i="12"/>
  <c r="K159" i="12"/>
  <c r="M159" i="12"/>
  <c r="O159" i="12"/>
  <c r="Q159" i="12"/>
  <c r="U159" i="12"/>
  <c r="O160" i="12"/>
  <c r="G161" i="12"/>
  <c r="G160" i="12" s="1"/>
  <c r="I161" i="12"/>
  <c r="K161" i="12"/>
  <c r="K160" i="12" s="1"/>
  <c r="O161" i="12"/>
  <c r="Q161" i="12"/>
  <c r="Q160" i="12" s="1"/>
  <c r="U161" i="12"/>
  <c r="U160" i="12" s="1"/>
  <c r="G163" i="12"/>
  <c r="I163" i="12"/>
  <c r="I160" i="12" s="1"/>
  <c r="K163" i="12"/>
  <c r="M163" i="12"/>
  <c r="O163" i="12"/>
  <c r="Q163" i="12"/>
  <c r="U163" i="12"/>
  <c r="G165" i="12"/>
  <c r="I165" i="12"/>
  <c r="K165" i="12"/>
  <c r="M165" i="12"/>
  <c r="O165" i="12"/>
  <c r="Q165" i="12"/>
  <c r="U165" i="12"/>
  <c r="G168" i="12"/>
  <c r="M168" i="12" s="1"/>
  <c r="M167" i="12" s="1"/>
  <c r="I168" i="12"/>
  <c r="I167" i="12" s="1"/>
  <c r="K168" i="12"/>
  <c r="K167" i="12" s="1"/>
  <c r="O168" i="12"/>
  <c r="O167" i="12" s="1"/>
  <c r="Q168" i="12"/>
  <c r="U168" i="12"/>
  <c r="U167" i="12" s="1"/>
  <c r="G169" i="12"/>
  <c r="I169" i="12"/>
  <c r="K169" i="12"/>
  <c r="M169" i="12"/>
  <c r="O169" i="12"/>
  <c r="Q169" i="12"/>
  <c r="Q167" i="12" s="1"/>
  <c r="U169" i="12"/>
  <c r="G170" i="12"/>
  <c r="I170" i="12"/>
  <c r="K170" i="12"/>
  <c r="M170" i="12"/>
  <c r="O170" i="12"/>
  <c r="Q170" i="12"/>
  <c r="U170" i="12"/>
  <c r="G171" i="12"/>
  <c r="I171" i="12"/>
  <c r="K171" i="12"/>
  <c r="M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I173" i="12"/>
  <c r="K173" i="12"/>
  <c r="M173" i="12"/>
  <c r="O173" i="12"/>
  <c r="Q173" i="12"/>
  <c r="U173" i="12"/>
  <c r="G174" i="12"/>
  <c r="I174" i="12"/>
  <c r="K174" i="12"/>
  <c r="M174" i="12"/>
  <c r="O174" i="12"/>
  <c r="Q174" i="12"/>
  <c r="U174" i="12"/>
  <c r="G175" i="12"/>
  <c r="G176" i="12"/>
  <c r="M176" i="12" s="1"/>
  <c r="M175" i="12" s="1"/>
  <c r="I176" i="12"/>
  <c r="I175" i="12" s="1"/>
  <c r="K176" i="12"/>
  <c r="K175" i="12" s="1"/>
  <c r="O176" i="12"/>
  <c r="O175" i="12" s="1"/>
  <c r="Q176" i="12"/>
  <c r="U176" i="12"/>
  <c r="U175" i="12" s="1"/>
  <c r="G178" i="12"/>
  <c r="I178" i="12"/>
  <c r="K178" i="12"/>
  <c r="M178" i="12"/>
  <c r="O178" i="12"/>
  <c r="Q178" i="12"/>
  <c r="Q175" i="12" s="1"/>
  <c r="U178" i="12"/>
  <c r="G179" i="12"/>
  <c r="I179" i="12"/>
  <c r="K179" i="12"/>
  <c r="M179" i="12"/>
  <c r="O179" i="12"/>
  <c r="Q179" i="12"/>
  <c r="U179" i="12"/>
  <c r="G180" i="12"/>
  <c r="I180" i="12"/>
  <c r="K180" i="12"/>
  <c r="M180" i="12"/>
  <c r="O180" i="12"/>
  <c r="Q180" i="12"/>
  <c r="U180" i="12"/>
  <c r="G181" i="12"/>
  <c r="O181" i="12"/>
  <c r="Q181" i="12"/>
  <c r="G182" i="12"/>
  <c r="I182" i="12"/>
  <c r="I181" i="12" s="1"/>
  <c r="K182" i="12"/>
  <c r="M182" i="12"/>
  <c r="M181" i="12" s="1"/>
  <c r="O182" i="12"/>
  <c r="Q182" i="12"/>
  <c r="U182" i="12"/>
  <c r="U181" i="12" s="1"/>
  <c r="G184" i="12"/>
  <c r="I184" i="12"/>
  <c r="K184" i="12"/>
  <c r="K181" i="12" s="1"/>
  <c r="M184" i="12"/>
  <c r="O184" i="12"/>
  <c r="Q184" i="12"/>
  <c r="U184" i="12"/>
  <c r="G185" i="12"/>
  <c r="K185" i="12"/>
  <c r="Q185" i="12"/>
  <c r="G186" i="12"/>
  <c r="M186" i="12" s="1"/>
  <c r="M185" i="12" s="1"/>
  <c r="I186" i="12"/>
  <c r="I185" i="12" s="1"/>
  <c r="K186" i="12"/>
  <c r="O186" i="12"/>
  <c r="O185" i="12" s="1"/>
  <c r="Q186" i="12"/>
  <c r="U186" i="12"/>
  <c r="U185" i="12" s="1"/>
  <c r="I188" i="12"/>
  <c r="K188" i="12"/>
  <c r="Q188" i="12"/>
  <c r="G189" i="12"/>
  <c r="G188" i="12" s="1"/>
  <c r="I189" i="12"/>
  <c r="K189" i="12"/>
  <c r="M189" i="12"/>
  <c r="M188" i="12" s="1"/>
  <c r="O189" i="12"/>
  <c r="O188" i="12" s="1"/>
  <c r="Q189" i="12"/>
  <c r="U189" i="12"/>
  <c r="U188" i="12" s="1"/>
  <c r="G191" i="12"/>
  <c r="I191" i="12"/>
  <c r="K191" i="12"/>
  <c r="M191" i="12"/>
  <c r="O191" i="12"/>
  <c r="Q191" i="12"/>
  <c r="U191" i="12"/>
  <c r="G192" i="12"/>
  <c r="K192" i="12"/>
  <c r="O192" i="12"/>
  <c r="Q192" i="12"/>
  <c r="G193" i="12"/>
  <c r="I193" i="12"/>
  <c r="I192" i="12" s="1"/>
  <c r="K193" i="12"/>
  <c r="M193" i="12"/>
  <c r="M192" i="12" s="1"/>
  <c r="O193" i="12"/>
  <c r="Q193" i="12"/>
  <c r="U193" i="12"/>
  <c r="U192" i="12" s="1"/>
  <c r="K194" i="12"/>
  <c r="O194" i="12"/>
  <c r="U194" i="12"/>
  <c r="G195" i="12"/>
  <c r="G194" i="12" s="1"/>
  <c r="I195" i="12"/>
  <c r="I194" i="12" s="1"/>
  <c r="K195" i="12"/>
  <c r="M195" i="12"/>
  <c r="M194" i="12" s="1"/>
  <c r="O195" i="12"/>
  <c r="Q195" i="12"/>
  <c r="Q194" i="12" s="1"/>
  <c r="U195" i="12"/>
  <c r="G198" i="12"/>
  <c r="I198" i="12"/>
  <c r="K198" i="12"/>
  <c r="K197" i="12" s="1"/>
  <c r="M198" i="12"/>
  <c r="O198" i="12"/>
  <c r="Q198" i="12"/>
  <c r="Q197" i="12" s="1"/>
  <c r="U198" i="12"/>
  <c r="G200" i="12"/>
  <c r="I200" i="12"/>
  <c r="K200" i="12"/>
  <c r="M200" i="12"/>
  <c r="O200" i="12"/>
  <c r="Q200" i="12"/>
  <c r="U200" i="12"/>
  <c r="U197" i="12" s="1"/>
  <c r="G201" i="12"/>
  <c r="I201" i="12"/>
  <c r="K201" i="12"/>
  <c r="M201" i="12"/>
  <c r="O201" i="12"/>
  <c r="Q201" i="12"/>
  <c r="U201" i="12"/>
  <c r="G202" i="12"/>
  <c r="M202" i="12" s="1"/>
  <c r="I202" i="12"/>
  <c r="K202" i="12"/>
  <c r="O202" i="12"/>
  <c r="Q202" i="12"/>
  <c r="U202" i="12"/>
  <c r="G203" i="12"/>
  <c r="I203" i="12"/>
  <c r="I197" i="12" s="1"/>
  <c r="K203" i="12"/>
  <c r="M203" i="12"/>
  <c r="O203" i="12"/>
  <c r="Q203" i="12"/>
  <c r="U203" i="12"/>
  <c r="G204" i="12"/>
  <c r="M204" i="12" s="1"/>
  <c r="I204" i="12"/>
  <c r="K204" i="12"/>
  <c r="O204" i="12"/>
  <c r="Q204" i="12"/>
  <c r="U204" i="12"/>
  <c r="G205" i="12"/>
  <c r="I205" i="12"/>
  <c r="K205" i="12"/>
  <c r="M205" i="12"/>
  <c r="O205" i="12"/>
  <c r="Q205" i="12"/>
  <c r="U205" i="12"/>
  <c r="G206" i="12"/>
  <c r="M206" i="12" s="1"/>
  <c r="I206" i="12"/>
  <c r="K206" i="12"/>
  <c r="O206" i="12"/>
  <c r="O197" i="12" s="1"/>
  <c r="Q206" i="12"/>
  <c r="U206" i="12"/>
  <c r="G207" i="12"/>
  <c r="I207" i="12"/>
  <c r="K207" i="12"/>
  <c r="M207" i="12"/>
  <c r="O207" i="12"/>
  <c r="Q207" i="12"/>
  <c r="U207" i="12"/>
  <c r="G208" i="12"/>
  <c r="I208" i="12"/>
  <c r="K208" i="12"/>
  <c r="M208" i="12"/>
  <c r="O208" i="12"/>
  <c r="Q208" i="12"/>
  <c r="U208" i="12"/>
  <c r="G209" i="12"/>
  <c r="I209" i="12"/>
  <c r="K209" i="12"/>
  <c r="M209" i="12"/>
  <c r="O209" i="12"/>
  <c r="Q209" i="12"/>
  <c r="U209" i="12"/>
  <c r="G210" i="12"/>
  <c r="M210" i="12" s="1"/>
  <c r="I210" i="12"/>
  <c r="K210" i="12"/>
  <c r="O210" i="12"/>
  <c r="Q210" i="12"/>
  <c r="U210" i="12"/>
  <c r="G211" i="12"/>
  <c r="I211" i="12"/>
  <c r="K211" i="12"/>
  <c r="M211" i="12"/>
  <c r="O211" i="12"/>
  <c r="Q211" i="12"/>
  <c r="U211" i="12"/>
  <c r="G212" i="12"/>
  <c r="M212" i="12" s="1"/>
  <c r="I212" i="12"/>
  <c r="K212" i="12"/>
  <c r="O212" i="12"/>
  <c r="Q212" i="12"/>
  <c r="U212" i="12"/>
  <c r="G213" i="12"/>
  <c r="I213" i="12"/>
  <c r="K213" i="12"/>
  <c r="M213" i="12"/>
  <c r="O213" i="12"/>
  <c r="Q213" i="12"/>
  <c r="U213" i="12"/>
  <c r="G214" i="12"/>
  <c r="M214" i="12" s="1"/>
  <c r="I214" i="12"/>
  <c r="K214" i="12"/>
  <c r="O214" i="12"/>
  <c r="Q214" i="12"/>
  <c r="U214" i="12"/>
  <c r="G215" i="12"/>
  <c r="I215" i="12"/>
  <c r="K215" i="12"/>
  <c r="M215" i="12"/>
  <c r="O215" i="12"/>
  <c r="Q215" i="12"/>
  <c r="U215" i="12"/>
  <c r="G216" i="12"/>
  <c r="I216" i="12"/>
  <c r="K216" i="12"/>
  <c r="M216" i="12"/>
  <c r="O216" i="12"/>
  <c r="Q216" i="12"/>
  <c r="U216" i="12"/>
  <c r="G217" i="12"/>
  <c r="I217" i="12"/>
  <c r="K217" i="12"/>
  <c r="M217" i="12"/>
  <c r="O217" i="12"/>
  <c r="Q217" i="12"/>
  <c r="U217" i="12"/>
  <c r="G218" i="12"/>
  <c r="M218" i="12" s="1"/>
  <c r="I218" i="12"/>
  <c r="K218" i="12"/>
  <c r="O218" i="12"/>
  <c r="Q218" i="12"/>
  <c r="U218" i="12"/>
  <c r="G219" i="12"/>
  <c r="I219" i="12"/>
  <c r="K219" i="12"/>
  <c r="M219" i="12"/>
  <c r="O219" i="12"/>
  <c r="Q219" i="12"/>
  <c r="U219" i="12"/>
  <c r="K220" i="12"/>
  <c r="G221" i="12"/>
  <c r="G220" i="12" s="1"/>
  <c r="I221" i="12"/>
  <c r="I220" i="12" s="1"/>
  <c r="K221" i="12"/>
  <c r="M221" i="12"/>
  <c r="O221" i="12"/>
  <c r="Q221" i="12"/>
  <c r="Q220" i="12" s="1"/>
  <c r="U221" i="12"/>
  <c r="G222" i="12"/>
  <c r="M222" i="12" s="1"/>
  <c r="I222" i="12"/>
  <c r="K222" i="12"/>
  <c r="O222" i="12"/>
  <c r="O220" i="12" s="1"/>
  <c r="Q222" i="12"/>
  <c r="U222" i="12"/>
  <c r="U220" i="12" s="1"/>
  <c r="G223" i="12"/>
  <c r="I223" i="12"/>
  <c r="K223" i="12"/>
  <c r="M223" i="12"/>
  <c r="O223" i="12"/>
  <c r="Q223" i="12"/>
  <c r="U223" i="12"/>
  <c r="G225" i="12"/>
  <c r="I225" i="12"/>
  <c r="K225" i="12"/>
  <c r="M225" i="12"/>
  <c r="O225" i="12"/>
  <c r="Q225" i="12"/>
  <c r="U225" i="12"/>
  <c r="G227" i="12"/>
  <c r="I227" i="12"/>
  <c r="K227" i="12"/>
  <c r="M227" i="12"/>
  <c r="O227" i="12"/>
  <c r="Q227" i="12"/>
  <c r="U227" i="12"/>
  <c r="G228" i="12"/>
  <c r="M228" i="12" s="1"/>
  <c r="I228" i="12"/>
  <c r="K228" i="12"/>
  <c r="O228" i="12"/>
  <c r="Q228" i="12"/>
  <c r="U228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G8" i="12" l="1"/>
  <c r="G231" i="12" s="1"/>
  <c r="F40" i="1"/>
  <c r="G23" i="1" s="1"/>
  <c r="AD231" i="12"/>
  <c r="G39" i="1" s="1"/>
  <c r="G40" i="1" s="1"/>
  <c r="G25" i="1" s="1"/>
  <c r="G26" i="1" s="1"/>
  <c r="M220" i="12"/>
  <c r="M85" i="12"/>
  <c r="M140" i="12"/>
  <c r="M129" i="12"/>
  <c r="M95" i="12"/>
  <c r="M197" i="12"/>
  <c r="M113" i="12"/>
  <c r="M57" i="12"/>
  <c r="G167" i="12"/>
  <c r="M32" i="12"/>
  <c r="M29" i="12" s="1"/>
  <c r="G140" i="12"/>
  <c r="G197" i="12"/>
  <c r="M161" i="12"/>
  <c r="M160" i="12" s="1"/>
  <c r="M125" i="12"/>
  <c r="M123" i="12" s="1"/>
  <c r="M73" i="12"/>
  <c r="M72" i="12" s="1"/>
  <c r="M35" i="12"/>
  <c r="M34" i="12" s="1"/>
  <c r="M9" i="12"/>
  <c r="M8" i="12" s="1"/>
  <c r="I47" i="1" l="1"/>
  <c r="G28" i="1"/>
  <c r="H39" i="1"/>
  <c r="H40" i="1" s="1"/>
  <c r="G24" i="1"/>
  <c r="G29" i="1" s="1"/>
  <c r="I16" i="1" l="1"/>
  <c r="I21" i="1" s="1"/>
  <c r="I77" i="1"/>
  <c r="I39" i="1"/>
  <c r="I40" i="1" s="1"/>
  <c r="J39" i="1" s="1" a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<sst xmlns="http://schemas.openxmlformats.org/spreadsheetml/2006/main" count="978" uniqueCount="483">
  <si>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</si>
  <si>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</si>
  <si>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</si>
  <si>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</si>
  <si>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</si>
  <si>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</si>
  <si>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</si>
  <si>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</si>
  <si>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</si>
  <si>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</si>
  <si>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</si>
  <si>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</si>
  <si>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</si>
  <si>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</si>
  <si>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</si>
  <si>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</si>
  <si>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</si>
  <si>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</si>
  <si>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</si>
  <si>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</si>
  <si>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</si>
  <si>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</si>
  <si>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</si>
  <si>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</si>
  <si>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</si>
  <si>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</si>
  <si>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</si>
  <si>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</si>
  <si>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</si>
  <si>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</si>
  <si>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</si>
  <si>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</si>
  <si>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</si>
  <si>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</si>
  <si>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</si>
  <si>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</si>
  <si>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</si>
  <si>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</si>
  <si>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</si>
  <si>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</si>
  <si>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</si>
  <si>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</si>
  <si>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</si>
  <si>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Nymburk</t>
  </si>
  <si>
    <t>Rozpočet:</t>
  </si>
  <si>
    <t>Misto</t>
  </si>
  <si>
    <t>Půdní vestavba učeben SŽS a VOŠ zdravotnická Nymburk</t>
  </si>
  <si>
    <t>Středočeský kraj</t>
  </si>
  <si>
    <t>Zborovská 81/11</t>
  </si>
  <si>
    <t>Praha-Smíchov</t>
  </si>
  <si>
    <t>15000</t>
  </si>
  <si>
    <t>70891095</t>
  </si>
  <si>
    <t>CZ70891095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</si>
  <si>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</si>
  <si>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</si>
  <si>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</si>
  <si>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</si>
  <si>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</si>
  <si>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</si>
  <si>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</si>
  <si>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</si>
  <si>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</si>
  <si>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</si>
  <si>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</si>
  <si>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</si>
  <si>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</si>
  <si>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</si>
  <si>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</si>
  <si>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</si>
  <si>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</si>
  <si>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</si>
  <si>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</si>
  <si>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</si>
  <si>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</si>
  <si>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</si>
  <si>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</si>
  <si>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</si>
  <si>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</si>
  <si>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</si>
  <si>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</si>
  <si>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</si>
  <si>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</si>
  <si>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</si>
  <si>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</si>
  <si>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</si>
  <si>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</si>
  <si>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</si>
  <si>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</si>
  <si>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</si>
  <si>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</si>
  <si>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733</t>
  </si>
  <si>
    <t>Rozvod potrubí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</si>
  <si>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</si>
  <si>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</si>
  <si>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</si>
  <si>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</si>
  <si>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</si>
  <si>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</si>
  <si>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</si>
  <si>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</si>
  <si>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</si>
  <si>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</si>
  <si>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</si>
  <si>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</si>
  <si>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</si>
  <si>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</si>
  <si>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</si>
  <si>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</si>
  <si>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</si>
  <si>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</si>
  <si>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</si>
  <si>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</si>
  <si>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</si>
  <si>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</si>
  <si>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</si>
  <si>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</si>
  <si>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</si>
  <si>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</si>
  <si>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</si>
  <si>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</si>
  <si>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</si>
  <si>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</si>
  <si>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</si>
  <si>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</si>
  <si>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</si>
  <si>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</si>
  <si>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</si>
  <si>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</si>
  <si>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</si>
  <si>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</si>
  <si>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</si>
  <si>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</si>
  <si>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</si>
  <si>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</si>
  <si>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</si>
  <si>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</si>
  <si>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</si>
  <si>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</si>
  <si>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</si>
  <si>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</si>
  <si>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</si>
  <si>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</si>
  <si>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</si>
  <si>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</si>
  <si>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</si>
  <si>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311230052RAJ</t>
  </si>
  <si>
    <t>Zdivo nosné keramické, tloušťka 30 cm, cihla broušená, 300 x 247 x 249 mm,P 10,na PU pěnu</t>
  </si>
  <si>
    <t>m3</t>
  </si>
  <si>
    <t>POL2_0</t>
  </si>
  <si>
    <t>Dozdění schodišťové šachty pod krov</t>
  </si>
  <si>
    <t>POP</t>
  </si>
  <si>
    <t>15</t>
  </si>
  <si>
    <t>VV</t>
  </si>
  <si>
    <t>317941125RT3</t>
  </si>
  <si>
    <t>Osazení ocelových válcovaných nosníků č.22 a vyšší, včetně dodávky profilu IPE č.27</t>
  </si>
  <si>
    <t>t</t>
  </si>
  <si>
    <t>POL1_0</t>
  </si>
  <si>
    <t>342261111RT2</t>
  </si>
  <si>
    <t>Příčka sádrokarton. ocel.kce, 1x oplášť. tl. 75 mm, desky protipožární tl. 12,5 mm, minerál tl. 5 cm</t>
  </si>
  <si>
    <t>m2</t>
  </si>
  <si>
    <t>(4,8+4+1,2+3+3,35+1,85+1,53+2,3+2,8+0,7+2,8+1,2+1)*3,8</t>
  </si>
  <si>
    <t>342261213RS2</t>
  </si>
  <si>
    <t>Příčka sádrokarton. ocel.kce, 2x oplášť. tl.150 mm, desky protipožární tl. 12,5 mm, minerál tl. 8 cm</t>
  </si>
  <si>
    <t>43,28+59,24+5*18</t>
  </si>
  <si>
    <t>342262411R00</t>
  </si>
  <si>
    <t>Příčka SDK instalační 2x OK, 2x opl. tl. 220 mm</t>
  </si>
  <si>
    <t>2*0,9*3,5</t>
  </si>
  <si>
    <t>342280040RAK</t>
  </si>
  <si>
    <t>Podhled podkroví z desek sádrokartonových, ocelová nosná kce, deska protipož. 12,5 mm, šikmý</t>
  </si>
  <si>
    <t>(4,5+0,3+1,87+8,5)*17,9+2*5,5+2*4,5</t>
  </si>
  <si>
    <t>342280040RAL</t>
  </si>
  <si>
    <t>Podhled podkroví z desek sádrokartonových, ocelová nosná kce, deska protipož. 12,5 mm, vodor.</t>
  </si>
  <si>
    <t>2,45*17,9+10,19*6</t>
  </si>
  <si>
    <t>342280040RAJ</t>
  </si>
  <si>
    <t>Podhled podkroví z desek sádrokartonových, ocelová nosná kce, deska protipož. 12,5 mm, svislý</t>
  </si>
  <si>
    <t>59,24*2+1,6*17,9+2,1*13,1+2*5,5+2*4,5</t>
  </si>
  <si>
    <t>411320140RAB</t>
  </si>
  <si>
    <t>Strop ŽB z betonu C20/25, tl. 8 cm, ztrac.bednění, ocelový pozinkovaný plech, výztuž 120 kg/m3</t>
  </si>
  <si>
    <t>413100010RAB</t>
  </si>
  <si>
    <t>Zazdívka zhlaví válcovaných nosníků cihlami, nosník výšky 300 mm</t>
  </si>
  <si>
    <t>kus</t>
  </si>
  <si>
    <t>411361821R00</t>
  </si>
  <si>
    <t>Výztuž stropů z betonářské oceli 10505(R)</t>
  </si>
  <si>
    <t>612100010RAA</t>
  </si>
  <si>
    <t>Hrubá výplň rýh ve stěnách, včetně omítky a malby</t>
  </si>
  <si>
    <t>0,15*45+0,07*20</t>
  </si>
  <si>
    <t>612420116RA0</t>
  </si>
  <si>
    <t>Omítka stěn vnitřní vápenocementová štuková</t>
  </si>
  <si>
    <t>(5,14+1,5)*5</t>
  </si>
  <si>
    <t>622311737RT3</t>
  </si>
  <si>
    <t>Zatepl.syst., fasáda, miner.desky 200 mm, se silikonovou finální stěrkou</t>
  </si>
  <si>
    <t>631312611RM1</t>
  </si>
  <si>
    <t>Mazanina betonová tl. 5 - 8 cm C 16/20, z betonu prostého</t>
  </si>
  <si>
    <t>kapsy pro ocelové nosníky</t>
  </si>
  <si>
    <t>0,05*0,3*0,3*152</t>
  </si>
  <si>
    <t>1</t>
  </si>
  <si>
    <t>Střešní okno výklopné, 940x1600 mm, D+M</t>
  </si>
  <si>
    <t>plastový rám, zasklení izolačním trojsklem Uwmin = 0,9W/m2K, bezúdržbové, elektrické ovládání</t>
  </si>
  <si>
    <t>lemování titanzinkové s izolačním límcem pro profilovanou krytinu</t>
  </si>
  <si>
    <t>vnější markýza s elektrickým pohonem</t>
  </si>
  <si>
    <t>6</t>
  </si>
  <si>
    <t>Střešní výlez otevíravý do exterieru 600x600, D+M</t>
  </si>
  <si>
    <t>plastový rám, zasklení izolačním dvojsklem Uwmin=1,2W/m2K, bezúdržbové, manuální ovládání</t>
  </si>
  <si>
    <t>941940032RAB</t>
  </si>
  <si>
    <t>Lešení lehké fasádní, š. 1 m, výška do 30 m, montáž, demontáž, doprava, pronájem 2 měsíce</t>
  </si>
  <si>
    <t>138,9*2</t>
  </si>
  <si>
    <t>962300012RA0</t>
  </si>
  <si>
    <t>Bourání komínů z cihel se dvěma průduchy</t>
  </si>
  <si>
    <t>m</t>
  </si>
  <si>
    <t>7+7</t>
  </si>
  <si>
    <t>965100031RA0</t>
  </si>
  <si>
    <t>Bourání dlažeb z půdních dlaždic</t>
  </si>
  <si>
    <t>965200021RAA</t>
  </si>
  <si>
    <t>Odstranění násypů pod podlahami a na střechách, tloušťka 10 cm</t>
  </si>
  <si>
    <t>348,2*0,2</t>
  </si>
  <si>
    <t>974031164R00</t>
  </si>
  <si>
    <t>Vysekání rýh ve zdi cihelné 15 x 15 cm</t>
  </si>
  <si>
    <t>974031142R00</t>
  </si>
  <si>
    <t>Vysekání rýh ve zdi cihelné 7 x 7 cm</t>
  </si>
  <si>
    <t>979100012RAD</t>
  </si>
  <si>
    <t>Odvoz suti a vyb.hmot do 10 km, vnitrost. 25 m, svislá doprava z 4.NP výtahem</t>
  </si>
  <si>
    <t>127,90322+1,944+12,76519+11,57667</t>
  </si>
  <si>
    <t>979990107R00</t>
  </si>
  <si>
    <t>Poplatek za skládku suti - směs betonu,cihel,dřeva</t>
  </si>
  <si>
    <t>998011002R00</t>
  </si>
  <si>
    <t>Přesun hmot pro budovy zděné výšky do 12 m</t>
  </si>
  <si>
    <t>63,50069+112,3065+2,03018+5,30737+1,72710+5,56156</t>
  </si>
  <si>
    <t>713100010RAD</t>
  </si>
  <si>
    <t>Izolace tepelné volně položené, včetně , dodávky izolace z minerálních vláken tl. 180 mm</t>
  </si>
  <si>
    <t>(1,8*13,25+2,6*6,1+0,73*4,7)*2</t>
  </si>
  <si>
    <t>713110010RAD</t>
  </si>
  <si>
    <t>Izolace tepelné stropu spodem, včetně dodávky, izolace z minerálních vláken tl. 180 mm</t>
  </si>
  <si>
    <t>(291,543+104,995+194,63)*2</t>
  </si>
  <si>
    <t>713111211R00</t>
  </si>
  <si>
    <t>Montáž parozábrany krovů spodem s přelepením spojů</t>
  </si>
  <si>
    <t>721200002RA0</t>
  </si>
  <si>
    <t>Kanalizace vnitřní odpadní PP, D 110 x 2,7 mm</t>
  </si>
  <si>
    <t>2,8+0,5+3+0,4+6+0,5+0,8+9+4+1+4,5+4,5</t>
  </si>
  <si>
    <t>721200001RA0</t>
  </si>
  <si>
    <t>Kanalizace vnitřní připojovací, PP, D 50x1,8 mm</t>
  </si>
  <si>
    <t>2,6+1+1+1+1,2+3+1+2,1+1+1+1,6+1+1+2,6+1+1+1+1+4,2+1,2+1+1+1</t>
  </si>
  <si>
    <t>998721102R00</t>
  </si>
  <si>
    <t>Přesun hmot pro vnitřní kanalizaci, výšky do 12 m</t>
  </si>
  <si>
    <t>722300022RA0</t>
  </si>
  <si>
    <t>Vodovod, potrubí PPR - PN 16, D 25 mm</t>
  </si>
  <si>
    <t>3+0,6+11,5+2,5+1,5+3,8+1,9+0,6+2,5+1,5</t>
  </si>
  <si>
    <t>722300021RA0</t>
  </si>
  <si>
    <t>Vodovod, potrubí PPR - PN 16, D 20 mm</t>
  </si>
  <si>
    <t>8,5+2,3+1+1+1,3+5+9,3+1,9+1,9+1,9+1,9+5+2,3+2,6+5</t>
  </si>
  <si>
    <t>722300011RA0</t>
  </si>
  <si>
    <t>Vodovod, potrubí PPR - PN 20, D 20 mm</t>
  </si>
  <si>
    <t>998722102R00</t>
  </si>
  <si>
    <t>Přesun hmot pro vnitřní vodovod, výšky do 12 m</t>
  </si>
  <si>
    <t>725017122R00</t>
  </si>
  <si>
    <t>Umyvadlo na šrouby 55 x 42 cm, bílé</t>
  </si>
  <si>
    <t>soubor</t>
  </si>
  <si>
    <t>725019101R00</t>
  </si>
  <si>
    <t>Výlevka stojící s plastovou mřížkou</t>
  </si>
  <si>
    <t>725212510R00</t>
  </si>
  <si>
    <t>Sloup k umyvadlu</t>
  </si>
  <si>
    <t>725100006RA0</t>
  </si>
  <si>
    <t xml:space="preserve">WC závěsné, včetně nádrže </t>
  </si>
  <si>
    <t>725823671RT1</t>
  </si>
  <si>
    <t>Baterie automat. umyvadlová termostat. stojánková, standardní</t>
  </si>
  <si>
    <t>725015271R00</t>
  </si>
  <si>
    <t>Bidet závěsný, bílý, 1 otvor pro baterii</t>
  </si>
  <si>
    <t>725121611R00</t>
  </si>
  <si>
    <t>Splachovač pisoárů automatický  SLP 02K</t>
  </si>
  <si>
    <t>725111622R00</t>
  </si>
  <si>
    <t>Splachovač WC automatický  SLW 02GT</t>
  </si>
  <si>
    <t>998725103R00</t>
  </si>
  <si>
    <t>Přesun hmot pro zařizovací předměty, výšky do 24 m</t>
  </si>
  <si>
    <t>726211311R00</t>
  </si>
  <si>
    <t>Modul-umyvadlo Duofix, h 82/98 cm</t>
  </si>
  <si>
    <t>726211343R00</t>
  </si>
  <si>
    <t>Modul-pisoár Duofix Universal, h 98 cm</t>
  </si>
  <si>
    <t>726211362R00</t>
  </si>
  <si>
    <t>Modul-bidet Duofix, h 98 cm</t>
  </si>
  <si>
    <t>726211321R00</t>
  </si>
  <si>
    <t>Modul-WC Duofix, UP320, h 112 cm</t>
  </si>
  <si>
    <t>998726122R00</t>
  </si>
  <si>
    <t>Přesun hmot pro předstěnové systémy, výšky do 12 m</t>
  </si>
  <si>
    <t>728115412R00</t>
  </si>
  <si>
    <t>Montáž potrubí ohebného izolovan. z AL do d 200 mm</t>
  </si>
  <si>
    <t>728212712R00</t>
  </si>
  <si>
    <t>Montáž střišky nebo hlavice plech.kruh.do d 200 mm</t>
  </si>
  <si>
    <t>728411521R00</t>
  </si>
  <si>
    <t>Montáž vyústě velkoplošné kruhové do d 200 mm</t>
  </si>
  <si>
    <t>42972150R</t>
  </si>
  <si>
    <t>Hlavice výfuková velikost 200</t>
  </si>
  <si>
    <t>POL3_0</t>
  </si>
  <si>
    <t>42972741R</t>
  </si>
  <si>
    <t>Mřížka kruhová KMM pr.160.20, na konec potrubí</t>
  </si>
  <si>
    <t>42981816R</t>
  </si>
  <si>
    <t>Trouba Flexo d 160 délka 1000 mm dvouvrstva Al</t>
  </si>
  <si>
    <t>4,3+2,6+4+3,3+0,9+1+0,5</t>
  </si>
  <si>
    <t>2,1+5,1+0,5*3+6,9+0,6+0,4</t>
  </si>
  <si>
    <t>3,4+2,8+1,7+0,5+1,8+5,4+0,5+0,5</t>
  </si>
  <si>
    <t>6*4</t>
  </si>
  <si>
    <t>Rekuperační jednotka V=300m3/h, D+M</t>
  </si>
  <si>
    <t>733163104R00</t>
  </si>
  <si>
    <t>Potrubí z měděných trubek D 22 x 1 ,0mm</t>
  </si>
  <si>
    <t>(3,1+1,7+6,2+3,2+3)*2</t>
  </si>
  <si>
    <t>733163103R00</t>
  </si>
  <si>
    <t>Potrubí z měděných trubek D 18 x 1,0 mm</t>
  </si>
  <si>
    <t>(4,9+13+5,7+6,1+7,8+5,675+5)*2</t>
  </si>
  <si>
    <t>733163102R00</t>
  </si>
  <si>
    <t>Potrubí z měděných trubek D 15 x 1,0 mm</t>
  </si>
  <si>
    <t>(2,6+0,6+3,1+2)*2</t>
  </si>
  <si>
    <t>733163101R00</t>
  </si>
  <si>
    <t>Potrubí z měděných trubek D 12 x 1,0 mm</t>
  </si>
  <si>
    <t>(1,7+4,6+1,7+1,7+5,3+1,7+1,3+0,8+3)*2</t>
  </si>
  <si>
    <t>998733103R00</t>
  </si>
  <si>
    <t>Přesun hmot pro rozvody potrubí, výšky do 24 m</t>
  </si>
  <si>
    <t>735157562R00</t>
  </si>
  <si>
    <t>Otopná těl.panel.Radik Ventil Kompakt 21  600/ 600</t>
  </si>
  <si>
    <t>735157683R00</t>
  </si>
  <si>
    <t>Otopná těl.panel.Radik Ventil Kompakt 22  900/ 700</t>
  </si>
  <si>
    <t>735157666R00</t>
  </si>
  <si>
    <t>Otopná těl.panel.Radik Ventil Kompakt 22  600/1000</t>
  </si>
  <si>
    <t>735157669R00</t>
  </si>
  <si>
    <t>Otopná těl.panel.Radik Ventil Kompakt 22  600/1400</t>
  </si>
  <si>
    <t>998735102R00</t>
  </si>
  <si>
    <t>Přesun hmot pro otopná tělesa, výšky do 12 m</t>
  </si>
  <si>
    <t>762341811R00</t>
  </si>
  <si>
    <t>Demontáž bednění střech rovných z prken hrubých</t>
  </si>
  <si>
    <t>762340132RAI</t>
  </si>
  <si>
    <t>Laťování střech rozteč 36 cm, impregnace, pouze montáž a impregnace, řezivo ve specifikaci</t>
  </si>
  <si>
    <t>7</t>
  </si>
  <si>
    <t>Střešní latě 4x6 cm, impregnované</t>
  </si>
  <si>
    <t>762332120RT3</t>
  </si>
  <si>
    <t>Montáž vázaných krovů pravidelných do 224 cm2, včetně dodávky řeziva, hranoly 14/16</t>
  </si>
  <si>
    <t>rezerva - opravy krovu</t>
  </si>
  <si>
    <t>762811811R00</t>
  </si>
  <si>
    <t>Demontáž záklopů z hrubých prken tl. do 3,2 cm</t>
  </si>
  <si>
    <t>Kontrola stropních trámů, případná výměna prken záklopu</t>
  </si>
  <si>
    <t>762085151R00</t>
  </si>
  <si>
    <t>Hoblování řeziva</t>
  </si>
  <si>
    <t>998762102R00</t>
  </si>
  <si>
    <t>Přesun hmot pro tesařské konstrukce, výšky do 12 m</t>
  </si>
  <si>
    <t>2,67758+12,76519</t>
  </si>
  <si>
    <t>764255401R00</t>
  </si>
  <si>
    <t>Žlaby z Ti Zn plechu, nástřešní oblé, rš 500 mm</t>
  </si>
  <si>
    <t>K01</t>
  </si>
  <si>
    <t>2</t>
  </si>
  <si>
    <t>Oplechování římsy RŠ=590 mm, titanzinkový plech</t>
  </si>
  <si>
    <t>K02</t>
  </si>
  <si>
    <t>9</t>
  </si>
  <si>
    <t>Oplechování římsy RŠ=490 mm, titanzinkový plech</t>
  </si>
  <si>
    <t>K03</t>
  </si>
  <si>
    <t>10</t>
  </si>
  <si>
    <t>Oplechování odskoku střešní roviny RŠ=540 mm, titanzinkový plech</t>
  </si>
  <si>
    <t>K04</t>
  </si>
  <si>
    <t>11</t>
  </si>
  <si>
    <t>Oplechování římsy RŠ=540 mm, titanzinkový plech</t>
  </si>
  <si>
    <t>K05</t>
  </si>
  <si>
    <t>12</t>
  </si>
  <si>
    <t>Lemování RŠ=630 mm, titanzinkový plech</t>
  </si>
  <si>
    <t>K06</t>
  </si>
  <si>
    <t>13</t>
  </si>
  <si>
    <t>Lemování RŠ=540 mm, titanzinkový plech</t>
  </si>
  <si>
    <t>K07</t>
  </si>
  <si>
    <t>14</t>
  </si>
  <si>
    <t>Lemování RŠ=590 mm, titanzinkový plech</t>
  </si>
  <si>
    <t>K08</t>
  </si>
  <si>
    <t>Oplechování římsy RŠ=540 mm</t>
  </si>
  <si>
    <t>bm</t>
  </si>
  <si>
    <t>K09</t>
  </si>
  <si>
    <t>998764102R00</t>
  </si>
  <si>
    <t>Přesun hmot pro klempířské konstr., výšky do 12 m</t>
  </si>
  <si>
    <t>765323810R00</t>
  </si>
  <si>
    <t>Demontáž azbestocement.vlnovek,na bednění, do suti</t>
  </si>
  <si>
    <t>((25,1+23,85)/2)*(13+5+3,5)</t>
  </si>
  <si>
    <t>765310022RAA</t>
  </si>
  <si>
    <t>Zastřešení pálenou krytinou Francouzská 14, střech složitých</t>
  </si>
  <si>
    <t>((25,3+24,05)/2)*(13+5+3,5)</t>
  </si>
  <si>
    <t>998765103R00</t>
  </si>
  <si>
    <t>Přesun hmot pro krytiny tvrdé, výšky do 24 m</t>
  </si>
  <si>
    <t>25,56009+11,57667</t>
  </si>
  <si>
    <t>611617011R</t>
  </si>
  <si>
    <t>Dveře vnitřní dýha KLASIK plné 1kř. 60x197 cm, dub, buk, mahagon, gabon</t>
  </si>
  <si>
    <t>611617013R</t>
  </si>
  <si>
    <t>Dveře vnitřní dýha KLASIK plné 1kř. 80x197 cm, dub, buk, mahagon, gabon</t>
  </si>
  <si>
    <t>611617014R</t>
  </si>
  <si>
    <t>Dveře vnitřní dýha KLASIK plné 1kř. 90x197 cm, dub, buk, mahagon, gabon</t>
  </si>
  <si>
    <t>61181500R</t>
  </si>
  <si>
    <t>Zárubeň obložková NORMAL š. 60 cm/st.  6-17 cm , fólie bílá, dub, buk, třešeň, javor, ořech AM</t>
  </si>
  <si>
    <t>61181502R</t>
  </si>
  <si>
    <t>Zárubeň obložková NORMAL š. 80 cm/st.  6-17 cm, fólie bílá, dub, buk, třešeň, javor, ořech AM</t>
  </si>
  <si>
    <t>61181503R</t>
  </si>
  <si>
    <t>Zárubeň obložková NORMAL š. 90 cm/st.  6-17 cm, fólie bílá, dub, buk, třešeň, javor, ořech AM</t>
  </si>
  <si>
    <t>766670011R00</t>
  </si>
  <si>
    <t>Montáž obložkové zárubně a dřevěného křídla dveří</t>
  </si>
  <si>
    <t>767592151R00</t>
  </si>
  <si>
    <t>Schod ke zdvojené podlaze š.do 300 mm,dřevotříska</t>
  </si>
  <si>
    <t>1,8*4</t>
  </si>
  <si>
    <t>767592116R00</t>
  </si>
  <si>
    <t>Zdvojená podlaha v.nad 500 mm, dřevotřískový panel</t>
  </si>
  <si>
    <t>998767102R00</t>
  </si>
  <si>
    <t>Přesun hmot pro zámečnické konstr., výšky do 12 m</t>
  </si>
  <si>
    <t>17</t>
  </si>
  <si>
    <t>Dodávka a montáž vestavěných skříní</t>
  </si>
  <si>
    <t>771575117RAB</t>
  </si>
  <si>
    <t>Dlažba 60x60cm s izolač.podložkou, suché prostředí, na podklad z desek OSB nebo Cetris</t>
  </si>
  <si>
    <t>9,43+34,14</t>
  </si>
  <si>
    <t>998771102R00</t>
  </si>
  <si>
    <t>Přesun hmot pro podlahy z dlaždic, výšky do 12 m</t>
  </si>
  <si>
    <t>776521200RV1</t>
  </si>
  <si>
    <t>Lepení povlakových podlah z dílců PVC a CV (vinyl), včetně vinylové podlahoviny tl. 2 mm</t>
  </si>
  <si>
    <t>270,95-43,57</t>
  </si>
  <si>
    <t>781470010RA0</t>
  </si>
  <si>
    <t>Obklad vnitřní keramický 20 x 20 cm</t>
  </si>
  <si>
    <t>(4,9+5,2+11,9+14,15+4,2*5+4,8*2+6,52+14,27)*2,6</t>
  </si>
  <si>
    <t>998781102R00</t>
  </si>
  <si>
    <t>Přesun hmot pro obklady keramické, výšky do 12 m</t>
  </si>
  <si>
    <t>783781003R00</t>
  </si>
  <si>
    <t>Nátěr tesařských konstrukcí impregnace karbolín 3x</t>
  </si>
  <si>
    <t>784450075RA0</t>
  </si>
  <si>
    <t xml:space="preserve">Malba disperzní, penetrace 1x, malba bílá 2x </t>
  </si>
  <si>
    <t>209,1394*2+354,024+309,8664-107,816</t>
  </si>
  <si>
    <t>210220101RT1</t>
  </si>
  <si>
    <t>Vodiče svodové FeZn D do 10,Al 10,Cu 8 +podpěry, včetně drátu FeZn 8 mm + PV 23</t>
  </si>
  <si>
    <t>7,5+7,5+9,5+9,5+19+1+1</t>
  </si>
  <si>
    <t>210220201R00</t>
  </si>
  <si>
    <t>Tyč jímací s upev. na stř.hřeben do 3 m dl.tyče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</si>
  <si>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</si>
  <si>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</si>
  <si>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</si>
  <si>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</si>
  <si>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210220302R00</t>
  </si>
  <si>
    <t>Svorka hromosvodová nad 2 šrouby /ST, SJ, SR, atd/</t>
  </si>
  <si>
    <t>210220302RT3</t>
  </si>
  <si>
    <t>Svorka hromosvodová nad 2 šrouby /ST, SJ, SR, atd/, včetně dodávky svorky SK pro vodič d 6-10 mm</t>
  </si>
  <si>
    <t>210220302RT4</t>
  </si>
  <si>
    <t>Svorka hromosvodová nad 2 šrouby /ST, SJ, SR, atd/, včetně dodávky svorky SJ 2 k zemnicí tyči</t>
  </si>
  <si>
    <t>Montáž hromosvodu</t>
  </si>
  <si>
    <t>210100001R00</t>
  </si>
  <si>
    <t>Ukončení vodičů v rozvaděči + zapojení do 2,5 mm2</t>
  </si>
  <si>
    <t>210010320R00</t>
  </si>
  <si>
    <t>Krabice přístrojová KP, se zapojením, kruhová</t>
  </si>
  <si>
    <t>210111014RT2</t>
  </si>
  <si>
    <t>Zásuvka domovní zapuštěná - provedení 2x (2P+PE), včetně dodávky zásuvky 5512C-2349</t>
  </si>
  <si>
    <t>210110041RT6</t>
  </si>
  <si>
    <t>Spínač zapuštěný jednopólový, řazení 1, vč. dodávky strojku, rámečku a krytu</t>
  </si>
  <si>
    <t>210110045RT6</t>
  </si>
  <si>
    <t>Spínač zapuštěný střídavý, řazení 6, vč. dodávky strojku, rámečku a krytu</t>
  </si>
  <si>
    <t>210190045RU1</t>
  </si>
  <si>
    <t>Osazení plast.rozvodnic,výklenek, plocha do 0,6 m2, včetně dodávky skříně SR402/KVW4</t>
  </si>
  <si>
    <t>210200221R00</t>
  </si>
  <si>
    <t>Svítidlo žárovkové stropní zavěšené, 1 zdroj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</si>
  <si>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</si>
  <si>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</si>
  <si>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</si>
  <si>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</si>
  <si>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210800116RT1</t>
  </si>
  <si>
    <t>Kabel CYKY 750 V 5x2,5 mm2 uložený pod omítkou, včetně dodávky kabelu</t>
  </si>
  <si>
    <t>34828410R</t>
  </si>
  <si>
    <t>Svítidlo nouzové Baset-I-WR, 9 W,1 h</t>
  </si>
  <si>
    <t>34814158R</t>
  </si>
  <si>
    <t>Svítidlo stropní zářivk. HOUND4-436-EP, 4x36W</t>
  </si>
  <si>
    <t>449861110R</t>
  </si>
  <si>
    <t>Hlásič kombinovaný ECO1002</t>
  </si>
  <si>
    <t>005121010R</t>
  </si>
  <si>
    <t>Vybudování zařízení staveniště</t>
  </si>
  <si>
    <t>Soubor</t>
  </si>
  <si>
    <t>005241010R</t>
  </si>
  <si>
    <t xml:space="preserve">Dokumentace skutečného provedení </t>
  </si>
  <si>
    <t>005231010R</t>
  </si>
  <si>
    <t>Revize</t>
  </si>
  <si>
    <t>elektroinstalace, hromosvod, vodovod, kanalizace, vytápění, vzduchotechnika</t>
  </si>
  <si>
    <t>5</t>
  </si>
  <si>
    <t>Mimostaveništní doprava</t>
  </si>
  <si>
    <t>16</t>
  </si>
  <si>
    <t>Pronájem stavebního výtahu</t>
  </si>
  <si>
    <t>den</t>
  </si>
  <si>
    <t>8</t>
  </si>
  <si>
    <t>Vyklizení půdy</t>
  </si>
  <si>
    <t>kpl</t>
  </si>
  <si>
    <t>předpoklad 4 pracovníci, 3 dny, likvidace cca 15 m3 komunálního odpadu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</si>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</sst>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0" xfId="0" applyNumberFormat="1" applyFont="1" applyBorder="1" applyAlignment="1">
      <alignment vertical="top" wrapText="1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6" xfId="0" applyNumberFormat="1" applyFont="1" applyBorder="1" applyAlignment="1">
      <alignment vertical="top" wrapText="1" shrinkToFit="1"/>
    </xf>
    <xf numFmtId="17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SUMIF(F47:F76,A16,I47:I76)+SUMIF(F47:F76,"PSU",I47:I76)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SUMIF(F47:F76,A17,I47:I76)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SUMIF(F47:F76,A18,I47:I76)</f>
        <v>0</v>
      </c>
      <c r="J18" s="93"/>
    </row>
    <row r="19" spans="1:10" ht="23.25" customHeight="1" x14ac:dyDescent="0.2">
      <c r="A19" s="193" t="s">
        <v>116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SUMIF(F47:F76,A19,I47:I76)</f>
        <v>0</v>
      </c>
      <c r="J19" s="93"/>
    </row>
    <row r="20" spans="1:10" ht="23.25" customHeight="1" x14ac:dyDescent="0.2">
      <c r="A20" s="193" t="s">
        <v>117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SUMIF(F47:F76,A20,I47:I76)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43900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Pol'!AC231</f>
        <v>0</v>
      </c>
      <c r="G39" s="148">
        <f>'Rozpočet Pol'!AD231</f>
        <v>0</v>
      </c>
      <c r="H39" s="149">
        <f>(F39*SazbaDPH1/100)+(G39*SazbaDPH2/100)</f>
        <v>0</v>
      </c>
      <c r="I39" s="149">
        <f>F39+G39+H39</f>
        <v>0</v>
      </c>
      <c r="J39" s="140" t="str" cm="1">
        <f t="array" ref="J39">IF(CenaCelkemVypocet=0,"",I39/CenaCelkemVypocet*100)</f>
        <v/>
      </c>
    </row>
    <row r="40" spans="1:10" ht="25.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56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57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58</v>
      </c>
      <c r="C47" s="175" t="s">
        <v>59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60</v>
      </c>
      <c r="C48" s="165" t="s">
        <v>61</v>
      </c>
      <c r="D48" s="167"/>
      <c r="E48" s="167"/>
      <c r="F48" s="183" t="s">
        <v>23</v>
      </c>
      <c r="G48" s="184"/>
      <c r="H48" s="184"/>
      <c r="I48" s="185">
        <f>'Rozpočet Pol'!G25</f>
        <v>0</v>
      </c>
      <c r="J48" s="185"/>
    </row>
    <row r="49" spans="1:10" ht="25.5" customHeight="1" x14ac:dyDescent="0.2">
      <c r="A49" s="163"/>
      <c r="B49" s="166" t="s">
        <v>62</v>
      </c>
      <c r="C49" s="165" t="s">
        <v>63</v>
      </c>
      <c r="D49" s="167"/>
      <c r="E49" s="167"/>
      <c r="F49" s="183" t="s">
        <v>23</v>
      </c>
      <c r="G49" s="184"/>
      <c r="H49" s="184"/>
      <c r="I49" s="185">
        <f>'Rozpočet Pol'!G29</f>
        <v>0</v>
      </c>
      <c r="J49" s="185"/>
    </row>
    <row r="50" spans="1:10" ht="25.5" customHeight="1" x14ac:dyDescent="0.2">
      <c r="A50" s="163"/>
      <c r="B50" s="166" t="s">
        <v>64</v>
      </c>
      <c r="C50" s="165" t="s">
        <v>65</v>
      </c>
      <c r="D50" s="167"/>
      <c r="E50" s="167"/>
      <c r="F50" s="183" t="s">
        <v>23</v>
      </c>
      <c r="G50" s="184"/>
      <c r="H50" s="184"/>
      <c r="I50" s="185">
        <f>'Rozpočet Pol'!G34</f>
        <v>0</v>
      </c>
      <c r="J50" s="185"/>
    </row>
    <row r="51" spans="1:10" ht="25.5" customHeight="1" x14ac:dyDescent="0.2">
      <c r="A51" s="163"/>
      <c r="B51" s="166" t="s">
        <v>66</v>
      </c>
      <c r="C51" s="165" t="s">
        <v>67</v>
      </c>
      <c r="D51" s="167"/>
      <c r="E51" s="167"/>
      <c r="F51" s="183" t="s">
        <v>23</v>
      </c>
      <c r="G51" s="184"/>
      <c r="H51" s="184"/>
      <c r="I51" s="185">
        <f>'Rozpočet Pol'!G36</f>
        <v>0</v>
      </c>
      <c r="J51" s="185"/>
    </row>
    <row r="52" spans="1:10" ht="25.5" customHeight="1" x14ac:dyDescent="0.2">
      <c r="A52" s="163"/>
      <c r="B52" s="166" t="s">
        <v>68</v>
      </c>
      <c r="C52" s="165" t="s">
        <v>69</v>
      </c>
      <c r="D52" s="167"/>
      <c r="E52" s="167"/>
      <c r="F52" s="183" t="s">
        <v>23</v>
      </c>
      <c r="G52" s="184"/>
      <c r="H52" s="184"/>
      <c r="I52" s="185">
        <f>'Rozpočet Pol'!G40</f>
        <v>0</v>
      </c>
      <c r="J52" s="185"/>
    </row>
    <row r="53" spans="1:10" ht="25.5" customHeight="1" x14ac:dyDescent="0.2">
      <c r="A53" s="163"/>
      <c r="B53" s="166" t="s">
        <v>70</v>
      </c>
      <c r="C53" s="165" t="s">
        <v>71</v>
      </c>
      <c r="D53" s="167"/>
      <c r="E53" s="167"/>
      <c r="F53" s="183" t="s">
        <v>23</v>
      </c>
      <c r="G53" s="184"/>
      <c r="H53" s="184"/>
      <c r="I53" s="185">
        <f>'Rozpočet Pol'!G48</f>
        <v>0</v>
      </c>
      <c r="J53" s="185"/>
    </row>
    <row r="54" spans="1:10" ht="25.5" customHeight="1" x14ac:dyDescent="0.2">
      <c r="A54" s="163"/>
      <c r="B54" s="166" t="s">
        <v>72</v>
      </c>
      <c r="C54" s="165" t="s">
        <v>73</v>
      </c>
      <c r="D54" s="167"/>
      <c r="E54" s="167"/>
      <c r="F54" s="183" t="s">
        <v>23</v>
      </c>
      <c r="G54" s="184"/>
      <c r="H54" s="184"/>
      <c r="I54" s="185">
        <f>'Rozpočet Pol'!G51</f>
        <v>0</v>
      </c>
      <c r="J54" s="185"/>
    </row>
    <row r="55" spans="1:10" ht="25.5" customHeight="1" x14ac:dyDescent="0.2">
      <c r="A55" s="163"/>
      <c r="B55" s="166" t="s">
        <v>74</v>
      </c>
      <c r="C55" s="165" t="s">
        <v>75</v>
      </c>
      <c r="D55" s="167"/>
      <c r="E55" s="167"/>
      <c r="F55" s="183" t="s">
        <v>23</v>
      </c>
      <c r="G55" s="184"/>
      <c r="H55" s="184"/>
      <c r="I55" s="185">
        <f>'Rozpočet Pol'!G57</f>
        <v>0</v>
      </c>
      <c r="J55" s="185"/>
    </row>
    <row r="56" spans="1:10" ht="25.5" customHeight="1" x14ac:dyDescent="0.2">
      <c r="A56" s="163"/>
      <c r="B56" s="166" t="s">
        <v>76</v>
      </c>
      <c r="C56" s="165" t="s">
        <v>77</v>
      </c>
      <c r="D56" s="167"/>
      <c r="E56" s="167"/>
      <c r="F56" s="183" t="s">
        <v>23</v>
      </c>
      <c r="G56" s="184"/>
      <c r="H56" s="184"/>
      <c r="I56" s="185">
        <f>'Rozpočet Pol'!G63</f>
        <v>0</v>
      </c>
      <c r="J56" s="185"/>
    </row>
    <row r="57" spans="1:10" ht="25.5" customHeight="1" x14ac:dyDescent="0.2">
      <c r="A57" s="163"/>
      <c r="B57" s="166" t="s">
        <v>78</v>
      </c>
      <c r="C57" s="165" t="s">
        <v>79</v>
      </c>
      <c r="D57" s="167"/>
      <c r="E57" s="167"/>
      <c r="F57" s="183" t="s">
        <v>24</v>
      </c>
      <c r="G57" s="184"/>
      <c r="H57" s="184"/>
      <c r="I57" s="185">
        <f>'Rozpočet Pol'!G66</f>
        <v>0</v>
      </c>
      <c r="J57" s="185"/>
    </row>
    <row r="58" spans="1:10" ht="25.5" customHeight="1" x14ac:dyDescent="0.2">
      <c r="A58" s="163"/>
      <c r="B58" s="166" t="s">
        <v>80</v>
      </c>
      <c r="C58" s="165" t="s">
        <v>81</v>
      </c>
      <c r="D58" s="167"/>
      <c r="E58" s="167"/>
      <c r="F58" s="183" t="s">
        <v>24</v>
      </c>
      <c r="G58" s="184"/>
      <c r="H58" s="184"/>
      <c r="I58" s="185">
        <f>'Rozpočet Pol'!G72</f>
        <v>0</v>
      </c>
      <c r="J58" s="185"/>
    </row>
    <row r="59" spans="1:10" ht="25.5" customHeight="1" x14ac:dyDescent="0.2">
      <c r="A59" s="163"/>
      <c r="B59" s="166" t="s">
        <v>82</v>
      </c>
      <c r="C59" s="165" t="s">
        <v>83</v>
      </c>
      <c r="D59" s="167"/>
      <c r="E59" s="167"/>
      <c r="F59" s="183" t="s">
        <v>24</v>
      </c>
      <c r="G59" s="184"/>
      <c r="H59" s="184"/>
      <c r="I59" s="185">
        <f>'Rozpočet Pol'!G78</f>
        <v>0</v>
      </c>
      <c r="J59" s="185"/>
    </row>
    <row r="60" spans="1:10" ht="25.5" customHeight="1" x14ac:dyDescent="0.2">
      <c r="A60" s="163"/>
      <c r="B60" s="166" t="s">
        <v>84</v>
      </c>
      <c r="C60" s="165" t="s">
        <v>85</v>
      </c>
      <c r="D60" s="167"/>
      <c r="E60" s="167"/>
      <c r="F60" s="183" t="s">
        <v>24</v>
      </c>
      <c r="G60" s="184"/>
      <c r="H60" s="184"/>
      <c r="I60" s="185">
        <f>'Rozpočet Pol'!G85</f>
        <v>0</v>
      </c>
      <c r="J60" s="185"/>
    </row>
    <row r="61" spans="1:10" ht="25.5" customHeight="1" x14ac:dyDescent="0.2">
      <c r="A61" s="163"/>
      <c r="B61" s="166" t="s">
        <v>86</v>
      </c>
      <c r="C61" s="165" t="s">
        <v>87</v>
      </c>
      <c r="D61" s="167"/>
      <c r="E61" s="167"/>
      <c r="F61" s="183" t="s">
        <v>24</v>
      </c>
      <c r="G61" s="184"/>
      <c r="H61" s="184"/>
      <c r="I61" s="185">
        <f>'Rozpočet Pol'!G95</f>
        <v>0</v>
      </c>
      <c r="J61" s="185"/>
    </row>
    <row r="62" spans="1:10" ht="25.5" customHeight="1" x14ac:dyDescent="0.2">
      <c r="A62" s="163"/>
      <c r="B62" s="166" t="s">
        <v>88</v>
      </c>
      <c r="C62" s="165" t="s">
        <v>89</v>
      </c>
      <c r="D62" s="167"/>
      <c r="E62" s="167"/>
      <c r="F62" s="183" t="s">
        <v>24</v>
      </c>
      <c r="G62" s="184"/>
      <c r="H62" s="184"/>
      <c r="I62" s="185">
        <f>'Rozpočet Pol'!G101</f>
        <v>0</v>
      </c>
      <c r="J62" s="185"/>
    </row>
    <row r="63" spans="1:10" ht="25.5" customHeight="1" x14ac:dyDescent="0.2">
      <c r="A63" s="163"/>
      <c r="B63" s="166" t="s">
        <v>90</v>
      </c>
      <c r="C63" s="165" t="s">
        <v>91</v>
      </c>
      <c r="D63" s="167"/>
      <c r="E63" s="167"/>
      <c r="F63" s="183" t="s">
        <v>24</v>
      </c>
      <c r="G63" s="184"/>
      <c r="H63" s="184"/>
      <c r="I63" s="185">
        <f>'Rozpočet Pol'!G113</f>
        <v>0</v>
      </c>
      <c r="J63" s="185"/>
    </row>
    <row r="64" spans="1:10" ht="25.5" customHeight="1" x14ac:dyDescent="0.2">
      <c r="A64" s="163"/>
      <c r="B64" s="166" t="s">
        <v>92</v>
      </c>
      <c r="C64" s="165" t="s">
        <v>93</v>
      </c>
      <c r="D64" s="167"/>
      <c r="E64" s="167"/>
      <c r="F64" s="183" t="s">
        <v>24</v>
      </c>
      <c r="G64" s="184"/>
      <c r="H64" s="184"/>
      <c r="I64" s="185">
        <f>'Rozpočet Pol'!G123</f>
        <v>0</v>
      </c>
      <c r="J64" s="185"/>
    </row>
    <row r="65" spans="1:10" ht="25.5" customHeight="1" x14ac:dyDescent="0.2">
      <c r="A65" s="163"/>
      <c r="B65" s="166" t="s">
        <v>94</v>
      </c>
      <c r="C65" s="165" t="s">
        <v>95</v>
      </c>
      <c r="D65" s="167"/>
      <c r="E65" s="167"/>
      <c r="F65" s="183" t="s">
        <v>24</v>
      </c>
      <c r="G65" s="184"/>
      <c r="H65" s="184"/>
      <c r="I65" s="185">
        <f>'Rozpočet Pol'!G129</f>
        <v>0</v>
      </c>
      <c r="J65" s="185"/>
    </row>
    <row r="66" spans="1:10" ht="25.5" customHeight="1" x14ac:dyDescent="0.2">
      <c r="A66" s="163"/>
      <c r="B66" s="166" t="s">
        <v>96</v>
      </c>
      <c r="C66" s="165" t="s">
        <v>97</v>
      </c>
      <c r="D66" s="167"/>
      <c r="E66" s="167"/>
      <c r="F66" s="183" t="s">
        <v>24</v>
      </c>
      <c r="G66" s="184"/>
      <c r="H66" s="184"/>
      <c r="I66" s="185">
        <f>'Rozpočet Pol'!G140</f>
        <v>0</v>
      </c>
      <c r="J66" s="185"/>
    </row>
    <row r="67" spans="1:10" ht="25.5" customHeight="1" x14ac:dyDescent="0.2">
      <c r="A67" s="163"/>
      <c r="B67" s="166" t="s">
        <v>98</v>
      </c>
      <c r="C67" s="165" t="s">
        <v>99</v>
      </c>
      <c r="D67" s="167"/>
      <c r="E67" s="167"/>
      <c r="F67" s="183" t="s">
        <v>24</v>
      </c>
      <c r="G67" s="184"/>
      <c r="H67" s="184"/>
      <c r="I67" s="185">
        <f>'Rozpočet Pol'!G160</f>
        <v>0</v>
      </c>
      <c r="J67" s="185"/>
    </row>
    <row r="68" spans="1:10" ht="25.5" customHeight="1" x14ac:dyDescent="0.2">
      <c r="A68" s="163"/>
      <c r="B68" s="166" t="s">
        <v>100</v>
      </c>
      <c r="C68" s="165" t="s">
        <v>101</v>
      </c>
      <c r="D68" s="167"/>
      <c r="E68" s="167"/>
      <c r="F68" s="183" t="s">
        <v>24</v>
      </c>
      <c r="G68" s="184"/>
      <c r="H68" s="184"/>
      <c r="I68" s="185">
        <f>'Rozpočet Pol'!G167</f>
        <v>0</v>
      </c>
      <c r="J68" s="185"/>
    </row>
    <row r="69" spans="1:10" ht="25.5" customHeight="1" x14ac:dyDescent="0.2">
      <c r="A69" s="163"/>
      <c r="B69" s="166" t="s">
        <v>102</v>
      </c>
      <c r="C69" s="165" t="s">
        <v>103</v>
      </c>
      <c r="D69" s="167"/>
      <c r="E69" s="167"/>
      <c r="F69" s="183" t="s">
        <v>24</v>
      </c>
      <c r="G69" s="184"/>
      <c r="H69" s="184"/>
      <c r="I69" s="185">
        <f>'Rozpočet Pol'!G175</f>
        <v>0</v>
      </c>
      <c r="J69" s="185"/>
    </row>
    <row r="70" spans="1:10" ht="25.5" customHeight="1" x14ac:dyDescent="0.2">
      <c r="A70" s="163"/>
      <c r="B70" s="166" t="s">
        <v>104</v>
      </c>
      <c r="C70" s="165" t="s">
        <v>105</v>
      </c>
      <c r="D70" s="167"/>
      <c r="E70" s="167"/>
      <c r="F70" s="183" t="s">
        <v>24</v>
      </c>
      <c r="G70" s="184"/>
      <c r="H70" s="184"/>
      <c r="I70" s="185">
        <f>'Rozpočet Pol'!G181</f>
        <v>0</v>
      </c>
      <c r="J70" s="185"/>
    </row>
    <row r="71" spans="1:10" ht="25.5" customHeight="1" x14ac:dyDescent="0.2">
      <c r="A71" s="163"/>
      <c r="B71" s="166" t="s">
        <v>106</v>
      </c>
      <c r="C71" s="165" t="s">
        <v>107</v>
      </c>
      <c r="D71" s="167"/>
      <c r="E71" s="167"/>
      <c r="F71" s="183" t="s">
        <v>24</v>
      </c>
      <c r="G71" s="184"/>
      <c r="H71" s="184"/>
      <c r="I71" s="185">
        <f>'Rozpočet Pol'!G185</f>
        <v>0</v>
      </c>
      <c r="J71" s="185"/>
    </row>
    <row r="72" spans="1:10" ht="25.5" customHeight="1" x14ac:dyDescent="0.2">
      <c r="A72" s="163"/>
      <c r="B72" s="166" t="s">
        <v>108</v>
      </c>
      <c r="C72" s="165" t="s">
        <v>109</v>
      </c>
      <c r="D72" s="167"/>
      <c r="E72" s="167"/>
      <c r="F72" s="183" t="s">
        <v>24</v>
      </c>
      <c r="G72" s="184"/>
      <c r="H72" s="184"/>
      <c r="I72" s="185">
        <f>'Rozpočet Pol'!G188</f>
        <v>0</v>
      </c>
      <c r="J72" s="185"/>
    </row>
    <row r="73" spans="1:10" ht="25.5" customHeight="1" x14ac:dyDescent="0.2">
      <c r="A73" s="163"/>
      <c r="B73" s="166" t="s">
        <v>110</v>
      </c>
      <c r="C73" s="165" t="s">
        <v>111</v>
      </c>
      <c r="D73" s="167"/>
      <c r="E73" s="167"/>
      <c r="F73" s="183" t="s">
        <v>24</v>
      </c>
      <c r="G73" s="184"/>
      <c r="H73" s="184"/>
      <c r="I73" s="185">
        <f>'Rozpočet Pol'!G192</f>
        <v>0</v>
      </c>
      <c r="J73" s="185"/>
    </row>
    <row r="74" spans="1:10" ht="25.5" customHeight="1" x14ac:dyDescent="0.2">
      <c r="A74" s="163"/>
      <c r="B74" s="166" t="s">
        <v>112</v>
      </c>
      <c r="C74" s="165" t="s">
        <v>113</v>
      </c>
      <c r="D74" s="167"/>
      <c r="E74" s="167"/>
      <c r="F74" s="183" t="s">
        <v>24</v>
      </c>
      <c r="G74" s="184"/>
      <c r="H74" s="184"/>
      <c r="I74" s="185">
        <f>'Rozpočet Pol'!G194</f>
        <v>0</v>
      </c>
      <c r="J74" s="185"/>
    </row>
    <row r="75" spans="1:10" ht="25.5" customHeight="1" x14ac:dyDescent="0.2">
      <c r="A75" s="163"/>
      <c r="B75" s="166" t="s">
        <v>114</v>
      </c>
      <c r="C75" s="165" t="s">
        <v>115</v>
      </c>
      <c r="D75" s="167"/>
      <c r="E75" s="167"/>
      <c r="F75" s="183" t="s">
        <v>25</v>
      </c>
      <c r="G75" s="184"/>
      <c r="H75" s="184"/>
      <c r="I75" s="185">
        <f>'Rozpočet Pol'!G197</f>
        <v>0</v>
      </c>
      <c r="J75" s="185"/>
    </row>
    <row r="76" spans="1:10" ht="25.5" customHeight="1" x14ac:dyDescent="0.2">
      <c r="A76" s="163"/>
      <c r="B76" s="177" t="s">
        <v>116</v>
      </c>
      <c r="C76" s="178" t="s">
        <v>26</v>
      </c>
      <c r="D76" s="179"/>
      <c r="E76" s="179"/>
      <c r="F76" s="186" t="s">
        <v>116</v>
      </c>
      <c r="G76" s="187"/>
      <c r="H76" s="187"/>
      <c r="I76" s="188">
        <f>'Rozpočet Pol'!G220</f>
        <v>0</v>
      </c>
      <c r="J76" s="188"/>
    </row>
    <row r="77" spans="1:10" ht="25.5" customHeight="1" x14ac:dyDescent="0.2">
      <c r="A77" s="164"/>
      <c r="B77" s="170" t="s">
        <v>1</v>
      </c>
      <c r="C77" s="170"/>
      <c r="D77" s="171"/>
      <c r="E77" s="171"/>
      <c r="F77" s="189"/>
      <c r="G77" s="190"/>
      <c r="H77" s="190"/>
      <c r="I77" s="191">
        <f>SUM(I47:I76)</f>
        <v>0</v>
      </c>
      <c r="J77" s="191"/>
    </row>
    <row r="78" spans="1:10" x14ac:dyDescent="0.2">
      <c r="F78" s="192"/>
      <c r="G78" s="130"/>
      <c r="H78" s="192"/>
      <c r="I78" s="130"/>
      <c r="J78" s="130"/>
    </row>
    <row r="79" spans="1:10" x14ac:dyDescent="0.2">
      <c r="F79" s="192"/>
      <c r="G79" s="130"/>
      <c r="H79" s="192"/>
      <c r="I79" s="130"/>
      <c r="J79" s="130"/>
    </row>
    <row r="80" spans="1:10" x14ac:dyDescent="0.2">
      <c r="F80" s="192"/>
      <c r="G80" s="130"/>
      <c r="H80" s="192"/>
      <c r="I80" s="130"/>
      <c r="J80" s="130"/>
    </row>
  </sheetData>
  <sheetProtection algorithmName="SHA-512" hashValue="va+IktK3h6sqoIrJfJeGdVKnM7J7N7pmqHv1iyUZAsl60DoVKt2mEZ8ReVa8at8zwgwFdzRkkKb7pU6TWriVzA==" saltValue="tu8/+bmlU9V5Z1M6gaCwgw==" spinCount="100000" sheet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I76:J76"/>
    <mergeCell ref="C76:E76"/>
    <mergeCell ref="I77:J77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41"/>
  <sheetViews>
    <sheetView tabSelected="1" workbookViewId="0">
      <selection activeCell="F62" sqref="F62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119</v>
      </c>
    </row>
    <row r="2" spans="1:60" ht="24.95" customHeight="1" x14ac:dyDescent="0.2">
      <c r="A2" s="202" t="s">
        <v>118</v>
      </c>
      <c r="B2" s="196"/>
      <c r="C2" s="197" t="s">
        <v>46</v>
      </c>
      <c r="D2" s="198"/>
      <c r="E2" s="198"/>
      <c r="F2" s="198"/>
      <c r="G2" s="204"/>
      <c r="AE2" t="s">
        <v>120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121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122</v>
      </c>
    </row>
    <row r="5" spans="1:60" hidden="1" x14ac:dyDescent="0.2">
      <c r="A5" s="206" t="s">
        <v>123</v>
      </c>
      <c r="B5" s="207"/>
      <c r="C5" s="208"/>
      <c r="D5" s="209"/>
      <c r="E5" s="209"/>
      <c r="F5" s="209"/>
      <c r="G5" s="210"/>
      <c r="AE5" t="s">
        <v>124</v>
      </c>
    </row>
    <row r="7" spans="1:60" ht="38.25" x14ac:dyDescent="0.2">
      <c r="A7" s="216" t="s">
        <v>125</v>
      </c>
      <c r="B7" s="217" t="s">
        <v>126</v>
      </c>
      <c r="C7" s="217" t="s">
        <v>127</v>
      </c>
      <c r="D7" s="216" t="s">
        <v>128</v>
      </c>
      <c r="E7" s="216" t="s">
        <v>129</v>
      </c>
      <c r="F7" s="211" t="s">
        <v>130</v>
      </c>
      <c r="G7" s="237" t="s">
        <v>28</v>
      </c>
      <c r="H7" s="238" t="s">
        <v>29</v>
      </c>
      <c r="I7" s="238" t="s">
        <v>131</v>
      </c>
      <c r="J7" s="238" t="s">
        <v>30</v>
      </c>
      <c r="K7" s="238" t="s">
        <v>132</v>
      </c>
      <c r="L7" s="238" t="s">
        <v>133</v>
      </c>
      <c r="M7" s="238" t="s">
        <v>134</v>
      </c>
      <c r="N7" s="238" t="s">
        <v>135</v>
      </c>
      <c r="O7" s="238" t="s">
        <v>136</v>
      </c>
      <c r="P7" s="238" t="s">
        <v>137</v>
      </c>
      <c r="Q7" s="238" t="s">
        <v>138</v>
      </c>
      <c r="R7" s="238" t="s">
        <v>139</v>
      </c>
      <c r="S7" s="238" t="s">
        <v>140</v>
      </c>
      <c r="T7" s="238" t="s">
        <v>141</v>
      </c>
      <c r="U7" s="219" t="s">
        <v>142</v>
      </c>
    </row>
    <row r="8" spans="1:60" x14ac:dyDescent="0.2">
      <c r="A8" s="239" t="s">
        <v>143</v>
      </c>
      <c r="B8" s="240" t="s">
        <v>58</v>
      </c>
      <c r="C8" s="241" t="s">
        <v>59</v>
      </c>
      <c r="D8" s="218"/>
      <c r="E8" s="242"/>
      <c r="F8" s="243"/>
      <c r="G8" s="243">
        <f>SUMIF(AE9:AE24,"&lt;&gt;NOR",G9:G24)</f>
        <v>0</v>
      </c>
      <c r="H8" s="243"/>
      <c r="I8" s="243">
        <f>SUM(I9:I24)</f>
        <v>0</v>
      </c>
      <c r="J8" s="243"/>
      <c r="K8" s="243">
        <f>SUM(K9:K24)</f>
        <v>0</v>
      </c>
      <c r="L8" s="243"/>
      <c r="M8" s="243">
        <f>SUM(M9:M24)</f>
        <v>0</v>
      </c>
      <c r="N8" s="218"/>
      <c r="O8" s="218">
        <f>SUM(O9:O24)</f>
        <v>63.500689999999999</v>
      </c>
      <c r="P8" s="218"/>
      <c r="Q8" s="218">
        <f>SUM(Q9:Q24)</f>
        <v>0</v>
      </c>
      <c r="R8" s="218"/>
      <c r="S8" s="218"/>
      <c r="T8" s="239"/>
      <c r="U8" s="218">
        <f>SUM(U9:U24)</f>
        <v>2031.58</v>
      </c>
      <c r="AE8" t="s">
        <v>144</v>
      </c>
    </row>
    <row r="9" spans="1:60" ht="22.5" outlineLevel="1" x14ac:dyDescent="0.2">
      <c r="A9" s="213">
        <v>1</v>
      </c>
      <c r="B9" s="220" t="s">
        <v>145</v>
      </c>
      <c r="C9" s="267" t="s">
        <v>146</v>
      </c>
      <c r="D9" s="222" t="s">
        <v>147</v>
      </c>
      <c r="E9" s="228">
        <v>15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22">
        <v>0.83094999999999997</v>
      </c>
      <c r="O9" s="222">
        <f>ROUND(E9*N9,5)</f>
        <v>12.46425</v>
      </c>
      <c r="P9" s="222">
        <v>0</v>
      </c>
      <c r="Q9" s="222">
        <f>ROUND(E9*P9,5)</f>
        <v>0</v>
      </c>
      <c r="R9" s="222"/>
      <c r="S9" s="222"/>
      <c r="T9" s="223">
        <v>2.5133100000000002</v>
      </c>
      <c r="U9" s="222">
        <f>ROUND(E9*T9,2)</f>
        <v>37.700000000000003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148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20"/>
      <c r="C10" s="268" t="s">
        <v>149</v>
      </c>
      <c r="D10" s="224"/>
      <c r="E10" s="229"/>
      <c r="F10" s="234"/>
      <c r="G10" s="235"/>
      <c r="H10" s="233"/>
      <c r="I10" s="233"/>
      <c r="J10" s="233"/>
      <c r="K10" s="233"/>
      <c r="L10" s="233"/>
      <c r="M10" s="233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150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5" t="str">
        <f>C10</f>
        <v>Dozdění schodišťové šachty pod krov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/>
      <c r="B11" s="220"/>
      <c r="C11" s="269" t="s">
        <v>151</v>
      </c>
      <c r="D11" s="225"/>
      <c r="E11" s="230">
        <v>15</v>
      </c>
      <c r="F11" s="233"/>
      <c r="G11" s="233"/>
      <c r="H11" s="233"/>
      <c r="I11" s="233"/>
      <c r="J11" s="233"/>
      <c r="K11" s="233"/>
      <c r="L11" s="233"/>
      <c r="M11" s="233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152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3">
        <v>2</v>
      </c>
      <c r="B12" s="220" t="s">
        <v>153</v>
      </c>
      <c r="C12" s="267" t="s">
        <v>154</v>
      </c>
      <c r="D12" s="222" t="s">
        <v>155</v>
      </c>
      <c r="E12" s="228">
        <v>18.285499999999999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22">
        <v>1.0922099999999999</v>
      </c>
      <c r="O12" s="222">
        <f>ROUND(E12*N12,5)</f>
        <v>19.971609999999998</v>
      </c>
      <c r="P12" s="222">
        <v>0</v>
      </c>
      <c r="Q12" s="222">
        <f>ROUND(E12*P12,5)</f>
        <v>0</v>
      </c>
      <c r="R12" s="222"/>
      <c r="S12" s="222"/>
      <c r="T12" s="223">
        <v>15.532999999999999</v>
      </c>
      <c r="U12" s="222">
        <f>ROUND(E12*T12,2)</f>
        <v>284.02999999999997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156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>
        <v>3</v>
      </c>
      <c r="B13" s="220" t="s">
        <v>157</v>
      </c>
      <c r="C13" s="267" t="s">
        <v>158</v>
      </c>
      <c r="D13" s="222" t="s">
        <v>159</v>
      </c>
      <c r="E13" s="228">
        <v>116.014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22">
        <v>2.6980000000000001E-2</v>
      </c>
      <c r="O13" s="222">
        <f>ROUND(E13*N13,5)</f>
        <v>3.1300599999999998</v>
      </c>
      <c r="P13" s="222">
        <v>0</v>
      </c>
      <c r="Q13" s="222">
        <f>ROUND(E13*P13,5)</f>
        <v>0</v>
      </c>
      <c r="R13" s="222"/>
      <c r="S13" s="222"/>
      <c r="T13" s="223">
        <v>1.194</v>
      </c>
      <c r="U13" s="222">
        <f>ROUND(E13*T13,2)</f>
        <v>138.52000000000001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156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3"/>
      <c r="B14" s="220"/>
      <c r="C14" s="269" t="s">
        <v>160</v>
      </c>
      <c r="D14" s="225"/>
      <c r="E14" s="230">
        <v>116.014</v>
      </c>
      <c r="F14" s="233"/>
      <c r="G14" s="233"/>
      <c r="H14" s="233"/>
      <c r="I14" s="233"/>
      <c r="J14" s="233"/>
      <c r="K14" s="233"/>
      <c r="L14" s="233"/>
      <c r="M14" s="233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152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13">
        <v>4</v>
      </c>
      <c r="B15" s="220" t="s">
        <v>161</v>
      </c>
      <c r="C15" s="267" t="s">
        <v>162</v>
      </c>
      <c r="D15" s="222" t="s">
        <v>159</v>
      </c>
      <c r="E15" s="228">
        <v>192.52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22">
        <v>5.1670000000000001E-2</v>
      </c>
      <c r="O15" s="222">
        <f>ROUND(E15*N15,5)</f>
        <v>9.9475099999999994</v>
      </c>
      <c r="P15" s="222">
        <v>0</v>
      </c>
      <c r="Q15" s="222">
        <f>ROUND(E15*P15,5)</f>
        <v>0</v>
      </c>
      <c r="R15" s="222"/>
      <c r="S15" s="222"/>
      <c r="T15" s="223">
        <v>1.452</v>
      </c>
      <c r="U15" s="222">
        <f>ROUND(E15*T15,2)</f>
        <v>279.54000000000002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156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/>
      <c r="B16" s="220"/>
      <c r="C16" s="269" t="s">
        <v>163</v>
      </c>
      <c r="D16" s="225"/>
      <c r="E16" s="230">
        <v>192.52</v>
      </c>
      <c r="F16" s="233"/>
      <c r="G16" s="233"/>
      <c r="H16" s="233"/>
      <c r="I16" s="233"/>
      <c r="J16" s="233"/>
      <c r="K16" s="233"/>
      <c r="L16" s="233"/>
      <c r="M16" s="233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152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>
        <v>5</v>
      </c>
      <c r="B17" s="220" t="s">
        <v>164</v>
      </c>
      <c r="C17" s="267" t="s">
        <v>165</v>
      </c>
      <c r="D17" s="222" t="s">
        <v>159</v>
      </c>
      <c r="E17" s="228">
        <v>6.3</v>
      </c>
      <c r="F17" s="232"/>
      <c r="G17" s="233">
        <f>ROUND(E17*F17,2)</f>
        <v>0</v>
      </c>
      <c r="H17" s="232"/>
      <c r="I17" s="233">
        <f>ROUND(E17*H17,2)</f>
        <v>0</v>
      </c>
      <c r="J17" s="232"/>
      <c r="K17" s="233">
        <f>ROUND(E17*J17,2)</f>
        <v>0</v>
      </c>
      <c r="L17" s="233">
        <v>21</v>
      </c>
      <c r="M17" s="233">
        <f>G17*(1+L17/100)</f>
        <v>0</v>
      </c>
      <c r="N17" s="222">
        <v>4.4229999999999998E-2</v>
      </c>
      <c r="O17" s="222">
        <f>ROUND(E17*N17,5)</f>
        <v>0.27865000000000001</v>
      </c>
      <c r="P17" s="222">
        <v>0</v>
      </c>
      <c r="Q17" s="222">
        <f>ROUND(E17*P17,5)</f>
        <v>0</v>
      </c>
      <c r="R17" s="222"/>
      <c r="S17" s="222"/>
      <c r="T17" s="223">
        <v>1.9810000000000001</v>
      </c>
      <c r="U17" s="222">
        <f>ROUND(E17*T17,2)</f>
        <v>12.48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156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20"/>
      <c r="C18" s="269" t="s">
        <v>166</v>
      </c>
      <c r="D18" s="225"/>
      <c r="E18" s="230">
        <v>6.3</v>
      </c>
      <c r="F18" s="233"/>
      <c r="G18" s="233"/>
      <c r="H18" s="233"/>
      <c r="I18" s="233"/>
      <c r="J18" s="233"/>
      <c r="K18" s="233"/>
      <c r="L18" s="233"/>
      <c r="M18" s="233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152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3">
        <v>6</v>
      </c>
      <c r="B19" s="220" t="s">
        <v>167</v>
      </c>
      <c r="C19" s="267" t="s">
        <v>168</v>
      </c>
      <c r="D19" s="222" t="s">
        <v>159</v>
      </c>
      <c r="E19" s="228">
        <v>291.54300000000001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21</v>
      </c>
      <c r="M19" s="233">
        <f>G19*(1+L19/100)</f>
        <v>0</v>
      </c>
      <c r="N19" s="222">
        <v>3.1060000000000001E-2</v>
      </c>
      <c r="O19" s="222">
        <f>ROUND(E19*N19,5)</f>
        <v>9.0553299999999997</v>
      </c>
      <c r="P19" s="222">
        <v>0</v>
      </c>
      <c r="Q19" s="222">
        <f>ROUND(E19*P19,5)</f>
        <v>0</v>
      </c>
      <c r="R19" s="222"/>
      <c r="S19" s="222"/>
      <c r="T19" s="223">
        <v>2.3169400000000002</v>
      </c>
      <c r="U19" s="222">
        <f>ROUND(E19*T19,2)</f>
        <v>675.49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148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20"/>
      <c r="C20" s="269" t="s">
        <v>169</v>
      </c>
      <c r="D20" s="225"/>
      <c r="E20" s="230">
        <v>291.54300000000001</v>
      </c>
      <c r="F20" s="233"/>
      <c r="G20" s="233"/>
      <c r="H20" s="233"/>
      <c r="I20" s="233"/>
      <c r="J20" s="233"/>
      <c r="K20" s="233"/>
      <c r="L20" s="233"/>
      <c r="M20" s="233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152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3">
        <v>7</v>
      </c>
      <c r="B21" s="220" t="s">
        <v>170</v>
      </c>
      <c r="C21" s="267" t="s">
        <v>171</v>
      </c>
      <c r="D21" s="222" t="s">
        <v>159</v>
      </c>
      <c r="E21" s="228">
        <v>104.995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22">
        <v>2.8639999999999999E-2</v>
      </c>
      <c r="O21" s="222">
        <f>ROUND(E21*N21,5)</f>
        <v>3.0070600000000001</v>
      </c>
      <c r="P21" s="222">
        <v>0</v>
      </c>
      <c r="Q21" s="222">
        <f>ROUND(E21*P21,5)</f>
        <v>0</v>
      </c>
      <c r="R21" s="222"/>
      <c r="S21" s="222"/>
      <c r="T21" s="223">
        <v>2.0076800000000001</v>
      </c>
      <c r="U21" s="222">
        <f>ROUND(E21*T21,2)</f>
        <v>210.8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148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/>
      <c r="B22" s="220"/>
      <c r="C22" s="269" t="s">
        <v>172</v>
      </c>
      <c r="D22" s="225"/>
      <c r="E22" s="230">
        <v>104.995</v>
      </c>
      <c r="F22" s="233"/>
      <c r="G22" s="233"/>
      <c r="H22" s="233"/>
      <c r="I22" s="233"/>
      <c r="J22" s="233"/>
      <c r="K22" s="233"/>
      <c r="L22" s="233"/>
      <c r="M22" s="233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152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13">
        <v>8</v>
      </c>
      <c r="B23" s="220" t="s">
        <v>173</v>
      </c>
      <c r="C23" s="267" t="s">
        <v>174</v>
      </c>
      <c r="D23" s="222" t="s">
        <v>159</v>
      </c>
      <c r="E23" s="228">
        <v>194.63</v>
      </c>
      <c r="F23" s="232"/>
      <c r="G23" s="233">
        <f>ROUND(E23*F23,2)</f>
        <v>0</v>
      </c>
      <c r="H23" s="232"/>
      <c r="I23" s="233">
        <f>ROUND(E23*H23,2)</f>
        <v>0</v>
      </c>
      <c r="J23" s="232"/>
      <c r="K23" s="233">
        <f>ROUND(E23*J23,2)</f>
        <v>0</v>
      </c>
      <c r="L23" s="233">
        <v>21</v>
      </c>
      <c r="M23" s="233">
        <f>G23*(1+L23/100)</f>
        <v>0</v>
      </c>
      <c r="N23" s="222">
        <v>2.9010000000000001E-2</v>
      </c>
      <c r="O23" s="222">
        <f>ROUND(E23*N23,5)</f>
        <v>5.6462199999999996</v>
      </c>
      <c r="P23" s="222">
        <v>0</v>
      </c>
      <c r="Q23" s="222">
        <f>ROUND(E23*P23,5)</f>
        <v>0</v>
      </c>
      <c r="R23" s="222"/>
      <c r="S23" s="222"/>
      <c r="T23" s="223">
        <v>2.01932</v>
      </c>
      <c r="U23" s="222">
        <f>ROUND(E23*T23,2)</f>
        <v>393.02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148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/>
      <c r="B24" s="220"/>
      <c r="C24" s="269" t="s">
        <v>175</v>
      </c>
      <c r="D24" s="225"/>
      <c r="E24" s="230">
        <v>194.63</v>
      </c>
      <c r="F24" s="233"/>
      <c r="G24" s="233"/>
      <c r="H24" s="233"/>
      <c r="I24" s="233"/>
      <c r="J24" s="233"/>
      <c r="K24" s="233"/>
      <c r="L24" s="233"/>
      <c r="M24" s="233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152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14" t="s">
        <v>143</v>
      </c>
      <c r="B25" s="221" t="s">
        <v>60</v>
      </c>
      <c r="C25" s="270" t="s">
        <v>61</v>
      </c>
      <c r="D25" s="226"/>
      <c r="E25" s="231"/>
      <c r="F25" s="236"/>
      <c r="G25" s="236">
        <f>SUMIF(AE26:AE28,"&lt;&gt;NOR",G26:G28)</f>
        <v>0</v>
      </c>
      <c r="H25" s="236"/>
      <c r="I25" s="236">
        <f>SUM(I26:I28)</f>
        <v>0</v>
      </c>
      <c r="J25" s="236"/>
      <c r="K25" s="236">
        <f>SUM(K26:K28)</f>
        <v>0</v>
      </c>
      <c r="L25" s="236"/>
      <c r="M25" s="236">
        <f>SUM(M26:M28)</f>
        <v>0</v>
      </c>
      <c r="N25" s="226"/>
      <c r="O25" s="226">
        <f>SUM(O26:O28)</f>
        <v>112.30650999999999</v>
      </c>
      <c r="P25" s="226"/>
      <c r="Q25" s="226">
        <f>SUM(Q26:Q28)</f>
        <v>0</v>
      </c>
      <c r="R25" s="226"/>
      <c r="S25" s="226"/>
      <c r="T25" s="227"/>
      <c r="U25" s="226">
        <f>SUM(U26:U28)</f>
        <v>534.99</v>
      </c>
      <c r="AE25" t="s">
        <v>144</v>
      </c>
    </row>
    <row r="26" spans="1:60" ht="22.5" outlineLevel="1" x14ac:dyDescent="0.2">
      <c r="A26" s="213">
        <v>9</v>
      </c>
      <c r="B26" s="220" t="s">
        <v>176</v>
      </c>
      <c r="C26" s="267" t="s">
        <v>177</v>
      </c>
      <c r="D26" s="222" t="s">
        <v>159</v>
      </c>
      <c r="E26" s="228">
        <v>348.2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22">
        <v>0.28853000000000001</v>
      </c>
      <c r="O26" s="222">
        <f>ROUND(E26*N26,5)</f>
        <v>100.46615</v>
      </c>
      <c r="P26" s="222">
        <v>0</v>
      </c>
      <c r="Q26" s="222">
        <f>ROUND(E26*P26,5)</f>
        <v>0</v>
      </c>
      <c r="R26" s="222"/>
      <c r="S26" s="222"/>
      <c r="T26" s="223">
        <v>1.17947</v>
      </c>
      <c r="U26" s="222">
        <f>ROUND(E26*T26,2)</f>
        <v>410.69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148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13">
        <v>10</v>
      </c>
      <c r="B27" s="220" t="s">
        <v>178</v>
      </c>
      <c r="C27" s="267" t="s">
        <v>179</v>
      </c>
      <c r="D27" s="222" t="s">
        <v>180</v>
      </c>
      <c r="E27" s="228">
        <v>158</v>
      </c>
      <c r="F27" s="232"/>
      <c r="G27" s="233">
        <f>ROUND(E27*F27,2)</f>
        <v>0</v>
      </c>
      <c r="H27" s="232"/>
      <c r="I27" s="233">
        <f>ROUND(E27*H27,2)</f>
        <v>0</v>
      </c>
      <c r="J27" s="232"/>
      <c r="K27" s="233">
        <f>ROUND(E27*J27,2)</f>
        <v>0</v>
      </c>
      <c r="L27" s="233">
        <v>21</v>
      </c>
      <c r="M27" s="233">
        <f>G27*(1+L27/100)</f>
        <v>0</v>
      </c>
      <c r="N27" s="222">
        <v>6.2010000000000003E-2</v>
      </c>
      <c r="O27" s="222">
        <f>ROUND(E27*N27,5)</f>
        <v>9.79758</v>
      </c>
      <c r="P27" s="222">
        <v>0</v>
      </c>
      <c r="Q27" s="222">
        <f>ROUND(E27*P27,5)</f>
        <v>0</v>
      </c>
      <c r="R27" s="222"/>
      <c r="S27" s="222"/>
      <c r="T27" s="223">
        <v>0.44979999999999998</v>
      </c>
      <c r="U27" s="222">
        <f>ROUND(E27*T27,2)</f>
        <v>71.069999999999993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148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>
        <v>11</v>
      </c>
      <c r="B28" s="220" t="s">
        <v>181</v>
      </c>
      <c r="C28" s="267" t="s">
        <v>182</v>
      </c>
      <c r="D28" s="222" t="s">
        <v>155</v>
      </c>
      <c r="E28" s="228">
        <v>2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22">
        <v>1.02139</v>
      </c>
      <c r="O28" s="222">
        <f>ROUND(E28*N28,5)</f>
        <v>2.04278</v>
      </c>
      <c r="P28" s="222">
        <v>0</v>
      </c>
      <c r="Q28" s="222">
        <f>ROUND(E28*P28,5)</f>
        <v>0</v>
      </c>
      <c r="R28" s="222"/>
      <c r="S28" s="222"/>
      <c r="T28" s="223">
        <v>26.616</v>
      </c>
      <c r="U28" s="222">
        <f>ROUND(E28*T28,2)</f>
        <v>53.23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156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14" t="s">
        <v>143</v>
      </c>
      <c r="B29" s="221" t="s">
        <v>62</v>
      </c>
      <c r="C29" s="270" t="s">
        <v>63</v>
      </c>
      <c r="D29" s="226"/>
      <c r="E29" s="231"/>
      <c r="F29" s="236"/>
      <c r="G29" s="236">
        <f>SUMIF(AE30:AE33,"&lt;&gt;NOR",G30:G33)</f>
        <v>0</v>
      </c>
      <c r="H29" s="236"/>
      <c r="I29" s="236">
        <f>SUM(I30:I33)</f>
        <v>0</v>
      </c>
      <c r="J29" s="236"/>
      <c r="K29" s="236">
        <f>SUM(K30:K33)</f>
        <v>0</v>
      </c>
      <c r="L29" s="236"/>
      <c r="M29" s="236">
        <f>SUM(M30:M33)</f>
        <v>0</v>
      </c>
      <c r="N29" s="226"/>
      <c r="O29" s="226">
        <f>SUM(O30:O33)</f>
        <v>3.2572400000000004</v>
      </c>
      <c r="P29" s="226"/>
      <c r="Q29" s="226">
        <f>SUM(Q30:Q33)</f>
        <v>0</v>
      </c>
      <c r="R29" s="226"/>
      <c r="S29" s="226"/>
      <c r="T29" s="227"/>
      <c r="U29" s="226">
        <f>SUM(U30:U33)</f>
        <v>53.08</v>
      </c>
      <c r="AE29" t="s">
        <v>144</v>
      </c>
    </row>
    <row r="30" spans="1:60" outlineLevel="1" x14ac:dyDescent="0.2">
      <c r="A30" s="213">
        <v>12</v>
      </c>
      <c r="B30" s="220" t="s">
        <v>183</v>
      </c>
      <c r="C30" s="267" t="s">
        <v>184</v>
      </c>
      <c r="D30" s="222" t="s">
        <v>159</v>
      </c>
      <c r="E30" s="228">
        <v>8.15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22">
        <v>0.15056</v>
      </c>
      <c r="O30" s="222">
        <f>ROUND(E30*N30,5)</f>
        <v>1.22706</v>
      </c>
      <c r="P30" s="222">
        <v>0</v>
      </c>
      <c r="Q30" s="222">
        <f>ROUND(E30*P30,5)</f>
        <v>0</v>
      </c>
      <c r="R30" s="222"/>
      <c r="S30" s="222"/>
      <c r="T30" s="223">
        <v>2.0667900000000001</v>
      </c>
      <c r="U30" s="222">
        <f>ROUND(E30*T30,2)</f>
        <v>16.84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148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20"/>
      <c r="C31" s="269" t="s">
        <v>185</v>
      </c>
      <c r="D31" s="225"/>
      <c r="E31" s="230">
        <v>8.15</v>
      </c>
      <c r="F31" s="233"/>
      <c r="G31" s="233"/>
      <c r="H31" s="233"/>
      <c r="I31" s="233"/>
      <c r="J31" s="233"/>
      <c r="K31" s="233"/>
      <c r="L31" s="233"/>
      <c r="M31" s="233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152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13</v>
      </c>
      <c r="B32" s="220" t="s">
        <v>186</v>
      </c>
      <c r="C32" s="267" t="s">
        <v>187</v>
      </c>
      <c r="D32" s="222" t="s">
        <v>159</v>
      </c>
      <c r="E32" s="228">
        <v>33.199999999999996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22">
        <v>6.1150000000000003E-2</v>
      </c>
      <c r="O32" s="222">
        <f>ROUND(E32*N32,5)</f>
        <v>2.0301800000000001</v>
      </c>
      <c r="P32" s="222">
        <v>0</v>
      </c>
      <c r="Q32" s="222">
        <f>ROUND(E32*P32,5)</f>
        <v>0</v>
      </c>
      <c r="R32" s="222"/>
      <c r="S32" s="222"/>
      <c r="T32" s="223">
        <v>1.09171</v>
      </c>
      <c r="U32" s="222">
        <f>ROUND(E32*T32,2)</f>
        <v>36.24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148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20"/>
      <c r="C33" s="269" t="s">
        <v>188</v>
      </c>
      <c r="D33" s="225"/>
      <c r="E33" s="230">
        <v>33.200000000000003</v>
      </c>
      <c r="F33" s="233"/>
      <c r="G33" s="233"/>
      <c r="H33" s="233"/>
      <c r="I33" s="233"/>
      <c r="J33" s="233"/>
      <c r="K33" s="233"/>
      <c r="L33" s="233"/>
      <c r="M33" s="233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152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14" t="s">
        <v>143</v>
      </c>
      <c r="B34" s="221" t="s">
        <v>64</v>
      </c>
      <c r="C34" s="270" t="s">
        <v>65</v>
      </c>
      <c r="D34" s="226"/>
      <c r="E34" s="231"/>
      <c r="F34" s="236"/>
      <c r="G34" s="236">
        <f>SUMIF(AE35:AE35,"&lt;&gt;NOR",G35:G35)</f>
        <v>0</v>
      </c>
      <c r="H34" s="236"/>
      <c r="I34" s="236">
        <f>SUM(I35:I35)</f>
        <v>0</v>
      </c>
      <c r="J34" s="236"/>
      <c r="K34" s="236">
        <f>SUM(K35:K35)</f>
        <v>0</v>
      </c>
      <c r="L34" s="236"/>
      <c r="M34" s="236">
        <f>SUM(M35:M35)</f>
        <v>0</v>
      </c>
      <c r="N34" s="226"/>
      <c r="O34" s="226">
        <f>SUM(O35:O35)</f>
        <v>5.3073699999999997</v>
      </c>
      <c r="P34" s="226"/>
      <c r="Q34" s="226">
        <f>SUM(Q35:Q35)</f>
        <v>0</v>
      </c>
      <c r="R34" s="226"/>
      <c r="S34" s="226"/>
      <c r="T34" s="227"/>
      <c r="U34" s="226">
        <f>SUM(U35:U35)</f>
        <v>196.65</v>
      </c>
      <c r="AE34" t="s">
        <v>144</v>
      </c>
    </row>
    <row r="35" spans="1:60" ht="22.5" outlineLevel="1" x14ac:dyDescent="0.2">
      <c r="A35" s="213">
        <v>14</v>
      </c>
      <c r="B35" s="220" t="s">
        <v>189</v>
      </c>
      <c r="C35" s="267" t="s">
        <v>190</v>
      </c>
      <c r="D35" s="222" t="s">
        <v>159</v>
      </c>
      <c r="E35" s="228">
        <v>138.9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21</v>
      </c>
      <c r="M35" s="233">
        <f>G35*(1+L35/100)</f>
        <v>0</v>
      </c>
      <c r="N35" s="222">
        <v>3.8210000000000001E-2</v>
      </c>
      <c r="O35" s="222">
        <f>ROUND(E35*N35,5)</f>
        <v>5.3073699999999997</v>
      </c>
      <c r="P35" s="222">
        <v>0</v>
      </c>
      <c r="Q35" s="222">
        <f>ROUND(E35*P35,5)</f>
        <v>0</v>
      </c>
      <c r="R35" s="222"/>
      <c r="S35" s="222"/>
      <c r="T35" s="223">
        <v>1.4157999999999999</v>
      </c>
      <c r="U35" s="222">
        <f>ROUND(E35*T35,2)</f>
        <v>196.65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156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14" t="s">
        <v>143</v>
      </c>
      <c r="B36" s="221" t="s">
        <v>66</v>
      </c>
      <c r="C36" s="270" t="s">
        <v>67</v>
      </c>
      <c r="D36" s="226"/>
      <c r="E36" s="231"/>
      <c r="F36" s="236"/>
      <c r="G36" s="236">
        <f>SUMIF(AE37:AE39,"&lt;&gt;NOR",G37:G39)</f>
        <v>0</v>
      </c>
      <c r="H36" s="236"/>
      <c r="I36" s="236">
        <f>SUM(I37:I39)</f>
        <v>0</v>
      </c>
      <c r="J36" s="236"/>
      <c r="K36" s="236">
        <f>SUM(K37:K39)</f>
        <v>0</v>
      </c>
      <c r="L36" s="236"/>
      <c r="M36" s="236">
        <f>SUM(M37:M39)</f>
        <v>0</v>
      </c>
      <c r="N36" s="226"/>
      <c r="O36" s="226">
        <f>SUM(O37:O39)</f>
        <v>1.7271000000000001</v>
      </c>
      <c r="P36" s="226"/>
      <c r="Q36" s="226">
        <f>SUM(Q37:Q39)</f>
        <v>0</v>
      </c>
      <c r="R36" s="226"/>
      <c r="S36" s="226"/>
      <c r="T36" s="227"/>
      <c r="U36" s="226">
        <f>SUM(U37:U39)</f>
        <v>2.2000000000000002</v>
      </c>
      <c r="AE36" t="s">
        <v>144</v>
      </c>
    </row>
    <row r="37" spans="1:60" ht="22.5" outlineLevel="1" x14ac:dyDescent="0.2">
      <c r="A37" s="213">
        <v>15</v>
      </c>
      <c r="B37" s="220" t="s">
        <v>191</v>
      </c>
      <c r="C37" s="267" t="s">
        <v>192</v>
      </c>
      <c r="D37" s="222" t="s">
        <v>147</v>
      </c>
      <c r="E37" s="228">
        <v>0.68400000000000005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22">
        <v>2.5249999999999999</v>
      </c>
      <c r="O37" s="222">
        <f>ROUND(E37*N37,5)</f>
        <v>1.7271000000000001</v>
      </c>
      <c r="P37" s="222">
        <v>0</v>
      </c>
      <c r="Q37" s="222">
        <f>ROUND(E37*P37,5)</f>
        <v>0</v>
      </c>
      <c r="R37" s="222"/>
      <c r="S37" s="222"/>
      <c r="T37" s="223">
        <v>3.2130000000000001</v>
      </c>
      <c r="U37" s="222">
        <f>ROUND(E37*T37,2)</f>
        <v>2.2000000000000002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156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20"/>
      <c r="C38" s="268" t="s">
        <v>193</v>
      </c>
      <c r="D38" s="224"/>
      <c r="E38" s="229"/>
      <c r="F38" s="234"/>
      <c r="G38" s="235"/>
      <c r="H38" s="233"/>
      <c r="I38" s="233"/>
      <c r="J38" s="233"/>
      <c r="K38" s="233"/>
      <c r="L38" s="233"/>
      <c r="M38" s="233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150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5" t="str">
        <f>C38</f>
        <v>kapsy pro ocelové nosníky</v>
      </c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/>
      <c r="B39" s="220"/>
      <c r="C39" s="269" t="s">
        <v>194</v>
      </c>
      <c r="D39" s="225"/>
      <c r="E39" s="230">
        <v>0.68400000000000005</v>
      </c>
      <c r="F39" s="233"/>
      <c r="G39" s="233"/>
      <c r="H39" s="233"/>
      <c r="I39" s="233"/>
      <c r="J39" s="233"/>
      <c r="K39" s="233"/>
      <c r="L39" s="233"/>
      <c r="M39" s="233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152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14" t="s">
        <v>143</v>
      </c>
      <c r="B40" s="221" t="s">
        <v>68</v>
      </c>
      <c r="C40" s="270" t="s">
        <v>69</v>
      </c>
      <c r="D40" s="226"/>
      <c r="E40" s="231"/>
      <c r="F40" s="236"/>
      <c r="G40" s="236">
        <f>SUMIF(AE41:AE47,"&lt;&gt;NOR",G41:G47)</f>
        <v>0</v>
      </c>
      <c r="H40" s="236"/>
      <c r="I40" s="236">
        <f>SUM(I41:I47)</f>
        <v>0</v>
      </c>
      <c r="J40" s="236"/>
      <c r="K40" s="236">
        <f>SUM(K41:K47)</f>
        <v>0</v>
      </c>
      <c r="L40" s="236"/>
      <c r="M40" s="236">
        <f>SUM(M41:M47)</f>
        <v>0</v>
      </c>
      <c r="N40" s="226"/>
      <c r="O40" s="226">
        <f>SUM(O41:O47)</f>
        <v>0</v>
      </c>
      <c r="P40" s="226"/>
      <c r="Q40" s="226">
        <f>SUM(Q41:Q47)</f>
        <v>0</v>
      </c>
      <c r="R40" s="226"/>
      <c r="S40" s="226"/>
      <c r="T40" s="227"/>
      <c r="U40" s="226">
        <f>SUM(U41:U47)</f>
        <v>0</v>
      </c>
      <c r="AE40" t="s">
        <v>144</v>
      </c>
    </row>
    <row r="41" spans="1:60" outlineLevel="1" x14ac:dyDescent="0.2">
      <c r="A41" s="213">
        <v>16</v>
      </c>
      <c r="B41" s="220" t="s">
        <v>195</v>
      </c>
      <c r="C41" s="267" t="s">
        <v>196</v>
      </c>
      <c r="D41" s="222" t="s">
        <v>180</v>
      </c>
      <c r="E41" s="228">
        <v>14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0</v>
      </c>
      <c r="U41" s="222">
        <f>ROUND(E41*T41,2)</f>
        <v>0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156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20"/>
      <c r="C42" s="268" t="s">
        <v>197</v>
      </c>
      <c r="D42" s="224"/>
      <c r="E42" s="229"/>
      <c r="F42" s="234"/>
      <c r="G42" s="235"/>
      <c r="H42" s="233"/>
      <c r="I42" s="233"/>
      <c r="J42" s="233"/>
      <c r="K42" s="233"/>
      <c r="L42" s="233"/>
      <c r="M42" s="233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150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5" t="str">
        <f>C42</f>
        <v>plastový rám, zasklení izolačním trojsklem Uwmin = 0,9W/m2K, bezúdržbové, elektrické ovládání</v>
      </c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/>
      <c r="B43" s="220"/>
      <c r="C43" s="268" t="s">
        <v>198</v>
      </c>
      <c r="D43" s="224"/>
      <c r="E43" s="229"/>
      <c r="F43" s="234"/>
      <c r="G43" s="235"/>
      <c r="H43" s="233"/>
      <c r="I43" s="233"/>
      <c r="J43" s="233"/>
      <c r="K43" s="233"/>
      <c r="L43" s="233"/>
      <c r="M43" s="233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150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5" t="str">
        <f>C43</f>
        <v>lemování titanzinkové s izolačním límcem pro profilovanou krytinu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/>
      <c r="B44" s="220"/>
      <c r="C44" s="268" t="s">
        <v>199</v>
      </c>
      <c r="D44" s="224"/>
      <c r="E44" s="229"/>
      <c r="F44" s="234"/>
      <c r="G44" s="235"/>
      <c r="H44" s="233"/>
      <c r="I44" s="233"/>
      <c r="J44" s="233"/>
      <c r="K44" s="233"/>
      <c r="L44" s="233"/>
      <c r="M44" s="233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150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5" t="str">
        <f>C44</f>
        <v>vnější markýza s elektrickým pohonem</v>
      </c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17</v>
      </c>
      <c r="B45" s="220" t="s">
        <v>200</v>
      </c>
      <c r="C45" s="267" t="s">
        <v>201</v>
      </c>
      <c r="D45" s="222" t="s">
        <v>180</v>
      </c>
      <c r="E45" s="228">
        <v>4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22">
        <v>0</v>
      </c>
      <c r="O45" s="222">
        <f>ROUND(E45*N45,5)</f>
        <v>0</v>
      </c>
      <c r="P45" s="222">
        <v>0</v>
      </c>
      <c r="Q45" s="222">
        <f>ROUND(E45*P45,5)</f>
        <v>0</v>
      </c>
      <c r="R45" s="222"/>
      <c r="S45" s="222"/>
      <c r="T45" s="223">
        <v>0</v>
      </c>
      <c r="U45" s="222">
        <f>ROUND(E45*T45,2)</f>
        <v>0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156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20"/>
      <c r="C46" s="268" t="s">
        <v>202</v>
      </c>
      <c r="D46" s="224"/>
      <c r="E46" s="229"/>
      <c r="F46" s="234"/>
      <c r="G46" s="235"/>
      <c r="H46" s="233"/>
      <c r="I46" s="233"/>
      <c r="J46" s="233"/>
      <c r="K46" s="233"/>
      <c r="L46" s="233"/>
      <c r="M46" s="233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150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5" t="str">
        <f>C46</f>
        <v>plastový rám, zasklení izolačním dvojsklem Uwmin=1,2W/m2K, bezúdržbové, manuální ovládání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/>
      <c r="B47" s="220"/>
      <c r="C47" s="268" t="s">
        <v>198</v>
      </c>
      <c r="D47" s="224"/>
      <c r="E47" s="229"/>
      <c r="F47" s="234"/>
      <c r="G47" s="235"/>
      <c r="H47" s="233"/>
      <c r="I47" s="233"/>
      <c r="J47" s="233"/>
      <c r="K47" s="233"/>
      <c r="L47" s="233"/>
      <c r="M47" s="233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150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5" t="str">
        <f>C47</f>
        <v>lemování titanzinkové s izolačním límcem pro profilovanou krytinu</v>
      </c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14" t="s">
        <v>143</v>
      </c>
      <c r="B48" s="221" t="s">
        <v>70</v>
      </c>
      <c r="C48" s="270" t="s">
        <v>71</v>
      </c>
      <c r="D48" s="226"/>
      <c r="E48" s="231"/>
      <c r="F48" s="236"/>
      <c r="G48" s="236">
        <f>SUMIF(AE49:AE50,"&lt;&gt;NOR",G49:G50)</f>
        <v>0</v>
      </c>
      <c r="H48" s="236"/>
      <c r="I48" s="236">
        <f>SUM(I49:I50)</f>
        <v>0</v>
      </c>
      <c r="J48" s="236"/>
      <c r="K48" s="236">
        <f>SUM(K49:K50)</f>
        <v>0</v>
      </c>
      <c r="L48" s="236"/>
      <c r="M48" s="236">
        <f>SUM(M49:M50)</f>
        <v>0</v>
      </c>
      <c r="N48" s="226"/>
      <c r="O48" s="226">
        <f>SUM(O49:O50)</f>
        <v>5.5615600000000001</v>
      </c>
      <c r="P48" s="226"/>
      <c r="Q48" s="226">
        <f>SUM(Q49:Q50)</f>
        <v>0</v>
      </c>
      <c r="R48" s="226"/>
      <c r="S48" s="226"/>
      <c r="T48" s="227"/>
      <c r="U48" s="226">
        <f>SUM(U49:U50)</f>
        <v>77.489999999999995</v>
      </c>
      <c r="AE48" t="s">
        <v>144</v>
      </c>
    </row>
    <row r="49" spans="1:60" ht="22.5" outlineLevel="1" x14ac:dyDescent="0.2">
      <c r="A49" s="213">
        <v>18</v>
      </c>
      <c r="B49" s="220" t="s">
        <v>203</v>
      </c>
      <c r="C49" s="267" t="s">
        <v>204</v>
      </c>
      <c r="D49" s="222" t="s">
        <v>159</v>
      </c>
      <c r="E49" s="228">
        <v>277.8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22">
        <v>2.002E-2</v>
      </c>
      <c r="O49" s="222">
        <f>ROUND(E49*N49,5)</f>
        <v>5.5615600000000001</v>
      </c>
      <c r="P49" s="222">
        <v>0</v>
      </c>
      <c r="Q49" s="222">
        <f>ROUND(E49*P49,5)</f>
        <v>0</v>
      </c>
      <c r="R49" s="222"/>
      <c r="S49" s="222"/>
      <c r="T49" s="223">
        <v>0.27894000000000002</v>
      </c>
      <c r="U49" s="222">
        <f>ROUND(E49*T49,2)</f>
        <v>77.489999999999995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148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20"/>
      <c r="C50" s="269" t="s">
        <v>205</v>
      </c>
      <c r="D50" s="225"/>
      <c r="E50" s="230">
        <v>277.8</v>
      </c>
      <c r="F50" s="233"/>
      <c r="G50" s="233"/>
      <c r="H50" s="233"/>
      <c r="I50" s="233"/>
      <c r="J50" s="233"/>
      <c r="K50" s="233"/>
      <c r="L50" s="233"/>
      <c r="M50" s="233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152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14" t="s">
        <v>143</v>
      </c>
      <c r="B51" s="221" t="s">
        <v>72</v>
      </c>
      <c r="C51" s="270" t="s">
        <v>73</v>
      </c>
      <c r="D51" s="226"/>
      <c r="E51" s="231"/>
      <c r="F51" s="236"/>
      <c r="G51" s="236">
        <f>SUMIF(AE52:AE56,"&lt;&gt;NOR",G52:G56)</f>
        <v>0</v>
      </c>
      <c r="H51" s="236"/>
      <c r="I51" s="236">
        <f>SUM(I52:I56)</f>
        <v>0</v>
      </c>
      <c r="J51" s="236"/>
      <c r="K51" s="236">
        <f>SUM(K52:K56)</f>
        <v>0</v>
      </c>
      <c r="L51" s="236"/>
      <c r="M51" s="236">
        <f>SUM(M52:M56)</f>
        <v>0</v>
      </c>
      <c r="N51" s="226"/>
      <c r="O51" s="226">
        <f>SUM(O52:O56)</f>
        <v>0</v>
      </c>
      <c r="P51" s="226"/>
      <c r="Q51" s="226">
        <f>SUM(Q52:Q56)</f>
        <v>127.90322</v>
      </c>
      <c r="R51" s="226"/>
      <c r="S51" s="226"/>
      <c r="T51" s="227"/>
      <c r="U51" s="226">
        <f>SUM(U52:U56)</f>
        <v>524.76</v>
      </c>
      <c r="AE51" t="s">
        <v>144</v>
      </c>
    </row>
    <row r="52" spans="1:60" outlineLevel="1" x14ac:dyDescent="0.2">
      <c r="A52" s="213">
        <v>19</v>
      </c>
      <c r="B52" s="220" t="s">
        <v>206</v>
      </c>
      <c r="C52" s="267" t="s">
        <v>207</v>
      </c>
      <c r="D52" s="222" t="s">
        <v>208</v>
      </c>
      <c r="E52" s="228">
        <v>14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22">
        <v>0</v>
      </c>
      <c r="O52" s="222">
        <f>ROUND(E52*N52,5)</f>
        <v>0</v>
      </c>
      <c r="P52" s="222">
        <v>1.0527299999999999</v>
      </c>
      <c r="Q52" s="222">
        <f>ROUND(E52*P52,5)</f>
        <v>14.73822</v>
      </c>
      <c r="R52" s="222"/>
      <c r="S52" s="222"/>
      <c r="T52" s="223">
        <v>4.6895600000000002</v>
      </c>
      <c r="U52" s="222">
        <f>ROUND(E52*T52,2)</f>
        <v>65.650000000000006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148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/>
      <c r="B53" s="220"/>
      <c r="C53" s="269" t="s">
        <v>209</v>
      </c>
      <c r="D53" s="225"/>
      <c r="E53" s="230">
        <v>14</v>
      </c>
      <c r="F53" s="233"/>
      <c r="G53" s="233"/>
      <c r="H53" s="233"/>
      <c r="I53" s="233"/>
      <c r="J53" s="233"/>
      <c r="K53" s="233"/>
      <c r="L53" s="233"/>
      <c r="M53" s="233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152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20</v>
      </c>
      <c r="B54" s="220" t="s">
        <v>210</v>
      </c>
      <c r="C54" s="267" t="s">
        <v>211</v>
      </c>
      <c r="D54" s="222" t="s">
        <v>159</v>
      </c>
      <c r="E54" s="228">
        <v>348.2</v>
      </c>
      <c r="F54" s="232"/>
      <c r="G54" s="233">
        <f>ROUND(E54*F54,2)</f>
        <v>0</v>
      </c>
      <c r="H54" s="232"/>
      <c r="I54" s="233">
        <f>ROUND(E54*H54,2)</f>
        <v>0</v>
      </c>
      <c r="J54" s="232"/>
      <c r="K54" s="233">
        <f>ROUND(E54*J54,2)</f>
        <v>0</v>
      </c>
      <c r="L54" s="233">
        <v>21</v>
      </c>
      <c r="M54" s="233">
        <f>G54*(1+L54/100)</f>
        <v>0</v>
      </c>
      <c r="N54" s="222">
        <v>0</v>
      </c>
      <c r="O54" s="222">
        <f>ROUND(E54*N54,5)</f>
        <v>0</v>
      </c>
      <c r="P54" s="222">
        <v>4.4999999999999998E-2</v>
      </c>
      <c r="Q54" s="222">
        <f>ROUND(E54*P54,5)</f>
        <v>15.669</v>
      </c>
      <c r="R54" s="222"/>
      <c r="S54" s="222"/>
      <c r="T54" s="223">
        <v>0.28732999999999997</v>
      </c>
      <c r="U54" s="222">
        <f>ROUND(E54*T54,2)</f>
        <v>100.05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148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13">
        <v>21</v>
      </c>
      <c r="B55" s="220" t="s">
        <v>212</v>
      </c>
      <c r="C55" s="267" t="s">
        <v>213</v>
      </c>
      <c r="D55" s="222" t="s">
        <v>147</v>
      </c>
      <c r="E55" s="228">
        <v>69.64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22">
        <v>0</v>
      </c>
      <c r="O55" s="222">
        <f>ROUND(E55*N55,5)</f>
        <v>0</v>
      </c>
      <c r="P55" s="222">
        <v>1.4</v>
      </c>
      <c r="Q55" s="222">
        <f>ROUND(E55*P55,5)</f>
        <v>97.495999999999995</v>
      </c>
      <c r="R55" s="222"/>
      <c r="S55" s="222"/>
      <c r="T55" s="223">
        <v>5.1559999999999997</v>
      </c>
      <c r="U55" s="222">
        <f>ROUND(E55*T55,2)</f>
        <v>359.06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148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20"/>
      <c r="C56" s="269" t="s">
        <v>214</v>
      </c>
      <c r="D56" s="225"/>
      <c r="E56" s="230">
        <v>69.64</v>
      </c>
      <c r="F56" s="233"/>
      <c r="G56" s="233"/>
      <c r="H56" s="233"/>
      <c r="I56" s="233"/>
      <c r="J56" s="233"/>
      <c r="K56" s="233"/>
      <c r="L56" s="233"/>
      <c r="M56" s="233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152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14" t="s">
        <v>143</v>
      </c>
      <c r="B57" s="221" t="s">
        <v>74</v>
      </c>
      <c r="C57" s="270" t="s">
        <v>75</v>
      </c>
      <c r="D57" s="226"/>
      <c r="E57" s="231"/>
      <c r="F57" s="236"/>
      <c r="G57" s="236">
        <f>SUMIF(AE58:AE62,"&lt;&gt;NOR",G58:G62)</f>
        <v>0</v>
      </c>
      <c r="H57" s="236"/>
      <c r="I57" s="236">
        <f>SUM(I58:I62)</f>
        <v>0</v>
      </c>
      <c r="J57" s="236"/>
      <c r="K57" s="236">
        <f>SUM(K58:K62)</f>
        <v>0</v>
      </c>
      <c r="L57" s="236"/>
      <c r="M57" s="236">
        <f>SUM(M58:M62)</f>
        <v>0</v>
      </c>
      <c r="N57" s="226"/>
      <c r="O57" s="226">
        <f>SUM(O58:O62)</f>
        <v>3.1850000000000003E-2</v>
      </c>
      <c r="P57" s="226"/>
      <c r="Q57" s="226">
        <f>SUM(Q58:Q62)</f>
        <v>1.98</v>
      </c>
      <c r="R57" s="226"/>
      <c r="S57" s="226"/>
      <c r="T57" s="227"/>
      <c r="U57" s="226">
        <f>SUM(U58:U62)</f>
        <v>649.6</v>
      </c>
      <c r="AE57" t="s">
        <v>144</v>
      </c>
    </row>
    <row r="58" spans="1:60" outlineLevel="1" x14ac:dyDescent="0.2">
      <c r="A58" s="213">
        <v>22</v>
      </c>
      <c r="B58" s="220" t="s">
        <v>215</v>
      </c>
      <c r="C58" s="267" t="s">
        <v>216</v>
      </c>
      <c r="D58" s="222" t="s">
        <v>208</v>
      </c>
      <c r="E58" s="228">
        <v>45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22">
        <v>4.8999999999999998E-4</v>
      </c>
      <c r="O58" s="222">
        <f>ROUND(E58*N58,5)</f>
        <v>2.205E-2</v>
      </c>
      <c r="P58" s="222">
        <v>0.04</v>
      </c>
      <c r="Q58" s="222">
        <f>ROUND(E58*P58,5)</f>
        <v>1.8</v>
      </c>
      <c r="R58" s="222"/>
      <c r="S58" s="222"/>
      <c r="T58" s="223">
        <v>0.66800000000000004</v>
      </c>
      <c r="U58" s="222">
        <f>ROUND(E58*T58,2)</f>
        <v>30.06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156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23</v>
      </c>
      <c r="B59" s="220" t="s">
        <v>217</v>
      </c>
      <c r="C59" s="267" t="s">
        <v>218</v>
      </c>
      <c r="D59" s="222" t="s">
        <v>208</v>
      </c>
      <c r="E59" s="228">
        <v>20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22">
        <v>4.8999999999999998E-4</v>
      </c>
      <c r="O59" s="222">
        <f>ROUND(E59*N59,5)</f>
        <v>9.7999999999999997E-3</v>
      </c>
      <c r="P59" s="222">
        <v>8.9999999999999993E-3</v>
      </c>
      <c r="Q59" s="222">
        <f>ROUND(E59*P59,5)</f>
        <v>0.18</v>
      </c>
      <c r="R59" s="222"/>
      <c r="S59" s="222"/>
      <c r="T59" s="223">
        <v>0.247</v>
      </c>
      <c r="U59" s="222">
        <f>ROUND(E59*T59,2)</f>
        <v>4.9400000000000004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156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13">
        <v>24</v>
      </c>
      <c r="B60" s="220" t="s">
        <v>219</v>
      </c>
      <c r="C60" s="267" t="s">
        <v>220</v>
      </c>
      <c r="D60" s="222" t="s">
        <v>155</v>
      </c>
      <c r="E60" s="228">
        <v>154.18907999999999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3.9860000000000002</v>
      </c>
      <c r="U60" s="222">
        <f>ROUND(E60*T60,2)</f>
        <v>614.6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148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/>
      <c r="B61" s="220"/>
      <c r="C61" s="269" t="s">
        <v>221</v>
      </c>
      <c r="D61" s="225"/>
      <c r="E61" s="230">
        <v>154.18907999999999</v>
      </c>
      <c r="F61" s="233"/>
      <c r="G61" s="233"/>
      <c r="H61" s="233"/>
      <c r="I61" s="233"/>
      <c r="J61" s="233"/>
      <c r="K61" s="233"/>
      <c r="L61" s="233"/>
      <c r="M61" s="233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152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25</v>
      </c>
      <c r="B62" s="220" t="s">
        <v>222</v>
      </c>
      <c r="C62" s="267" t="s">
        <v>223</v>
      </c>
      <c r="D62" s="222" t="s">
        <v>155</v>
      </c>
      <c r="E62" s="228">
        <v>154.18907999999999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0</v>
      </c>
      <c r="U62" s="222">
        <f>ROUND(E62*T62,2)</f>
        <v>0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156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14" t="s">
        <v>143</v>
      </c>
      <c r="B63" s="221" t="s">
        <v>76</v>
      </c>
      <c r="C63" s="270" t="s">
        <v>77</v>
      </c>
      <c r="D63" s="226"/>
      <c r="E63" s="231"/>
      <c r="F63" s="236"/>
      <c r="G63" s="236">
        <f>SUMIF(AE64:AE65,"&lt;&gt;NOR",G64:G65)</f>
        <v>0</v>
      </c>
      <c r="H63" s="236"/>
      <c r="I63" s="236">
        <f>SUM(I64:I65)</f>
        <v>0</v>
      </c>
      <c r="J63" s="236"/>
      <c r="K63" s="236">
        <f>SUM(K64:K65)</f>
        <v>0</v>
      </c>
      <c r="L63" s="236"/>
      <c r="M63" s="236">
        <f>SUM(M64:M65)</f>
        <v>0</v>
      </c>
      <c r="N63" s="226"/>
      <c r="O63" s="226">
        <f>SUM(O64:O65)</f>
        <v>0</v>
      </c>
      <c r="P63" s="226"/>
      <c r="Q63" s="226">
        <f>SUM(Q64:Q65)</f>
        <v>0</v>
      </c>
      <c r="R63" s="226"/>
      <c r="S63" s="226"/>
      <c r="T63" s="227"/>
      <c r="U63" s="226">
        <f>SUM(U64:U65)</f>
        <v>58.46</v>
      </c>
      <c r="AE63" t="s">
        <v>144</v>
      </c>
    </row>
    <row r="64" spans="1:60" outlineLevel="1" x14ac:dyDescent="0.2">
      <c r="A64" s="213">
        <v>26</v>
      </c>
      <c r="B64" s="220" t="s">
        <v>224</v>
      </c>
      <c r="C64" s="267" t="s">
        <v>225</v>
      </c>
      <c r="D64" s="222" t="s">
        <v>155</v>
      </c>
      <c r="E64" s="228">
        <v>190.43340000000001</v>
      </c>
      <c r="F64" s="232"/>
      <c r="G64" s="233">
        <f>ROUND(E64*F64,2)</f>
        <v>0</v>
      </c>
      <c r="H64" s="232"/>
      <c r="I64" s="233">
        <f>ROUND(E64*H64,2)</f>
        <v>0</v>
      </c>
      <c r="J64" s="232"/>
      <c r="K64" s="233">
        <f>ROUND(E64*J64,2)</f>
        <v>0</v>
      </c>
      <c r="L64" s="233">
        <v>21</v>
      </c>
      <c r="M64" s="233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0.307</v>
      </c>
      <c r="U64" s="222">
        <f>ROUND(E64*T64,2)</f>
        <v>58.46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156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13"/>
      <c r="B65" s="220"/>
      <c r="C65" s="269" t="s">
        <v>226</v>
      </c>
      <c r="D65" s="225"/>
      <c r="E65" s="230">
        <v>190.43340000000001</v>
      </c>
      <c r="F65" s="233"/>
      <c r="G65" s="233"/>
      <c r="H65" s="233"/>
      <c r="I65" s="233"/>
      <c r="J65" s="233"/>
      <c r="K65" s="233"/>
      <c r="L65" s="233"/>
      <c r="M65" s="233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152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14" t="s">
        <v>143</v>
      </c>
      <c r="B66" s="221" t="s">
        <v>78</v>
      </c>
      <c r="C66" s="270" t="s">
        <v>79</v>
      </c>
      <c r="D66" s="226"/>
      <c r="E66" s="231"/>
      <c r="F66" s="236"/>
      <c r="G66" s="236">
        <f>SUMIF(AE67:AE71,"&lt;&gt;NOR",G67:G71)</f>
        <v>0</v>
      </c>
      <c r="H66" s="236"/>
      <c r="I66" s="236">
        <f>SUM(I67:I71)</f>
        <v>0</v>
      </c>
      <c r="J66" s="236"/>
      <c r="K66" s="236">
        <f>SUM(K67:K71)</f>
        <v>0</v>
      </c>
      <c r="L66" s="236"/>
      <c r="M66" s="236">
        <f>SUM(M67:M71)</f>
        <v>0</v>
      </c>
      <c r="N66" s="226"/>
      <c r="O66" s="226">
        <f>SUM(O67:O71)</f>
        <v>6.8061499999999997</v>
      </c>
      <c r="P66" s="226"/>
      <c r="Q66" s="226">
        <f>SUM(Q67:Q71)</f>
        <v>0</v>
      </c>
      <c r="R66" s="226"/>
      <c r="S66" s="226"/>
      <c r="T66" s="227"/>
      <c r="U66" s="226">
        <f>SUM(U67:U71)</f>
        <v>340.61</v>
      </c>
      <c r="AE66" t="s">
        <v>144</v>
      </c>
    </row>
    <row r="67" spans="1:60" ht="22.5" outlineLevel="1" x14ac:dyDescent="0.2">
      <c r="A67" s="213">
        <v>27</v>
      </c>
      <c r="B67" s="220" t="s">
        <v>227</v>
      </c>
      <c r="C67" s="267" t="s">
        <v>228</v>
      </c>
      <c r="D67" s="222" t="s">
        <v>159</v>
      </c>
      <c r="E67" s="228">
        <v>86.281999999999996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22">
        <v>6.5300000000000002E-3</v>
      </c>
      <c r="O67" s="222">
        <f>ROUND(E67*N67,5)</f>
        <v>0.56342000000000003</v>
      </c>
      <c r="P67" s="222">
        <v>0</v>
      </c>
      <c r="Q67" s="222">
        <f>ROUND(E67*P67,5)</f>
        <v>0</v>
      </c>
      <c r="R67" s="222"/>
      <c r="S67" s="222"/>
      <c r="T67" s="223">
        <v>0.10195</v>
      </c>
      <c r="U67" s="222">
        <f>ROUND(E67*T67,2)</f>
        <v>8.8000000000000007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148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20"/>
      <c r="C68" s="269" t="s">
        <v>229</v>
      </c>
      <c r="D68" s="225"/>
      <c r="E68" s="230">
        <v>86.281999999999996</v>
      </c>
      <c r="F68" s="233"/>
      <c r="G68" s="233"/>
      <c r="H68" s="233"/>
      <c r="I68" s="233"/>
      <c r="J68" s="233"/>
      <c r="K68" s="233"/>
      <c r="L68" s="233"/>
      <c r="M68" s="233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152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13">
        <v>28</v>
      </c>
      <c r="B69" s="220" t="s">
        <v>230</v>
      </c>
      <c r="C69" s="267" t="s">
        <v>231</v>
      </c>
      <c r="D69" s="222" t="s">
        <v>159</v>
      </c>
      <c r="E69" s="228">
        <v>1182.336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22">
        <v>5.2700000000000004E-3</v>
      </c>
      <c r="O69" s="222">
        <f>ROUND(E69*N69,5)</f>
        <v>6.2309099999999997</v>
      </c>
      <c r="P69" s="222">
        <v>0</v>
      </c>
      <c r="Q69" s="222">
        <f>ROUND(E69*P69,5)</f>
        <v>0</v>
      </c>
      <c r="R69" s="222"/>
      <c r="S69" s="222"/>
      <c r="T69" s="223">
        <v>0.19064</v>
      </c>
      <c r="U69" s="222">
        <f>ROUND(E69*T69,2)</f>
        <v>225.4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148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20"/>
      <c r="C70" s="269" t="s">
        <v>232</v>
      </c>
      <c r="D70" s="225"/>
      <c r="E70" s="230">
        <v>1182.336</v>
      </c>
      <c r="F70" s="233"/>
      <c r="G70" s="233"/>
      <c r="H70" s="233"/>
      <c r="I70" s="233"/>
      <c r="J70" s="233"/>
      <c r="K70" s="233"/>
      <c r="L70" s="233"/>
      <c r="M70" s="233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152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13">
        <v>29</v>
      </c>
      <c r="B71" s="220" t="s">
        <v>233</v>
      </c>
      <c r="C71" s="267" t="s">
        <v>234</v>
      </c>
      <c r="D71" s="222" t="s">
        <v>159</v>
      </c>
      <c r="E71" s="228">
        <v>591.16800000000001</v>
      </c>
      <c r="F71" s="232"/>
      <c r="G71" s="233">
        <f>ROUND(E71*F71,2)</f>
        <v>0</v>
      </c>
      <c r="H71" s="232"/>
      <c r="I71" s="233">
        <f>ROUND(E71*H71,2)</f>
        <v>0</v>
      </c>
      <c r="J71" s="232"/>
      <c r="K71" s="233">
        <f>ROUND(E71*J71,2)</f>
        <v>0</v>
      </c>
      <c r="L71" s="233">
        <v>21</v>
      </c>
      <c r="M71" s="233">
        <f>G71*(1+L71/100)</f>
        <v>0</v>
      </c>
      <c r="N71" s="222">
        <v>2.0000000000000002E-5</v>
      </c>
      <c r="O71" s="222">
        <f>ROUND(E71*N71,5)</f>
        <v>1.1820000000000001E-2</v>
      </c>
      <c r="P71" s="222">
        <v>0</v>
      </c>
      <c r="Q71" s="222">
        <f>ROUND(E71*P71,5)</f>
        <v>0</v>
      </c>
      <c r="R71" s="222"/>
      <c r="S71" s="222"/>
      <c r="T71" s="223">
        <v>0.18</v>
      </c>
      <c r="U71" s="222">
        <f>ROUND(E71*T71,2)</f>
        <v>106.41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156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14" t="s">
        <v>143</v>
      </c>
      <c r="B72" s="221" t="s">
        <v>80</v>
      </c>
      <c r="C72" s="270" t="s">
        <v>81</v>
      </c>
      <c r="D72" s="226"/>
      <c r="E72" s="231"/>
      <c r="F72" s="236"/>
      <c r="G72" s="236">
        <f>SUMIF(AE73:AE77,"&lt;&gt;NOR",G73:G77)</f>
        <v>0</v>
      </c>
      <c r="H72" s="236"/>
      <c r="I72" s="236">
        <f>SUM(I73:I77)</f>
        <v>0</v>
      </c>
      <c r="J72" s="236"/>
      <c r="K72" s="236">
        <f>SUM(K73:K77)</f>
        <v>0</v>
      </c>
      <c r="L72" s="236"/>
      <c r="M72" s="236">
        <f>SUM(M73:M77)</f>
        <v>0</v>
      </c>
      <c r="N72" s="226"/>
      <c r="O72" s="226">
        <f>SUM(O73:O77)</f>
        <v>6.4219999999999999E-2</v>
      </c>
      <c r="P72" s="226"/>
      <c r="Q72" s="226">
        <f>SUM(Q73:Q77)</f>
        <v>0</v>
      </c>
      <c r="R72" s="226"/>
      <c r="S72" s="226"/>
      <c r="T72" s="227"/>
      <c r="U72" s="226">
        <f>SUM(U73:U77)</f>
        <v>41.71</v>
      </c>
      <c r="AE72" t="s">
        <v>144</v>
      </c>
    </row>
    <row r="73" spans="1:60" outlineLevel="1" x14ac:dyDescent="0.2">
      <c r="A73" s="213">
        <v>30</v>
      </c>
      <c r="B73" s="220" t="s">
        <v>235</v>
      </c>
      <c r="C73" s="267" t="s">
        <v>236</v>
      </c>
      <c r="D73" s="222" t="s">
        <v>208</v>
      </c>
      <c r="E73" s="228">
        <v>37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22">
        <v>1.31E-3</v>
      </c>
      <c r="O73" s="222">
        <f>ROUND(E73*N73,5)</f>
        <v>4.8469999999999999E-2</v>
      </c>
      <c r="P73" s="222">
        <v>0</v>
      </c>
      <c r="Q73" s="222">
        <f>ROUND(E73*P73,5)</f>
        <v>0</v>
      </c>
      <c r="R73" s="222"/>
      <c r="S73" s="222"/>
      <c r="T73" s="223">
        <v>0.79898999999999998</v>
      </c>
      <c r="U73" s="222">
        <f>ROUND(E73*T73,2)</f>
        <v>29.56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148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/>
      <c r="B74" s="220"/>
      <c r="C74" s="269" t="s">
        <v>237</v>
      </c>
      <c r="D74" s="225"/>
      <c r="E74" s="230">
        <v>37</v>
      </c>
      <c r="F74" s="233"/>
      <c r="G74" s="233"/>
      <c r="H74" s="233"/>
      <c r="I74" s="233"/>
      <c r="J74" s="233"/>
      <c r="K74" s="233"/>
      <c r="L74" s="233"/>
      <c r="M74" s="233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152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>
        <v>31</v>
      </c>
      <c r="B75" s="220" t="s">
        <v>238</v>
      </c>
      <c r="C75" s="267" t="s">
        <v>239</v>
      </c>
      <c r="D75" s="222" t="s">
        <v>208</v>
      </c>
      <c r="E75" s="228">
        <v>33.5</v>
      </c>
      <c r="F75" s="232"/>
      <c r="G75" s="233">
        <f>ROUND(E75*F75,2)</f>
        <v>0</v>
      </c>
      <c r="H75" s="232"/>
      <c r="I75" s="233">
        <f>ROUND(E75*H75,2)</f>
        <v>0</v>
      </c>
      <c r="J75" s="232"/>
      <c r="K75" s="233">
        <f>ROUND(E75*J75,2)</f>
        <v>0</v>
      </c>
      <c r="L75" s="233">
        <v>21</v>
      </c>
      <c r="M75" s="233">
        <f>G75*(1+L75/100)</f>
        <v>0</v>
      </c>
      <c r="N75" s="222">
        <v>4.6999999999999999E-4</v>
      </c>
      <c r="O75" s="222">
        <f>ROUND(E75*N75,5)</f>
        <v>1.575E-2</v>
      </c>
      <c r="P75" s="222">
        <v>0</v>
      </c>
      <c r="Q75" s="222">
        <f>ROUND(E75*P75,5)</f>
        <v>0</v>
      </c>
      <c r="R75" s="222"/>
      <c r="S75" s="222"/>
      <c r="T75" s="223">
        <v>0.35970999999999997</v>
      </c>
      <c r="U75" s="222">
        <f>ROUND(E75*T75,2)</f>
        <v>12.05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148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13"/>
      <c r="B76" s="220"/>
      <c r="C76" s="269" t="s">
        <v>240</v>
      </c>
      <c r="D76" s="225"/>
      <c r="E76" s="230">
        <v>33.5</v>
      </c>
      <c r="F76" s="233"/>
      <c r="G76" s="233"/>
      <c r="H76" s="233"/>
      <c r="I76" s="233"/>
      <c r="J76" s="233"/>
      <c r="K76" s="233"/>
      <c r="L76" s="233"/>
      <c r="M76" s="233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152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>
        <v>32</v>
      </c>
      <c r="B77" s="220" t="s">
        <v>241</v>
      </c>
      <c r="C77" s="267" t="s">
        <v>242</v>
      </c>
      <c r="D77" s="222" t="s">
        <v>155</v>
      </c>
      <c r="E77" s="228">
        <v>6.4210000000000003E-2</v>
      </c>
      <c r="F77" s="232"/>
      <c r="G77" s="233">
        <f>ROUND(E77*F77,2)</f>
        <v>0</v>
      </c>
      <c r="H77" s="232"/>
      <c r="I77" s="233">
        <f>ROUND(E77*H77,2)</f>
        <v>0</v>
      </c>
      <c r="J77" s="232"/>
      <c r="K77" s="233">
        <f>ROUND(E77*J77,2)</f>
        <v>0</v>
      </c>
      <c r="L77" s="233">
        <v>21</v>
      </c>
      <c r="M77" s="233">
        <f>G77*(1+L77/100)</f>
        <v>0</v>
      </c>
      <c r="N77" s="222">
        <v>0</v>
      </c>
      <c r="O77" s="222">
        <f>ROUND(E77*N77,5)</f>
        <v>0</v>
      </c>
      <c r="P77" s="222">
        <v>0</v>
      </c>
      <c r="Q77" s="222">
        <f>ROUND(E77*P77,5)</f>
        <v>0</v>
      </c>
      <c r="R77" s="222"/>
      <c r="S77" s="222"/>
      <c r="T77" s="223">
        <v>1.5229999999999999</v>
      </c>
      <c r="U77" s="222">
        <f>ROUND(E77*T77,2)</f>
        <v>0.1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156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14" t="s">
        <v>143</v>
      </c>
      <c r="B78" s="221" t="s">
        <v>82</v>
      </c>
      <c r="C78" s="270" t="s">
        <v>83</v>
      </c>
      <c r="D78" s="226"/>
      <c r="E78" s="231"/>
      <c r="F78" s="236"/>
      <c r="G78" s="236">
        <f>SUMIF(AE79:AE84,"&lt;&gt;NOR",G79:G84)</f>
        <v>0</v>
      </c>
      <c r="H78" s="236"/>
      <c r="I78" s="236">
        <f>SUM(I79:I84)</f>
        <v>0</v>
      </c>
      <c r="J78" s="236"/>
      <c r="K78" s="236">
        <f>SUM(K79:K84)</f>
        <v>0</v>
      </c>
      <c r="L78" s="236"/>
      <c r="M78" s="236">
        <f>SUM(M79:M84)</f>
        <v>0</v>
      </c>
      <c r="N78" s="226"/>
      <c r="O78" s="226">
        <f>SUM(O79:O84)</f>
        <v>0.82981000000000005</v>
      </c>
      <c r="P78" s="226"/>
      <c r="Q78" s="226">
        <f>SUM(Q79:Q84)</f>
        <v>0</v>
      </c>
      <c r="R78" s="226"/>
      <c r="S78" s="226"/>
      <c r="T78" s="227"/>
      <c r="U78" s="226">
        <f>SUM(U79:U84)</f>
        <v>142.89999999999998</v>
      </c>
      <c r="AE78" t="s">
        <v>144</v>
      </c>
    </row>
    <row r="79" spans="1:60" outlineLevel="1" x14ac:dyDescent="0.2">
      <c r="A79" s="213">
        <v>33</v>
      </c>
      <c r="B79" s="220" t="s">
        <v>243</v>
      </c>
      <c r="C79" s="267" t="s">
        <v>244</v>
      </c>
      <c r="D79" s="222" t="s">
        <v>208</v>
      </c>
      <c r="E79" s="228">
        <v>29.4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22">
        <v>5.77E-3</v>
      </c>
      <c r="O79" s="222">
        <f>ROUND(E79*N79,5)</f>
        <v>0.16964000000000001</v>
      </c>
      <c r="P79" s="222">
        <v>0</v>
      </c>
      <c r="Q79" s="222">
        <f>ROUND(E79*P79,5)</f>
        <v>0</v>
      </c>
      <c r="R79" s="222"/>
      <c r="S79" s="222"/>
      <c r="T79" s="223">
        <v>0.97723000000000004</v>
      </c>
      <c r="U79" s="222">
        <f>ROUND(E79*T79,2)</f>
        <v>28.73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148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/>
      <c r="B80" s="220"/>
      <c r="C80" s="269" t="s">
        <v>245</v>
      </c>
      <c r="D80" s="225"/>
      <c r="E80" s="230">
        <v>29.4</v>
      </c>
      <c r="F80" s="233"/>
      <c r="G80" s="233"/>
      <c r="H80" s="233"/>
      <c r="I80" s="233"/>
      <c r="J80" s="233"/>
      <c r="K80" s="233"/>
      <c r="L80" s="233"/>
      <c r="M80" s="233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152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34</v>
      </c>
      <c r="B81" s="220" t="s">
        <v>246</v>
      </c>
      <c r="C81" s="267" t="s">
        <v>247</v>
      </c>
      <c r="D81" s="222" t="s">
        <v>208</v>
      </c>
      <c r="E81" s="228">
        <v>50.9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22">
        <v>4.3099999999999996E-3</v>
      </c>
      <c r="O81" s="222">
        <f>ROUND(E81*N81,5)</f>
        <v>0.21937999999999999</v>
      </c>
      <c r="P81" s="222">
        <v>0</v>
      </c>
      <c r="Q81" s="222">
        <f>ROUND(E81*P81,5)</f>
        <v>0</v>
      </c>
      <c r="R81" s="222"/>
      <c r="S81" s="222"/>
      <c r="T81" s="223">
        <v>0.74017999999999995</v>
      </c>
      <c r="U81" s="222">
        <f>ROUND(E81*T81,2)</f>
        <v>37.68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148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13"/>
      <c r="B82" s="220"/>
      <c r="C82" s="269" t="s">
        <v>248</v>
      </c>
      <c r="D82" s="225"/>
      <c r="E82" s="230">
        <v>50.9</v>
      </c>
      <c r="F82" s="233"/>
      <c r="G82" s="233"/>
      <c r="H82" s="233"/>
      <c r="I82" s="233"/>
      <c r="J82" s="233"/>
      <c r="K82" s="233"/>
      <c r="L82" s="233"/>
      <c r="M82" s="233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152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3">
        <v>35</v>
      </c>
      <c r="B83" s="220" t="s">
        <v>249</v>
      </c>
      <c r="C83" s="267" t="s">
        <v>250</v>
      </c>
      <c r="D83" s="222" t="s">
        <v>208</v>
      </c>
      <c r="E83" s="228">
        <v>101.8</v>
      </c>
      <c r="F83" s="232"/>
      <c r="G83" s="233">
        <f>ROUND(E83*F83,2)</f>
        <v>0</v>
      </c>
      <c r="H83" s="232"/>
      <c r="I83" s="233">
        <f>ROUND(E83*H83,2)</f>
        <v>0</v>
      </c>
      <c r="J83" s="232"/>
      <c r="K83" s="233">
        <f>ROUND(E83*J83,2)</f>
        <v>0</v>
      </c>
      <c r="L83" s="233">
        <v>21</v>
      </c>
      <c r="M83" s="233">
        <f>G83*(1+L83/100)</f>
        <v>0</v>
      </c>
      <c r="N83" s="222">
        <v>4.3299999999999996E-3</v>
      </c>
      <c r="O83" s="222">
        <f>ROUND(E83*N83,5)</f>
        <v>0.44079000000000002</v>
      </c>
      <c r="P83" s="222">
        <v>0</v>
      </c>
      <c r="Q83" s="222">
        <f>ROUND(E83*P83,5)</f>
        <v>0</v>
      </c>
      <c r="R83" s="222"/>
      <c r="S83" s="222"/>
      <c r="T83" s="223">
        <v>0.74019999999999997</v>
      </c>
      <c r="U83" s="222">
        <f>ROUND(E83*T83,2)</f>
        <v>75.349999999999994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148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>
        <v>36</v>
      </c>
      <c r="B84" s="220" t="s">
        <v>251</v>
      </c>
      <c r="C84" s="267" t="s">
        <v>252</v>
      </c>
      <c r="D84" s="222" t="s">
        <v>155</v>
      </c>
      <c r="E84" s="228">
        <v>0.82921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22">
        <v>0</v>
      </c>
      <c r="O84" s="222">
        <f>ROUND(E84*N84,5)</f>
        <v>0</v>
      </c>
      <c r="P84" s="222">
        <v>0</v>
      </c>
      <c r="Q84" s="222">
        <f>ROUND(E84*P84,5)</f>
        <v>0</v>
      </c>
      <c r="R84" s="222"/>
      <c r="S84" s="222"/>
      <c r="T84" s="223">
        <v>1.3740000000000001</v>
      </c>
      <c r="U84" s="222">
        <f>ROUND(E84*T84,2)</f>
        <v>1.1399999999999999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156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214" t="s">
        <v>143</v>
      </c>
      <c r="B85" s="221" t="s">
        <v>84</v>
      </c>
      <c r="C85" s="270" t="s">
        <v>85</v>
      </c>
      <c r="D85" s="226"/>
      <c r="E85" s="231"/>
      <c r="F85" s="236"/>
      <c r="G85" s="236">
        <f>SUMIF(AE86:AE94,"&lt;&gt;NOR",G86:G94)</f>
        <v>0</v>
      </c>
      <c r="H85" s="236"/>
      <c r="I85" s="236">
        <f>SUM(I86:I94)</f>
        <v>0</v>
      </c>
      <c r="J85" s="236"/>
      <c r="K85" s="236">
        <f>SUM(K86:K94)</f>
        <v>0</v>
      </c>
      <c r="L85" s="236"/>
      <c r="M85" s="236">
        <f>SUM(M86:M94)</f>
        <v>0</v>
      </c>
      <c r="N85" s="226"/>
      <c r="O85" s="226">
        <f>SUM(O86:O94)</f>
        <v>0.58221000000000001</v>
      </c>
      <c r="P85" s="226"/>
      <c r="Q85" s="226">
        <f>SUM(Q86:Q94)</f>
        <v>0</v>
      </c>
      <c r="R85" s="226"/>
      <c r="S85" s="226"/>
      <c r="T85" s="227"/>
      <c r="U85" s="226">
        <f>SUM(U86:U94)</f>
        <v>52.18</v>
      </c>
      <c r="AE85" t="s">
        <v>144</v>
      </c>
    </row>
    <row r="86" spans="1:60" outlineLevel="1" x14ac:dyDescent="0.2">
      <c r="A86" s="213">
        <v>37</v>
      </c>
      <c r="B86" s="220" t="s">
        <v>253</v>
      </c>
      <c r="C86" s="267" t="s">
        <v>254</v>
      </c>
      <c r="D86" s="222" t="s">
        <v>255</v>
      </c>
      <c r="E86" s="228">
        <v>9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22">
        <v>1.421E-2</v>
      </c>
      <c r="O86" s="222">
        <f>ROUND(E86*N86,5)</f>
        <v>0.12789</v>
      </c>
      <c r="P86" s="222">
        <v>0</v>
      </c>
      <c r="Q86" s="222">
        <f>ROUND(E86*P86,5)</f>
        <v>0</v>
      </c>
      <c r="R86" s="222"/>
      <c r="S86" s="222"/>
      <c r="T86" s="223">
        <v>1.1890000000000001</v>
      </c>
      <c r="U86" s="222">
        <f>ROUND(E86*T86,2)</f>
        <v>10.7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156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>
        <v>38</v>
      </c>
      <c r="B87" s="220" t="s">
        <v>256</v>
      </c>
      <c r="C87" s="267" t="s">
        <v>257</v>
      </c>
      <c r="D87" s="222" t="s">
        <v>255</v>
      </c>
      <c r="E87" s="228">
        <v>1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22">
        <v>1.444E-2</v>
      </c>
      <c r="O87" s="222">
        <f>ROUND(E87*N87,5)</f>
        <v>1.444E-2</v>
      </c>
      <c r="P87" s="222">
        <v>0</v>
      </c>
      <c r="Q87" s="222">
        <f>ROUND(E87*P87,5)</f>
        <v>0</v>
      </c>
      <c r="R87" s="222"/>
      <c r="S87" s="222"/>
      <c r="T87" s="223">
        <v>1.25</v>
      </c>
      <c r="U87" s="222">
        <f>ROUND(E87*T87,2)</f>
        <v>1.25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156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>
        <v>39</v>
      </c>
      <c r="B88" s="220" t="s">
        <v>258</v>
      </c>
      <c r="C88" s="267" t="s">
        <v>259</v>
      </c>
      <c r="D88" s="222" t="s">
        <v>255</v>
      </c>
      <c r="E88" s="228">
        <v>9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22">
        <v>1.2E-2</v>
      </c>
      <c r="O88" s="222">
        <f>ROUND(E88*N88,5)</f>
        <v>0.108</v>
      </c>
      <c r="P88" s="222">
        <v>0</v>
      </c>
      <c r="Q88" s="222">
        <f>ROUND(E88*P88,5)</f>
        <v>0</v>
      </c>
      <c r="R88" s="222"/>
      <c r="S88" s="222"/>
      <c r="T88" s="223">
        <v>0.378</v>
      </c>
      <c r="U88" s="222">
        <f>ROUND(E88*T88,2)</f>
        <v>3.4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156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>
        <v>40</v>
      </c>
      <c r="B89" s="220" t="s">
        <v>260</v>
      </c>
      <c r="C89" s="267" t="s">
        <v>261</v>
      </c>
      <c r="D89" s="222" t="s">
        <v>180</v>
      </c>
      <c r="E89" s="228">
        <v>9</v>
      </c>
      <c r="F89" s="232"/>
      <c r="G89" s="233">
        <f>ROUND(E89*F89,2)</f>
        <v>0</v>
      </c>
      <c r="H89" s="232"/>
      <c r="I89" s="233">
        <f>ROUND(E89*H89,2)</f>
        <v>0</v>
      </c>
      <c r="J89" s="232"/>
      <c r="K89" s="233">
        <f>ROUND(E89*J89,2)</f>
        <v>0</v>
      </c>
      <c r="L89" s="233">
        <v>21</v>
      </c>
      <c r="M89" s="233">
        <f>G89*(1+L89/100)</f>
        <v>0</v>
      </c>
      <c r="N89" s="222">
        <v>2.962E-2</v>
      </c>
      <c r="O89" s="222">
        <f>ROUND(E89*N89,5)</f>
        <v>0.26657999999999998</v>
      </c>
      <c r="P89" s="222">
        <v>0</v>
      </c>
      <c r="Q89" s="222">
        <f>ROUND(E89*P89,5)</f>
        <v>0</v>
      </c>
      <c r="R89" s="222"/>
      <c r="S89" s="222"/>
      <c r="T89" s="223">
        <v>2.6510899999999999</v>
      </c>
      <c r="U89" s="222">
        <f>ROUND(E89*T89,2)</f>
        <v>23.86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148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13">
        <v>41</v>
      </c>
      <c r="B90" s="220" t="s">
        <v>262</v>
      </c>
      <c r="C90" s="267" t="s">
        <v>263</v>
      </c>
      <c r="D90" s="222" t="s">
        <v>180</v>
      </c>
      <c r="E90" s="228">
        <v>10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22">
        <v>2.8999999999999998E-3</v>
      </c>
      <c r="O90" s="222">
        <f>ROUND(E90*N90,5)</f>
        <v>2.9000000000000001E-2</v>
      </c>
      <c r="P90" s="222">
        <v>0</v>
      </c>
      <c r="Q90" s="222">
        <f>ROUND(E90*P90,5)</f>
        <v>0</v>
      </c>
      <c r="R90" s="222"/>
      <c r="S90" s="222"/>
      <c r="T90" s="223">
        <v>0.55500000000000005</v>
      </c>
      <c r="U90" s="222">
        <f>ROUND(E90*T90,2)</f>
        <v>5.55</v>
      </c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156</v>
      </c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>
        <v>42</v>
      </c>
      <c r="B91" s="220" t="s">
        <v>264</v>
      </c>
      <c r="C91" s="267" t="s">
        <v>265</v>
      </c>
      <c r="D91" s="222" t="s">
        <v>255</v>
      </c>
      <c r="E91" s="228">
        <v>1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22">
        <v>1.9E-2</v>
      </c>
      <c r="O91" s="222">
        <f>ROUND(E91*N91,5)</f>
        <v>1.9E-2</v>
      </c>
      <c r="P91" s="222">
        <v>0</v>
      </c>
      <c r="Q91" s="222">
        <f>ROUND(E91*P91,5)</f>
        <v>0</v>
      </c>
      <c r="R91" s="222"/>
      <c r="S91" s="222"/>
      <c r="T91" s="223">
        <v>0.97299999999999998</v>
      </c>
      <c r="U91" s="222">
        <f>ROUND(E91*T91,2)</f>
        <v>0.97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156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>
        <v>43</v>
      </c>
      <c r="B92" s="220" t="s">
        <v>266</v>
      </c>
      <c r="C92" s="267" t="s">
        <v>267</v>
      </c>
      <c r="D92" s="222" t="s">
        <v>255</v>
      </c>
      <c r="E92" s="228">
        <v>1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21</v>
      </c>
      <c r="M92" s="233">
        <f>G92*(1+L92/100)</f>
        <v>0</v>
      </c>
      <c r="N92" s="222">
        <v>1.1000000000000001E-3</v>
      </c>
      <c r="O92" s="222">
        <f>ROUND(E92*N92,5)</f>
        <v>1.1000000000000001E-3</v>
      </c>
      <c r="P92" s="222">
        <v>0</v>
      </c>
      <c r="Q92" s="222">
        <f>ROUND(E92*P92,5)</f>
        <v>0</v>
      </c>
      <c r="R92" s="222"/>
      <c r="S92" s="222"/>
      <c r="T92" s="223">
        <v>1</v>
      </c>
      <c r="U92" s="222">
        <f>ROUND(E92*T92,2)</f>
        <v>1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156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>
        <v>44</v>
      </c>
      <c r="B93" s="220" t="s">
        <v>268</v>
      </c>
      <c r="C93" s="267" t="s">
        <v>269</v>
      </c>
      <c r="D93" s="222" t="s">
        <v>255</v>
      </c>
      <c r="E93" s="228">
        <v>9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22">
        <v>1.8E-3</v>
      </c>
      <c r="O93" s="222">
        <f>ROUND(E93*N93,5)</f>
        <v>1.6199999999999999E-2</v>
      </c>
      <c r="P93" s="222">
        <v>0</v>
      </c>
      <c r="Q93" s="222">
        <f>ROUND(E93*P93,5)</f>
        <v>0</v>
      </c>
      <c r="R93" s="222"/>
      <c r="S93" s="222"/>
      <c r="T93" s="223">
        <v>0.5</v>
      </c>
      <c r="U93" s="222">
        <f>ROUND(E93*T93,2)</f>
        <v>4.5</v>
      </c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156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13">
        <v>45</v>
      </c>
      <c r="B94" s="220" t="s">
        <v>270</v>
      </c>
      <c r="C94" s="267" t="s">
        <v>271</v>
      </c>
      <c r="D94" s="222" t="s">
        <v>155</v>
      </c>
      <c r="E94" s="228">
        <v>0.58221000000000001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22">
        <v>0</v>
      </c>
      <c r="O94" s="222">
        <f>ROUND(E94*N94,5)</f>
        <v>0</v>
      </c>
      <c r="P94" s="222">
        <v>0</v>
      </c>
      <c r="Q94" s="222">
        <f>ROUND(E94*P94,5)</f>
        <v>0</v>
      </c>
      <c r="R94" s="222"/>
      <c r="S94" s="222"/>
      <c r="T94" s="223">
        <v>1.629</v>
      </c>
      <c r="U94" s="222">
        <f>ROUND(E94*T94,2)</f>
        <v>0.95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156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14" t="s">
        <v>143</v>
      </c>
      <c r="B95" s="221" t="s">
        <v>86</v>
      </c>
      <c r="C95" s="270" t="s">
        <v>87</v>
      </c>
      <c r="D95" s="226"/>
      <c r="E95" s="231"/>
      <c r="F95" s="236"/>
      <c r="G95" s="236">
        <f>SUMIF(AE96:AE100,"&lt;&gt;NOR",G96:G100)</f>
        <v>0</v>
      </c>
      <c r="H95" s="236"/>
      <c r="I95" s="236">
        <f>SUM(I96:I100)</f>
        <v>0</v>
      </c>
      <c r="J95" s="236"/>
      <c r="K95" s="236">
        <f>SUM(K96:K100)</f>
        <v>0</v>
      </c>
      <c r="L95" s="236"/>
      <c r="M95" s="236">
        <f>SUM(M96:M100)</f>
        <v>0</v>
      </c>
      <c r="N95" s="226"/>
      <c r="O95" s="226">
        <f>SUM(O96:O100)</f>
        <v>0.23272999999999999</v>
      </c>
      <c r="P95" s="226"/>
      <c r="Q95" s="226">
        <f>SUM(Q96:Q100)</f>
        <v>0</v>
      </c>
      <c r="R95" s="226"/>
      <c r="S95" s="226"/>
      <c r="T95" s="227"/>
      <c r="U95" s="226">
        <f>SUM(U96:U100)</f>
        <v>32.75</v>
      </c>
      <c r="AE95" t="s">
        <v>144</v>
      </c>
    </row>
    <row r="96" spans="1:60" outlineLevel="1" x14ac:dyDescent="0.2">
      <c r="A96" s="213">
        <v>46</v>
      </c>
      <c r="B96" s="220" t="s">
        <v>272</v>
      </c>
      <c r="C96" s="267" t="s">
        <v>273</v>
      </c>
      <c r="D96" s="222" t="s">
        <v>255</v>
      </c>
      <c r="E96" s="228">
        <v>9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22">
        <v>0.01</v>
      </c>
      <c r="O96" s="222">
        <f>ROUND(E96*N96,5)</f>
        <v>0.09</v>
      </c>
      <c r="P96" s="222">
        <v>0</v>
      </c>
      <c r="Q96" s="222">
        <f>ROUND(E96*P96,5)</f>
        <v>0</v>
      </c>
      <c r="R96" s="222"/>
      <c r="S96" s="222"/>
      <c r="T96" s="223">
        <v>1.35</v>
      </c>
      <c r="U96" s="222">
        <f>ROUND(E96*T96,2)</f>
        <v>12.15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156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47</v>
      </c>
      <c r="B97" s="220" t="s">
        <v>274</v>
      </c>
      <c r="C97" s="267" t="s">
        <v>275</v>
      </c>
      <c r="D97" s="222" t="s">
        <v>255</v>
      </c>
      <c r="E97" s="228">
        <v>1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22">
        <v>1.4E-2</v>
      </c>
      <c r="O97" s="222">
        <f>ROUND(E97*N97,5)</f>
        <v>1.4E-2</v>
      </c>
      <c r="P97" s="222">
        <v>0</v>
      </c>
      <c r="Q97" s="222">
        <f>ROUND(E97*P97,5)</f>
        <v>0</v>
      </c>
      <c r="R97" s="222"/>
      <c r="S97" s="222"/>
      <c r="T97" s="223">
        <v>1.6</v>
      </c>
      <c r="U97" s="222">
        <f>ROUND(E97*T97,2)</f>
        <v>1.6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156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48</v>
      </c>
      <c r="B98" s="220" t="s">
        <v>276</v>
      </c>
      <c r="C98" s="267" t="s">
        <v>277</v>
      </c>
      <c r="D98" s="222" t="s">
        <v>255</v>
      </c>
      <c r="E98" s="228">
        <v>1</v>
      </c>
      <c r="F98" s="232"/>
      <c r="G98" s="233">
        <f>ROUND(E98*F98,2)</f>
        <v>0</v>
      </c>
      <c r="H98" s="232"/>
      <c r="I98" s="233">
        <f>ROUND(E98*H98,2)</f>
        <v>0</v>
      </c>
      <c r="J98" s="232"/>
      <c r="K98" s="233">
        <f>ROUND(E98*J98,2)</f>
        <v>0</v>
      </c>
      <c r="L98" s="233">
        <v>21</v>
      </c>
      <c r="M98" s="233">
        <f>G98*(1+L98/100)</f>
        <v>0</v>
      </c>
      <c r="N98" s="222">
        <v>1.2E-2</v>
      </c>
      <c r="O98" s="222">
        <f>ROUND(E98*N98,5)</f>
        <v>1.2E-2</v>
      </c>
      <c r="P98" s="222">
        <v>0</v>
      </c>
      <c r="Q98" s="222">
        <f>ROUND(E98*P98,5)</f>
        <v>0</v>
      </c>
      <c r="R98" s="222"/>
      <c r="S98" s="222"/>
      <c r="T98" s="223">
        <v>1.5</v>
      </c>
      <c r="U98" s="222">
        <f>ROUND(E98*T98,2)</f>
        <v>1.5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156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49</v>
      </c>
      <c r="B99" s="220" t="s">
        <v>278</v>
      </c>
      <c r="C99" s="267" t="s">
        <v>279</v>
      </c>
      <c r="D99" s="222" t="s">
        <v>255</v>
      </c>
      <c r="E99" s="228">
        <v>9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22">
        <v>1.2970000000000001E-2</v>
      </c>
      <c r="O99" s="222">
        <f>ROUND(E99*N99,5)</f>
        <v>0.11673</v>
      </c>
      <c r="P99" s="222">
        <v>0</v>
      </c>
      <c r="Q99" s="222">
        <f>ROUND(E99*P99,5)</f>
        <v>0</v>
      </c>
      <c r="R99" s="222"/>
      <c r="S99" s="222"/>
      <c r="T99" s="223">
        <v>1.9</v>
      </c>
      <c r="U99" s="222">
        <f>ROUND(E99*T99,2)</f>
        <v>17.100000000000001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156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13">
        <v>50</v>
      </c>
      <c r="B100" s="220" t="s">
        <v>280</v>
      </c>
      <c r="C100" s="267" t="s">
        <v>281</v>
      </c>
      <c r="D100" s="222" t="s">
        <v>155</v>
      </c>
      <c r="E100" s="228">
        <v>0.23272999999999999</v>
      </c>
      <c r="F100" s="232"/>
      <c r="G100" s="233">
        <f>ROUND(E100*F100,2)</f>
        <v>0</v>
      </c>
      <c r="H100" s="232"/>
      <c r="I100" s="233">
        <f>ROUND(E100*H100,2)</f>
        <v>0</v>
      </c>
      <c r="J100" s="232"/>
      <c r="K100" s="233">
        <f>ROUND(E100*J100,2)</f>
        <v>0</v>
      </c>
      <c r="L100" s="233">
        <v>21</v>
      </c>
      <c r="M100" s="233">
        <f>G100*(1+L100/100)</f>
        <v>0</v>
      </c>
      <c r="N100" s="222">
        <v>0</v>
      </c>
      <c r="O100" s="222">
        <f>ROUND(E100*N100,5)</f>
        <v>0</v>
      </c>
      <c r="P100" s="222">
        <v>0</v>
      </c>
      <c r="Q100" s="222">
        <f>ROUND(E100*P100,5)</f>
        <v>0</v>
      </c>
      <c r="R100" s="222"/>
      <c r="S100" s="222"/>
      <c r="T100" s="223">
        <v>1.7230000000000001</v>
      </c>
      <c r="U100" s="222">
        <f>ROUND(E100*T100,2)</f>
        <v>0.4</v>
      </c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156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">
      <c r="A101" s="214" t="s">
        <v>143</v>
      </c>
      <c r="B101" s="221" t="s">
        <v>88</v>
      </c>
      <c r="C101" s="270" t="s">
        <v>89</v>
      </c>
      <c r="D101" s="226"/>
      <c r="E101" s="231"/>
      <c r="F101" s="236"/>
      <c r="G101" s="236">
        <f>SUMIF(AE102:AE112,"&lt;&gt;NOR",G102:G112)</f>
        <v>0</v>
      </c>
      <c r="H101" s="236"/>
      <c r="I101" s="236">
        <f>SUM(I102:I112)</f>
        <v>0</v>
      </c>
      <c r="J101" s="236"/>
      <c r="K101" s="236">
        <f>SUM(K102:K112)</f>
        <v>0</v>
      </c>
      <c r="L101" s="236"/>
      <c r="M101" s="236">
        <f>SUM(M102:M112)</f>
        <v>0</v>
      </c>
      <c r="N101" s="226"/>
      <c r="O101" s="226">
        <f>SUM(O102:O112)</f>
        <v>6.7500000000000004E-2</v>
      </c>
      <c r="P101" s="226"/>
      <c r="Q101" s="226">
        <f>SUM(Q102:Q112)</f>
        <v>0</v>
      </c>
      <c r="R101" s="226"/>
      <c r="S101" s="226"/>
      <c r="T101" s="227"/>
      <c r="U101" s="226">
        <f>SUM(U102:U112)</f>
        <v>45.41</v>
      </c>
      <c r="AE101" t="s">
        <v>144</v>
      </c>
    </row>
    <row r="102" spans="1:60" ht="22.5" outlineLevel="1" x14ac:dyDescent="0.2">
      <c r="A102" s="213">
        <v>51</v>
      </c>
      <c r="B102" s="220" t="s">
        <v>282</v>
      </c>
      <c r="C102" s="267" t="s">
        <v>283</v>
      </c>
      <c r="D102" s="222" t="s">
        <v>208</v>
      </c>
      <c r="E102" s="228">
        <v>73.8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22">
        <v>0</v>
      </c>
      <c r="O102" s="222">
        <f>ROUND(E102*N102,5)</f>
        <v>0</v>
      </c>
      <c r="P102" s="222">
        <v>0</v>
      </c>
      <c r="Q102" s="222">
        <f>ROUND(E102*P102,5)</f>
        <v>0</v>
      </c>
      <c r="R102" s="222"/>
      <c r="S102" s="222"/>
      <c r="T102" s="223">
        <v>0.39</v>
      </c>
      <c r="U102" s="222">
        <f>ROUND(E102*T102,2)</f>
        <v>28.78</v>
      </c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156</v>
      </c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>
        <v>52</v>
      </c>
      <c r="B103" s="220" t="s">
        <v>284</v>
      </c>
      <c r="C103" s="267" t="s">
        <v>285</v>
      </c>
      <c r="D103" s="222" t="s">
        <v>180</v>
      </c>
      <c r="E103" s="228">
        <v>2</v>
      </c>
      <c r="F103" s="232"/>
      <c r="G103" s="233">
        <f>ROUND(E103*F103,2)</f>
        <v>0</v>
      </c>
      <c r="H103" s="232"/>
      <c r="I103" s="233">
        <f>ROUND(E103*H103,2)</f>
        <v>0</v>
      </c>
      <c r="J103" s="232"/>
      <c r="K103" s="233">
        <f>ROUND(E103*J103,2)</f>
        <v>0</v>
      </c>
      <c r="L103" s="233">
        <v>21</v>
      </c>
      <c r="M103" s="233">
        <f>G103*(1+L103/100)</f>
        <v>0</v>
      </c>
      <c r="N103" s="222">
        <v>0</v>
      </c>
      <c r="O103" s="222">
        <f>ROUND(E103*N103,5)</f>
        <v>0</v>
      </c>
      <c r="P103" s="222">
        <v>0</v>
      </c>
      <c r="Q103" s="222">
        <f>ROUND(E103*P103,5)</f>
        <v>0</v>
      </c>
      <c r="R103" s="222"/>
      <c r="S103" s="222"/>
      <c r="T103" s="223">
        <v>0.59</v>
      </c>
      <c r="U103" s="222">
        <f>ROUND(E103*T103,2)</f>
        <v>1.18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156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>
        <v>53</v>
      </c>
      <c r="B104" s="220" t="s">
        <v>286</v>
      </c>
      <c r="C104" s="267" t="s">
        <v>287</v>
      </c>
      <c r="D104" s="222" t="s">
        <v>180</v>
      </c>
      <c r="E104" s="228">
        <v>15</v>
      </c>
      <c r="F104" s="232"/>
      <c r="G104" s="233">
        <f>ROUND(E104*F104,2)</f>
        <v>0</v>
      </c>
      <c r="H104" s="232"/>
      <c r="I104" s="233">
        <f>ROUND(E104*H104,2)</f>
        <v>0</v>
      </c>
      <c r="J104" s="232"/>
      <c r="K104" s="233">
        <f>ROUND(E104*J104,2)</f>
        <v>0</v>
      </c>
      <c r="L104" s="233">
        <v>21</v>
      </c>
      <c r="M104" s="233">
        <f>G104*(1+L104/100)</f>
        <v>0</v>
      </c>
      <c r="N104" s="222">
        <v>0</v>
      </c>
      <c r="O104" s="222">
        <f>ROUND(E104*N104,5)</f>
        <v>0</v>
      </c>
      <c r="P104" s="222">
        <v>0</v>
      </c>
      <c r="Q104" s="222">
        <f>ROUND(E104*P104,5)</f>
        <v>0</v>
      </c>
      <c r="R104" s="222"/>
      <c r="S104" s="222"/>
      <c r="T104" s="223">
        <v>1.03</v>
      </c>
      <c r="U104" s="222">
        <f>ROUND(E104*T104,2)</f>
        <v>15.45</v>
      </c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156</v>
      </c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>
        <v>54</v>
      </c>
      <c r="B105" s="220" t="s">
        <v>288</v>
      </c>
      <c r="C105" s="267" t="s">
        <v>289</v>
      </c>
      <c r="D105" s="222" t="s">
        <v>180</v>
      </c>
      <c r="E105" s="228">
        <v>2</v>
      </c>
      <c r="F105" s="232"/>
      <c r="G105" s="233">
        <f>ROUND(E105*F105,2)</f>
        <v>0</v>
      </c>
      <c r="H105" s="232"/>
      <c r="I105" s="233">
        <f>ROUND(E105*H105,2)</f>
        <v>0</v>
      </c>
      <c r="J105" s="232"/>
      <c r="K105" s="233">
        <f>ROUND(E105*J105,2)</f>
        <v>0</v>
      </c>
      <c r="L105" s="233">
        <v>21</v>
      </c>
      <c r="M105" s="233">
        <f>G105*(1+L105/100)</f>
        <v>0</v>
      </c>
      <c r="N105" s="222">
        <v>1.23E-2</v>
      </c>
      <c r="O105" s="222">
        <f>ROUND(E105*N105,5)</f>
        <v>2.46E-2</v>
      </c>
      <c r="P105" s="222">
        <v>0</v>
      </c>
      <c r="Q105" s="222">
        <f>ROUND(E105*P105,5)</f>
        <v>0</v>
      </c>
      <c r="R105" s="222"/>
      <c r="S105" s="222"/>
      <c r="T105" s="223">
        <v>0</v>
      </c>
      <c r="U105" s="222">
        <f>ROUND(E105*T105,2)</f>
        <v>0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290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>
        <v>55</v>
      </c>
      <c r="B106" s="220" t="s">
        <v>291</v>
      </c>
      <c r="C106" s="267" t="s">
        <v>292</v>
      </c>
      <c r="D106" s="222" t="s">
        <v>180</v>
      </c>
      <c r="E106" s="228">
        <v>15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21</v>
      </c>
      <c r="M106" s="233">
        <f>G106*(1+L106/100)</f>
        <v>0</v>
      </c>
      <c r="N106" s="222">
        <v>4.0000000000000002E-4</v>
      </c>
      <c r="O106" s="222">
        <f>ROUND(E106*N106,5)</f>
        <v>6.0000000000000001E-3</v>
      </c>
      <c r="P106" s="222">
        <v>0</v>
      </c>
      <c r="Q106" s="222">
        <f>ROUND(E106*P106,5)</f>
        <v>0</v>
      </c>
      <c r="R106" s="222"/>
      <c r="S106" s="222"/>
      <c r="T106" s="223">
        <v>0</v>
      </c>
      <c r="U106" s="222">
        <f>ROUND(E106*T106,2)</f>
        <v>0</v>
      </c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290</v>
      </c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>
        <v>56</v>
      </c>
      <c r="B107" s="220" t="s">
        <v>293</v>
      </c>
      <c r="C107" s="267" t="s">
        <v>294</v>
      </c>
      <c r="D107" s="222" t="s">
        <v>180</v>
      </c>
      <c r="E107" s="228">
        <v>73.8</v>
      </c>
      <c r="F107" s="232"/>
      <c r="G107" s="233">
        <f>ROUND(E107*F107,2)</f>
        <v>0</v>
      </c>
      <c r="H107" s="232"/>
      <c r="I107" s="233">
        <f>ROUND(E107*H107,2)</f>
        <v>0</v>
      </c>
      <c r="J107" s="232"/>
      <c r="K107" s="233">
        <f>ROUND(E107*J107,2)</f>
        <v>0</v>
      </c>
      <c r="L107" s="233">
        <v>21</v>
      </c>
      <c r="M107" s="233">
        <f>G107*(1+L107/100)</f>
        <v>0</v>
      </c>
      <c r="N107" s="222">
        <v>5.0000000000000001E-4</v>
      </c>
      <c r="O107" s="222">
        <f>ROUND(E107*N107,5)</f>
        <v>3.6900000000000002E-2</v>
      </c>
      <c r="P107" s="222">
        <v>0</v>
      </c>
      <c r="Q107" s="222">
        <f>ROUND(E107*P107,5)</f>
        <v>0</v>
      </c>
      <c r="R107" s="222"/>
      <c r="S107" s="222"/>
      <c r="T107" s="223">
        <v>0</v>
      </c>
      <c r="U107" s="222">
        <f>ROUND(E107*T107,2)</f>
        <v>0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290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/>
      <c r="B108" s="220"/>
      <c r="C108" s="269" t="s">
        <v>295</v>
      </c>
      <c r="D108" s="225"/>
      <c r="E108" s="230">
        <v>16.600000000000001</v>
      </c>
      <c r="F108" s="233"/>
      <c r="G108" s="233"/>
      <c r="H108" s="233"/>
      <c r="I108" s="233"/>
      <c r="J108" s="233"/>
      <c r="K108" s="233"/>
      <c r="L108" s="233"/>
      <c r="M108" s="233"/>
      <c r="N108" s="222"/>
      <c r="O108" s="222"/>
      <c r="P108" s="222"/>
      <c r="Q108" s="222"/>
      <c r="R108" s="222"/>
      <c r="S108" s="222"/>
      <c r="T108" s="223"/>
      <c r="U108" s="22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152</v>
      </c>
      <c r="AF108" s="212">
        <v>0</v>
      </c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/>
      <c r="B109" s="220"/>
      <c r="C109" s="269" t="s">
        <v>296</v>
      </c>
      <c r="D109" s="225"/>
      <c r="E109" s="230">
        <v>16.600000000000001</v>
      </c>
      <c r="F109" s="233"/>
      <c r="G109" s="233"/>
      <c r="H109" s="233"/>
      <c r="I109" s="233"/>
      <c r="J109" s="233"/>
      <c r="K109" s="233"/>
      <c r="L109" s="233"/>
      <c r="M109" s="233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152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/>
      <c r="B110" s="220"/>
      <c r="C110" s="269" t="s">
        <v>297</v>
      </c>
      <c r="D110" s="225"/>
      <c r="E110" s="230">
        <v>16.600000000000001</v>
      </c>
      <c r="F110" s="233"/>
      <c r="G110" s="233"/>
      <c r="H110" s="233"/>
      <c r="I110" s="233"/>
      <c r="J110" s="233"/>
      <c r="K110" s="233"/>
      <c r="L110" s="233"/>
      <c r="M110" s="233"/>
      <c r="N110" s="222"/>
      <c r="O110" s="222"/>
      <c r="P110" s="222"/>
      <c r="Q110" s="222"/>
      <c r="R110" s="222"/>
      <c r="S110" s="222"/>
      <c r="T110" s="223"/>
      <c r="U110" s="22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152</v>
      </c>
      <c r="AF110" s="212">
        <v>0</v>
      </c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3"/>
      <c r="B111" s="220"/>
      <c r="C111" s="269" t="s">
        <v>298</v>
      </c>
      <c r="D111" s="225"/>
      <c r="E111" s="230">
        <v>24</v>
      </c>
      <c r="F111" s="233"/>
      <c r="G111" s="233"/>
      <c r="H111" s="233"/>
      <c r="I111" s="233"/>
      <c r="J111" s="233"/>
      <c r="K111" s="233"/>
      <c r="L111" s="233"/>
      <c r="M111" s="233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152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3">
        <v>57</v>
      </c>
      <c r="B112" s="220" t="s">
        <v>58</v>
      </c>
      <c r="C112" s="267" t="s">
        <v>299</v>
      </c>
      <c r="D112" s="222" t="s">
        <v>255</v>
      </c>
      <c r="E112" s="228">
        <v>1</v>
      </c>
      <c r="F112" s="232"/>
      <c r="G112" s="233">
        <f>ROUND(E112*F112,2)</f>
        <v>0</v>
      </c>
      <c r="H112" s="232"/>
      <c r="I112" s="233">
        <f>ROUND(E112*H112,2)</f>
        <v>0</v>
      </c>
      <c r="J112" s="232"/>
      <c r="K112" s="233">
        <f>ROUND(E112*J112,2)</f>
        <v>0</v>
      </c>
      <c r="L112" s="233">
        <v>21</v>
      </c>
      <c r="M112" s="233">
        <f>G112*(1+L112/100)</f>
        <v>0</v>
      </c>
      <c r="N112" s="222">
        <v>0</v>
      </c>
      <c r="O112" s="222">
        <f>ROUND(E112*N112,5)</f>
        <v>0</v>
      </c>
      <c r="P112" s="222">
        <v>0</v>
      </c>
      <c r="Q112" s="222">
        <f>ROUND(E112*P112,5)</f>
        <v>0</v>
      </c>
      <c r="R112" s="222"/>
      <c r="S112" s="222"/>
      <c r="T112" s="223">
        <v>0</v>
      </c>
      <c r="U112" s="222">
        <f>ROUND(E112*T112,2)</f>
        <v>0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156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14" t="s">
        <v>143</v>
      </c>
      <c r="B113" s="221" t="s">
        <v>90</v>
      </c>
      <c r="C113" s="270" t="s">
        <v>91</v>
      </c>
      <c r="D113" s="226"/>
      <c r="E113" s="231"/>
      <c r="F113" s="236"/>
      <c r="G113" s="236">
        <f>SUMIF(AE114:AE122,"&lt;&gt;NOR",G114:G122)</f>
        <v>0</v>
      </c>
      <c r="H113" s="236"/>
      <c r="I113" s="236">
        <f>SUM(I114:I122)</f>
        <v>0</v>
      </c>
      <c r="J113" s="236"/>
      <c r="K113" s="236">
        <f>SUM(K114:K122)</f>
        <v>0</v>
      </c>
      <c r="L113" s="236"/>
      <c r="M113" s="236">
        <f>SUM(M114:M122)</f>
        <v>0</v>
      </c>
      <c r="N113" s="226"/>
      <c r="O113" s="226">
        <f>SUM(O114:O122)</f>
        <v>0.16048999999999999</v>
      </c>
      <c r="P113" s="226"/>
      <c r="Q113" s="226">
        <f>SUM(Q114:Q122)</f>
        <v>0</v>
      </c>
      <c r="R113" s="226"/>
      <c r="S113" s="226"/>
      <c r="T113" s="227"/>
      <c r="U113" s="226">
        <f>SUM(U114:U122)</f>
        <v>58.42</v>
      </c>
      <c r="AE113" t="s">
        <v>144</v>
      </c>
    </row>
    <row r="114" spans="1:60" outlineLevel="1" x14ac:dyDescent="0.2">
      <c r="A114" s="213">
        <v>58</v>
      </c>
      <c r="B114" s="220" t="s">
        <v>300</v>
      </c>
      <c r="C114" s="267" t="s">
        <v>301</v>
      </c>
      <c r="D114" s="222" t="s">
        <v>208</v>
      </c>
      <c r="E114" s="228">
        <v>34.4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22">
        <v>1.01E-3</v>
      </c>
      <c r="O114" s="222">
        <f>ROUND(E114*N114,5)</f>
        <v>3.474E-2</v>
      </c>
      <c r="P114" s="222">
        <v>0</v>
      </c>
      <c r="Q114" s="222">
        <f>ROUND(E114*P114,5)</f>
        <v>0</v>
      </c>
      <c r="R114" s="222"/>
      <c r="S114" s="222"/>
      <c r="T114" s="223">
        <v>0.31738</v>
      </c>
      <c r="U114" s="222">
        <f>ROUND(E114*T114,2)</f>
        <v>10.92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156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3"/>
      <c r="B115" s="220"/>
      <c r="C115" s="269" t="s">
        <v>302</v>
      </c>
      <c r="D115" s="225"/>
      <c r="E115" s="230">
        <v>34.4</v>
      </c>
      <c r="F115" s="233"/>
      <c r="G115" s="233"/>
      <c r="H115" s="233"/>
      <c r="I115" s="233"/>
      <c r="J115" s="233"/>
      <c r="K115" s="233"/>
      <c r="L115" s="233"/>
      <c r="M115" s="233"/>
      <c r="N115" s="222"/>
      <c r="O115" s="222"/>
      <c r="P115" s="222"/>
      <c r="Q115" s="222"/>
      <c r="R115" s="222"/>
      <c r="S115" s="222"/>
      <c r="T115" s="223"/>
      <c r="U115" s="22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152</v>
      </c>
      <c r="AF115" s="212">
        <v>0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3">
        <v>59</v>
      </c>
      <c r="B116" s="220" t="s">
        <v>303</v>
      </c>
      <c r="C116" s="267" t="s">
        <v>304</v>
      </c>
      <c r="D116" s="222" t="s">
        <v>208</v>
      </c>
      <c r="E116" s="228">
        <v>96.35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21</v>
      </c>
      <c r="M116" s="233">
        <f>G116*(1+L116/100)</f>
        <v>0</v>
      </c>
      <c r="N116" s="222">
        <v>8.8000000000000003E-4</v>
      </c>
      <c r="O116" s="222">
        <f>ROUND(E116*N116,5)</f>
        <v>8.4790000000000004E-2</v>
      </c>
      <c r="P116" s="222">
        <v>0</v>
      </c>
      <c r="Q116" s="222">
        <f>ROUND(E116*P116,5)</f>
        <v>0</v>
      </c>
      <c r="R116" s="222"/>
      <c r="S116" s="222"/>
      <c r="T116" s="223">
        <v>0.30737999999999999</v>
      </c>
      <c r="U116" s="222">
        <f>ROUND(E116*T116,2)</f>
        <v>29.62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156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/>
      <c r="B117" s="220"/>
      <c r="C117" s="269" t="s">
        <v>305</v>
      </c>
      <c r="D117" s="225"/>
      <c r="E117" s="230">
        <v>96.35</v>
      </c>
      <c r="F117" s="233"/>
      <c r="G117" s="233"/>
      <c r="H117" s="233"/>
      <c r="I117" s="233"/>
      <c r="J117" s="233"/>
      <c r="K117" s="233"/>
      <c r="L117" s="233"/>
      <c r="M117" s="233"/>
      <c r="N117" s="222"/>
      <c r="O117" s="222"/>
      <c r="P117" s="222"/>
      <c r="Q117" s="222"/>
      <c r="R117" s="222"/>
      <c r="S117" s="222"/>
      <c r="T117" s="223"/>
      <c r="U117" s="22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152</v>
      </c>
      <c r="AF117" s="212">
        <v>0</v>
      </c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3">
        <v>60</v>
      </c>
      <c r="B118" s="220" t="s">
        <v>306</v>
      </c>
      <c r="C118" s="267" t="s">
        <v>307</v>
      </c>
      <c r="D118" s="222" t="s">
        <v>208</v>
      </c>
      <c r="E118" s="228">
        <v>16.600000000000001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22">
        <v>7.6000000000000004E-4</v>
      </c>
      <c r="O118" s="222">
        <f>ROUND(E118*N118,5)</f>
        <v>1.2619999999999999E-2</v>
      </c>
      <c r="P118" s="222">
        <v>0</v>
      </c>
      <c r="Q118" s="222">
        <f>ROUND(E118*P118,5)</f>
        <v>0</v>
      </c>
      <c r="R118" s="222"/>
      <c r="S118" s="222"/>
      <c r="T118" s="223">
        <v>0.29737999999999998</v>
      </c>
      <c r="U118" s="222">
        <f>ROUND(E118*T118,2)</f>
        <v>4.9400000000000004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156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3"/>
      <c r="B119" s="220"/>
      <c r="C119" s="269" t="s">
        <v>308</v>
      </c>
      <c r="D119" s="225"/>
      <c r="E119" s="230">
        <v>16.600000000000001</v>
      </c>
      <c r="F119" s="233"/>
      <c r="G119" s="233"/>
      <c r="H119" s="233"/>
      <c r="I119" s="233"/>
      <c r="J119" s="233"/>
      <c r="K119" s="233"/>
      <c r="L119" s="233"/>
      <c r="M119" s="233"/>
      <c r="N119" s="222"/>
      <c r="O119" s="222"/>
      <c r="P119" s="222"/>
      <c r="Q119" s="222"/>
      <c r="R119" s="222"/>
      <c r="S119" s="222"/>
      <c r="T119" s="223"/>
      <c r="U119" s="22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152</v>
      </c>
      <c r="AF119" s="212">
        <v>0</v>
      </c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3">
        <v>61</v>
      </c>
      <c r="B120" s="220" t="s">
        <v>309</v>
      </c>
      <c r="C120" s="267" t="s">
        <v>310</v>
      </c>
      <c r="D120" s="222" t="s">
        <v>208</v>
      </c>
      <c r="E120" s="228">
        <v>43.6</v>
      </c>
      <c r="F120" s="232"/>
      <c r="G120" s="233">
        <f>ROUND(E120*F120,2)</f>
        <v>0</v>
      </c>
      <c r="H120" s="232"/>
      <c r="I120" s="233">
        <f>ROUND(E120*H120,2)</f>
        <v>0</v>
      </c>
      <c r="J120" s="232"/>
      <c r="K120" s="233">
        <f>ROUND(E120*J120,2)</f>
        <v>0</v>
      </c>
      <c r="L120" s="233">
        <v>21</v>
      </c>
      <c r="M120" s="233">
        <f>G120*(1+L120/100)</f>
        <v>0</v>
      </c>
      <c r="N120" s="222">
        <v>6.4999999999999997E-4</v>
      </c>
      <c r="O120" s="222">
        <f>ROUND(E120*N120,5)</f>
        <v>2.8340000000000001E-2</v>
      </c>
      <c r="P120" s="222">
        <v>0</v>
      </c>
      <c r="Q120" s="222">
        <f>ROUND(E120*P120,5)</f>
        <v>0</v>
      </c>
      <c r="R120" s="222"/>
      <c r="S120" s="222"/>
      <c r="T120" s="223">
        <v>0.2848</v>
      </c>
      <c r="U120" s="222">
        <f>ROUND(E120*T120,2)</f>
        <v>12.42</v>
      </c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156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3"/>
      <c r="B121" s="220"/>
      <c r="C121" s="269" t="s">
        <v>311</v>
      </c>
      <c r="D121" s="225"/>
      <c r="E121" s="230">
        <v>43.6</v>
      </c>
      <c r="F121" s="233"/>
      <c r="G121" s="233"/>
      <c r="H121" s="233"/>
      <c r="I121" s="233"/>
      <c r="J121" s="233"/>
      <c r="K121" s="233"/>
      <c r="L121" s="233"/>
      <c r="M121" s="233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152</v>
      </c>
      <c r="AF121" s="212">
        <v>0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>
        <v>62</v>
      </c>
      <c r="B122" s="220" t="s">
        <v>312</v>
      </c>
      <c r="C122" s="267" t="s">
        <v>313</v>
      </c>
      <c r="D122" s="222" t="s">
        <v>155</v>
      </c>
      <c r="E122" s="228">
        <v>0.16048999999999999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21</v>
      </c>
      <c r="M122" s="233">
        <f>G122*(1+L122/100)</f>
        <v>0</v>
      </c>
      <c r="N122" s="222">
        <v>0</v>
      </c>
      <c r="O122" s="222">
        <f>ROUND(E122*N122,5)</f>
        <v>0</v>
      </c>
      <c r="P122" s="222">
        <v>0</v>
      </c>
      <c r="Q122" s="222">
        <f>ROUND(E122*P122,5)</f>
        <v>0</v>
      </c>
      <c r="R122" s="222"/>
      <c r="S122" s="222"/>
      <c r="T122" s="223">
        <v>3.246</v>
      </c>
      <c r="U122" s="222">
        <f>ROUND(E122*T122,2)</f>
        <v>0.52</v>
      </c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156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14" t="s">
        <v>143</v>
      </c>
      <c r="B123" s="221" t="s">
        <v>92</v>
      </c>
      <c r="C123" s="270" t="s">
        <v>93</v>
      </c>
      <c r="D123" s="226"/>
      <c r="E123" s="231"/>
      <c r="F123" s="236"/>
      <c r="G123" s="236">
        <f>SUMIF(AE124:AE128,"&lt;&gt;NOR",G124:G128)</f>
        <v>0</v>
      </c>
      <c r="H123" s="236"/>
      <c r="I123" s="236">
        <f>SUM(I124:I128)</f>
        <v>0</v>
      </c>
      <c r="J123" s="236"/>
      <c r="K123" s="236">
        <f>SUM(K124:K128)</f>
        <v>0</v>
      </c>
      <c r="L123" s="236"/>
      <c r="M123" s="236">
        <f>SUM(M124:M128)</f>
        <v>0</v>
      </c>
      <c r="N123" s="226"/>
      <c r="O123" s="226">
        <f>SUM(O124:O128)</f>
        <v>0.63021000000000005</v>
      </c>
      <c r="P123" s="226"/>
      <c r="Q123" s="226">
        <f>SUM(Q124:Q128)</f>
        <v>0</v>
      </c>
      <c r="R123" s="226"/>
      <c r="S123" s="226"/>
      <c r="T123" s="227"/>
      <c r="U123" s="226">
        <f>SUM(U124:U128)</f>
        <v>15.510000000000002</v>
      </c>
      <c r="AE123" t="s">
        <v>144</v>
      </c>
    </row>
    <row r="124" spans="1:60" outlineLevel="1" x14ac:dyDescent="0.2">
      <c r="A124" s="213">
        <v>63</v>
      </c>
      <c r="B124" s="220" t="s">
        <v>314</v>
      </c>
      <c r="C124" s="267" t="s">
        <v>315</v>
      </c>
      <c r="D124" s="222" t="s">
        <v>180</v>
      </c>
      <c r="E124" s="228">
        <v>1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21</v>
      </c>
      <c r="M124" s="233">
        <f>G124*(1+L124/100)</f>
        <v>0</v>
      </c>
      <c r="N124" s="222">
        <v>1.83E-2</v>
      </c>
      <c r="O124" s="222">
        <f>ROUND(E124*N124,5)</f>
        <v>1.83E-2</v>
      </c>
      <c r="P124" s="222">
        <v>0</v>
      </c>
      <c r="Q124" s="222">
        <f>ROUND(E124*P124,5)</f>
        <v>0</v>
      </c>
      <c r="R124" s="222"/>
      <c r="S124" s="222"/>
      <c r="T124" s="223">
        <v>0.92900000000000005</v>
      </c>
      <c r="U124" s="222">
        <f>ROUND(E124*T124,2)</f>
        <v>0.93</v>
      </c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156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3">
        <v>64</v>
      </c>
      <c r="B125" s="220" t="s">
        <v>316</v>
      </c>
      <c r="C125" s="267" t="s">
        <v>317</v>
      </c>
      <c r="D125" s="222" t="s">
        <v>180</v>
      </c>
      <c r="E125" s="228">
        <v>3</v>
      </c>
      <c r="F125" s="232"/>
      <c r="G125" s="233">
        <f>ROUND(E125*F125,2)</f>
        <v>0</v>
      </c>
      <c r="H125" s="232"/>
      <c r="I125" s="233">
        <f>ROUND(E125*H125,2)</f>
        <v>0</v>
      </c>
      <c r="J125" s="232"/>
      <c r="K125" s="233">
        <f>ROUND(E125*J125,2)</f>
        <v>0</v>
      </c>
      <c r="L125" s="233">
        <v>21</v>
      </c>
      <c r="M125" s="233">
        <f>G125*(1+L125/100)</f>
        <v>0</v>
      </c>
      <c r="N125" s="222">
        <v>3.9410000000000001E-2</v>
      </c>
      <c r="O125" s="222">
        <f>ROUND(E125*N125,5)</f>
        <v>0.11823</v>
      </c>
      <c r="P125" s="222">
        <v>0</v>
      </c>
      <c r="Q125" s="222">
        <f>ROUND(E125*P125,5)</f>
        <v>0</v>
      </c>
      <c r="R125" s="222"/>
      <c r="S125" s="222"/>
      <c r="T125" s="223">
        <v>0.95099999999999996</v>
      </c>
      <c r="U125" s="222">
        <f>ROUND(E125*T125,2)</f>
        <v>2.85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156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>
        <v>65</v>
      </c>
      <c r="B126" s="220" t="s">
        <v>318</v>
      </c>
      <c r="C126" s="267" t="s">
        <v>319</v>
      </c>
      <c r="D126" s="222" t="s">
        <v>180</v>
      </c>
      <c r="E126" s="228">
        <v>1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22">
        <v>3.6299999999999999E-2</v>
      </c>
      <c r="O126" s="222">
        <f>ROUND(E126*N126,5)</f>
        <v>3.6299999999999999E-2</v>
      </c>
      <c r="P126" s="222">
        <v>0</v>
      </c>
      <c r="Q126" s="222">
        <f>ROUND(E126*P126,5)</f>
        <v>0</v>
      </c>
      <c r="R126" s="222"/>
      <c r="S126" s="222"/>
      <c r="T126" s="223">
        <v>0.95299999999999996</v>
      </c>
      <c r="U126" s="222">
        <f>ROUND(E126*T126,2)</f>
        <v>0.95</v>
      </c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156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3">
        <v>66</v>
      </c>
      <c r="B127" s="220" t="s">
        <v>320</v>
      </c>
      <c r="C127" s="267" t="s">
        <v>321</v>
      </c>
      <c r="D127" s="222" t="s">
        <v>180</v>
      </c>
      <c r="E127" s="228">
        <v>9</v>
      </c>
      <c r="F127" s="232"/>
      <c r="G127" s="233">
        <f>ROUND(E127*F127,2)</f>
        <v>0</v>
      </c>
      <c r="H127" s="232"/>
      <c r="I127" s="233">
        <f>ROUND(E127*H127,2)</f>
        <v>0</v>
      </c>
      <c r="J127" s="232"/>
      <c r="K127" s="233">
        <f>ROUND(E127*J127,2)</f>
        <v>0</v>
      </c>
      <c r="L127" s="233">
        <v>21</v>
      </c>
      <c r="M127" s="233">
        <f>G127*(1+L127/100)</f>
        <v>0</v>
      </c>
      <c r="N127" s="222">
        <v>5.0819999999999997E-2</v>
      </c>
      <c r="O127" s="222">
        <f>ROUND(E127*N127,5)</f>
        <v>0.45738000000000001</v>
      </c>
      <c r="P127" s="222">
        <v>0</v>
      </c>
      <c r="Q127" s="222">
        <f>ROUND(E127*P127,5)</f>
        <v>0</v>
      </c>
      <c r="R127" s="222"/>
      <c r="S127" s="222"/>
      <c r="T127" s="223">
        <v>1.008</v>
      </c>
      <c r="U127" s="222">
        <f>ROUND(E127*T127,2)</f>
        <v>9.07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156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>
        <v>67</v>
      </c>
      <c r="B128" s="220" t="s">
        <v>322</v>
      </c>
      <c r="C128" s="267" t="s">
        <v>323</v>
      </c>
      <c r="D128" s="222" t="s">
        <v>155</v>
      </c>
      <c r="E128" s="228">
        <v>0.63021000000000005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22">
        <v>0</v>
      </c>
      <c r="O128" s="222">
        <f>ROUND(E128*N128,5)</f>
        <v>0</v>
      </c>
      <c r="P128" s="222">
        <v>0</v>
      </c>
      <c r="Q128" s="222">
        <f>ROUND(E128*P128,5)</f>
        <v>0</v>
      </c>
      <c r="R128" s="222"/>
      <c r="S128" s="222"/>
      <c r="T128" s="223">
        <v>2.71</v>
      </c>
      <c r="U128" s="222">
        <f>ROUND(E128*T128,2)</f>
        <v>1.71</v>
      </c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156</v>
      </c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14" t="s">
        <v>143</v>
      </c>
      <c r="B129" s="221" t="s">
        <v>94</v>
      </c>
      <c r="C129" s="270" t="s">
        <v>95</v>
      </c>
      <c r="D129" s="226"/>
      <c r="E129" s="231"/>
      <c r="F129" s="236"/>
      <c r="G129" s="236">
        <f>SUMIF(AE130:AE139,"&lt;&gt;NOR",G130:G139)</f>
        <v>0</v>
      </c>
      <c r="H129" s="236"/>
      <c r="I129" s="236">
        <f>SUM(I130:I139)</f>
        <v>0</v>
      </c>
      <c r="J129" s="236"/>
      <c r="K129" s="236">
        <f>SUM(K130:K139)</f>
        <v>0</v>
      </c>
      <c r="L129" s="236"/>
      <c r="M129" s="236">
        <f>SUM(M130:M139)</f>
        <v>0</v>
      </c>
      <c r="N129" s="226"/>
      <c r="O129" s="226">
        <f>SUM(O130:O139)</f>
        <v>2.6775799999999998</v>
      </c>
      <c r="P129" s="226"/>
      <c r="Q129" s="226">
        <f>SUM(Q130:Q139)</f>
        <v>12.76519</v>
      </c>
      <c r="R129" s="226"/>
      <c r="S129" s="226"/>
      <c r="T129" s="227"/>
      <c r="U129" s="226">
        <f>SUM(U130:U139)</f>
        <v>254.75</v>
      </c>
      <c r="AE129" t="s">
        <v>144</v>
      </c>
    </row>
    <row r="130" spans="1:60" outlineLevel="1" x14ac:dyDescent="0.2">
      <c r="A130" s="213">
        <v>68</v>
      </c>
      <c r="B130" s="220" t="s">
        <v>324</v>
      </c>
      <c r="C130" s="267" t="s">
        <v>325</v>
      </c>
      <c r="D130" s="222" t="s">
        <v>159</v>
      </c>
      <c r="E130" s="228">
        <v>526.21249999999998</v>
      </c>
      <c r="F130" s="232"/>
      <c r="G130" s="233">
        <f>ROUND(E130*F130,2)</f>
        <v>0</v>
      </c>
      <c r="H130" s="232"/>
      <c r="I130" s="233">
        <f>ROUND(E130*H130,2)</f>
        <v>0</v>
      </c>
      <c r="J130" s="232"/>
      <c r="K130" s="233">
        <f>ROUND(E130*J130,2)</f>
        <v>0</v>
      </c>
      <c r="L130" s="233">
        <v>21</v>
      </c>
      <c r="M130" s="233">
        <f>G130*(1+L130/100)</f>
        <v>0</v>
      </c>
      <c r="N130" s="222">
        <v>0</v>
      </c>
      <c r="O130" s="222">
        <f>ROUND(E130*N130,5)</f>
        <v>0</v>
      </c>
      <c r="P130" s="222">
        <v>1.4999999999999999E-2</v>
      </c>
      <c r="Q130" s="222">
        <f>ROUND(E130*P130,5)</f>
        <v>7.8931899999999997</v>
      </c>
      <c r="R130" s="222"/>
      <c r="S130" s="222"/>
      <c r="T130" s="223">
        <v>0.09</v>
      </c>
      <c r="U130" s="222">
        <f>ROUND(E130*T130,2)</f>
        <v>47.36</v>
      </c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156</v>
      </c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13">
        <v>69</v>
      </c>
      <c r="B131" s="220" t="s">
        <v>326</v>
      </c>
      <c r="C131" s="267" t="s">
        <v>327</v>
      </c>
      <c r="D131" s="222" t="s">
        <v>159</v>
      </c>
      <c r="E131" s="228">
        <v>526.21249999999998</v>
      </c>
      <c r="F131" s="232"/>
      <c r="G131" s="233">
        <f>ROUND(E131*F131,2)</f>
        <v>0</v>
      </c>
      <c r="H131" s="232"/>
      <c r="I131" s="233">
        <f>ROUND(E131*H131,2)</f>
        <v>0</v>
      </c>
      <c r="J131" s="232"/>
      <c r="K131" s="233">
        <f>ROUND(E131*J131,2)</f>
        <v>0</v>
      </c>
      <c r="L131" s="233">
        <v>21</v>
      </c>
      <c r="M131" s="233">
        <f>G131*(1+L131/100)</f>
        <v>0</v>
      </c>
      <c r="N131" s="222">
        <v>1.7000000000000001E-4</v>
      </c>
      <c r="O131" s="222">
        <f>ROUND(E131*N131,5)</f>
        <v>8.9459999999999998E-2</v>
      </c>
      <c r="P131" s="222">
        <v>0</v>
      </c>
      <c r="Q131" s="222">
        <f>ROUND(E131*P131,5)</f>
        <v>0</v>
      </c>
      <c r="R131" s="222"/>
      <c r="S131" s="222"/>
      <c r="T131" s="223">
        <v>0.16769999999999999</v>
      </c>
      <c r="U131" s="222">
        <f>ROUND(E131*T131,2)</f>
        <v>88.25</v>
      </c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148</v>
      </c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3">
        <v>70</v>
      </c>
      <c r="B132" s="220" t="s">
        <v>328</v>
      </c>
      <c r="C132" s="267" t="s">
        <v>329</v>
      </c>
      <c r="D132" s="222" t="s">
        <v>147</v>
      </c>
      <c r="E132" s="228">
        <v>7.58</v>
      </c>
      <c r="F132" s="232"/>
      <c r="G132" s="233">
        <f>ROUND(E132*F132,2)</f>
        <v>0</v>
      </c>
      <c r="H132" s="232"/>
      <c r="I132" s="233">
        <f>ROUND(E132*H132,2)</f>
        <v>0</v>
      </c>
      <c r="J132" s="232"/>
      <c r="K132" s="233">
        <f>ROUND(E132*J132,2)</f>
        <v>0</v>
      </c>
      <c r="L132" s="233">
        <v>21</v>
      </c>
      <c r="M132" s="233">
        <f>G132*(1+L132/100)</f>
        <v>0</v>
      </c>
      <c r="N132" s="222">
        <v>0</v>
      </c>
      <c r="O132" s="222">
        <f>ROUND(E132*N132,5)</f>
        <v>0</v>
      </c>
      <c r="P132" s="222">
        <v>0</v>
      </c>
      <c r="Q132" s="222">
        <f>ROUND(E132*P132,5)</f>
        <v>0</v>
      </c>
      <c r="R132" s="222"/>
      <c r="S132" s="222"/>
      <c r="T132" s="223">
        <v>0</v>
      </c>
      <c r="U132" s="222">
        <f>ROUND(E132*T132,2)</f>
        <v>0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156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13">
        <v>71</v>
      </c>
      <c r="B133" s="220" t="s">
        <v>330</v>
      </c>
      <c r="C133" s="267" t="s">
        <v>331</v>
      </c>
      <c r="D133" s="222" t="s">
        <v>208</v>
      </c>
      <c r="E133" s="228">
        <v>178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22">
        <v>1.4540000000000001E-2</v>
      </c>
      <c r="O133" s="222">
        <f>ROUND(E133*N133,5)</f>
        <v>2.58812</v>
      </c>
      <c r="P133" s="222">
        <v>0</v>
      </c>
      <c r="Q133" s="222">
        <f>ROUND(E133*P133,5)</f>
        <v>0</v>
      </c>
      <c r="R133" s="222"/>
      <c r="S133" s="222"/>
      <c r="T133" s="223">
        <v>0.36099999999999999</v>
      </c>
      <c r="U133" s="222">
        <f>ROUND(E133*T133,2)</f>
        <v>64.260000000000005</v>
      </c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156</v>
      </c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3"/>
      <c r="B134" s="220"/>
      <c r="C134" s="268" t="s">
        <v>332</v>
      </c>
      <c r="D134" s="224"/>
      <c r="E134" s="229"/>
      <c r="F134" s="234"/>
      <c r="G134" s="235"/>
      <c r="H134" s="233"/>
      <c r="I134" s="233"/>
      <c r="J134" s="233"/>
      <c r="K134" s="233"/>
      <c r="L134" s="233"/>
      <c r="M134" s="233"/>
      <c r="N134" s="222"/>
      <c r="O134" s="222"/>
      <c r="P134" s="222"/>
      <c r="Q134" s="222"/>
      <c r="R134" s="222"/>
      <c r="S134" s="222"/>
      <c r="T134" s="223"/>
      <c r="U134" s="22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150</v>
      </c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5" t="str">
        <f>C134</f>
        <v>rezerva - opravy krovu</v>
      </c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3">
        <v>72</v>
      </c>
      <c r="B135" s="220" t="s">
        <v>333</v>
      </c>
      <c r="C135" s="267" t="s">
        <v>334</v>
      </c>
      <c r="D135" s="222" t="s">
        <v>159</v>
      </c>
      <c r="E135" s="228">
        <v>348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21</v>
      </c>
      <c r="M135" s="233">
        <f>G135*(1+L135/100)</f>
        <v>0</v>
      </c>
      <c r="N135" s="222">
        <v>0</v>
      </c>
      <c r="O135" s="222">
        <f>ROUND(E135*N135,5)</f>
        <v>0</v>
      </c>
      <c r="P135" s="222">
        <v>1.4E-2</v>
      </c>
      <c r="Q135" s="222">
        <f>ROUND(E135*P135,5)</f>
        <v>4.8719999999999999</v>
      </c>
      <c r="R135" s="222"/>
      <c r="S135" s="222"/>
      <c r="T135" s="223">
        <v>0.08</v>
      </c>
      <c r="U135" s="222">
        <f>ROUND(E135*T135,2)</f>
        <v>27.84</v>
      </c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156</v>
      </c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3"/>
      <c r="B136" s="220"/>
      <c r="C136" s="268" t="s">
        <v>335</v>
      </c>
      <c r="D136" s="224"/>
      <c r="E136" s="229"/>
      <c r="F136" s="234"/>
      <c r="G136" s="235"/>
      <c r="H136" s="233"/>
      <c r="I136" s="233"/>
      <c r="J136" s="233"/>
      <c r="K136" s="233"/>
      <c r="L136" s="233"/>
      <c r="M136" s="233"/>
      <c r="N136" s="222"/>
      <c r="O136" s="222"/>
      <c r="P136" s="222"/>
      <c r="Q136" s="222"/>
      <c r="R136" s="222"/>
      <c r="S136" s="222"/>
      <c r="T136" s="223"/>
      <c r="U136" s="22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150</v>
      </c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5" t="str">
        <f>C136</f>
        <v>Kontrola stropních trámů, případná výměna prken záklopu</v>
      </c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3">
        <v>73</v>
      </c>
      <c r="B137" s="220" t="s">
        <v>336</v>
      </c>
      <c r="C137" s="267" t="s">
        <v>337</v>
      </c>
      <c r="D137" s="222" t="s">
        <v>147</v>
      </c>
      <c r="E137" s="228">
        <v>15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21</v>
      </c>
      <c r="M137" s="233">
        <f>G137*(1+L137/100)</f>
        <v>0</v>
      </c>
      <c r="N137" s="222">
        <v>0</v>
      </c>
      <c r="O137" s="222">
        <f>ROUND(E137*N137,5)</f>
        <v>0</v>
      </c>
      <c r="P137" s="222">
        <v>0</v>
      </c>
      <c r="Q137" s="222">
        <f>ROUND(E137*P137,5)</f>
        <v>0</v>
      </c>
      <c r="R137" s="222"/>
      <c r="S137" s="222"/>
      <c r="T137" s="223">
        <v>0</v>
      </c>
      <c r="U137" s="222">
        <f>ROUND(E137*T137,2)</f>
        <v>0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156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13">
        <v>74</v>
      </c>
      <c r="B138" s="220" t="s">
        <v>338</v>
      </c>
      <c r="C138" s="267" t="s">
        <v>339</v>
      </c>
      <c r="D138" s="222" t="s">
        <v>155</v>
      </c>
      <c r="E138" s="228">
        <v>15.442769999999999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22">
        <v>0</v>
      </c>
      <c r="O138" s="222">
        <f>ROUND(E138*N138,5)</f>
        <v>0</v>
      </c>
      <c r="P138" s="222">
        <v>0</v>
      </c>
      <c r="Q138" s="222">
        <f>ROUND(E138*P138,5)</f>
        <v>0</v>
      </c>
      <c r="R138" s="222"/>
      <c r="S138" s="222"/>
      <c r="T138" s="223">
        <v>1.7509999999999999</v>
      </c>
      <c r="U138" s="222">
        <f>ROUND(E138*T138,2)</f>
        <v>27.04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156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3"/>
      <c r="B139" s="220"/>
      <c r="C139" s="269" t="s">
        <v>340</v>
      </c>
      <c r="D139" s="225"/>
      <c r="E139" s="230">
        <v>15.442769999999999</v>
      </c>
      <c r="F139" s="233"/>
      <c r="G139" s="233"/>
      <c r="H139" s="233"/>
      <c r="I139" s="233"/>
      <c r="J139" s="233"/>
      <c r="K139" s="233"/>
      <c r="L139" s="233"/>
      <c r="M139" s="233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152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14" t="s">
        <v>143</v>
      </c>
      <c r="B140" s="221" t="s">
        <v>96</v>
      </c>
      <c r="C140" s="270" t="s">
        <v>97</v>
      </c>
      <c r="D140" s="226"/>
      <c r="E140" s="231"/>
      <c r="F140" s="236"/>
      <c r="G140" s="236">
        <f>SUMIF(AE141:AE159,"&lt;&gt;NOR",G141:G159)</f>
        <v>0</v>
      </c>
      <c r="H140" s="236"/>
      <c r="I140" s="236">
        <f>SUM(I141:I159)</f>
        <v>0</v>
      </c>
      <c r="J140" s="236"/>
      <c r="K140" s="236">
        <f>SUM(K141:K159)</f>
        <v>0</v>
      </c>
      <c r="L140" s="236"/>
      <c r="M140" s="236">
        <f>SUM(M141:M159)</f>
        <v>0</v>
      </c>
      <c r="N140" s="226"/>
      <c r="O140" s="226">
        <f>SUM(O141:O159)</f>
        <v>0.20976</v>
      </c>
      <c r="P140" s="226"/>
      <c r="Q140" s="226">
        <f>SUM(Q141:Q159)</f>
        <v>0</v>
      </c>
      <c r="R140" s="226"/>
      <c r="S140" s="226"/>
      <c r="T140" s="227"/>
      <c r="U140" s="226">
        <f>SUM(U141:U159)</f>
        <v>31.119999999999997</v>
      </c>
      <c r="AE140" t="s">
        <v>144</v>
      </c>
    </row>
    <row r="141" spans="1:60" outlineLevel="1" x14ac:dyDescent="0.2">
      <c r="A141" s="213">
        <v>75</v>
      </c>
      <c r="B141" s="220" t="s">
        <v>341</v>
      </c>
      <c r="C141" s="267" t="s">
        <v>342</v>
      </c>
      <c r="D141" s="222" t="s">
        <v>208</v>
      </c>
      <c r="E141" s="228">
        <v>48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21</v>
      </c>
      <c r="M141" s="233">
        <f>G141*(1+L141/100)</f>
        <v>0</v>
      </c>
      <c r="N141" s="222">
        <v>4.3699999999999998E-3</v>
      </c>
      <c r="O141" s="222">
        <f>ROUND(E141*N141,5)</f>
        <v>0.20976</v>
      </c>
      <c r="P141" s="222">
        <v>0</v>
      </c>
      <c r="Q141" s="222">
        <f>ROUND(E141*P141,5)</f>
        <v>0</v>
      </c>
      <c r="R141" s="222"/>
      <c r="S141" s="222"/>
      <c r="T141" s="223">
        <v>0.59455000000000002</v>
      </c>
      <c r="U141" s="222">
        <f>ROUND(E141*T141,2)</f>
        <v>28.54</v>
      </c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156</v>
      </c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3"/>
      <c r="B142" s="220"/>
      <c r="C142" s="268" t="s">
        <v>343</v>
      </c>
      <c r="D142" s="224"/>
      <c r="E142" s="229"/>
      <c r="F142" s="234"/>
      <c r="G142" s="235"/>
      <c r="H142" s="233"/>
      <c r="I142" s="233"/>
      <c r="J142" s="233"/>
      <c r="K142" s="233"/>
      <c r="L142" s="233"/>
      <c r="M142" s="233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150</v>
      </c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5" t="str">
        <f>C142</f>
        <v>K01</v>
      </c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3">
        <v>76</v>
      </c>
      <c r="B143" s="220" t="s">
        <v>344</v>
      </c>
      <c r="C143" s="267" t="s">
        <v>345</v>
      </c>
      <c r="D143" s="222" t="s">
        <v>208</v>
      </c>
      <c r="E143" s="228">
        <v>24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21</v>
      </c>
      <c r="M143" s="233">
        <f>G143*(1+L143/100)</f>
        <v>0</v>
      </c>
      <c r="N143" s="222">
        <v>0</v>
      </c>
      <c r="O143" s="222">
        <f>ROUND(E143*N143,5)</f>
        <v>0</v>
      </c>
      <c r="P143" s="222">
        <v>0</v>
      </c>
      <c r="Q143" s="222">
        <f>ROUND(E143*P143,5)</f>
        <v>0</v>
      </c>
      <c r="R143" s="222"/>
      <c r="S143" s="222"/>
      <c r="T143" s="223">
        <v>0</v>
      </c>
      <c r="U143" s="222">
        <f>ROUND(E143*T143,2)</f>
        <v>0</v>
      </c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156</v>
      </c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3"/>
      <c r="B144" s="220"/>
      <c r="C144" s="268" t="s">
        <v>346</v>
      </c>
      <c r="D144" s="224"/>
      <c r="E144" s="229"/>
      <c r="F144" s="234"/>
      <c r="G144" s="235"/>
      <c r="H144" s="233"/>
      <c r="I144" s="233"/>
      <c r="J144" s="233"/>
      <c r="K144" s="233"/>
      <c r="L144" s="233"/>
      <c r="M144" s="233"/>
      <c r="N144" s="222"/>
      <c r="O144" s="222"/>
      <c r="P144" s="222"/>
      <c r="Q144" s="222"/>
      <c r="R144" s="222"/>
      <c r="S144" s="222"/>
      <c r="T144" s="223"/>
      <c r="U144" s="22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150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5" t="str">
        <f>C144</f>
        <v>K02</v>
      </c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3">
        <v>77</v>
      </c>
      <c r="B145" s="220" t="s">
        <v>347</v>
      </c>
      <c r="C145" s="267" t="s">
        <v>348</v>
      </c>
      <c r="D145" s="222" t="s">
        <v>208</v>
      </c>
      <c r="E145" s="228">
        <v>1.5</v>
      </c>
      <c r="F145" s="232"/>
      <c r="G145" s="233">
        <f>ROUND(E145*F145,2)</f>
        <v>0</v>
      </c>
      <c r="H145" s="232"/>
      <c r="I145" s="233">
        <f>ROUND(E145*H145,2)</f>
        <v>0</v>
      </c>
      <c r="J145" s="232"/>
      <c r="K145" s="233">
        <f>ROUND(E145*J145,2)</f>
        <v>0</v>
      </c>
      <c r="L145" s="233">
        <v>21</v>
      </c>
      <c r="M145" s="233">
        <f>G145*(1+L145/100)</f>
        <v>0</v>
      </c>
      <c r="N145" s="222">
        <v>0</v>
      </c>
      <c r="O145" s="222">
        <f>ROUND(E145*N145,5)</f>
        <v>0</v>
      </c>
      <c r="P145" s="222">
        <v>0</v>
      </c>
      <c r="Q145" s="222">
        <f>ROUND(E145*P145,5)</f>
        <v>0</v>
      </c>
      <c r="R145" s="222"/>
      <c r="S145" s="222"/>
      <c r="T145" s="223">
        <v>0</v>
      </c>
      <c r="U145" s="222">
        <f>ROUND(E145*T145,2)</f>
        <v>0</v>
      </c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156</v>
      </c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3"/>
      <c r="B146" s="220"/>
      <c r="C146" s="268" t="s">
        <v>349</v>
      </c>
      <c r="D146" s="224"/>
      <c r="E146" s="229"/>
      <c r="F146" s="234"/>
      <c r="G146" s="235"/>
      <c r="H146" s="233"/>
      <c r="I146" s="233"/>
      <c r="J146" s="233"/>
      <c r="K146" s="233"/>
      <c r="L146" s="233"/>
      <c r="M146" s="233"/>
      <c r="N146" s="222"/>
      <c r="O146" s="222"/>
      <c r="P146" s="222"/>
      <c r="Q146" s="222"/>
      <c r="R146" s="222"/>
      <c r="S146" s="222"/>
      <c r="T146" s="223"/>
      <c r="U146" s="22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150</v>
      </c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5" t="str">
        <f>C146</f>
        <v>K03</v>
      </c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13">
        <v>78</v>
      </c>
      <c r="B147" s="220" t="s">
        <v>350</v>
      </c>
      <c r="C147" s="267" t="s">
        <v>351</v>
      </c>
      <c r="D147" s="222" t="s">
        <v>208</v>
      </c>
      <c r="E147" s="228">
        <v>24.5</v>
      </c>
      <c r="F147" s="232"/>
      <c r="G147" s="233">
        <f>ROUND(E147*F147,2)</f>
        <v>0</v>
      </c>
      <c r="H147" s="232"/>
      <c r="I147" s="233">
        <f>ROUND(E147*H147,2)</f>
        <v>0</v>
      </c>
      <c r="J147" s="232"/>
      <c r="K147" s="233">
        <f>ROUND(E147*J147,2)</f>
        <v>0</v>
      </c>
      <c r="L147" s="233">
        <v>21</v>
      </c>
      <c r="M147" s="233">
        <f>G147*(1+L147/100)</f>
        <v>0</v>
      </c>
      <c r="N147" s="222">
        <v>0</v>
      </c>
      <c r="O147" s="222">
        <f>ROUND(E147*N147,5)</f>
        <v>0</v>
      </c>
      <c r="P147" s="222">
        <v>0</v>
      </c>
      <c r="Q147" s="222">
        <f>ROUND(E147*P147,5)</f>
        <v>0</v>
      </c>
      <c r="R147" s="222"/>
      <c r="S147" s="222"/>
      <c r="T147" s="223">
        <v>0</v>
      </c>
      <c r="U147" s="222">
        <f>ROUND(E147*T147,2)</f>
        <v>0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156</v>
      </c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3"/>
      <c r="B148" s="220"/>
      <c r="C148" s="268" t="s">
        <v>352</v>
      </c>
      <c r="D148" s="224"/>
      <c r="E148" s="229"/>
      <c r="F148" s="234"/>
      <c r="G148" s="235"/>
      <c r="H148" s="233"/>
      <c r="I148" s="233"/>
      <c r="J148" s="233"/>
      <c r="K148" s="233"/>
      <c r="L148" s="233"/>
      <c r="M148" s="233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150</v>
      </c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5" t="str">
        <f>C148</f>
        <v>K04</v>
      </c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3">
        <v>79</v>
      </c>
      <c r="B149" s="220" t="s">
        <v>353</v>
      </c>
      <c r="C149" s="267" t="s">
        <v>354</v>
      </c>
      <c r="D149" s="222" t="s">
        <v>208</v>
      </c>
      <c r="E149" s="228">
        <v>1.5</v>
      </c>
      <c r="F149" s="232"/>
      <c r="G149" s="233">
        <f>ROUND(E149*F149,2)</f>
        <v>0</v>
      </c>
      <c r="H149" s="232"/>
      <c r="I149" s="233">
        <f>ROUND(E149*H149,2)</f>
        <v>0</v>
      </c>
      <c r="J149" s="232"/>
      <c r="K149" s="233">
        <f>ROUND(E149*J149,2)</f>
        <v>0</v>
      </c>
      <c r="L149" s="233">
        <v>21</v>
      </c>
      <c r="M149" s="233">
        <f>G149*(1+L149/100)</f>
        <v>0</v>
      </c>
      <c r="N149" s="222">
        <v>0</v>
      </c>
      <c r="O149" s="222">
        <f>ROUND(E149*N149,5)</f>
        <v>0</v>
      </c>
      <c r="P149" s="222">
        <v>0</v>
      </c>
      <c r="Q149" s="222">
        <f>ROUND(E149*P149,5)</f>
        <v>0</v>
      </c>
      <c r="R149" s="222"/>
      <c r="S149" s="222"/>
      <c r="T149" s="223">
        <v>0</v>
      </c>
      <c r="U149" s="222">
        <f>ROUND(E149*T149,2)</f>
        <v>0</v>
      </c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156</v>
      </c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3"/>
      <c r="B150" s="220"/>
      <c r="C150" s="268" t="s">
        <v>355</v>
      </c>
      <c r="D150" s="224"/>
      <c r="E150" s="229"/>
      <c r="F150" s="234"/>
      <c r="G150" s="235"/>
      <c r="H150" s="233"/>
      <c r="I150" s="233"/>
      <c r="J150" s="233"/>
      <c r="K150" s="233"/>
      <c r="L150" s="233"/>
      <c r="M150" s="233"/>
      <c r="N150" s="222"/>
      <c r="O150" s="222"/>
      <c r="P150" s="222"/>
      <c r="Q150" s="222"/>
      <c r="R150" s="222"/>
      <c r="S150" s="222"/>
      <c r="T150" s="223"/>
      <c r="U150" s="22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150</v>
      </c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5" t="str">
        <f>C150</f>
        <v>K05</v>
      </c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3">
        <v>80</v>
      </c>
      <c r="B151" s="220" t="s">
        <v>356</v>
      </c>
      <c r="C151" s="267" t="s">
        <v>357</v>
      </c>
      <c r="D151" s="222" t="s">
        <v>208</v>
      </c>
      <c r="E151" s="228">
        <v>7.5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21</v>
      </c>
      <c r="M151" s="233">
        <f>G151*(1+L151/100)</f>
        <v>0</v>
      </c>
      <c r="N151" s="222">
        <v>0</v>
      </c>
      <c r="O151" s="222">
        <f>ROUND(E151*N151,5)</f>
        <v>0</v>
      </c>
      <c r="P151" s="222">
        <v>0</v>
      </c>
      <c r="Q151" s="222">
        <f>ROUND(E151*P151,5)</f>
        <v>0</v>
      </c>
      <c r="R151" s="222"/>
      <c r="S151" s="222"/>
      <c r="T151" s="223">
        <v>0</v>
      </c>
      <c r="U151" s="222">
        <f>ROUND(E151*T151,2)</f>
        <v>0</v>
      </c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156</v>
      </c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3"/>
      <c r="B152" s="220"/>
      <c r="C152" s="268" t="s">
        <v>358</v>
      </c>
      <c r="D152" s="224"/>
      <c r="E152" s="229"/>
      <c r="F152" s="234"/>
      <c r="G152" s="235"/>
      <c r="H152" s="233"/>
      <c r="I152" s="233"/>
      <c r="J152" s="233"/>
      <c r="K152" s="233"/>
      <c r="L152" s="233"/>
      <c r="M152" s="233"/>
      <c r="N152" s="222"/>
      <c r="O152" s="222"/>
      <c r="P152" s="222"/>
      <c r="Q152" s="222"/>
      <c r="R152" s="222"/>
      <c r="S152" s="222"/>
      <c r="T152" s="223"/>
      <c r="U152" s="22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150</v>
      </c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5" t="str">
        <f>C152</f>
        <v>K06</v>
      </c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3">
        <v>81</v>
      </c>
      <c r="B153" s="220" t="s">
        <v>359</v>
      </c>
      <c r="C153" s="267" t="s">
        <v>360</v>
      </c>
      <c r="D153" s="222" t="s">
        <v>208</v>
      </c>
      <c r="E153" s="228">
        <v>2</v>
      </c>
      <c r="F153" s="232"/>
      <c r="G153" s="233">
        <f>ROUND(E153*F153,2)</f>
        <v>0</v>
      </c>
      <c r="H153" s="232"/>
      <c r="I153" s="233">
        <f>ROUND(E153*H153,2)</f>
        <v>0</v>
      </c>
      <c r="J153" s="232"/>
      <c r="K153" s="233">
        <f>ROUND(E153*J153,2)</f>
        <v>0</v>
      </c>
      <c r="L153" s="233">
        <v>21</v>
      </c>
      <c r="M153" s="233">
        <f>G153*(1+L153/100)</f>
        <v>0</v>
      </c>
      <c r="N153" s="222">
        <v>0</v>
      </c>
      <c r="O153" s="222">
        <f>ROUND(E153*N153,5)</f>
        <v>0</v>
      </c>
      <c r="P153" s="222">
        <v>0</v>
      </c>
      <c r="Q153" s="222">
        <f>ROUND(E153*P153,5)</f>
        <v>0</v>
      </c>
      <c r="R153" s="222"/>
      <c r="S153" s="222"/>
      <c r="T153" s="223">
        <v>0</v>
      </c>
      <c r="U153" s="222">
        <f>ROUND(E153*T153,2)</f>
        <v>0</v>
      </c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156</v>
      </c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3"/>
      <c r="B154" s="220"/>
      <c r="C154" s="268" t="s">
        <v>361</v>
      </c>
      <c r="D154" s="224"/>
      <c r="E154" s="229"/>
      <c r="F154" s="234"/>
      <c r="G154" s="235"/>
      <c r="H154" s="233"/>
      <c r="I154" s="233"/>
      <c r="J154" s="233"/>
      <c r="K154" s="233"/>
      <c r="L154" s="233"/>
      <c r="M154" s="233"/>
      <c r="N154" s="222"/>
      <c r="O154" s="222"/>
      <c r="P154" s="222"/>
      <c r="Q154" s="222"/>
      <c r="R154" s="222"/>
      <c r="S154" s="222"/>
      <c r="T154" s="223"/>
      <c r="U154" s="22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150</v>
      </c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5" t="str">
        <f>C154</f>
        <v>K07</v>
      </c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3">
        <v>82</v>
      </c>
      <c r="B155" s="220" t="s">
        <v>362</v>
      </c>
      <c r="C155" s="267" t="s">
        <v>363</v>
      </c>
      <c r="D155" s="222" t="s">
        <v>208</v>
      </c>
      <c r="E155" s="228">
        <v>2</v>
      </c>
      <c r="F155" s="232"/>
      <c r="G155" s="233">
        <f>ROUND(E155*F155,2)</f>
        <v>0</v>
      </c>
      <c r="H155" s="232"/>
      <c r="I155" s="233">
        <f>ROUND(E155*H155,2)</f>
        <v>0</v>
      </c>
      <c r="J155" s="232"/>
      <c r="K155" s="233">
        <f>ROUND(E155*J155,2)</f>
        <v>0</v>
      </c>
      <c r="L155" s="233">
        <v>21</v>
      </c>
      <c r="M155" s="233">
        <f>G155*(1+L155/100)</f>
        <v>0</v>
      </c>
      <c r="N155" s="222">
        <v>0</v>
      </c>
      <c r="O155" s="222">
        <f>ROUND(E155*N155,5)</f>
        <v>0</v>
      </c>
      <c r="P155" s="222">
        <v>0</v>
      </c>
      <c r="Q155" s="222">
        <f>ROUND(E155*P155,5)</f>
        <v>0</v>
      </c>
      <c r="R155" s="222"/>
      <c r="S155" s="222"/>
      <c r="T155" s="223">
        <v>0</v>
      </c>
      <c r="U155" s="222">
        <f>ROUND(E155*T155,2)</f>
        <v>0</v>
      </c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156</v>
      </c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3"/>
      <c r="B156" s="220"/>
      <c r="C156" s="268" t="s">
        <v>364</v>
      </c>
      <c r="D156" s="224"/>
      <c r="E156" s="229"/>
      <c r="F156" s="234"/>
      <c r="G156" s="235"/>
      <c r="H156" s="233"/>
      <c r="I156" s="233"/>
      <c r="J156" s="233"/>
      <c r="K156" s="233"/>
      <c r="L156" s="233"/>
      <c r="M156" s="233"/>
      <c r="N156" s="222"/>
      <c r="O156" s="222"/>
      <c r="P156" s="222"/>
      <c r="Q156" s="222"/>
      <c r="R156" s="222"/>
      <c r="S156" s="222"/>
      <c r="T156" s="223"/>
      <c r="U156" s="22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150</v>
      </c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5" t="str">
        <f>C156</f>
        <v>K08</v>
      </c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3">
        <v>83</v>
      </c>
      <c r="B157" s="220" t="s">
        <v>151</v>
      </c>
      <c r="C157" s="267" t="s">
        <v>365</v>
      </c>
      <c r="D157" s="222" t="s">
        <v>366</v>
      </c>
      <c r="E157" s="228">
        <v>25</v>
      </c>
      <c r="F157" s="232"/>
      <c r="G157" s="233">
        <f>ROUND(E157*F157,2)</f>
        <v>0</v>
      </c>
      <c r="H157" s="232"/>
      <c r="I157" s="233">
        <f>ROUND(E157*H157,2)</f>
        <v>0</v>
      </c>
      <c r="J157" s="232"/>
      <c r="K157" s="233">
        <f>ROUND(E157*J157,2)</f>
        <v>0</v>
      </c>
      <c r="L157" s="233">
        <v>21</v>
      </c>
      <c r="M157" s="233">
        <f>G157*(1+L157/100)</f>
        <v>0</v>
      </c>
      <c r="N157" s="222">
        <v>0</v>
      </c>
      <c r="O157" s="222">
        <f>ROUND(E157*N157,5)</f>
        <v>0</v>
      </c>
      <c r="P157" s="222">
        <v>0</v>
      </c>
      <c r="Q157" s="222">
        <f>ROUND(E157*P157,5)</f>
        <v>0</v>
      </c>
      <c r="R157" s="222"/>
      <c r="S157" s="222"/>
      <c r="T157" s="223">
        <v>0</v>
      </c>
      <c r="U157" s="222">
        <f>ROUND(E157*T157,2)</f>
        <v>0</v>
      </c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156</v>
      </c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/>
      <c r="B158" s="220"/>
      <c r="C158" s="268" t="s">
        <v>367</v>
      </c>
      <c r="D158" s="224"/>
      <c r="E158" s="229"/>
      <c r="F158" s="234"/>
      <c r="G158" s="235"/>
      <c r="H158" s="233"/>
      <c r="I158" s="233"/>
      <c r="J158" s="233"/>
      <c r="K158" s="233"/>
      <c r="L158" s="233"/>
      <c r="M158" s="233"/>
      <c r="N158" s="222"/>
      <c r="O158" s="222"/>
      <c r="P158" s="222"/>
      <c r="Q158" s="222"/>
      <c r="R158" s="222"/>
      <c r="S158" s="222"/>
      <c r="T158" s="223"/>
      <c r="U158" s="22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150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5" t="str">
        <f>C158</f>
        <v>K09</v>
      </c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3">
        <v>84</v>
      </c>
      <c r="B159" s="220" t="s">
        <v>368</v>
      </c>
      <c r="C159" s="267" t="s">
        <v>369</v>
      </c>
      <c r="D159" s="222" t="s">
        <v>155</v>
      </c>
      <c r="E159" s="228">
        <v>0.53600000000000003</v>
      </c>
      <c r="F159" s="232"/>
      <c r="G159" s="233">
        <f>ROUND(E159*F159,2)</f>
        <v>0</v>
      </c>
      <c r="H159" s="232"/>
      <c r="I159" s="233">
        <f>ROUND(E159*H159,2)</f>
        <v>0</v>
      </c>
      <c r="J159" s="232"/>
      <c r="K159" s="233">
        <f>ROUND(E159*J159,2)</f>
        <v>0</v>
      </c>
      <c r="L159" s="233">
        <v>21</v>
      </c>
      <c r="M159" s="233">
        <f>G159*(1+L159/100)</f>
        <v>0</v>
      </c>
      <c r="N159" s="222">
        <v>0</v>
      </c>
      <c r="O159" s="222">
        <f>ROUND(E159*N159,5)</f>
        <v>0</v>
      </c>
      <c r="P159" s="222">
        <v>0</v>
      </c>
      <c r="Q159" s="222">
        <f>ROUND(E159*P159,5)</f>
        <v>0</v>
      </c>
      <c r="R159" s="222"/>
      <c r="S159" s="222"/>
      <c r="T159" s="223">
        <v>4.82</v>
      </c>
      <c r="U159" s="222">
        <f>ROUND(E159*T159,2)</f>
        <v>2.58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156</v>
      </c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14" t="s">
        <v>143</v>
      </c>
      <c r="B160" s="221" t="s">
        <v>98</v>
      </c>
      <c r="C160" s="270" t="s">
        <v>99</v>
      </c>
      <c r="D160" s="226"/>
      <c r="E160" s="231"/>
      <c r="F160" s="236"/>
      <c r="G160" s="236">
        <f>SUMIF(AE161:AE166,"&lt;&gt;NOR",G161:G166)</f>
        <v>0</v>
      </c>
      <c r="H160" s="236"/>
      <c r="I160" s="236">
        <f>SUM(I161:I166)</f>
        <v>0</v>
      </c>
      <c r="J160" s="236"/>
      <c r="K160" s="236">
        <f>SUM(K161:K166)</f>
        <v>0</v>
      </c>
      <c r="L160" s="236"/>
      <c r="M160" s="236">
        <f>SUM(M161:M166)</f>
        <v>0</v>
      </c>
      <c r="N160" s="226"/>
      <c r="O160" s="226">
        <f>SUM(O161:O166)</f>
        <v>25.560089999999999</v>
      </c>
      <c r="P160" s="226"/>
      <c r="Q160" s="226">
        <f>SUM(Q161:Q166)</f>
        <v>11.57668</v>
      </c>
      <c r="R160" s="226"/>
      <c r="S160" s="226"/>
      <c r="T160" s="227"/>
      <c r="U160" s="226">
        <f>SUM(U161:U166)</f>
        <v>1010.76</v>
      </c>
      <c r="AE160" t="s">
        <v>144</v>
      </c>
    </row>
    <row r="161" spans="1:60" ht="22.5" outlineLevel="1" x14ac:dyDescent="0.2">
      <c r="A161" s="213">
        <v>85</v>
      </c>
      <c r="B161" s="220" t="s">
        <v>370</v>
      </c>
      <c r="C161" s="267" t="s">
        <v>371</v>
      </c>
      <c r="D161" s="222" t="s">
        <v>159</v>
      </c>
      <c r="E161" s="228">
        <v>526.21249999999998</v>
      </c>
      <c r="F161" s="232"/>
      <c r="G161" s="233">
        <f>ROUND(E161*F161,2)</f>
        <v>0</v>
      </c>
      <c r="H161" s="232"/>
      <c r="I161" s="233">
        <f>ROUND(E161*H161,2)</f>
        <v>0</v>
      </c>
      <c r="J161" s="232"/>
      <c r="K161" s="233">
        <f>ROUND(E161*J161,2)</f>
        <v>0</v>
      </c>
      <c r="L161" s="233">
        <v>21</v>
      </c>
      <c r="M161" s="233">
        <f>G161*(1+L161/100)</f>
        <v>0</v>
      </c>
      <c r="N161" s="222">
        <v>0</v>
      </c>
      <c r="O161" s="222">
        <f>ROUND(E161*N161,5)</f>
        <v>0</v>
      </c>
      <c r="P161" s="222">
        <v>2.1999999999999999E-2</v>
      </c>
      <c r="Q161" s="222">
        <f>ROUND(E161*P161,5)</f>
        <v>11.57668</v>
      </c>
      <c r="R161" s="222"/>
      <c r="S161" s="222"/>
      <c r="T161" s="223">
        <v>0.88919999999999999</v>
      </c>
      <c r="U161" s="222">
        <f>ROUND(E161*T161,2)</f>
        <v>467.91</v>
      </c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156</v>
      </c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3"/>
      <c r="B162" s="220"/>
      <c r="C162" s="269" t="s">
        <v>372</v>
      </c>
      <c r="D162" s="225"/>
      <c r="E162" s="230">
        <v>526.21249999999998</v>
      </c>
      <c r="F162" s="233"/>
      <c r="G162" s="233"/>
      <c r="H162" s="233"/>
      <c r="I162" s="233"/>
      <c r="J162" s="233"/>
      <c r="K162" s="233"/>
      <c r="L162" s="233"/>
      <c r="M162" s="233"/>
      <c r="N162" s="222"/>
      <c r="O162" s="222"/>
      <c r="P162" s="222"/>
      <c r="Q162" s="222"/>
      <c r="R162" s="222"/>
      <c r="S162" s="222"/>
      <c r="T162" s="223"/>
      <c r="U162" s="22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152</v>
      </c>
      <c r="AF162" s="212">
        <v>0</v>
      </c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13">
        <v>86</v>
      </c>
      <c r="B163" s="220" t="s">
        <v>373</v>
      </c>
      <c r="C163" s="267" t="s">
        <v>374</v>
      </c>
      <c r="D163" s="222" t="s">
        <v>159</v>
      </c>
      <c r="E163" s="228">
        <v>530.51250000000005</v>
      </c>
      <c r="F163" s="232"/>
      <c r="G163" s="233">
        <f>ROUND(E163*F163,2)</f>
        <v>0</v>
      </c>
      <c r="H163" s="232"/>
      <c r="I163" s="233">
        <f>ROUND(E163*H163,2)</f>
        <v>0</v>
      </c>
      <c r="J163" s="232"/>
      <c r="K163" s="233">
        <f>ROUND(E163*J163,2)</f>
        <v>0</v>
      </c>
      <c r="L163" s="233">
        <v>21</v>
      </c>
      <c r="M163" s="233">
        <f>G163*(1+L163/100)</f>
        <v>0</v>
      </c>
      <c r="N163" s="222">
        <v>4.8180000000000001E-2</v>
      </c>
      <c r="O163" s="222">
        <f>ROUND(E163*N163,5)</f>
        <v>25.560089999999999</v>
      </c>
      <c r="P163" s="222">
        <v>0</v>
      </c>
      <c r="Q163" s="222">
        <f>ROUND(E163*P163,5)</f>
        <v>0</v>
      </c>
      <c r="R163" s="222"/>
      <c r="S163" s="222"/>
      <c r="T163" s="223">
        <v>0.84426000000000001</v>
      </c>
      <c r="U163" s="222">
        <f>ROUND(E163*T163,2)</f>
        <v>447.89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148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3"/>
      <c r="B164" s="220"/>
      <c r="C164" s="269" t="s">
        <v>375</v>
      </c>
      <c r="D164" s="225"/>
      <c r="E164" s="230">
        <v>530.51250000000005</v>
      </c>
      <c r="F164" s="233"/>
      <c r="G164" s="233"/>
      <c r="H164" s="233"/>
      <c r="I164" s="233"/>
      <c r="J164" s="233"/>
      <c r="K164" s="233"/>
      <c r="L164" s="233"/>
      <c r="M164" s="233"/>
      <c r="N164" s="222"/>
      <c r="O164" s="222"/>
      <c r="P164" s="222"/>
      <c r="Q164" s="222"/>
      <c r="R164" s="222"/>
      <c r="S164" s="222"/>
      <c r="T164" s="223"/>
      <c r="U164" s="22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152</v>
      </c>
      <c r="AF164" s="212">
        <v>0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3">
        <v>87</v>
      </c>
      <c r="B165" s="220" t="s">
        <v>376</v>
      </c>
      <c r="C165" s="267" t="s">
        <v>377</v>
      </c>
      <c r="D165" s="222" t="s">
        <v>155</v>
      </c>
      <c r="E165" s="228">
        <v>37.136759999999995</v>
      </c>
      <c r="F165" s="232"/>
      <c r="G165" s="233">
        <f>ROUND(E165*F165,2)</f>
        <v>0</v>
      </c>
      <c r="H165" s="232"/>
      <c r="I165" s="233">
        <f>ROUND(E165*H165,2)</f>
        <v>0</v>
      </c>
      <c r="J165" s="232"/>
      <c r="K165" s="233">
        <f>ROUND(E165*J165,2)</f>
        <v>0</v>
      </c>
      <c r="L165" s="233">
        <v>21</v>
      </c>
      <c r="M165" s="233">
        <f>G165*(1+L165/100)</f>
        <v>0</v>
      </c>
      <c r="N165" s="222">
        <v>0</v>
      </c>
      <c r="O165" s="222">
        <f>ROUND(E165*N165,5)</f>
        <v>0</v>
      </c>
      <c r="P165" s="222">
        <v>0</v>
      </c>
      <c r="Q165" s="222">
        <f>ROUND(E165*P165,5)</f>
        <v>0</v>
      </c>
      <c r="R165" s="222"/>
      <c r="S165" s="222"/>
      <c r="T165" s="223">
        <v>2.5569999999999999</v>
      </c>
      <c r="U165" s="222">
        <f>ROUND(E165*T165,2)</f>
        <v>94.96</v>
      </c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156</v>
      </c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3"/>
      <c r="B166" s="220"/>
      <c r="C166" s="269" t="s">
        <v>378</v>
      </c>
      <c r="D166" s="225"/>
      <c r="E166" s="230">
        <v>37.136760000000002</v>
      </c>
      <c r="F166" s="233"/>
      <c r="G166" s="233"/>
      <c r="H166" s="233"/>
      <c r="I166" s="233"/>
      <c r="J166" s="233"/>
      <c r="K166" s="233"/>
      <c r="L166" s="233"/>
      <c r="M166" s="233"/>
      <c r="N166" s="222"/>
      <c r="O166" s="222"/>
      <c r="P166" s="222"/>
      <c r="Q166" s="222"/>
      <c r="R166" s="222"/>
      <c r="S166" s="222"/>
      <c r="T166" s="223"/>
      <c r="U166" s="22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152</v>
      </c>
      <c r="AF166" s="212">
        <v>0</v>
      </c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14" t="s">
        <v>143</v>
      </c>
      <c r="B167" s="221" t="s">
        <v>100</v>
      </c>
      <c r="C167" s="270" t="s">
        <v>101</v>
      </c>
      <c r="D167" s="226"/>
      <c r="E167" s="231"/>
      <c r="F167" s="236"/>
      <c r="G167" s="236">
        <f>SUMIF(AE168:AE174,"&lt;&gt;NOR",G168:G174)</f>
        <v>0</v>
      </c>
      <c r="H167" s="236"/>
      <c r="I167" s="236">
        <f>SUM(I168:I174)</f>
        <v>0</v>
      </c>
      <c r="J167" s="236"/>
      <c r="K167" s="236">
        <f>SUM(K168:K174)</f>
        <v>0</v>
      </c>
      <c r="L167" s="236"/>
      <c r="M167" s="236">
        <f>SUM(M168:M174)</f>
        <v>0</v>
      </c>
      <c r="N167" s="226"/>
      <c r="O167" s="226">
        <f>SUM(O168:O174)</f>
        <v>0.54232000000000002</v>
      </c>
      <c r="P167" s="226"/>
      <c r="Q167" s="226">
        <f>SUM(Q168:Q174)</f>
        <v>0</v>
      </c>
      <c r="R167" s="226"/>
      <c r="S167" s="226"/>
      <c r="T167" s="227"/>
      <c r="U167" s="226">
        <f>SUM(U168:U174)</f>
        <v>64.319999999999993</v>
      </c>
      <c r="AE167" t="s">
        <v>144</v>
      </c>
    </row>
    <row r="168" spans="1:60" ht="22.5" outlineLevel="1" x14ac:dyDescent="0.2">
      <c r="A168" s="213">
        <v>88</v>
      </c>
      <c r="B168" s="220" t="s">
        <v>379</v>
      </c>
      <c r="C168" s="267" t="s">
        <v>380</v>
      </c>
      <c r="D168" s="222" t="s">
        <v>180</v>
      </c>
      <c r="E168" s="228">
        <v>10</v>
      </c>
      <c r="F168" s="232"/>
      <c r="G168" s="233">
        <f>ROUND(E168*F168,2)</f>
        <v>0</v>
      </c>
      <c r="H168" s="232"/>
      <c r="I168" s="233">
        <f>ROUND(E168*H168,2)</f>
        <v>0</v>
      </c>
      <c r="J168" s="232"/>
      <c r="K168" s="233">
        <f>ROUND(E168*J168,2)</f>
        <v>0</v>
      </c>
      <c r="L168" s="233">
        <v>21</v>
      </c>
      <c r="M168" s="233">
        <f>G168*(1+L168/100)</f>
        <v>0</v>
      </c>
      <c r="N168" s="222">
        <v>1.6E-2</v>
      </c>
      <c r="O168" s="222">
        <f>ROUND(E168*N168,5)</f>
        <v>0.16</v>
      </c>
      <c r="P168" s="222">
        <v>0</v>
      </c>
      <c r="Q168" s="222">
        <f>ROUND(E168*P168,5)</f>
        <v>0</v>
      </c>
      <c r="R168" s="222"/>
      <c r="S168" s="222"/>
      <c r="T168" s="223">
        <v>0</v>
      </c>
      <c r="U168" s="222">
        <f>ROUND(E168*T168,2)</f>
        <v>0</v>
      </c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290</v>
      </c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 x14ac:dyDescent="0.2">
      <c r="A169" s="213">
        <v>89</v>
      </c>
      <c r="B169" s="220" t="s">
        <v>381</v>
      </c>
      <c r="C169" s="267" t="s">
        <v>382</v>
      </c>
      <c r="D169" s="222" t="s">
        <v>180</v>
      </c>
      <c r="E169" s="228">
        <v>3</v>
      </c>
      <c r="F169" s="232"/>
      <c r="G169" s="233">
        <f>ROUND(E169*F169,2)</f>
        <v>0</v>
      </c>
      <c r="H169" s="232"/>
      <c r="I169" s="233">
        <f>ROUND(E169*H169,2)</f>
        <v>0</v>
      </c>
      <c r="J169" s="232"/>
      <c r="K169" s="233">
        <f>ROUND(E169*J169,2)</f>
        <v>0</v>
      </c>
      <c r="L169" s="233">
        <v>21</v>
      </c>
      <c r="M169" s="233">
        <f>G169*(1+L169/100)</f>
        <v>0</v>
      </c>
      <c r="N169" s="222">
        <v>0.02</v>
      </c>
      <c r="O169" s="222">
        <f>ROUND(E169*N169,5)</f>
        <v>0.06</v>
      </c>
      <c r="P169" s="222">
        <v>0</v>
      </c>
      <c r="Q169" s="222">
        <f>ROUND(E169*P169,5)</f>
        <v>0</v>
      </c>
      <c r="R169" s="222"/>
      <c r="S169" s="222"/>
      <c r="T169" s="223">
        <v>0</v>
      </c>
      <c r="U169" s="222">
        <f>ROUND(E169*T169,2)</f>
        <v>0</v>
      </c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290</v>
      </c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13">
        <v>90</v>
      </c>
      <c r="B170" s="220" t="s">
        <v>383</v>
      </c>
      <c r="C170" s="267" t="s">
        <v>384</v>
      </c>
      <c r="D170" s="222" t="s">
        <v>180</v>
      </c>
      <c r="E170" s="228">
        <v>3</v>
      </c>
      <c r="F170" s="232"/>
      <c r="G170" s="233">
        <f>ROUND(E170*F170,2)</f>
        <v>0</v>
      </c>
      <c r="H170" s="232"/>
      <c r="I170" s="233">
        <f>ROUND(E170*H170,2)</f>
        <v>0</v>
      </c>
      <c r="J170" s="232"/>
      <c r="K170" s="233">
        <f>ROUND(E170*J170,2)</f>
        <v>0</v>
      </c>
      <c r="L170" s="233">
        <v>21</v>
      </c>
      <c r="M170" s="233">
        <f>G170*(1+L170/100)</f>
        <v>0</v>
      </c>
      <c r="N170" s="222">
        <v>2.1999999999999999E-2</v>
      </c>
      <c r="O170" s="222">
        <f>ROUND(E170*N170,5)</f>
        <v>6.6000000000000003E-2</v>
      </c>
      <c r="P170" s="222">
        <v>0</v>
      </c>
      <c r="Q170" s="222">
        <f>ROUND(E170*P170,5)</f>
        <v>0</v>
      </c>
      <c r="R170" s="222"/>
      <c r="S170" s="222"/>
      <c r="T170" s="223">
        <v>0</v>
      </c>
      <c r="U170" s="222">
        <f>ROUND(E170*T170,2)</f>
        <v>0</v>
      </c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290</v>
      </c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13">
        <v>91</v>
      </c>
      <c r="B171" s="220" t="s">
        <v>385</v>
      </c>
      <c r="C171" s="267" t="s">
        <v>386</v>
      </c>
      <c r="D171" s="222" t="s">
        <v>180</v>
      </c>
      <c r="E171" s="228">
        <v>10</v>
      </c>
      <c r="F171" s="232"/>
      <c r="G171" s="233">
        <f>ROUND(E171*F171,2)</f>
        <v>0</v>
      </c>
      <c r="H171" s="232"/>
      <c r="I171" s="233">
        <f>ROUND(E171*H171,2)</f>
        <v>0</v>
      </c>
      <c r="J171" s="232"/>
      <c r="K171" s="233">
        <f>ROUND(E171*J171,2)</f>
        <v>0</v>
      </c>
      <c r="L171" s="233">
        <v>21</v>
      </c>
      <c r="M171" s="233">
        <f>G171*(1+L171/100)</f>
        <v>0</v>
      </c>
      <c r="N171" s="222">
        <v>1.6E-2</v>
      </c>
      <c r="O171" s="222">
        <f>ROUND(E171*N171,5)</f>
        <v>0.16</v>
      </c>
      <c r="P171" s="222">
        <v>0</v>
      </c>
      <c r="Q171" s="222">
        <f>ROUND(E171*P171,5)</f>
        <v>0</v>
      </c>
      <c r="R171" s="222"/>
      <c r="S171" s="222"/>
      <c r="T171" s="223">
        <v>0</v>
      </c>
      <c r="U171" s="222">
        <f>ROUND(E171*T171,2)</f>
        <v>0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290</v>
      </c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13">
        <v>92</v>
      </c>
      <c r="B172" s="220" t="s">
        <v>387</v>
      </c>
      <c r="C172" s="267" t="s">
        <v>388</v>
      </c>
      <c r="D172" s="222" t="s">
        <v>180</v>
      </c>
      <c r="E172" s="228">
        <v>3</v>
      </c>
      <c r="F172" s="232"/>
      <c r="G172" s="233">
        <f>ROUND(E172*F172,2)</f>
        <v>0</v>
      </c>
      <c r="H172" s="232"/>
      <c r="I172" s="233">
        <f>ROUND(E172*H172,2)</f>
        <v>0</v>
      </c>
      <c r="J172" s="232"/>
      <c r="K172" s="233">
        <f>ROUND(E172*J172,2)</f>
        <v>0</v>
      </c>
      <c r="L172" s="233">
        <v>21</v>
      </c>
      <c r="M172" s="233">
        <f>G172*(1+L172/100)</f>
        <v>0</v>
      </c>
      <c r="N172" s="222">
        <v>1.6E-2</v>
      </c>
      <c r="O172" s="222">
        <f>ROUND(E172*N172,5)</f>
        <v>4.8000000000000001E-2</v>
      </c>
      <c r="P172" s="222">
        <v>0</v>
      </c>
      <c r="Q172" s="222">
        <f>ROUND(E172*P172,5)</f>
        <v>0</v>
      </c>
      <c r="R172" s="222"/>
      <c r="S172" s="222"/>
      <c r="T172" s="223">
        <v>0</v>
      </c>
      <c r="U172" s="222">
        <f>ROUND(E172*T172,2)</f>
        <v>0</v>
      </c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290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13">
        <v>93</v>
      </c>
      <c r="B173" s="220" t="s">
        <v>389</v>
      </c>
      <c r="C173" s="267" t="s">
        <v>390</v>
      </c>
      <c r="D173" s="222" t="s">
        <v>180</v>
      </c>
      <c r="E173" s="228">
        <v>3</v>
      </c>
      <c r="F173" s="232"/>
      <c r="G173" s="233">
        <f>ROUND(E173*F173,2)</f>
        <v>0</v>
      </c>
      <c r="H173" s="232"/>
      <c r="I173" s="233">
        <f>ROUND(E173*H173,2)</f>
        <v>0</v>
      </c>
      <c r="J173" s="232"/>
      <c r="K173" s="233">
        <f>ROUND(E173*J173,2)</f>
        <v>0</v>
      </c>
      <c r="L173" s="233">
        <v>21</v>
      </c>
      <c r="M173" s="233">
        <f>G173*(1+L173/100)</f>
        <v>0</v>
      </c>
      <c r="N173" s="222">
        <v>1.6E-2</v>
      </c>
      <c r="O173" s="222">
        <f>ROUND(E173*N173,5)</f>
        <v>4.8000000000000001E-2</v>
      </c>
      <c r="P173" s="222">
        <v>0</v>
      </c>
      <c r="Q173" s="222">
        <f>ROUND(E173*P173,5)</f>
        <v>0</v>
      </c>
      <c r="R173" s="222"/>
      <c r="S173" s="222"/>
      <c r="T173" s="223">
        <v>0</v>
      </c>
      <c r="U173" s="222">
        <f>ROUND(E173*T173,2)</f>
        <v>0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290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3">
        <v>94</v>
      </c>
      <c r="B174" s="220" t="s">
        <v>391</v>
      </c>
      <c r="C174" s="267" t="s">
        <v>392</v>
      </c>
      <c r="D174" s="222" t="s">
        <v>180</v>
      </c>
      <c r="E174" s="228">
        <v>16</v>
      </c>
      <c r="F174" s="232"/>
      <c r="G174" s="233">
        <f>ROUND(E174*F174,2)</f>
        <v>0</v>
      </c>
      <c r="H174" s="232"/>
      <c r="I174" s="233">
        <f>ROUND(E174*H174,2)</f>
        <v>0</v>
      </c>
      <c r="J174" s="232"/>
      <c r="K174" s="233">
        <f>ROUND(E174*J174,2)</f>
        <v>0</v>
      </c>
      <c r="L174" s="233">
        <v>21</v>
      </c>
      <c r="M174" s="233">
        <f>G174*(1+L174/100)</f>
        <v>0</v>
      </c>
      <c r="N174" s="222">
        <v>2.0000000000000002E-5</v>
      </c>
      <c r="O174" s="222">
        <f>ROUND(E174*N174,5)</f>
        <v>3.2000000000000003E-4</v>
      </c>
      <c r="P174" s="222">
        <v>0</v>
      </c>
      <c r="Q174" s="222">
        <f>ROUND(E174*P174,5)</f>
        <v>0</v>
      </c>
      <c r="R174" s="222"/>
      <c r="S174" s="222"/>
      <c r="T174" s="223">
        <v>4.0199999999999996</v>
      </c>
      <c r="U174" s="222">
        <f>ROUND(E174*T174,2)</f>
        <v>64.319999999999993</v>
      </c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156</v>
      </c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x14ac:dyDescent="0.2">
      <c r="A175" s="214" t="s">
        <v>143</v>
      </c>
      <c r="B175" s="221" t="s">
        <v>102</v>
      </c>
      <c r="C175" s="270" t="s">
        <v>103</v>
      </c>
      <c r="D175" s="226"/>
      <c r="E175" s="231"/>
      <c r="F175" s="236"/>
      <c r="G175" s="236">
        <f>SUMIF(AE176:AE180,"&lt;&gt;NOR",G176:G180)</f>
        <v>0</v>
      </c>
      <c r="H175" s="236"/>
      <c r="I175" s="236">
        <f>SUM(I176:I180)</f>
        <v>0</v>
      </c>
      <c r="J175" s="236"/>
      <c r="K175" s="236">
        <f>SUM(K176:K180)</f>
        <v>0</v>
      </c>
      <c r="L175" s="236"/>
      <c r="M175" s="236">
        <f>SUM(M176:M180)</f>
        <v>0</v>
      </c>
      <c r="N175" s="226"/>
      <c r="O175" s="226">
        <f>SUM(O176:O180)</f>
        <v>7.48766</v>
      </c>
      <c r="P175" s="226"/>
      <c r="Q175" s="226">
        <f>SUM(Q176:Q180)</f>
        <v>0</v>
      </c>
      <c r="R175" s="226"/>
      <c r="S175" s="226"/>
      <c r="T175" s="227"/>
      <c r="U175" s="226">
        <f>SUM(U176:U180)</f>
        <v>90.02</v>
      </c>
      <c r="AE175" t="s">
        <v>144</v>
      </c>
    </row>
    <row r="176" spans="1:60" outlineLevel="1" x14ac:dyDescent="0.2">
      <c r="A176" s="213">
        <v>95</v>
      </c>
      <c r="B176" s="220" t="s">
        <v>393</v>
      </c>
      <c r="C176" s="267" t="s">
        <v>394</v>
      </c>
      <c r="D176" s="222" t="s">
        <v>208</v>
      </c>
      <c r="E176" s="228">
        <v>7.2</v>
      </c>
      <c r="F176" s="232"/>
      <c r="G176" s="233">
        <f>ROUND(E176*F176,2)</f>
        <v>0</v>
      </c>
      <c r="H176" s="232"/>
      <c r="I176" s="233">
        <f>ROUND(E176*H176,2)</f>
        <v>0</v>
      </c>
      <c r="J176" s="232"/>
      <c r="K176" s="233">
        <f>ROUND(E176*J176,2)</f>
        <v>0</v>
      </c>
      <c r="L176" s="233">
        <v>21</v>
      </c>
      <c r="M176" s="233">
        <f>G176*(1+L176/100)</f>
        <v>0</v>
      </c>
      <c r="N176" s="222">
        <v>1.26E-2</v>
      </c>
      <c r="O176" s="222">
        <f>ROUND(E176*N176,5)</f>
        <v>9.0719999999999995E-2</v>
      </c>
      <c r="P176" s="222">
        <v>0</v>
      </c>
      <c r="Q176" s="222">
        <f>ROUND(E176*P176,5)</f>
        <v>0</v>
      </c>
      <c r="R176" s="222"/>
      <c r="S176" s="222"/>
      <c r="T176" s="223">
        <v>1.21</v>
      </c>
      <c r="U176" s="222">
        <f>ROUND(E176*T176,2)</f>
        <v>8.7100000000000009</v>
      </c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156</v>
      </c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3"/>
      <c r="B177" s="220"/>
      <c r="C177" s="269" t="s">
        <v>395</v>
      </c>
      <c r="D177" s="225"/>
      <c r="E177" s="230">
        <v>7.2</v>
      </c>
      <c r="F177" s="233"/>
      <c r="G177" s="233"/>
      <c r="H177" s="233"/>
      <c r="I177" s="233"/>
      <c r="J177" s="233"/>
      <c r="K177" s="233"/>
      <c r="L177" s="233"/>
      <c r="M177" s="233"/>
      <c r="N177" s="222"/>
      <c r="O177" s="222"/>
      <c r="P177" s="222"/>
      <c r="Q177" s="222"/>
      <c r="R177" s="222"/>
      <c r="S177" s="222"/>
      <c r="T177" s="223"/>
      <c r="U177" s="22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152</v>
      </c>
      <c r="AF177" s="212">
        <v>0</v>
      </c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13">
        <v>96</v>
      </c>
      <c r="B178" s="220" t="s">
        <v>396</v>
      </c>
      <c r="C178" s="267" t="s">
        <v>397</v>
      </c>
      <c r="D178" s="222" t="s">
        <v>159</v>
      </c>
      <c r="E178" s="228">
        <v>270.95</v>
      </c>
      <c r="F178" s="232"/>
      <c r="G178" s="233">
        <f>ROUND(E178*F178,2)</f>
        <v>0</v>
      </c>
      <c r="H178" s="232"/>
      <c r="I178" s="233">
        <f>ROUND(E178*H178,2)</f>
        <v>0</v>
      </c>
      <c r="J178" s="232"/>
      <c r="K178" s="233">
        <f>ROUND(E178*J178,2)</f>
        <v>0</v>
      </c>
      <c r="L178" s="233">
        <v>21</v>
      </c>
      <c r="M178" s="233">
        <f>G178*(1+L178/100)</f>
        <v>0</v>
      </c>
      <c r="N178" s="222">
        <v>2.7300000000000001E-2</v>
      </c>
      <c r="O178" s="222">
        <f>ROUND(E178*N178,5)</f>
        <v>7.3969399999999998</v>
      </c>
      <c r="P178" s="222">
        <v>0</v>
      </c>
      <c r="Q178" s="222">
        <f>ROUND(E178*P178,5)</f>
        <v>0</v>
      </c>
      <c r="R178" s="222"/>
      <c r="S178" s="222"/>
      <c r="T178" s="223">
        <v>0.217</v>
      </c>
      <c r="U178" s="222">
        <f>ROUND(E178*T178,2)</f>
        <v>58.8</v>
      </c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156</v>
      </c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3">
        <v>97</v>
      </c>
      <c r="B179" s="220" t="s">
        <v>398</v>
      </c>
      <c r="C179" s="267" t="s">
        <v>399</v>
      </c>
      <c r="D179" s="222" t="s">
        <v>155</v>
      </c>
      <c r="E179" s="228">
        <v>7.48766</v>
      </c>
      <c r="F179" s="232"/>
      <c r="G179" s="233">
        <f>ROUND(E179*F179,2)</f>
        <v>0</v>
      </c>
      <c r="H179" s="232"/>
      <c r="I179" s="233">
        <f>ROUND(E179*H179,2)</f>
        <v>0</v>
      </c>
      <c r="J179" s="232"/>
      <c r="K179" s="233">
        <f>ROUND(E179*J179,2)</f>
        <v>0</v>
      </c>
      <c r="L179" s="233">
        <v>21</v>
      </c>
      <c r="M179" s="233">
        <f>G179*(1+L179/100)</f>
        <v>0</v>
      </c>
      <c r="N179" s="222">
        <v>0</v>
      </c>
      <c r="O179" s="222">
        <f>ROUND(E179*N179,5)</f>
        <v>0</v>
      </c>
      <c r="P179" s="222">
        <v>0</v>
      </c>
      <c r="Q179" s="222">
        <f>ROUND(E179*P179,5)</f>
        <v>0</v>
      </c>
      <c r="R179" s="222"/>
      <c r="S179" s="222"/>
      <c r="T179" s="223">
        <v>3.0059999999999998</v>
      </c>
      <c r="U179" s="222">
        <f>ROUND(E179*T179,2)</f>
        <v>22.51</v>
      </c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156</v>
      </c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3">
        <v>98</v>
      </c>
      <c r="B180" s="220" t="s">
        <v>400</v>
      </c>
      <c r="C180" s="267" t="s">
        <v>401</v>
      </c>
      <c r="D180" s="222" t="s">
        <v>208</v>
      </c>
      <c r="E180" s="228">
        <v>13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21</v>
      </c>
      <c r="M180" s="233">
        <f>G180*(1+L180/100)</f>
        <v>0</v>
      </c>
      <c r="N180" s="222">
        <v>0</v>
      </c>
      <c r="O180" s="222">
        <f>ROUND(E180*N180,5)</f>
        <v>0</v>
      </c>
      <c r="P180" s="222">
        <v>0</v>
      </c>
      <c r="Q180" s="222">
        <f>ROUND(E180*P180,5)</f>
        <v>0</v>
      </c>
      <c r="R180" s="222"/>
      <c r="S180" s="222"/>
      <c r="T180" s="223">
        <v>0</v>
      </c>
      <c r="U180" s="222">
        <f>ROUND(E180*T180,2)</f>
        <v>0</v>
      </c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156</v>
      </c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">
      <c r="A181" s="214" t="s">
        <v>143</v>
      </c>
      <c r="B181" s="221" t="s">
        <v>104</v>
      </c>
      <c r="C181" s="270" t="s">
        <v>105</v>
      </c>
      <c r="D181" s="226"/>
      <c r="E181" s="231"/>
      <c r="F181" s="236"/>
      <c r="G181" s="236">
        <f>SUMIF(AE182:AE184,"&lt;&gt;NOR",G182:G184)</f>
        <v>0</v>
      </c>
      <c r="H181" s="236"/>
      <c r="I181" s="236">
        <f>SUM(I182:I184)</f>
        <v>0</v>
      </c>
      <c r="J181" s="236"/>
      <c r="K181" s="236">
        <f>SUM(K182:K184)</f>
        <v>0</v>
      </c>
      <c r="L181" s="236"/>
      <c r="M181" s="236">
        <f>SUM(M182:M184)</f>
        <v>0</v>
      </c>
      <c r="N181" s="226"/>
      <c r="O181" s="226">
        <f>SUM(O182:O184)</f>
        <v>1.6922600000000001</v>
      </c>
      <c r="P181" s="226"/>
      <c r="Q181" s="226">
        <f>SUM(Q182:Q184)</f>
        <v>0</v>
      </c>
      <c r="R181" s="226"/>
      <c r="S181" s="226"/>
      <c r="T181" s="227"/>
      <c r="U181" s="226">
        <f>SUM(U182:U184)</f>
        <v>81.53</v>
      </c>
      <c r="AE181" t="s">
        <v>144</v>
      </c>
    </row>
    <row r="182" spans="1:60" ht="22.5" outlineLevel="1" x14ac:dyDescent="0.2">
      <c r="A182" s="213">
        <v>99</v>
      </c>
      <c r="B182" s="220" t="s">
        <v>402</v>
      </c>
      <c r="C182" s="267" t="s">
        <v>403</v>
      </c>
      <c r="D182" s="222" t="s">
        <v>159</v>
      </c>
      <c r="E182" s="228">
        <v>43.57</v>
      </c>
      <c r="F182" s="232"/>
      <c r="G182" s="233">
        <f>ROUND(E182*F182,2)</f>
        <v>0</v>
      </c>
      <c r="H182" s="232"/>
      <c r="I182" s="233">
        <f>ROUND(E182*H182,2)</f>
        <v>0</v>
      </c>
      <c r="J182" s="232"/>
      <c r="K182" s="233">
        <f>ROUND(E182*J182,2)</f>
        <v>0</v>
      </c>
      <c r="L182" s="233">
        <v>21</v>
      </c>
      <c r="M182" s="233">
        <f>G182*(1+L182/100)</f>
        <v>0</v>
      </c>
      <c r="N182" s="222">
        <v>3.884E-2</v>
      </c>
      <c r="O182" s="222">
        <f>ROUND(E182*N182,5)</f>
        <v>1.6922600000000001</v>
      </c>
      <c r="P182" s="222">
        <v>0</v>
      </c>
      <c r="Q182" s="222">
        <f>ROUND(E182*P182,5)</f>
        <v>0</v>
      </c>
      <c r="R182" s="222"/>
      <c r="S182" s="222"/>
      <c r="T182" s="223">
        <v>1.71614</v>
      </c>
      <c r="U182" s="222">
        <f>ROUND(E182*T182,2)</f>
        <v>74.77</v>
      </c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148</v>
      </c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3"/>
      <c r="B183" s="220"/>
      <c r="C183" s="269" t="s">
        <v>404</v>
      </c>
      <c r="D183" s="225"/>
      <c r="E183" s="230">
        <v>43.57</v>
      </c>
      <c r="F183" s="233"/>
      <c r="G183" s="233"/>
      <c r="H183" s="233"/>
      <c r="I183" s="233"/>
      <c r="J183" s="233"/>
      <c r="K183" s="233"/>
      <c r="L183" s="233"/>
      <c r="M183" s="233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152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3">
        <v>100</v>
      </c>
      <c r="B184" s="220" t="s">
        <v>405</v>
      </c>
      <c r="C184" s="267" t="s">
        <v>406</v>
      </c>
      <c r="D184" s="222" t="s">
        <v>155</v>
      </c>
      <c r="E184" s="228">
        <v>5.3449999999999998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22">
        <v>0</v>
      </c>
      <c r="O184" s="222">
        <f>ROUND(E184*N184,5)</f>
        <v>0</v>
      </c>
      <c r="P184" s="222">
        <v>0</v>
      </c>
      <c r="Q184" s="222">
        <f>ROUND(E184*P184,5)</f>
        <v>0</v>
      </c>
      <c r="R184" s="222"/>
      <c r="S184" s="222"/>
      <c r="T184" s="223">
        <v>1.2649999999999999</v>
      </c>
      <c r="U184" s="222">
        <f>ROUND(E184*T184,2)</f>
        <v>6.76</v>
      </c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156</v>
      </c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x14ac:dyDescent="0.2">
      <c r="A185" s="214" t="s">
        <v>143</v>
      </c>
      <c r="B185" s="221" t="s">
        <v>106</v>
      </c>
      <c r="C185" s="270" t="s">
        <v>107</v>
      </c>
      <c r="D185" s="226"/>
      <c r="E185" s="231"/>
      <c r="F185" s="236"/>
      <c r="G185" s="236">
        <f>SUMIF(AE186:AE187,"&lt;&gt;NOR",G186:G187)</f>
        <v>0</v>
      </c>
      <c r="H185" s="236"/>
      <c r="I185" s="236">
        <f>SUM(I186:I187)</f>
        <v>0</v>
      </c>
      <c r="J185" s="236"/>
      <c r="K185" s="236">
        <f>SUM(K186:K187)</f>
        <v>0</v>
      </c>
      <c r="L185" s="236"/>
      <c r="M185" s="236">
        <f>SUM(M186:M187)</f>
        <v>0</v>
      </c>
      <c r="N185" s="226"/>
      <c r="O185" s="226">
        <f>SUM(O186:O187)</f>
        <v>0.92544000000000004</v>
      </c>
      <c r="P185" s="226"/>
      <c r="Q185" s="226">
        <f>SUM(Q186:Q187)</f>
        <v>0</v>
      </c>
      <c r="R185" s="226"/>
      <c r="S185" s="226"/>
      <c r="T185" s="227"/>
      <c r="U185" s="226">
        <f>SUM(U186:U187)</f>
        <v>102.32</v>
      </c>
      <c r="AE185" t="s">
        <v>144</v>
      </c>
    </row>
    <row r="186" spans="1:60" ht="22.5" outlineLevel="1" x14ac:dyDescent="0.2">
      <c r="A186" s="213">
        <v>101</v>
      </c>
      <c r="B186" s="220" t="s">
        <v>407</v>
      </c>
      <c r="C186" s="267" t="s">
        <v>408</v>
      </c>
      <c r="D186" s="222" t="s">
        <v>159</v>
      </c>
      <c r="E186" s="228">
        <v>227.38</v>
      </c>
      <c r="F186" s="232"/>
      <c r="G186" s="233">
        <f>ROUND(E186*F186,2)</f>
        <v>0</v>
      </c>
      <c r="H186" s="232"/>
      <c r="I186" s="233">
        <f>ROUND(E186*H186,2)</f>
        <v>0</v>
      </c>
      <c r="J186" s="232"/>
      <c r="K186" s="233">
        <f>ROUND(E186*J186,2)</f>
        <v>0</v>
      </c>
      <c r="L186" s="233">
        <v>21</v>
      </c>
      <c r="M186" s="233">
        <f>G186*(1+L186/100)</f>
        <v>0</v>
      </c>
      <c r="N186" s="222">
        <v>4.0699999999999998E-3</v>
      </c>
      <c r="O186" s="222">
        <f>ROUND(E186*N186,5)</f>
        <v>0.92544000000000004</v>
      </c>
      <c r="P186" s="222">
        <v>0</v>
      </c>
      <c r="Q186" s="222">
        <f>ROUND(E186*P186,5)</f>
        <v>0</v>
      </c>
      <c r="R186" s="222"/>
      <c r="S186" s="222"/>
      <c r="T186" s="223">
        <v>0.45</v>
      </c>
      <c r="U186" s="222">
        <f>ROUND(E186*T186,2)</f>
        <v>102.32</v>
      </c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156</v>
      </c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3"/>
      <c r="B187" s="220"/>
      <c r="C187" s="269" t="s">
        <v>409</v>
      </c>
      <c r="D187" s="225"/>
      <c r="E187" s="230">
        <v>227.38</v>
      </c>
      <c r="F187" s="233"/>
      <c r="G187" s="233"/>
      <c r="H187" s="233"/>
      <c r="I187" s="233"/>
      <c r="J187" s="233"/>
      <c r="K187" s="233"/>
      <c r="L187" s="233"/>
      <c r="M187" s="233"/>
      <c r="N187" s="222"/>
      <c r="O187" s="222"/>
      <c r="P187" s="222"/>
      <c r="Q187" s="222"/>
      <c r="R187" s="222"/>
      <c r="S187" s="222"/>
      <c r="T187" s="223"/>
      <c r="U187" s="22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152</v>
      </c>
      <c r="AF187" s="212">
        <v>0</v>
      </c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x14ac:dyDescent="0.2">
      <c r="A188" s="214" t="s">
        <v>143</v>
      </c>
      <c r="B188" s="221" t="s">
        <v>108</v>
      </c>
      <c r="C188" s="270" t="s">
        <v>109</v>
      </c>
      <c r="D188" s="226"/>
      <c r="E188" s="231"/>
      <c r="F188" s="236"/>
      <c r="G188" s="236">
        <f>SUMIF(AE189:AE191,"&lt;&gt;NOR",G189:G191)</f>
        <v>0</v>
      </c>
      <c r="H188" s="236"/>
      <c r="I188" s="236">
        <f>SUM(I189:I191)</f>
        <v>0</v>
      </c>
      <c r="J188" s="236"/>
      <c r="K188" s="236">
        <f>SUM(K189:K191)</f>
        <v>0</v>
      </c>
      <c r="L188" s="236"/>
      <c r="M188" s="236">
        <f>SUM(M189:M191)</f>
        <v>0</v>
      </c>
      <c r="N188" s="226"/>
      <c r="O188" s="226">
        <f>SUM(O189:O191)</f>
        <v>16.20768</v>
      </c>
      <c r="P188" s="226"/>
      <c r="Q188" s="226">
        <f>SUM(Q189:Q191)</f>
        <v>0</v>
      </c>
      <c r="R188" s="226"/>
      <c r="S188" s="226"/>
      <c r="T188" s="227"/>
      <c r="U188" s="226">
        <f>SUM(U189:U191)</f>
        <v>358.82</v>
      </c>
      <c r="AE188" t="s">
        <v>144</v>
      </c>
    </row>
    <row r="189" spans="1:60" outlineLevel="1" x14ac:dyDescent="0.2">
      <c r="A189" s="213">
        <v>102</v>
      </c>
      <c r="B189" s="220" t="s">
        <v>410</v>
      </c>
      <c r="C189" s="267" t="s">
        <v>411</v>
      </c>
      <c r="D189" s="222" t="s">
        <v>159</v>
      </c>
      <c r="E189" s="228">
        <v>227.60400000000001</v>
      </c>
      <c r="F189" s="232"/>
      <c r="G189" s="233">
        <f>ROUND(E189*F189,2)</f>
        <v>0</v>
      </c>
      <c r="H189" s="232"/>
      <c r="I189" s="233">
        <f>ROUND(E189*H189,2)</f>
        <v>0</v>
      </c>
      <c r="J189" s="232"/>
      <c r="K189" s="233">
        <f>ROUND(E189*J189,2)</f>
        <v>0</v>
      </c>
      <c r="L189" s="233">
        <v>21</v>
      </c>
      <c r="M189" s="233">
        <f>G189*(1+L189/100)</f>
        <v>0</v>
      </c>
      <c r="N189" s="222">
        <v>7.1209999999999996E-2</v>
      </c>
      <c r="O189" s="222">
        <f>ROUND(E189*N189,5)</f>
        <v>16.20768</v>
      </c>
      <c r="P189" s="222">
        <v>0</v>
      </c>
      <c r="Q189" s="222">
        <f>ROUND(E189*P189,5)</f>
        <v>0</v>
      </c>
      <c r="R189" s="222"/>
      <c r="S189" s="222"/>
      <c r="T189" s="223">
        <v>1.53383</v>
      </c>
      <c r="U189" s="222">
        <f>ROUND(E189*T189,2)</f>
        <v>349.11</v>
      </c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148</v>
      </c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3"/>
      <c r="B190" s="220"/>
      <c r="C190" s="269" t="s">
        <v>412</v>
      </c>
      <c r="D190" s="225"/>
      <c r="E190" s="230">
        <v>227.60400000000001</v>
      </c>
      <c r="F190" s="233"/>
      <c r="G190" s="233"/>
      <c r="H190" s="233"/>
      <c r="I190" s="233"/>
      <c r="J190" s="233"/>
      <c r="K190" s="233"/>
      <c r="L190" s="233"/>
      <c r="M190" s="233"/>
      <c r="N190" s="222"/>
      <c r="O190" s="222"/>
      <c r="P190" s="222"/>
      <c r="Q190" s="222"/>
      <c r="R190" s="222"/>
      <c r="S190" s="222"/>
      <c r="T190" s="223"/>
      <c r="U190" s="22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152</v>
      </c>
      <c r="AF190" s="212">
        <v>0</v>
      </c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3">
        <v>103</v>
      </c>
      <c r="B191" s="220" t="s">
        <v>413</v>
      </c>
      <c r="C191" s="267" t="s">
        <v>414</v>
      </c>
      <c r="D191" s="222" t="s">
        <v>155</v>
      </c>
      <c r="E191" s="228">
        <v>7.6779999999999999</v>
      </c>
      <c r="F191" s="232"/>
      <c r="G191" s="233">
        <f>ROUND(E191*F191,2)</f>
        <v>0</v>
      </c>
      <c r="H191" s="232"/>
      <c r="I191" s="233">
        <f>ROUND(E191*H191,2)</f>
        <v>0</v>
      </c>
      <c r="J191" s="232"/>
      <c r="K191" s="233">
        <f>ROUND(E191*J191,2)</f>
        <v>0</v>
      </c>
      <c r="L191" s="233">
        <v>21</v>
      </c>
      <c r="M191" s="233">
        <f>G191*(1+L191/100)</f>
        <v>0</v>
      </c>
      <c r="N191" s="222">
        <v>0</v>
      </c>
      <c r="O191" s="222">
        <f>ROUND(E191*N191,5)</f>
        <v>0</v>
      </c>
      <c r="P191" s="222">
        <v>0</v>
      </c>
      <c r="Q191" s="222">
        <f>ROUND(E191*P191,5)</f>
        <v>0</v>
      </c>
      <c r="R191" s="222"/>
      <c r="S191" s="222"/>
      <c r="T191" s="223">
        <v>1.2649999999999999</v>
      </c>
      <c r="U191" s="222">
        <f>ROUND(E191*T191,2)</f>
        <v>9.7100000000000009</v>
      </c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156</v>
      </c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x14ac:dyDescent="0.2">
      <c r="A192" s="214" t="s">
        <v>143</v>
      </c>
      <c r="B192" s="221" t="s">
        <v>110</v>
      </c>
      <c r="C192" s="270" t="s">
        <v>111</v>
      </c>
      <c r="D192" s="226"/>
      <c r="E192" s="231"/>
      <c r="F192" s="236"/>
      <c r="G192" s="236">
        <f>SUMIF(AE193:AE193,"&lt;&gt;NOR",G193:G193)</f>
        <v>0</v>
      </c>
      <c r="H192" s="236"/>
      <c r="I192" s="236">
        <f>SUM(I193:I193)</f>
        <v>0</v>
      </c>
      <c r="J192" s="236"/>
      <c r="K192" s="236">
        <f>SUM(K193:K193)</f>
        <v>0</v>
      </c>
      <c r="L192" s="236"/>
      <c r="M192" s="236">
        <f>SUM(M193:M193)</f>
        <v>0</v>
      </c>
      <c r="N192" s="226"/>
      <c r="O192" s="226">
        <f>SUM(O193:O193)</f>
        <v>0.222</v>
      </c>
      <c r="P192" s="226"/>
      <c r="Q192" s="226">
        <f>SUM(Q193:Q193)</f>
        <v>0</v>
      </c>
      <c r="R192" s="226"/>
      <c r="S192" s="226"/>
      <c r="T192" s="227"/>
      <c r="U192" s="226">
        <f>SUM(U193:U193)</f>
        <v>67.8</v>
      </c>
      <c r="AE192" t="s">
        <v>144</v>
      </c>
    </row>
    <row r="193" spans="1:60" outlineLevel="1" x14ac:dyDescent="0.2">
      <c r="A193" s="213">
        <v>104</v>
      </c>
      <c r="B193" s="220" t="s">
        <v>415</v>
      </c>
      <c r="C193" s="267" t="s">
        <v>416</v>
      </c>
      <c r="D193" s="222" t="s">
        <v>159</v>
      </c>
      <c r="E193" s="228">
        <v>600</v>
      </c>
      <c r="F193" s="232"/>
      <c r="G193" s="233">
        <f>ROUND(E193*F193,2)</f>
        <v>0</v>
      </c>
      <c r="H193" s="232"/>
      <c r="I193" s="233">
        <f>ROUND(E193*H193,2)</f>
        <v>0</v>
      </c>
      <c r="J193" s="232"/>
      <c r="K193" s="233">
        <f>ROUND(E193*J193,2)</f>
        <v>0</v>
      </c>
      <c r="L193" s="233">
        <v>21</v>
      </c>
      <c r="M193" s="233">
        <f>G193*(1+L193/100)</f>
        <v>0</v>
      </c>
      <c r="N193" s="222">
        <v>3.6999999999999999E-4</v>
      </c>
      <c r="O193" s="222">
        <f>ROUND(E193*N193,5)</f>
        <v>0.222</v>
      </c>
      <c r="P193" s="222">
        <v>0</v>
      </c>
      <c r="Q193" s="222">
        <f>ROUND(E193*P193,5)</f>
        <v>0</v>
      </c>
      <c r="R193" s="222"/>
      <c r="S193" s="222"/>
      <c r="T193" s="223">
        <v>0.113</v>
      </c>
      <c r="U193" s="222">
        <f>ROUND(E193*T193,2)</f>
        <v>67.8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156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214" t="s">
        <v>143</v>
      </c>
      <c r="B194" s="221" t="s">
        <v>112</v>
      </c>
      <c r="C194" s="270" t="s">
        <v>113</v>
      </c>
      <c r="D194" s="226"/>
      <c r="E194" s="231"/>
      <c r="F194" s="236"/>
      <c r="G194" s="236">
        <f>SUMIF(AE195:AE196,"&lt;&gt;NOR",G195:G196)</f>
        <v>0</v>
      </c>
      <c r="H194" s="236"/>
      <c r="I194" s="236">
        <f>SUM(I195:I196)</f>
        <v>0</v>
      </c>
      <c r="J194" s="236"/>
      <c r="K194" s="236">
        <f>SUM(K195:K196)</f>
        <v>0</v>
      </c>
      <c r="L194" s="236"/>
      <c r="M194" s="236">
        <f>SUM(M195:M196)</f>
        <v>0</v>
      </c>
      <c r="N194" s="226"/>
      <c r="O194" s="226">
        <f>SUM(O195:O196)</f>
        <v>0.61384000000000005</v>
      </c>
      <c r="P194" s="226"/>
      <c r="Q194" s="226">
        <f>SUM(Q195:Q196)</f>
        <v>0</v>
      </c>
      <c r="R194" s="226"/>
      <c r="S194" s="226"/>
      <c r="T194" s="227"/>
      <c r="U194" s="226">
        <f>SUM(U195:U196)</f>
        <v>130.94</v>
      </c>
      <c r="AE194" t="s">
        <v>144</v>
      </c>
    </row>
    <row r="195" spans="1:60" outlineLevel="1" x14ac:dyDescent="0.2">
      <c r="A195" s="213">
        <v>105</v>
      </c>
      <c r="B195" s="220" t="s">
        <v>417</v>
      </c>
      <c r="C195" s="267" t="s">
        <v>418</v>
      </c>
      <c r="D195" s="222" t="s">
        <v>159</v>
      </c>
      <c r="E195" s="228">
        <v>974.35320000000002</v>
      </c>
      <c r="F195" s="232"/>
      <c r="G195" s="233">
        <f>ROUND(E195*F195,2)</f>
        <v>0</v>
      </c>
      <c r="H195" s="232"/>
      <c r="I195" s="233">
        <f>ROUND(E195*H195,2)</f>
        <v>0</v>
      </c>
      <c r="J195" s="232"/>
      <c r="K195" s="233">
        <f>ROUND(E195*J195,2)</f>
        <v>0</v>
      </c>
      <c r="L195" s="233">
        <v>21</v>
      </c>
      <c r="M195" s="233">
        <f>G195*(1+L195/100)</f>
        <v>0</v>
      </c>
      <c r="N195" s="222">
        <v>6.3000000000000003E-4</v>
      </c>
      <c r="O195" s="222">
        <f>ROUND(E195*N195,5)</f>
        <v>0.61384000000000005</v>
      </c>
      <c r="P195" s="222">
        <v>0</v>
      </c>
      <c r="Q195" s="222">
        <f>ROUND(E195*P195,5)</f>
        <v>0</v>
      </c>
      <c r="R195" s="222"/>
      <c r="S195" s="222"/>
      <c r="T195" s="223">
        <v>0.13439000000000001</v>
      </c>
      <c r="U195" s="222">
        <f>ROUND(E195*T195,2)</f>
        <v>130.94</v>
      </c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148</v>
      </c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3"/>
      <c r="B196" s="220"/>
      <c r="C196" s="269" t="s">
        <v>419</v>
      </c>
      <c r="D196" s="225"/>
      <c r="E196" s="230">
        <v>974.35320000000002</v>
      </c>
      <c r="F196" s="233"/>
      <c r="G196" s="233"/>
      <c r="H196" s="233"/>
      <c r="I196" s="233"/>
      <c r="J196" s="233"/>
      <c r="K196" s="233"/>
      <c r="L196" s="233"/>
      <c r="M196" s="233"/>
      <c r="N196" s="222"/>
      <c r="O196" s="222"/>
      <c r="P196" s="222"/>
      <c r="Q196" s="222"/>
      <c r="R196" s="222"/>
      <c r="S196" s="222"/>
      <c r="T196" s="223"/>
      <c r="U196" s="22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152</v>
      </c>
      <c r="AF196" s="212">
        <v>0</v>
      </c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x14ac:dyDescent="0.2">
      <c r="A197" s="214" t="s">
        <v>143</v>
      </c>
      <c r="B197" s="221" t="s">
        <v>114</v>
      </c>
      <c r="C197" s="270" t="s">
        <v>115</v>
      </c>
      <c r="D197" s="226"/>
      <c r="E197" s="231"/>
      <c r="F197" s="236"/>
      <c r="G197" s="236">
        <f>SUMIF(AE198:AE219,"&lt;&gt;NOR",G198:G219)</f>
        <v>0</v>
      </c>
      <c r="H197" s="236"/>
      <c r="I197" s="236">
        <f>SUM(I198:I219)</f>
        <v>0</v>
      </c>
      <c r="J197" s="236"/>
      <c r="K197" s="236">
        <f>SUM(K198:K219)</f>
        <v>0</v>
      </c>
      <c r="L197" s="236"/>
      <c r="M197" s="236">
        <f>SUM(M198:M219)</f>
        <v>0</v>
      </c>
      <c r="N197" s="226"/>
      <c r="O197" s="226">
        <f>SUM(O198:O219)</f>
        <v>1.0377999999999998</v>
      </c>
      <c r="P197" s="226"/>
      <c r="Q197" s="226">
        <f>SUM(Q198:Q219)</f>
        <v>0</v>
      </c>
      <c r="R197" s="226"/>
      <c r="S197" s="226"/>
      <c r="T197" s="227"/>
      <c r="U197" s="226">
        <f>SUM(U198:U219)</f>
        <v>350.67</v>
      </c>
      <c r="AE197" t="s">
        <v>144</v>
      </c>
    </row>
    <row r="198" spans="1:60" ht="22.5" outlineLevel="1" x14ac:dyDescent="0.2">
      <c r="A198" s="213">
        <v>106</v>
      </c>
      <c r="B198" s="220" t="s">
        <v>420</v>
      </c>
      <c r="C198" s="267" t="s">
        <v>421</v>
      </c>
      <c r="D198" s="222" t="s">
        <v>208</v>
      </c>
      <c r="E198" s="228">
        <v>55</v>
      </c>
      <c r="F198" s="232"/>
      <c r="G198" s="233">
        <f>ROUND(E198*F198,2)</f>
        <v>0</v>
      </c>
      <c r="H198" s="232"/>
      <c r="I198" s="233">
        <f>ROUND(E198*H198,2)</f>
        <v>0</v>
      </c>
      <c r="J198" s="232"/>
      <c r="K198" s="233">
        <f>ROUND(E198*J198,2)</f>
        <v>0</v>
      </c>
      <c r="L198" s="233">
        <v>21</v>
      </c>
      <c r="M198" s="233">
        <f>G198*(1+L198/100)</f>
        <v>0</v>
      </c>
      <c r="N198" s="222">
        <v>1.1000000000000001E-3</v>
      </c>
      <c r="O198" s="222">
        <f>ROUND(E198*N198,5)</f>
        <v>6.0499999999999998E-2</v>
      </c>
      <c r="P198" s="222">
        <v>0</v>
      </c>
      <c r="Q198" s="222">
        <f>ROUND(E198*P198,5)</f>
        <v>0</v>
      </c>
      <c r="R198" s="222"/>
      <c r="S198" s="222"/>
      <c r="T198" s="223">
        <v>0.49717</v>
      </c>
      <c r="U198" s="222">
        <f>ROUND(E198*T198,2)</f>
        <v>27.34</v>
      </c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156</v>
      </c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3"/>
      <c r="B199" s="220"/>
      <c r="C199" s="269" t="s">
        <v>422</v>
      </c>
      <c r="D199" s="225"/>
      <c r="E199" s="230">
        <v>55</v>
      </c>
      <c r="F199" s="233"/>
      <c r="G199" s="233"/>
      <c r="H199" s="233"/>
      <c r="I199" s="233"/>
      <c r="J199" s="233"/>
      <c r="K199" s="233"/>
      <c r="L199" s="233"/>
      <c r="M199" s="233"/>
      <c r="N199" s="222"/>
      <c r="O199" s="222"/>
      <c r="P199" s="222"/>
      <c r="Q199" s="222"/>
      <c r="R199" s="222"/>
      <c r="S199" s="222"/>
      <c r="T199" s="223"/>
      <c r="U199" s="22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152</v>
      </c>
      <c r="AF199" s="212">
        <v>0</v>
      </c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3">
        <v>107</v>
      </c>
      <c r="B200" s="220" t="s">
        <v>423</v>
      </c>
      <c r="C200" s="267" t="s">
        <v>424</v>
      </c>
      <c r="D200" s="222" t="s">
        <v>180</v>
      </c>
      <c r="E200" s="228">
        <v>3</v>
      </c>
      <c r="F200" s="232"/>
      <c r="G200" s="233">
        <f>ROUND(E200*F200,2)</f>
        <v>0</v>
      </c>
      <c r="H200" s="232"/>
      <c r="I200" s="233">
        <f>ROUND(E200*H200,2)</f>
        <v>0</v>
      </c>
      <c r="J200" s="232"/>
      <c r="K200" s="233">
        <f>ROUND(E200*J200,2)</f>
        <v>0</v>
      </c>
      <c r="L200" s="233">
        <v>21</v>
      </c>
      <c r="M200" s="233">
        <f>G200*(1+L200/100)</f>
        <v>0</v>
      </c>
      <c r="N200" s="222">
        <v>0</v>
      </c>
      <c r="O200" s="222">
        <f>ROUND(E200*N200,5)</f>
        <v>0</v>
      </c>
      <c r="P200" s="222">
        <v>0</v>
      </c>
      <c r="Q200" s="222">
        <f>ROUND(E200*P200,5)</f>
        <v>0</v>
      </c>
      <c r="R200" s="222"/>
      <c r="S200" s="222"/>
      <c r="T200" s="223">
        <v>1.7733300000000001</v>
      </c>
      <c r="U200" s="222">
        <f>ROUND(E200*T200,2)</f>
        <v>5.32</v>
      </c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156</v>
      </c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 x14ac:dyDescent="0.2">
      <c r="A201" s="213">
        <v>108</v>
      </c>
      <c r="B201" s="220" t="s">
        <v>425</v>
      </c>
      <c r="C201" s="267" t="s">
        <v>426</v>
      </c>
      <c r="D201" s="222" t="s">
        <v>180</v>
      </c>
      <c r="E201" s="228">
        <v>2</v>
      </c>
      <c r="F201" s="232"/>
      <c r="G201" s="233">
        <f>ROUND(E201*F201,2)</f>
        <v>0</v>
      </c>
      <c r="H201" s="232"/>
      <c r="I201" s="233">
        <f>ROUND(E201*H201,2)</f>
        <v>0</v>
      </c>
      <c r="J201" s="232"/>
      <c r="K201" s="233">
        <f>ROUND(E201*J201,2)</f>
        <v>0</v>
      </c>
      <c r="L201" s="233">
        <v>21</v>
      </c>
      <c r="M201" s="233">
        <f>G201*(1+L201/100)</f>
        <v>0</v>
      </c>
      <c r="N201" s="222">
        <v>1.1E-4</v>
      </c>
      <c r="O201" s="222">
        <f>ROUND(E201*N201,5)</f>
        <v>2.2000000000000001E-4</v>
      </c>
      <c r="P201" s="222">
        <v>0</v>
      </c>
      <c r="Q201" s="222">
        <f>ROUND(E201*P201,5)</f>
        <v>0</v>
      </c>
      <c r="R201" s="222"/>
      <c r="S201" s="222"/>
      <c r="T201" s="223">
        <v>0.24399999999999999</v>
      </c>
      <c r="U201" s="222">
        <f>ROUND(E201*T201,2)</f>
        <v>0.49</v>
      </c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156</v>
      </c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13">
        <v>109</v>
      </c>
      <c r="B202" s="220" t="s">
        <v>427</v>
      </c>
      <c r="C202" s="267" t="s">
        <v>428</v>
      </c>
      <c r="D202" s="222" t="s">
        <v>180</v>
      </c>
      <c r="E202" s="228">
        <v>2</v>
      </c>
      <c r="F202" s="232"/>
      <c r="G202" s="233">
        <f>ROUND(E202*F202,2)</f>
        <v>0</v>
      </c>
      <c r="H202" s="232"/>
      <c r="I202" s="233">
        <f>ROUND(E202*H202,2)</f>
        <v>0</v>
      </c>
      <c r="J202" s="232"/>
      <c r="K202" s="233">
        <f>ROUND(E202*J202,2)</f>
        <v>0</v>
      </c>
      <c r="L202" s="233">
        <v>21</v>
      </c>
      <c r="M202" s="233">
        <f>G202*(1+L202/100)</f>
        <v>0</v>
      </c>
      <c r="N202" s="222">
        <v>2.0000000000000001E-4</v>
      </c>
      <c r="O202" s="222">
        <f>ROUND(E202*N202,5)</f>
        <v>4.0000000000000002E-4</v>
      </c>
      <c r="P202" s="222">
        <v>0</v>
      </c>
      <c r="Q202" s="222">
        <f>ROUND(E202*P202,5)</f>
        <v>0</v>
      </c>
      <c r="R202" s="222"/>
      <c r="S202" s="222"/>
      <c r="T202" s="223">
        <v>0.24399999999999999</v>
      </c>
      <c r="U202" s="222">
        <f>ROUND(E202*T202,2)</f>
        <v>0.49</v>
      </c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156</v>
      </c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 x14ac:dyDescent="0.2">
      <c r="A203" s="213">
        <v>110</v>
      </c>
      <c r="B203" s="220" t="s">
        <v>429</v>
      </c>
      <c r="C203" s="267" t="s">
        <v>430</v>
      </c>
      <c r="D203" s="222" t="s">
        <v>180</v>
      </c>
      <c r="E203" s="228">
        <v>2</v>
      </c>
      <c r="F203" s="232"/>
      <c r="G203" s="233">
        <f>ROUND(E203*F203,2)</f>
        <v>0</v>
      </c>
      <c r="H203" s="232"/>
      <c r="I203" s="233">
        <f>ROUND(E203*H203,2)</f>
        <v>0</v>
      </c>
      <c r="J203" s="232"/>
      <c r="K203" s="233">
        <f>ROUND(E203*J203,2)</f>
        <v>0</v>
      </c>
      <c r="L203" s="233">
        <v>21</v>
      </c>
      <c r="M203" s="233">
        <f>G203*(1+L203/100)</f>
        <v>0</v>
      </c>
      <c r="N203" s="222">
        <v>0</v>
      </c>
      <c r="O203" s="222">
        <f>ROUND(E203*N203,5)</f>
        <v>0</v>
      </c>
      <c r="P203" s="222">
        <v>0</v>
      </c>
      <c r="Q203" s="222">
        <f>ROUND(E203*P203,5)</f>
        <v>0</v>
      </c>
      <c r="R203" s="222"/>
      <c r="S203" s="222"/>
      <c r="T203" s="223">
        <v>0.35216999999999998</v>
      </c>
      <c r="U203" s="222">
        <f>ROUND(E203*T203,2)</f>
        <v>0.7</v>
      </c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156</v>
      </c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33.75" outlineLevel="1" x14ac:dyDescent="0.2">
      <c r="A204" s="213">
        <v>111</v>
      </c>
      <c r="B204" s="220" t="s">
        <v>431</v>
      </c>
      <c r="C204" s="267" t="s">
        <v>432</v>
      </c>
      <c r="D204" s="222" t="s">
        <v>180</v>
      </c>
      <c r="E204" s="228">
        <v>5</v>
      </c>
      <c r="F204" s="232"/>
      <c r="G204" s="233">
        <f>ROUND(E204*F204,2)</f>
        <v>0</v>
      </c>
      <c r="H204" s="232"/>
      <c r="I204" s="233">
        <f>ROUND(E204*H204,2)</f>
        <v>0</v>
      </c>
      <c r="J204" s="232"/>
      <c r="K204" s="233">
        <f>ROUND(E204*J204,2)</f>
        <v>0</v>
      </c>
      <c r="L204" s="233">
        <v>21</v>
      </c>
      <c r="M204" s="233">
        <f>G204*(1+L204/100)</f>
        <v>0</v>
      </c>
      <c r="N204" s="222">
        <v>2.2000000000000001E-4</v>
      </c>
      <c r="O204" s="222">
        <f>ROUND(E204*N204,5)</f>
        <v>1.1000000000000001E-3</v>
      </c>
      <c r="P204" s="222">
        <v>0</v>
      </c>
      <c r="Q204" s="222">
        <f>ROUND(E204*P204,5)</f>
        <v>0</v>
      </c>
      <c r="R204" s="222"/>
      <c r="S204" s="222"/>
      <c r="T204" s="223">
        <v>0.35216999999999998</v>
      </c>
      <c r="U204" s="222">
        <f>ROUND(E204*T204,2)</f>
        <v>1.76</v>
      </c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156</v>
      </c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 x14ac:dyDescent="0.2">
      <c r="A205" s="213">
        <v>112</v>
      </c>
      <c r="B205" s="220" t="s">
        <v>433</v>
      </c>
      <c r="C205" s="267" t="s">
        <v>434</v>
      </c>
      <c r="D205" s="222" t="s">
        <v>180</v>
      </c>
      <c r="E205" s="228">
        <v>1</v>
      </c>
      <c r="F205" s="232"/>
      <c r="G205" s="233">
        <f>ROUND(E205*F205,2)</f>
        <v>0</v>
      </c>
      <c r="H205" s="232"/>
      <c r="I205" s="233">
        <f>ROUND(E205*H205,2)</f>
        <v>0</v>
      </c>
      <c r="J205" s="232"/>
      <c r="K205" s="233">
        <f>ROUND(E205*J205,2)</f>
        <v>0</v>
      </c>
      <c r="L205" s="233">
        <v>21</v>
      </c>
      <c r="M205" s="233">
        <f>G205*(1+L205/100)</f>
        <v>0</v>
      </c>
      <c r="N205" s="222">
        <v>4.2000000000000002E-4</v>
      </c>
      <c r="O205" s="222">
        <f>ROUND(E205*N205,5)</f>
        <v>4.2000000000000002E-4</v>
      </c>
      <c r="P205" s="222">
        <v>0</v>
      </c>
      <c r="Q205" s="222">
        <f>ROUND(E205*P205,5)</f>
        <v>0</v>
      </c>
      <c r="R205" s="222"/>
      <c r="S205" s="222"/>
      <c r="T205" s="223">
        <v>0.35216999999999998</v>
      </c>
      <c r="U205" s="222">
        <f>ROUND(E205*T205,2)</f>
        <v>0.35</v>
      </c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156</v>
      </c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3">
        <v>113</v>
      </c>
      <c r="B206" s="220" t="s">
        <v>60</v>
      </c>
      <c r="C206" s="267" t="s">
        <v>435</v>
      </c>
      <c r="D206" s="222" t="s">
        <v>255</v>
      </c>
      <c r="E206" s="228">
        <v>1</v>
      </c>
      <c r="F206" s="232"/>
      <c r="G206" s="233">
        <f>ROUND(E206*F206,2)</f>
        <v>0</v>
      </c>
      <c r="H206" s="232"/>
      <c r="I206" s="233">
        <f>ROUND(E206*H206,2)</f>
        <v>0</v>
      </c>
      <c r="J206" s="232"/>
      <c r="K206" s="233">
        <f>ROUND(E206*J206,2)</f>
        <v>0</v>
      </c>
      <c r="L206" s="233">
        <v>21</v>
      </c>
      <c r="M206" s="233">
        <f>G206*(1+L206/100)</f>
        <v>0</v>
      </c>
      <c r="N206" s="222">
        <v>0</v>
      </c>
      <c r="O206" s="222">
        <f>ROUND(E206*N206,5)</f>
        <v>0</v>
      </c>
      <c r="P206" s="222">
        <v>0</v>
      </c>
      <c r="Q206" s="222">
        <f>ROUND(E206*P206,5)</f>
        <v>0</v>
      </c>
      <c r="R206" s="222"/>
      <c r="S206" s="222"/>
      <c r="T206" s="223">
        <v>0</v>
      </c>
      <c r="U206" s="222">
        <f>ROUND(E206*T206,2)</f>
        <v>0</v>
      </c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156</v>
      </c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3">
        <v>114</v>
      </c>
      <c r="B207" s="220" t="s">
        <v>436</v>
      </c>
      <c r="C207" s="267" t="s">
        <v>437</v>
      </c>
      <c r="D207" s="222" t="s">
        <v>180</v>
      </c>
      <c r="E207" s="228">
        <v>28</v>
      </c>
      <c r="F207" s="232"/>
      <c r="G207" s="233">
        <f>ROUND(E207*F207,2)</f>
        <v>0</v>
      </c>
      <c r="H207" s="232"/>
      <c r="I207" s="233">
        <f>ROUND(E207*H207,2)</f>
        <v>0</v>
      </c>
      <c r="J207" s="232"/>
      <c r="K207" s="233">
        <f>ROUND(E207*J207,2)</f>
        <v>0</v>
      </c>
      <c r="L207" s="233">
        <v>21</v>
      </c>
      <c r="M207" s="233">
        <f>G207*(1+L207/100)</f>
        <v>0</v>
      </c>
      <c r="N207" s="222">
        <v>0</v>
      </c>
      <c r="O207" s="222">
        <f>ROUND(E207*N207,5)</f>
        <v>0</v>
      </c>
      <c r="P207" s="222">
        <v>0</v>
      </c>
      <c r="Q207" s="222">
        <f>ROUND(E207*P207,5)</f>
        <v>0</v>
      </c>
      <c r="R207" s="222"/>
      <c r="S207" s="222"/>
      <c r="T207" s="223">
        <v>5.0500000000000003E-2</v>
      </c>
      <c r="U207" s="222">
        <f>ROUND(E207*T207,2)</f>
        <v>1.41</v>
      </c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156</v>
      </c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3">
        <v>115</v>
      </c>
      <c r="B208" s="220" t="s">
        <v>438</v>
      </c>
      <c r="C208" s="267" t="s">
        <v>439</v>
      </c>
      <c r="D208" s="222" t="s">
        <v>180</v>
      </c>
      <c r="E208" s="228">
        <v>146</v>
      </c>
      <c r="F208" s="232"/>
      <c r="G208" s="233">
        <f>ROUND(E208*F208,2)</f>
        <v>0</v>
      </c>
      <c r="H208" s="232"/>
      <c r="I208" s="233">
        <f>ROUND(E208*H208,2)</f>
        <v>0</v>
      </c>
      <c r="J208" s="232"/>
      <c r="K208" s="233">
        <f>ROUND(E208*J208,2)</f>
        <v>0</v>
      </c>
      <c r="L208" s="233">
        <v>21</v>
      </c>
      <c r="M208" s="233">
        <f>G208*(1+L208/100)</f>
        <v>0</v>
      </c>
      <c r="N208" s="222">
        <v>0</v>
      </c>
      <c r="O208" s="222">
        <f>ROUND(E208*N208,5)</f>
        <v>0</v>
      </c>
      <c r="P208" s="222">
        <v>0</v>
      </c>
      <c r="Q208" s="222">
        <f>ROUND(E208*P208,5)</f>
        <v>0</v>
      </c>
      <c r="R208" s="222"/>
      <c r="S208" s="222"/>
      <c r="T208" s="223">
        <v>0.37</v>
      </c>
      <c r="U208" s="222">
        <f>ROUND(E208*T208,2)</f>
        <v>54.02</v>
      </c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156</v>
      </c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13">
        <v>116</v>
      </c>
      <c r="B209" s="220" t="s">
        <v>440</v>
      </c>
      <c r="C209" s="267" t="s">
        <v>441</v>
      </c>
      <c r="D209" s="222" t="s">
        <v>180</v>
      </c>
      <c r="E209" s="228">
        <v>18</v>
      </c>
      <c r="F209" s="232"/>
      <c r="G209" s="233">
        <f>ROUND(E209*F209,2)</f>
        <v>0</v>
      </c>
      <c r="H209" s="232"/>
      <c r="I209" s="233">
        <f>ROUND(E209*H209,2)</f>
        <v>0</v>
      </c>
      <c r="J209" s="232"/>
      <c r="K209" s="233">
        <f>ROUND(E209*J209,2)</f>
        <v>0</v>
      </c>
      <c r="L209" s="233">
        <v>21</v>
      </c>
      <c r="M209" s="233">
        <f>G209*(1+L209/100)</f>
        <v>0</v>
      </c>
      <c r="N209" s="222">
        <v>1.2E-4</v>
      </c>
      <c r="O209" s="222">
        <f>ROUND(E209*N209,5)</f>
        <v>2.16E-3</v>
      </c>
      <c r="P209" s="222">
        <v>0</v>
      </c>
      <c r="Q209" s="222">
        <f>ROUND(E209*P209,5)</f>
        <v>0</v>
      </c>
      <c r="R209" s="222"/>
      <c r="S209" s="222"/>
      <c r="T209" s="223">
        <v>0.27400000000000002</v>
      </c>
      <c r="U209" s="222">
        <f>ROUND(E209*T209,2)</f>
        <v>4.93</v>
      </c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156</v>
      </c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13">
        <v>117</v>
      </c>
      <c r="B210" s="220" t="s">
        <v>442</v>
      </c>
      <c r="C210" s="267" t="s">
        <v>443</v>
      </c>
      <c r="D210" s="222" t="s">
        <v>180</v>
      </c>
      <c r="E210" s="228">
        <v>12</v>
      </c>
      <c r="F210" s="232"/>
      <c r="G210" s="233">
        <f>ROUND(E210*F210,2)</f>
        <v>0</v>
      </c>
      <c r="H210" s="232"/>
      <c r="I210" s="233">
        <f>ROUND(E210*H210,2)</f>
        <v>0</v>
      </c>
      <c r="J210" s="232"/>
      <c r="K210" s="233">
        <f>ROUND(E210*J210,2)</f>
        <v>0</v>
      </c>
      <c r="L210" s="233">
        <v>21</v>
      </c>
      <c r="M210" s="233">
        <f>G210*(1+L210/100)</f>
        <v>0</v>
      </c>
      <c r="N210" s="222">
        <v>1.1E-4</v>
      </c>
      <c r="O210" s="222">
        <f>ROUND(E210*N210,5)</f>
        <v>1.32E-3</v>
      </c>
      <c r="P210" s="222">
        <v>0</v>
      </c>
      <c r="Q210" s="222">
        <f>ROUND(E210*P210,5)</f>
        <v>0</v>
      </c>
      <c r="R210" s="222"/>
      <c r="S210" s="222"/>
      <c r="T210" s="223">
        <v>0.13</v>
      </c>
      <c r="U210" s="222">
        <f>ROUND(E210*T210,2)</f>
        <v>1.56</v>
      </c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156</v>
      </c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1" x14ac:dyDescent="0.2">
      <c r="A211" s="213">
        <v>118</v>
      </c>
      <c r="B211" s="220" t="s">
        <v>444</v>
      </c>
      <c r="C211" s="267" t="s">
        <v>445</v>
      </c>
      <c r="D211" s="222" t="s">
        <v>180</v>
      </c>
      <c r="E211" s="228">
        <v>6</v>
      </c>
      <c r="F211" s="232"/>
      <c r="G211" s="233">
        <f>ROUND(E211*F211,2)</f>
        <v>0</v>
      </c>
      <c r="H211" s="232"/>
      <c r="I211" s="233">
        <f>ROUND(E211*H211,2)</f>
        <v>0</v>
      </c>
      <c r="J211" s="232"/>
      <c r="K211" s="233">
        <f>ROUND(E211*J211,2)</f>
        <v>0</v>
      </c>
      <c r="L211" s="233">
        <v>21</v>
      </c>
      <c r="M211" s="233">
        <f>G211*(1+L211/100)</f>
        <v>0</v>
      </c>
      <c r="N211" s="222">
        <v>1.1E-4</v>
      </c>
      <c r="O211" s="222">
        <f>ROUND(E211*N211,5)</f>
        <v>6.6E-4</v>
      </c>
      <c r="P211" s="222">
        <v>0</v>
      </c>
      <c r="Q211" s="222">
        <f>ROUND(E211*P211,5)</f>
        <v>0</v>
      </c>
      <c r="R211" s="222"/>
      <c r="S211" s="222"/>
      <c r="T211" s="223">
        <v>0.15620000000000001</v>
      </c>
      <c r="U211" s="222">
        <f>ROUND(E211*T211,2)</f>
        <v>0.94</v>
      </c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156</v>
      </c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 x14ac:dyDescent="0.2">
      <c r="A212" s="213">
        <v>119</v>
      </c>
      <c r="B212" s="220" t="s">
        <v>446</v>
      </c>
      <c r="C212" s="267" t="s">
        <v>447</v>
      </c>
      <c r="D212" s="222" t="s">
        <v>180</v>
      </c>
      <c r="E212" s="228">
        <v>1</v>
      </c>
      <c r="F212" s="232"/>
      <c r="G212" s="233">
        <f>ROUND(E212*F212,2)</f>
        <v>0</v>
      </c>
      <c r="H212" s="232"/>
      <c r="I212" s="233">
        <f>ROUND(E212*H212,2)</f>
        <v>0</v>
      </c>
      <c r="J212" s="232"/>
      <c r="K212" s="233">
        <f>ROUND(E212*J212,2)</f>
        <v>0</v>
      </c>
      <c r="L212" s="233">
        <v>21</v>
      </c>
      <c r="M212" s="233">
        <f>G212*(1+L212/100)</f>
        <v>0</v>
      </c>
      <c r="N212" s="222">
        <v>6.8000000000000005E-2</v>
      </c>
      <c r="O212" s="222">
        <f>ROUND(E212*N212,5)</f>
        <v>6.8000000000000005E-2</v>
      </c>
      <c r="P212" s="222">
        <v>0</v>
      </c>
      <c r="Q212" s="222">
        <f>ROUND(E212*P212,5)</f>
        <v>0</v>
      </c>
      <c r="R212" s="222"/>
      <c r="S212" s="222"/>
      <c r="T212" s="223">
        <v>1.05</v>
      </c>
      <c r="U212" s="222">
        <f>ROUND(E212*T212,2)</f>
        <v>1.05</v>
      </c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156</v>
      </c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3">
        <v>120</v>
      </c>
      <c r="B213" s="220" t="s">
        <v>448</v>
      </c>
      <c r="C213" s="267" t="s">
        <v>449</v>
      </c>
      <c r="D213" s="222" t="s">
        <v>180</v>
      </c>
      <c r="E213" s="228">
        <v>13</v>
      </c>
      <c r="F213" s="232"/>
      <c r="G213" s="233">
        <f>ROUND(E213*F213,2)</f>
        <v>0</v>
      </c>
      <c r="H213" s="232"/>
      <c r="I213" s="233">
        <f>ROUND(E213*H213,2)</f>
        <v>0</v>
      </c>
      <c r="J213" s="232"/>
      <c r="K213" s="233">
        <f>ROUND(E213*J213,2)</f>
        <v>0</v>
      </c>
      <c r="L213" s="233">
        <v>21</v>
      </c>
      <c r="M213" s="233">
        <f>G213*(1+L213/100)</f>
        <v>0</v>
      </c>
      <c r="N213" s="222">
        <v>0</v>
      </c>
      <c r="O213" s="222">
        <f>ROUND(E213*N213,5)</f>
        <v>0</v>
      </c>
      <c r="P213" s="222">
        <v>0</v>
      </c>
      <c r="Q213" s="222">
        <f>ROUND(E213*P213,5)</f>
        <v>0</v>
      </c>
      <c r="R213" s="222"/>
      <c r="S213" s="222"/>
      <c r="T213" s="223">
        <v>0.45</v>
      </c>
      <c r="U213" s="222">
        <f>ROUND(E213*T213,2)</f>
        <v>5.85</v>
      </c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156</v>
      </c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2.5" outlineLevel="1" x14ac:dyDescent="0.2">
      <c r="A214" s="213">
        <v>121</v>
      </c>
      <c r="B214" s="220" t="s">
        <v>450</v>
      </c>
      <c r="C214" s="267" t="s">
        <v>451</v>
      </c>
      <c r="D214" s="222" t="s">
        <v>208</v>
      </c>
      <c r="E214" s="228">
        <v>1628</v>
      </c>
      <c r="F214" s="232"/>
      <c r="G214" s="233">
        <f>ROUND(E214*F214,2)</f>
        <v>0</v>
      </c>
      <c r="H214" s="232"/>
      <c r="I214" s="233">
        <f>ROUND(E214*H214,2)</f>
        <v>0</v>
      </c>
      <c r="J214" s="232"/>
      <c r="K214" s="233">
        <f>ROUND(E214*J214,2)</f>
        <v>0</v>
      </c>
      <c r="L214" s="233">
        <v>21</v>
      </c>
      <c r="M214" s="233">
        <f>G214*(1+L214/100)</f>
        <v>0</v>
      </c>
      <c r="N214" s="222">
        <v>1.6000000000000001E-4</v>
      </c>
      <c r="O214" s="222">
        <f>ROUND(E214*N214,5)</f>
        <v>0.26047999999999999</v>
      </c>
      <c r="P214" s="222">
        <v>0</v>
      </c>
      <c r="Q214" s="222">
        <f>ROUND(E214*P214,5)</f>
        <v>0</v>
      </c>
      <c r="R214" s="222"/>
      <c r="S214" s="222"/>
      <c r="T214" s="223">
        <v>7.0000000000000007E-2</v>
      </c>
      <c r="U214" s="222">
        <f>ROUND(E214*T214,2)</f>
        <v>113.96</v>
      </c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156</v>
      </c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 x14ac:dyDescent="0.2">
      <c r="A215" s="213">
        <v>122</v>
      </c>
      <c r="B215" s="220" t="s">
        <v>452</v>
      </c>
      <c r="C215" s="267" t="s">
        <v>453</v>
      </c>
      <c r="D215" s="222" t="s">
        <v>208</v>
      </c>
      <c r="E215" s="228">
        <v>1678</v>
      </c>
      <c r="F215" s="232"/>
      <c r="G215" s="233">
        <f>ROUND(E215*F215,2)</f>
        <v>0</v>
      </c>
      <c r="H215" s="232"/>
      <c r="I215" s="233">
        <f>ROUND(E215*H215,2)</f>
        <v>0</v>
      </c>
      <c r="J215" s="232"/>
      <c r="K215" s="233">
        <f>ROUND(E215*J215,2)</f>
        <v>0</v>
      </c>
      <c r="L215" s="233">
        <v>21</v>
      </c>
      <c r="M215" s="233">
        <f>G215*(1+L215/100)</f>
        <v>0</v>
      </c>
      <c r="N215" s="222">
        <v>2.1000000000000001E-4</v>
      </c>
      <c r="O215" s="222">
        <f>ROUND(E215*N215,5)</f>
        <v>0.35238000000000003</v>
      </c>
      <c r="P215" s="222">
        <v>0</v>
      </c>
      <c r="Q215" s="222">
        <f>ROUND(E215*P215,5)</f>
        <v>0</v>
      </c>
      <c r="R215" s="222"/>
      <c r="S215" s="222"/>
      <c r="T215" s="223">
        <v>7.0000000000000007E-2</v>
      </c>
      <c r="U215" s="222">
        <f>ROUND(E215*T215,2)</f>
        <v>117.46</v>
      </c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156</v>
      </c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13">
        <v>123</v>
      </c>
      <c r="B216" s="220" t="s">
        <v>454</v>
      </c>
      <c r="C216" s="267" t="s">
        <v>455</v>
      </c>
      <c r="D216" s="222" t="s">
        <v>208</v>
      </c>
      <c r="E216" s="228">
        <v>180</v>
      </c>
      <c r="F216" s="232"/>
      <c r="G216" s="233">
        <f>ROUND(E216*F216,2)</f>
        <v>0</v>
      </c>
      <c r="H216" s="232"/>
      <c r="I216" s="233">
        <f>ROUND(E216*H216,2)</f>
        <v>0</v>
      </c>
      <c r="J216" s="232"/>
      <c r="K216" s="233">
        <f>ROUND(E216*J216,2)</f>
        <v>0</v>
      </c>
      <c r="L216" s="233">
        <v>21</v>
      </c>
      <c r="M216" s="233">
        <f>G216*(1+L216/100)</f>
        <v>0</v>
      </c>
      <c r="N216" s="222">
        <v>3.2000000000000003E-4</v>
      </c>
      <c r="O216" s="222">
        <f>ROUND(E216*N216,5)</f>
        <v>5.7599999999999998E-2</v>
      </c>
      <c r="P216" s="222">
        <v>0</v>
      </c>
      <c r="Q216" s="222">
        <f>ROUND(E216*P216,5)</f>
        <v>0</v>
      </c>
      <c r="R216" s="222"/>
      <c r="S216" s="222"/>
      <c r="T216" s="223">
        <v>7.2459999999999997E-2</v>
      </c>
      <c r="U216" s="222">
        <f>ROUND(E216*T216,2)</f>
        <v>13.04</v>
      </c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156</v>
      </c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3">
        <v>124</v>
      </c>
      <c r="B217" s="220" t="s">
        <v>456</v>
      </c>
      <c r="C217" s="267" t="s">
        <v>457</v>
      </c>
      <c r="D217" s="222" t="s">
        <v>180</v>
      </c>
      <c r="E217" s="228">
        <v>8</v>
      </c>
      <c r="F217" s="232"/>
      <c r="G217" s="233">
        <f>ROUND(E217*F217,2)</f>
        <v>0</v>
      </c>
      <c r="H217" s="232"/>
      <c r="I217" s="233">
        <f>ROUND(E217*H217,2)</f>
        <v>0</v>
      </c>
      <c r="J217" s="232"/>
      <c r="K217" s="233">
        <f>ROUND(E217*J217,2)</f>
        <v>0</v>
      </c>
      <c r="L217" s="233">
        <v>21</v>
      </c>
      <c r="M217" s="233">
        <f>G217*(1+L217/100)</f>
        <v>0</v>
      </c>
      <c r="N217" s="222">
        <v>2E-3</v>
      </c>
      <c r="O217" s="222">
        <f>ROUND(E217*N217,5)</f>
        <v>1.6E-2</v>
      </c>
      <c r="P217" s="222">
        <v>0</v>
      </c>
      <c r="Q217" s="222">
        <f>ROUND(E217*P217,5)</f>
        <v>0</v>
      </c>
      <c r="R217" s="222"/>
      <c r="S217" s="222"/>
      <c r="T217" s="223">
        <v>0</v>
      </c>
      <c r="U217" s="222">
        <f>ROUND(E217*T217,2)</f>
        <v>0</v>
      </c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290</v>
      </c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3">
        <v>125</v>
      </c>
      <c r="B218" s="220" t="s">
        <v>458</v>
      </c>
      <c r="C218" s="267" t="s">
        <v>459</v>
      </c>
      <c r="D218" s="222" t="s">
        <v>180</v>
      </c>
      <c r="E218" s="228">
        <v>24</v>
      </c>
      <c r="F218" s="232"/>
      <c r="G218" s="233">
        <f>ROUND(E218*F218,2)</f>
        <v>0</v>
      </c>
      <c r="H218" s="232"/>
      <c r="I218" s="233">
        <f>ROUND(E218*H218,2)</f>
        <v>0</v>
      </c>
      <c r="J218" s="232"/>
      <c r="K218" s="233">
        <f>ROUND(E218*J218,2)</f>
        <v>0</v>
      </c>
      <c r="L218" s="233">
        <v>21</v>
      </c>
      <c r="M218" s="233">
        <f>G218*(1+L218/100)</f>
        <v>0</v>
      </c>
      <c r="N218" s="222">
        <v>8.9999999999999993E-3</v>
      </c>
      <c r="O218" s="222">
        <f>ROUND(E218*N218,5)</f>
        <v>0.216</v>
      </c>
      <c r="P218" s="222">
        <v>0</v>
      </c>
      <c r="Q218" s="222">
        <f>ROUND(E218*P218,5)</f>
        <v>0</v>
      </c>
      <c r="R218" s="222"/>
      <c r="S218" s="222"/>
      <c r="T218" s="223">
        <v>0</v>
      </c>
      <c r="U218" s="222">
        <f>ROUND(E218*T218,2)</f>
        <v>0</v>
      </c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290</v>
      </c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3">
        <v>126</v>
      </c>
      <c r="B219" s="220" t="s">
        <v>460</v>
      </c>
      <c r="C219" s="267" t="s">
        <v>461</v>
      </c>
      <c r="D219" s="222" t="s">
        <v>180</v>
      </c>
      <c r="E219" s="228">
        <v>4</v>
      </c>
      <c r="F219" s="232"/>
      <c r="G219" s="233">
        <f>ROUND(E219*F219,2)</f>
        <v>0</v>
      </c>
      <c r="H219" s="232"/>
      <c r="I219" s="233">
        <f>ROUND(E219*H219,2)</f>
        <v>0</v>
      </c>
      <c r="J219" s="232"/>
      <c r="K219" s="233">
        <f>ROUND(E219*J219,2)</f>
        <v>0</v>
      </c>
      <c r="L219" s="233">
        <v>21</v>
      </c>
      <c r="M219" s="233">
        <f>G219*(1+L219/100)</f>
        <v>0</v>
      </c>
      <c r="N219" s="222">
        <v>1.3999999999999999E-4</v>
      </c>
      <c r="O219" s="222">
        <f>ROUND(E219*N219,5)</f>
        <v>5.5999999999999995E-4</v>
      </c>
      <c r="P219" s="222">
        <v>0</v>
      </c>
      <c r="Q219" s="222">
        <f>ROUND(E219*P219,5)</f>
        <v>0</v>
      </c>
      <c r="R219" s="222"/>
      <c r="S219" s="222"/>
      <c r="T219" s="223">
        <v>0</v>
      </c>
      <c r="U219" s="222">
        <f>ROUND(E219*T219,2)</f>
        <v>0</v>
      </c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290</v>
      </c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x14ac:dyDescent="0.2">
      <c r="A220" s="214" t="s">
        <v>143</v>
      </c>
      <c r="B220" s="221" t="s">
        <v>116</v>
      </c>
      <c r="C220" s="270" t="s">
        <v>26</v>
      </c>
      <c r="D220" s="226"/>
      <c r="E220" s="231"/>
      <c r="F220" s="236"/>
      <c r="G220" s="236">
        <f>SUMIF(AE221:AE229,"&lt;&gt;NOR",G221:G229)</f>
        <v>0</v>
      </c>
      <c r="H220" s="236"/>
      <c r="I220" s="236">
        <f>SUM(I221:I229)</f>
        <v>0</v>
      </c>
      <c r="J220" s="236"/>
      <c r="K220" s="236">
        <f>SUM(K221:K229)</f>
        <v>0</v>
      </c>
      <c r="L220" s="236"/>
      <c r="M220" s="236">
        <f>SUM(M221:M229)</f>
        <v>0</v>
      </c>
      <c r="N220" s="226"/>
      <c r="O220" s="226">
        <f>SUM(O221:O229)</f>
        <v>0</v>
      </c>
      <c r="P220" s="226"/>
      <c r="Q220" s="226">
        <f>SUM(Q221:Q229)</f>
        <v>0</v>
      </c>
      <c r="R220" s="226"/>
      <c r="S220" s="226"/>
      <c r="T220" s="227"/>
      <c r="U220" s="226">
        <f>SUM(U221:U229)</f>
        <v>0</v>
      </c>
      <c r="AE220" t="s">
        <v>144</v>
      </c>
    </row>
    <row r="221" spans="1:60" outlineLevel="1" x14ac:dyDescent="0.2">
      <c r="A221" s="213">
        <v>127</v>
      </c>
      <c r="B221" s="220" t="s">
        <v>462</v>
      </c>
      <c r="C221" s="267" t="s">
        <v>463</v>
      </c>
      <c r="D221" s="222" t="s">
        <v>464</v>
      </c>
      <c r="E221" s="228">
        <v>1</v>
      </c>
      <c r="F221" s="232"/>
      <c r="G221" s="233">
        <f>ROUND(E221*F221,2)</f>
        <v>0</v>
      </c>
      <c r="H221" s="232"/>
      <c r="I221" s="233">
        <f>ROUND(E221*H221,2)</f>
        <v>0</v>
      </c>
      <c r="J221" s="232"/>
      <c r="K221" s="233">
        <f>ROUND(E221*J221,2)</f>
        <v>0</v>
      </c>
      <c r="L221" s="233">
        <v>21</v>
      </c>
      <c r="M221" s="233">
        <f>G221*(1+L221/100)</f>
        <v>0</v>
      </c>
      <c r="N221" s="222">
        <v>0</v>
      </c>
      <c r="O221" s="222">
        <f>ROUND(E221*N221,5)</f>
        <v>0</v>
      </c>
      <c r="P221" s="222">
        <v>0</v>
      </c>
      <c r="Q221" s="222">
        <f>ROUND(E221*P221,5)</f>
        <v>0</v>
      </c>
      <c r="R221" s="222"/>
      <c r="S221" s="222"/>
      <c r="T221" s="223">
        <v>0</v>
      </c>
      <c r="U221" s="222">
        <f>ROUND(E221*T221,2)</f>
        <v>0</v>
      </c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156</v>
      </c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3">
        <v>128</v>
      </c>
      <c r="B222" s="220" t="s">
        <v>465</v>
      </c>
      <c r="C222" s="267" t="s">
        <v>466</v>
      </c>
      <c r="D222" s="222" t="s">
        <v>464</v>
      </c>
      <c r="E222" s="228">
        <v>1</v>
      </c>
      <c r="F222" s="232"/>
      <c r="G222" s="233">
        <f>ROUND(E222*F222,2)</f>
        <v>0</v>
      </c>
      <c r="H222" s="232"/>
      <c r="I222" s="233">
        <f>ROUND(E222*H222,2)</f>
        <v>0</v>
      </c>
      <c r="J222" s="232"/>
      <c r="K222" s="233">
        <f>ROUND(E222*J222,2)</f>
        <v>0</v>
      </c>
      <c r="L222" s="233">
        <v>21</v>
      </c>
      <c r="M222" s="233">
        <f>G222*(1+L222/100)</f>
        <v>0</v>
      </c>
      <c r="N222" s="222">
        <v>0</v>
      </c>
      <c r="O222" s="222">
        <f>ROUND(E222*N222,5)</f>
        <v>0</v>
      </c>
      <c r="P222" s="222">
        <v>0</v>
      </c>
      <c r="Q222" s="222">
        <f>ROUND(E222*P222,5)</f>
        <v>0</v>
      </c>
      <c r="R222" s="222"/>
      <c r="S222" s="222"/>
      <c r="T222" s="223">
        <v>0</v>
      </c>
      <c r="U222" s="222">
        <f>ROUND(E222*T222,2)</f>
        <v>0</v>
      </c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156</v>
      </c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3">
        <v>129</v>
      </c>
      <c r="B223" s="220" t="s">
        <v>467</v>
      </c>
      <c r="C223" s="267" t="s">
        <v>468</v>
      </c>
      <c r="D223" s="222" t="s">
        <v>464</v>
      </c>
      <c r="E223" s="228">
        <v>1</v>
      </c>
      <c r="F223" s="232"/>
      <c r="G223" s="233">
        <f>ROUND(E223*F223,2)</f>
        <v>0</v>
      </c>
      <c r="H223" s="232"/>
      <c r="I223" s="233">
        <f>ROUND(E223*H223,2)</f>
        <v>0</v>
      </c>
      <c r="J223" s="232"/>
      <c r="K223" s="233">
        <f>ROUND(E223*J223,2)</f>
        <v>0</v>
      </c>
      <c r="L223" s="233">
        <v>21</v>
      </c>
      <c r="M223" s="233">
        <f>G223*(1+L223/100)</f>
        <v>0</v>
      </c>
      <c r="N223" s="222">
        <v>0</v>
      </c>
      <c r="O223" s="222">
        <f>ROUND(E223*N223,5)</f>
        <v>0</v>
      </c>
      <c r="P223" s="222">
        <v>0</v>
      </c>
      <c r="Q223" s="222">
        <f>ROUND(E223*P223,5)</f>
        <v>0</v>
      </c>
      <c r="R223" s="222"/>
      <c r="S223" s="222"/>
      <c r="T223" s="223">
        <v>0</v>
      </c>
      <c r="U223" s="222">
        <f>ROUND(E223*T223,2)</f>
        <v>0</v>
      </c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156</v>
      </c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3"/>
      <c r="B224" s="220"/>
      <c r="C224" s="268" t="s">
        <v>469</v>
      </c>
      <c r="D224" s="224"/>
      <c r="E224" s="229"/>
      <c r="F224" s="234"/>
      <c r="G224" s="235"/>
      <c r="H224" s="233"/>
      <c r="I224" s="233"/>
      <c r="J224" s="233"/>
      <c r="K224" s="233"/>
      <c r="L224" s="233"/>
      <c r="M224" s="233"/>
      <c r="N224" s="222"/>
      <c r="O224" s="222"/>
      <c r="P224" s="222"/>
      <c r="Q224" s="222"/>
      <c r="R224" s="222"/>
      <c r="S224" s="222"/>
      <c r="T224" s="223"/>
      <c r="U224" s="22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150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5" t="str">
        <f>C224</f>
        <v>elektroinstalace, hromosvod, vodovod, kanalizace, vytápění, vzduchotechnika</v>
      </c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3">
        <v>130</v>
      </c>
      <c r="B225" s="220" t="s">
        <v>470</v>
      </c>
      <c r="C225" s="267" t="s">
        <v>471</v>
      </c>
      <c r="D225" s="222" t="s">
        <v>0</v>
      </c>
      <c r="E225" s="228">
        <v>2</v>
      </c>
      <c r="F225" s="232"/>
      <c r="G225" s="233">
        <f>ROUND(E225*F225,2)</f>
        <v>0</v>
      </c>
      <c r="H225" s="232"/>
      <c r="I225" s="233">
        <f>ROUND(E225*H225,2)</f>
        <v>0</v>
      </c>
      <c r="J225" s="232"/>
      <c r="K225" s="233">
        <f>ROUND(E225*J225,2)</f>
        <v>0</v>
      </c>
      <c r="L225" s="233">
        <v>21</v>
      </c>
      <c r="M225" s="233">
        <f>G225*(1+L225/100)</f>
        <v>0</v>
      </c>
      <c r="N225" s="222">
        <v>0</v>
      </c>
      <c r="O225" s="222">
        <f>ROUND(E225*N225,5)</f>
        <v>0</v>
      </c>
      <c r="P225" s="222">
        <v>0</v>
      </c>
      <c r="Q225" s="222">
        <f>ROUND(E225*P225,5)</f>
        <v>0</v>
      </c>
      <c r="R225" s="222"/>
      <c r="S225" s="222"/>
      <c r="T225" s="223">
        <v>0</v>
      </c>
      <c r="U225" s="222">
        <f>ROUND(E225*T225,2)</f>
        <v>0</v>
      </c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156</v>
      </c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3"/>
      <c r="B226" s="220"/>
      <c r="C226" s="269" t="s">
        <v>344</v>
      </c>
      <c r="D226" s="225"/>
      <c r="E226" s="230">
        <v>2</v>
      </c>
      <c r="F226" s="233"/>
      <c r="G226" s="233"/>
      <c r="H226" s="233"/>
      <c r="I226" s="233"/>
      <c r="J226" s="233"/>
      <c r="K226" s="233"/>
      <c r="L226" s="233"/>
      <c r="M226" s="233"/>
      <c r="N226" s="222"/>
      <c r="O226" s="222"/>
      <c r="P226" s="222"/>
      <c r="Q226" s="222"/>
      <c r="R226" s="222"/>
      <c r="S226" s="222"/>
      <c r="T226" s="223"/>
      <c r="U226" s="22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152</v>
      </c>
      <c r="AF226" s="212">
        <v>0</v>
      </c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3">
        <v>131</v>
      </c>
      <c r="B227" s="220" t="s">
        <v>472</v>
      </c>
      <c r="C227" s="267" t="s">
        <v>473</v>
      </c>
      <c r="D227" s="222" t="s">
        <v>474</v>
      </c>
      <c r="E227" s="228">
        <v>180</v>
      </c>
      <c r="F227" s="232"/>
      <c r="G227" s="233">
        <f>ROUND(E227*F227,2)</f>
        <v>0</v>
      </c>
      <c r="H227" s="232"/>
      <c r="I227" s="233">
        <f>ROUND(E227*H227,2)</f>
        <v>0</v>
      </c>
      <c r="J227" s="232"/>
      <c r="K227" s="233">
        <f>ROUND(E227*J227,2)</f>
        <v>0</v>
      </c>
      <c r="L227" s="233">
        <v>21</v>
      </c>
      <c r="M227" s="233">
        <f>G227*(1+L227/100)</f>
        <v>0</v>
      </c>
      <c r="N227" s="222">
        <v>0</v>
      </c>
      <c r="O227" s="222">
        <f>ROUND(E227*N227,5)</f>
        <v>0</v>
      </c>
      <c r="P227" s="222">
        <v>0</v>
      </c>
      <c r="Q227" s="222">
        <f>ROUND(E227*P227,5)</f>
        <v>0</v>
      </c>
      <c r="R227" s="222"/>
      <c r="S227" s="222"/>
      <c r="T227" s="223">
        <v>0</v>
      </c>
      <c r="U227" s="222">
        <f>ROUND(E227*T227,2)</f>
        <v>0</v>
      </c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156</v>
      </c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3">
        <v>132</v>
      </c>
      <c r="B228" s="220" t="s">
        <v>475</v>
      </c>
      <c r="C228" s="267" t="s">
        <v>476</v>
      </c>
      <c r="D228" s="222" t="s">
        <v>477</v>
      </c>
      <c r="E228" s="228">
        <v>1</v>
      </c>
      <c r="F228" s="232"/>
      <c r="G228" s="233">
        <f>ROUND(E228*F228,2)</f>
        <v>0</v>
      </c>
      <c r="H228" s="232"/>
      <c r="I228" s="233">
        <f>ROUND(E228*H228,2)</f>
        <v>0</v>
      </c>
      <c r="J228" s="232"/>
      <c r="K228" s="233">
        <f>ROUND(E228*J228,2)</f>
        <v>0</v>
      </c>
      <c r="L228" s="233">
        <v>21</v>
      </c>
      <c r="M228" s="233">
        <f>G228*(1+L228/100)</f>
        <v>0</v>
      </c>
      <c r="N228" s="222">
        <v>0</v>
      </c>
      <c r="O228" s="222">
        <f>ROUND(E228*N228,5)</f>
        <v>0</v>
      </c>
      <c r="P228" s="222">
        <v>0</v>
      </c>
      <c r="Q228" s="222">
        <f>ROUND(E228*P228,5)</f>
        <v>0</v>
      </c>
      <c r="R228" s="222"/>
      <c r="S228" s="222"/>
      <c r="T228" s="223">
        <v>0</v>
      </c>
      <c r="U228" s="222">
        <f>ROUND(E228*T228,2)</f>
        <v>0</v>
      </c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156</v>
      </c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44"/>
      <c r="B229" s="245"/>
      <c r="C229" s="271" t="s">
        <v>478</v>
      </c>
      <c r="D229" s="246"/>
      <c r="E229" s="247"/>
      <c r="F229" s="248"/>
      <c r="G229" s="249"/>
      <c r="H229" s="250"/>
      <c r="I229" s="250"/>
      <c r="J229" s="250"/>
      <c r="K229" s="250"/>
      <c r="L229" s="250"/>
      <c r="M229" s="250"/>
      <c r="N229" s="251"/>
      <c r="O229" s="251"/>
      <c r="P229" s="251"/>
      <c r="Q229" s="251"/>
      <c r="R229" s="251"/>
      <c r="S229" s="251"/>
      <c r="T229" s="252"/>
      <c r="U229" s="251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150</v>
      </c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5" t="str">
        <f>C229</f>
        <v>předpoklad 4 pracovníci, 3 dny, likvidace cca 15 m3 komunálního odpadu</v>
      </c>
      <c r="BB229" s="212"/>
      <c r="BC229" s="212"/>
      <c r="BD229" s="212"/>
      <c r="BE229" s="212"/>
      <c r="BF229" s="212"/>
      <c r="BG229" s="212"/>
      <c r="BH229" s="212"/>
    </row>
    <row r="230" spans="1:60" x14ac:dyDescent="0.2">
      <c r="A230" s="6"/>
      <c r="B230" s="7" t="s">
        <v>479</v>
      </c>
      <c r="C230" s="272" t="s">
        <v>479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AC230">
        <v>15</v>
      </c>
      <c r="AD230">
        <v>21</v>
      </c>
    </row>
    <row r="231" spans="1:60" x14ac:dyDescent="0.2">
      <c r="A231" s="253"/>
      <c r="B231" s="254">
        <v>26</v>
      </c>
      <c r="C231" s="273" t="s">
        <v>479</v>
      </c>
      <c r="D231" s="255"/>
      <c r="E231" s="255"/>
      <c r="F231" s="255"/>
      <c r="G231" s="266">
        <f>G8+G25+G29+G34+G36+G40+G48+G51+G57+G63+G66+G72+G78+G85+G95+G101+G113+G123+G129+G140+G160+G167+G175+G181+G185+G188+G192+G194+G197+G220</f>
        <v>0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AC231">
        <f>SUMIF(L7:L229,AC230,G7:G229)</f>
        <v>0</v>
      </c>
      <c r="AD231">
        <f>SUMIF(L7:L229,AD230,G7:G229)</f>
        <v>0</v>
      </c>
      <c r="AE231" t="s">
        <v>480</v>
      </c>
    </row>
    <row r="232" spans="1:60" x14ac:dyDescent="0.2">
      <c r="A232" s="6"/>
      <c r="B232" s="7" t="s">
        <v>479</v>
      </c>
      <c r="C232" s="272" t="s">
        <v>479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60" x14ac:dyDescent="0.2">
      <c r="A233" s="6"/>
      <c r="B233" s="7" t="s">
        <v>479</v>
      </c>
      <c r="C233" s="272" t="s">
        <v>479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60" x14ac:dyDescent="0.2">
      <c r="A234" s="256">
        <v>33</v>
      </c>
      <c r="B234" s="256"/>
      <c r="C234" s="274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60" x14ac:dyDescent="0.2">
      <c r="A235" s="257"/>
      <c r="B235" s="258"/>
      <c r="C235" s="275"/>
      <c r="D235" s="258"/>
      <c r="E235" s="258"/>
      <c r="F235" s="258"/>
      <c r="G235" s="259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AE235" t="s">
        <v>481</v>
      </c>
    </row>
    <row r="236" spans="1:60" x14ac:dyDescent="0.2">
      <c r="A236" s="260"/>
      <c r="B236" s="261"/>
      <c r="C236" s="276"/>
      <c r="D236" s="261"/>
      <c r="E236" s="261"/>
      <c r="F236" s="261"/>
      <c r="G236" s="262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60" x14ac:dyDescent="0.2">
      <c r="A237" s="260"/>
      <c r="B237" s="261"/>
      <c r="C237" s="276"/>
      <c r="D237" s="261"/>
      <c r="E237" s="261"/>
      <c r="F237" s="261"/>
      <c r="G237" s="262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60" x14ac:dyDescent="0.2">
      <c r="A238" s="260"/>
      <c r="B238" s="261"/>
      <c r="C238" s="276"/>
      <c r="D238" s="261"/>
      <c r="E238" s="261"/>
      <c r="F238" s="261"/>
      <c r="G238" s="262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60" x14ac:dyDescent="0.2">
      <c r="A239" s="263"/>
      <c r="B239" s="264"/>
      <c r="C239" s="277"/>
      <c r="D239" s="264"/>
      <c r="E239" s="264"/>
      <c r="F239" s="264"/>
      <c r="G239" s="26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60" x14ac:dyDescent="0.2">
      <c r="A240" s="6"/>
      <c r="B240" s="7" t="s">
        <v>479</v>
      </c>
      <c r="C240" s="272" t="s">
        <v>479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3:31" x14ac:dyDescent="0.2">
      <c r="C241" s="278"/>
      <c r="AE241" t="s">
        <v>482</v>
      </c>
    </row>
  </sheetData>
  <sheetProtection algorithmName="SHA-512" hashValue="yMORNzQZZva8Trj2kTUVL8OhQLq5ipKjmWp7r7q9RB6UysBWBHhoT3nSCg1R3Okwa/BjyFj6IgwiQZpkRRNwjg==" saltValue="83uI+ftw8z1ni4INzzNNgA==" spinCount="100000" sheet="1" objects="1" scenarios="1" selectLockedCells="1"/>
  <mergeCells count="26">
    <mergeCell ref="A234:C234"/>
    <mergeCell ref="A235:G239"/>
    <mergeCell ref="C152:G152"/>
    <mergeCell ref="C154:G154"/>
    <mergeCell ref="C156:G156"/>
    <mergeCell ref="C158:G158"/>
    <mergeCell ref="C224:G224"/>
    <mergeCell ref="C229:G229"/>
    <mergeCell ref="C136:G136"/>
    <mergeCell ref="C142:G142"/>
    <mergeCell ref="C144:G144"/>
    <mergeCell ref="C146:G146"/>
    <mergeCell ref="C148:G148"/>
    <mergeCell ref="C150:G150"/>
    <mergeCell ref="C42:G42"/>
    <mergeCell ref="C43:G43"/>
    <mergeCell ref="C44:G44"/>
    <mergeCell ref="C46:G46"/>
    <mergeCell ref="C47:G47"/>
    <mergeCell ref="C134:G134"/>
    <mergeCell ref="A1:G1"/>
    <mergeCell ref="C2:G2"/>
    <mergeCell ref="C3:G3"/>
    <mergeCell ref="C4:G4"/>
    <mergeCell ref="C10:G10"/>
    <mergeCell ref="C38:G3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2020-03-10T01:32:31Z</dcterms:modified>
</cp:coreProperties>
</file>