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komunikace - SO 10..." sheetId="2" r:id="rId2"/>
    <sheet name="SO 102 komunikace - SO 10..." sheetId="3" r:id="rId3"/>
    <sheet name="SO 103 komunikace - SO 10..." sheetId="4" r:id="rId4"/>
    <sheet name="SO 801 DK - SO 801 Dešťov..." sheetId="5" r:id="rId5"/>
    <sheet name="SO 802 DK - SO 802 Dešťov..." sheetId="6" r:id="rId6"/>
    <sheet name="SO 803 DK - SO 803 Dešťov..." sheetId="7" r:id="rId7"/>
  </sheets>
  <definedNames>
    <definedName name="_xlnm.Print_Area" localSheetId="0">'Rekapitulace stavby'!$D$4:$AO$76,'Rekapitulace stavby'!$C$82:$AQ$101</definedName>
    <definedName name="_xlnm._FilterDatabase" localSheetId="1" hidden="1">'SO 101 komunikace - SO 10...'!$C$122:$K$188</definedName>
    <definedName name="_xlnm.Print_Area" localSheetId="1">'SO 101 komunikace - SO 10...'!$C$4:$J$76,'SO 101 komunikace - SO 10...'!$C$82:$J$104,'SO 101 komunikace - SO 10...'!$C$110:$K$188</definedName>
    <definedName name="_xlnm._FilterDatabase" localSheetId="2" hidden="1">'SO 102 komunikace - SO 10...'!$C$122:$K$202</definedName>
    <definedName name="_xlnm.Print_Area" localSheetId="2">'SO 102 komunikace - SO 10...'!$C$4:$J$76,'SO 102 komunikace - SO 10...'!$C$82:$J$104,'SO 102 komunikace - SO 10...'!$C$110:$K$202</definedName>
    <definedName name="_xlnm._FilterDatabase" localSheetId="3" hidden="1">'SO 103 komunikace - SO 10...'!$C$124:$K$205</definedName>
    <definedName name="_xlnm.Print_Area" localSheetId="3">'SO 103 komunikace - SO 10...'!$C$4:$J$76,'SO 103 komunikace - SO 10...'!$C$82:$J$106,'SO 103 komunikace - SO 10...'!$C$112:$K$205</definedName>
    <definedName name="_xlnm._FilterDatabase" localSheetId="4" hidden="1">'SO 801 DK - SO 801 Dešťov...'!$C$122:$K$159</definedName>
    <definedName name="_xlnm.Print_Area" localSheetId="4">'SO 801 DK - SO 801 Dešťov...'!$C$4:$J$76,'SO 801 DK - SO 801 Dešťov...'!$C$82:$J$104,'SO 801 DK - SO 801 Dešťov...'!$C$110:$K$159</definedName>
    <definedName name="_xlnm._FilterDatabase" localSheetId="5" hidden="1">'SO 802 DK - SO 802 Dešťov...'!$C$123:$K$177</definedName>
    <definedName name="_xlnm.Print_Area" localSheetId="5">'SO 802 DK - SO 802 Dešťov...'!$C$4:$J$76,'SO 802 DK - SO 802 Dešťov...'!$C$82:$J$105,'SO 802 DK - SO 802 Dešťov...'!$C$111:$K$177</definedName>
    <definedName name="_xlnm._FilterDatabase" localSheetId="6" hidden="1">'SO 803 DK - SO 803 Dešťov...'!$C$124:$K$162</definedName>
    <definedName name="_xlnm.Print_Area" localSheetId="6">'SO 803 DK - SO 803 Dešťov...'!$C$4:$J$76,'SO 803 DK - SO 803 Dešťov...'!$C$82:$J$106,'SO 803 DK - SO 803 Dešťov...'!$C$112:$K$162</definedName>
    <definedName name="_xlnm.Print_Titles" localSheetId="0">'Rekapitulace stavby'!$92:$92</definedName>
    <definedName name="_xlnm.Print_Titles" localSheetId="1">'SO 101 komunikace - SO 10...'!$122:$122</definedName>
    <definedName name="_xlnm.Print_Titles" localSheetId="2">'SO 102 komunikace - SO 10...'!$122:$122</definedName>
    <definedName name="_xlnm.Print_Titles" localSheetId="3">'SO 103 komunikace - SO 10...'!$124:$124</definedName>
    <definedName name="_xlnm.Print_Titles" localSheetId="4">'SO 801 DK - SO 801 Dešťov...'!$122:$122</definedName>
    <definedName name="_xlnm.Print_Titles" localSheetId="5">'SO 802 DK - SO 802 Dešťov...'!$123:$123</definedName>
    <definedName name="_xlnm.Print_Titles" localSheetId="6">'SO 803 DK - SO 803 Dešťov...'!$124:$124</definedName>
  </definedNames>
  <calcPr fullCalcOnLoad="1"/>
</workbook>
</file>

<file path=xl/sharedStrings.xml><?xml version="1.0" encoding="utf-8"?>
<sst xmlns="http://schemas.openxmlformats.org/spreadsheetml/2006/main" count="5385" uniqueCount="868">
  <si>
    <t>Export Komplet</t>
  </si>
  <si>
    <t/>
  </si>
  <si>
    <t>2.0</t>
  </si>
  <si>
    <t>ZAMOK</t>
  </si>
  <si>
    <t>False</t>
  </si>
  <si>
    <t>{8b1592b4-cebc-44c4-895f-ba752f63ad87}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</si>
  <si>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</si>
  <si>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</si>
  <si>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</si>
  <si>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</si>
  <si>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</si>
  <si>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</si>
  <si>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</si>
  <si>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</si>
  <si>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III/3287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</si>
  <si>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</si>
  <si>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</si>
  <si>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III/3287 Velký Osek</t>
  </si>
  <si>
    <t>KSO:</t>
  </si>
  <si>
    <t>CC-CZ:</t>
  </si>
  <si>
    <t>Místo:</t>
  </si>
  <si>
    <t xml:space="preserve"> </t>
  </si>
  <si>
    <t>Datum:</t>
  </si>
  <si>
    <t>7. 6. 2018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</si>
  <si>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</si>
  <si>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</si>
  <si>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</si>
  <si>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</si>
  <si>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</si>
  <si>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</si>
  <si>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</si>
  <si>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</si>
  <si>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</si>
  <si>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</si>
  <si>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</si>
  <si>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</si>
  <si>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</si>
  <si>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</si>
  <si>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</si>
  <si>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</si>
  <si>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</si>
  <si>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</si>
  <si>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</si>
  <si>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</si>
  <si>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</si>
  <si>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</si>
  <si>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</si>
  <si>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</si>
  <si>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</si>
  <si>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</si>
  <si>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</si>
  <si>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</si>
  <si>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</si>
  <si>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</si>
  <si>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</si>
  <si>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</si>
  <si>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</si>
  <si>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</si>
  <si>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</si>
  <si>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</si>
  <si>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</si>
  <si>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</si>
  <si>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</si>
  <si>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</si>
  <si>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</si>
  <si>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</si>
  <si>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</si>
  <si>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</si>
  <si>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</si>
  <si>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</si>
  <si>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</si>
  <si>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</si>
  <si>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</si>
  <si>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</si>
  <si>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</si>
  <si>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</si>
  <si>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</si>
  <si>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</si>
  <si>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 komunikace</t>
  </si>
  <si>
    <t>SO 101 - ETAPA 1 st. 0,000 - 0,470 km</t>
  </si>
  <si>
    <t>STA</t>
  </si>
  <si>
    <t>1</t>
  </si>
  <si>
    <t>{d2ff36cb-ea4a-41a1-be7a-926d7753dd36}</t>
  </si>
  <si>
    <t>2</t>
  </si>
  <si>
    <t>SO 102 komunikace</t>
  </si>
  <si>
    <t>SO 102 - ETAPA 2 st. 0,924 - 1,530 km</t>
  </si>
  <si>
    <t>{59e5e75c-62d9-4cb1-b28e-ac5338a827ee}</t>
  </si>
  <si>
    <t>SO 103 komunikace</t>
  </si>
  <si>
    <t>SO 103 - ETAPA 3 st. 0,470 - 0,924 km</t>
  </si>
  <si>
    <t>{82e6218c-95ff-4ab8-a2cf-22d46dc93d02}</t>
  </si>
  <si>
    <t>SO 801 DK</t>
  </si>
  <si>
    <t>SO 801 Dešťová kanalizace ETAPA 1 st. 0,000 - 0,470 km</t>
  </si>
  <si>
    <t>{b3308afb-0692-4fe1-8d43-f5852ec29019}</t>
  </si>
  <si>
    <t>SO 802 DK</t>
  </si>
  <si>
    <t>SO 802 Dešťová kanalizace ETAPA 2 st. 0,924 - 1,530 km</t>
  </si>
  <si>
    <t>{b66103c7-2e26-4f39-9033-b7b3a93c4471}</t>
  </si>
  <si>
    <t>SO 803 DK</t>
  </si>
  <si>
    <t>SO 803 Dešťová kanalizace ETAPA 3 st. 0,470 - 0,924 km</t>
  </si>
  <si>
    <t>{01820173-d21d-427e-8054-beeffa41cfe6}</t>
  </si>
  <si>
    <t>KRYCÍ LIST SOUPISU PRACÍ</t>
  </si>
  <si>
    <t>Objekt:</t>
  </si>
  <si>
    <t>SO 101 komunikace - SO 101 - ETAPA 1 st. 0,000 - 0,470 km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</si>
  <si>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</si>
  <si>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</si>
  <si>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</si>
  <si>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</si>
  <si>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</si>
  <si>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</si>
  <si>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</si>
  <si>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</si>
  <si>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</si>
  <si>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</si>
  <si>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</si>
  <si>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</si>
  <si>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</si>
  <si>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</si>
  <si>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</si>
  <si>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</si>
  <si>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</si>
  <si>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</si>
  <si>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</si>
  <si>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</si>
  <si>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</si>
  <si>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</si>
  <si>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</si>
  <si>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</si>
  <si>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</si>
  <si>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</si>
  <si>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</si>
  <si>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</si>
  <si>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</si>
  <si>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</si>
  <si>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</si>
  <si>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</si>
  <si>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</si>
  <si>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</si>
  <si>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-1492872314</t>
  </si>
  <si>
    <t>113107226</t>
  </si>
  <si>
    <t>Odstranění podkladu z kameniva drceného se štětem tl 360 mm strojně pl přes 200 m2</t>
  </si>
  <si>
    <t>-2079622086</t>
  </si>
  <si>
    <t>3</t>
  </si>
  <si>
    <t>113154234</t>
  </si>
  <si>
    <t>Frézování živičného krytu tl 100 mm pruh š 2 m pl do 1000 m2 bez překážek v trase</t>
  </si>
  <si>
    <t>1296206634</t>
  </si>
  <si>
    <t>113202111</t>
  </si>
  <si>
    <t>Vytrhání obrub krajníků obrubníků stojatých</t>
  </si>
  <si>
    <t>m</t>
  </si>
  <si>
    <t>127794817</t>
  </si>
  <si>
    <t>5</t>
  </si>
  <si>
    <t>181951102</t>
  </si>
  <si>
    <t>Úprava pláně v hornině tř. 1 až 4 se zhutněním</t>
  </si>
  <si>
    <t>-2051362388</t>
  </si>
  <si>
    <t>Komunikace pozemní</t>
  </si>
  <si>
    <t>6</t>
  </si>
  <si>
    <t>564851111</t>
  </si>
  <si>
    <t>Podklad ze štěrkodrtě ŠD tl 150 mm</t>
  </si>
  <si>
    <t>-1486751230</t>
  </si>
  <si>
    <t>7</t>
  </si>
  <si>
    <t>564962111</t>
  </si>
  <si>
    <t>Podklad z mechanicky zpevněného kameniva MZK tl 200 mm</t>
  </si>
  <si>
    <t>1320682069</t>
  </si>
  <si>
    <t>8</t>
  </si>
  <si>
    <t>565155111</t>
  </si>
  <si>
    <t>Asfaltový beton vrstva podkladní ACP 16 (obalované kamenivo OKS) tl 70 mm š do 3 m</t>
  </si>
  <si>
    <t>-1262000034</t>
  </si>
  <si>
    <t>9</t>
  </si>
  <si>
    <t>569931132</t>
  </si>
  <si>
    <t>Zpevnění krajnic asfaltovým recyklátem tl 100 mm</t>
  </si>
  <si>
    <t>-1606141305</t>
  </si>
  <si>
    <t>10</t>
  </si>
  <si>
    <t>573111112</t>
  </si>
  <si>
    <t>Postřik živičný infiltrační s posypem z asfaltu množství 1 kg/m2</t>
  </si>
  <si>
    <t>1088526387</t>
  </si>
  <si>
    <t>11</t>
  </si>
  <si>
    <t>573231111</t>
  </si>
  <si>
    <t>Postřik živičný spojovací ze silniční emulze v množství 0,70 kg/m2</t>
  </si>
  <si>
    <t>1346820264</t>
  </si>
  <si>
    <t>12</t>
  </si>
  <si>
    <t>577134111</t>
  </si>
  <si>
    <t>Asfaltový beton vrstva obrusná ACO 11 (ABS) tř. I tl 40 mm š do 3 m z nemodifikovaného asfaltu</t>
  </si>
  <si>
    <t>-1148753792</t>
  </si>
  <si>
    <t>13</t>
  </si>
  <si>
    <t>596211244</t>
  </si>
  <si>
    <t>Kladení dlažby komunikací pro pěší do 50 m2</t>
  </si>
  <si>
    <t>-1165296391</t>
  </si>
  <si>
    <t>Ostatní konstrukce a práce, bourání</t>
  </si>
  <si>
    <t>14</t>
  </si>
  <si>
    <t>913111115</t>
  </si>
  <si>
    <t>Montáž a demontáž dočasné dopravní značky samostatné základní</t>
  </si>
  <si>
    <t>kus</t>
  </si>
  <si>
    <t>1993041045</t>
  </si>
  <si>
    <t>913111215</t>
  </si>
  <si>
    <t>Příplatek k dočasné dopravní značce samostatné základní za první a ZKD den použití</t>
  </si>
  <si>
    <t>528443820</t>
  </si>
  <si>
    <t>16</t>
  </si>
  <si>
    <t>913121111</t>
  </si>
  <si>
    <t>Montáž a demontáž dočasné dopravní značky kompletní základní</t>
  </si>
  <si>
    <t>377830624</t>
  </si>
  <si>
    <t>17</t>
  </si>
  <si>
    <t>913121112</t>
  </si>
  <si>
    <t>Montáž a demontáž dočasné dopravní značky kompletní zvětšené</t>
  </si>
  <si>
    <t>1099014012</t>
  </si>
  <si>
    <t>18</t>
  </si>
  <si>
    <t>913121211</t>
  </si>
  <si>
    <t>Příplatek k dočasné dopravní značce kompletní základní za první a ZKD den použití</t>
  </si>
  <si>
    <t>1205616339</t>
  </si>
  <si>
    <t>19</t>
  </si>
  <si>
    <t>913121212</t>
  </si>
  <si>
    <t>Příplatek k dočasné dopravní značce kompletní zvětšené za první a ZKD den použití</t>
  </si>
  <si>
    <t>-951345155</t>
  </si>
  <si>
    <t>20</t>
  </si>
  <si>
    <t>913221113</t>
  </si>
  <si>
    <t>Montáž a demontáž dočasné dopravní zábrany světelné šířky 3 m s 5 světly</t>
  </si>
  <si>
    <t>-465283380</t>
  </si>
  <si>
    <t>913221213</t>
  </si>
  <si>
    <t>Příplatek k dočasné dopravní zábraně světelné šířky 3m s 5 světly za první a ZKD den použití</t>
  </si>
  <si>
    <t>-1448659448</t>
  </si>
  <si>
    <t>22</t>
  </si>
  <si>
    <t>913921131</t>
  </si>
  <si>
    <t>Dočasné omezení platnosti zakrytí základní dopravní značky</t>
  </si>
  <si>
    <t>1048134667</t>
  </si>
  <si>
    <t>23</t>
  </si>
  <si>
    <t>913921132</t>
  </si>
  <si>
    <t>Dočasné omezení platnosti odkrytí základní dopravní značky</t>
  </si>
  <si>
    <t>-1474268236</t>
  </si>
  <si>
    <t>24</t>
  </si>
  <si>
    <t>914111111</t>
  </si>
  <si>
    <t>Montáž svislé dopravní značky do velikosti 1 m2 objímkami na sloupek nebo konzolu</t>
  </si>
  <si>
    <t>992848902</t>
  </si>
  <si>
    <t>25</t>
  </si>
  <si>
    <t>M</t>
  </si>
  <si>
    <t>40445477</t>
  </si>
  <si>
    <t>značka dopravní svislá retroreflexní fólie tř 1 FeZn prolis 500x500mm</t>
  </si>
  <si>
    <t>-1570390951</t>
  </si>
  <si>
    <t>26</t>
  </si>
  <si>
    <t>914511111</t>
  </si>
  <si>
    <t>Montáž sloupku dopravních značek délky do 3,5 m s betonovým základem</t>
  </si>
  <si>
    <t>587867383</t>
  </si>
  <si>
    <t>27</t>
  </si>
  <si>
    <t>40445225</t>
  </si>
  <si>
    <t>sloupek Zn pro dopravní značku D 60mm v 3500mm</t>
  </si>
  <si>
    <t>315999228</t>
  </si>
  <si>
    <t>28</t>
  </si>
  <si>
    <t>40445256</t>
  </si>
  <si>
    <t>svorka upínací na sloupek dopravní značky D 60mm</t>
  </si>
  <si>
    <t>-927572994</t>
  </si>
  <si>
    <t>29</t>
  </si>
  <si>
    <t>40445253</t>
  </si>
  <si>
    <t>víčko plastové na sloupek D 60mm</t>
  </si>
  <si>
    <t>1140335643</t>
  </si>
  <si>
    <t>30</t>
  </si>
  <si>
    <t>915111111</t>
  </si>
  <si>
    <t>Vodorovné dopravní značení dělící čáry souvislé š 125 mm základní bílá barva</t>
  </si>
  <si>
    <t>-329174627</t>
  </si>
  <si>
    <t>31</t>
  </si>
  <si>
    <t>915111121</t>
  </si>
  <si>
    <t>Vodorovné dopravní značení dělící čáry přerušované š 125 mm základní bílá barva</t>
  </si>
  <si>
    <t>-1682428787</t>
  </si>
  <si>
    <t>32</t>
  </si>
  <si>
    <t>915211112</t>
  </si>
  <si>
    <t>Vodorovné dopravní značení dělící čáry souvislé š 125 mm retroreflexní bílý plast</t>
  </si>
  <si>
    <t>-926097135</t>
  </si>
  <si>
    <t>33</t>
  </si>
  <si>
    <t>915211122</t>
  </si>
  <si>
    <t>Vodorovné dopravní značení dělící čáry přerušované š 125 mm retroreflexní bílý plast</t>
  </si>
  <si>
    <t>-669786750</t>
  </si>
  <si>
    <t>34</t>
  </si>
  <si>
    <t>915491211</t>
  </si>
  <si>
    <t>Osazení vodícího proužku z betonových desek do betonového lože tl do 100 mm š proužku 250 mm</t>
  </si>
  <si>
    <t>31854915</t>
  </si>
  <si>
    <t>35</t>
  </si>
  <si>
    <t>59218001</t>
  </si>
  <si>
    <t>krajník silniční betonový 50x25x8cm</t>
  </si>
  <si>
    <t>-2008404169</t>
  </si>
  <si>
    <t>36</t>
  </si>
  <si>
    <t>915611111</t>
  </si>
  <si>
    <t>Předznačení vodorovného liniového značení</t>
  </si>
  <si>
    <t>-1524919262</t>
  </si>
  <si>
    <t>37</t>
  </si>
  <si>
    <t>916131213</t>
  </si>
  <si>
    <t>Osazení silničního obrubníku betonového stojatého s boční opěrou do lože z betonu prostého</t>
  </si>
  <si>
    <t>-1152717857</t>
  </si>
  <si>
    <t>38</t>
  </si>
  <si>
    <t>59217023</t>
  </si>
  <si>
    <t>obrubník betonový chodníkový 100x15x25cm</t>
  </si>
  <si>
    <t>380499720</t>
  </si>
  <si>
    <t>39</t>
  </si>
  <si>
    <t>59217029</t>
  </si>
  <si>
    <t>obrubník betonový silniční nájezdový 100x15x15 cm</t>
  </si>
  <si>
    <t>-2029126622</t>
  </si>
  <si>
    <t>40</t>
  </si>
  <si>
    <t>59217030</t>
  </si>
  <si>
    <t>obrubník betonový silniční přechodový 100x15x15-25 cm</t>
  </si>
  <si>
    <t>710699358</t>
  </si>
  <si>
    <t>41</t>
  </si>
  <si>
    <t>919731122</t>
  </si>
  <si>
    <t>Zarovnání styčné plochy podkladu nebo krytu živičného tl do 100 mm</t>
  </si>
  <si>
    <t>625283461</t>
  </si>
  <si>
    <t>42</t>
  </si>
  <si>
    <t>919732211</t>
  </si>
  <si>
    <t>Styčná spára napojení nového živičného povrchu na stávající za tepla š 15 mm hl 25 mm s prořezáním</t>
  </si>
  <si>
    <t>702203875</t>
  </si>
  <si>
    <t>43</t>
  </si>
  <si>
    <t>938909611</t>
  </si>
  <si>
    <t>Odstranění nánosu na krajnicích tl do 100 mm</t>
  </si>
  <si>
    <t>2101808618</t>
  </si>
  <si>
    <t>997</t>
  </si>
  <si>
    <t>Přesun sutě</t>
  </si>
  <si>
    <t>44</t>
  </si>
  <si>
    <t>997221551</t>
  </si>
  <si>
    <t>Vodorovná doprava suti ze sypkých materiálů do 1 km</t>
  </si>
  <si>
    <t>t</t>
  </si>
  <si>
    <t>282060085</t>
  </si>
  <si>
    <t>45</t>
  </si>
  <si>
    <t>997221559</t>
  </si>
  <si>
    <t>Příplatek ZKD 1 km u vodorovné dopravy suti ze sypkých materiálů</t>
  </si>
  <si>
    <t>-2047267808</t>
  </si>
  <si>
    <t>46</t>
  </si>
  <si>
    <t>997221815</t>
  </si>
  <si>
    <t>Poplatek za uložení na skládce (skládkovné) stavebního odpadu betonového kód odpadu 170 101</t>
  </si>
  <si>
    <t>1768715562</t>
  </si>
  <si>
    <t>47</t>
  </si>
  <si>
    <t>997221855</t>
  </si>
  <si>
    <t>Poplatek za uložení na skládce (skládkovné) zeminy a kameniva kód odpadu 170 504</t>
  </si>
  <si>
    <t>981550750</t>
  </si>
  <si>
    <t>48</t>
  </si>
  <si>
    <t>997223845</t>
  </si>
  <si>
    <t>Poplatek za uložení na skládce (skládkovné) odpadu asfaltového bez dehtu kód odpadu 170 302</t>
  </si>
  <si>
    <t>1883410934</t>
  </si>
  <si>
    <t>998</t>
  </si>
  <si>
    <t>Přesun hmot</t>
  </si>
  <si>
    <t>49</t>
  </si>
  <si>
    <t>998225111</t>
  </si>
  <si>
    <t>Přesun hmot pro pozemní komunikace s krytem z kamene, monolitickým betonovým nebo živičným</t>
  </si>
  <si>
    <t>1010564315</t>
  </si>
  <si>
    <t>50</t>
  </si>
  <si>
    <t>998225191</t>
  </si>
  <si>
    <t>Příplatek k přesunu hmot pro pozemní komunikace s krytem z kamene, živičným, betonovým do 1000 m</t>
  </si>
  <si>
    <t>-276985606</t>
  </si>
  <si>
    <t>VRN</t>
  </si>
  <si>
    <t>Vedlejší rozpočtové náklady</t>
  </si>
  <si>
    <t>51</t>
  </si>
  <si>
    <t>010111111</t>
  </si>
  <si>
    <t>Dokumentace skutečného provedení stavby</t>
  </si>
  <si>
    <t>kpl</t>
  </si>
  <si>
    <t>-1078062463</t>
  </si>
  <si>
    <t>52</t>
  </si>
  <si>
    <t>010111112</t>
  </si>
  <si>
    <t>Vytýčení inženýrských sítí</t>
  </si>
  <si>
    <t>1470945369</t>
  </si>
  <si>
    <t>53</t>
  </si>
  <si>
    <t>010111113</t>
  </si>
  <si>
    <t>Geodetické práce</t>
  </si>
  <si>
    <t>-1981659082</t>
  </si>
  <si>
    <t>54</t>
  </si>
  <si>
    <t>010111114</t>
  </si>
  <si>
    <t>Zařízení staveniště</t>
  </si>
  <si>
    <t>-1323462508</t>
  </si>
  <si>
    <t>55</t>
  </si>
  <si>
    <t>010111115</t>
  </si>
  <si>
    <t>Inženýrská činnost - zkoušky</t>
  </si>
  <si>
    <t>183865153</t>
  </si>
  <si>
    <t>56</t>
  </si>
  <si>
    <t>010111116</t>
  </si>
  <si>
    <t>Ostatní náklady - DIO a DIR</t>
  </si>
  <si>
    <t>-1623035204</t>
  </si>
  <si>
    <t>57</t>
  </si>
  <si>
    <t>010111117</t>
  </si>
  <si>
    <t>RDS - realizační dokumentace stavby</t>
  </si>
  <si>
    <t>1775478554</t>
  </si>
  <si>
    <t>58</t>
  </si>
  <si>
    <t>010111118</t>
  </si>
  <si>
    <t>Geometrický plán</t>
  </si>
  <si>
    <t>-1537347323</t>
  </si>
  <si>
    <t>SO 102 komunikace - SO 102 - ETAPA 2 st. 0,924 - 1,530 km</t>
  </si>
  <si>
    <t>vrn - Vedlejší rozpočtové náklady</t>
  </si>
  <si>
    <t>517943301</t>
  </si>
  <si>
    <t>1699441199</t>
  </si>
  <si>
    <t>113154225</t>
  </si>
  <si>
    <t>Frézování živičného krytu tl 200 mm pruh š 1 m pl do 1000 m2 bez překážek v trase</t>
  </si>
  <si>
    <t>-344075571</t>
  </si>
  <si>
    <t>-1474957913</t>
  </si>
  <si>
    <t>132201101</t>
  </si>
  <si>
    <t>Hloubení rýh š do 600 mm v hornině tř. 3 objemu do 100 m3</t>
  </si>
  <si>
    <t>m3</t>
  </si>
  <si>
    <t>1654039302</t>
  </si>
  <si>
    <t>132201109</t>
  </si>
  <si>
    <t>Příplatek za lepivost k hloubení rýh š do 600 mm v hornině tř. 3</t>
  </si>
  <si>
    <t>1914235191</t>
  </si>
  <si>
    <t>175111101</t>
  </si>
  <si>
    <t>Obsypání potrubí ručně sypaninou bez prohození sítem, uloženou do 3 m</t>
  </si>
  <si>
    <t>-793711616</t>
  </si>
  <si>
    <t>58331200</t>
  </si>
  <si>
    <t>štěrkopísek netříděný zásypový materiál</t>
  </si>
  <si>
    <t>-310400190</t>
  </si>
  <si>
    <t>-1815586320</t>
  </si>
  <si>
    <t>-2026260147</t>
  </si>
  <si>
    <t>564941411</t>
  </si>
  <si>
    <t>Podklad z asfaltového recyklátu tl 110 mm</t>
  </si>
  <si>
    <t>539965370</t>
  </si>
  <si>
    <t>-988309276</t>
  </si>
  <si>
    <t>-82941524</t>
  </si>
  <si>
    <t>1719703890</t>
  </si>
  <si>
    <t>-1275551250</t>
  </si>
  <si>
    <t>1159429269</t>
  </si>
  <si>
    <t>741994927</t>
  </si>
  <si>
    <t>591141111</t>
  </si>
  <si>
    <t>Kladení dlažby z kostek velkých z kamene na MC tl 50 mm</t>
  </si>
  <si>
    <t>118289610</t>
  </si>
  <si>
    <t>58380160</t>
  </si>
  <si>
    <t>kostka dlažební žula velká</t>
  </si>
  <si>
    <t>-690458454</t>
  </si>
  <si>
    <t>Kladení  dlažby komunikací pro pěší  do 50 m2</t>
  </si>
  <si>
    <t>2127835405</t>
  </si>
  <si>
    <t>172007965</t>
  </si>
  <si>
    <t>-1400634827</t>
  </si>
  <si>
    <t>-598000785</t>
  </si>
  <si>
    <t>761873803</t>
  </si>
  <si>
    <t>1872528376</t>
  </si>
  <si>
    <t>-40850058</t>
  </si>
  <si>
    <t>-1608851909</t>
  </si>
  <si>
    <t>821013699</t>
  </si>
  <si>
    <t>-1070831919</t>
  </si>
  <si>
    <t>-1671087709</t>
  </si>
  <si>
    <t>-2079548986</t>
  </si>
  <si>
    <t>-1979022824</t>
  </si>
  <si>
    <t>40445475</t>
  </si>
  <si>
    <t>značka dopravní svislá retroreflexní fólie tř 1 FeZn prolis 900mm (trojúhelník)</t>
  </si>
  <si>
    <t>725769882</t>
  </si>
  <si>
    <t>40445481</t>
  </si>
  <si>
    <t>značka dopravní svislá retroreflexní fólie tř 1 FeZn prolis 1000x1500mm</t>
  </si>
  <si>
    <t>-907216477</t>
  </si>
  <si>
    <t>914111121</t>
  </si>
  <si>
    <t>Montáž svislé dopravní značky do velikosti 2 m2 objímkami na sloupek nebo konzolu</t>
  </si>
  <si>
    <t>1405250576</t>
  </si>
  <si>
    <t>40445501</t>
  </si>
  <si>
    <t>značka dopravní svislá retroreflexní fólie tř 1 FeZn prolis 1500x500mm</t>
  </si>
  <si>
    <t>1314835009</t>
  </si>
  <si>
    <t>-1350460001</t>
  </si>
  <si>
    <t>127603726</t>
  </si>
  <si>
    <t>40445226</t>
  </si>
  <si>
    <t>sloupek Zn pro dopravní značku D 60mm v 1000 mm</t>
  </si>
  <si>
    <t>-1686956396</t>
  </si>
  <si>
    <t>1121152035</t>
  </si>
  <si>
    <t>1352741845</t>
  </si>
  <si>
    <t>1373029592</t>
  </si>
  <si>
    <t>-241476695</t>
  </si>
  <si>
    <t>1260637391</t>
  </si>
  <si>
    <t>-923648063</t>
  </si>
  <si>
    <t>1994782743</t>
  </si>
  <si>
    <t>-1722235414</t>
  </si>
  <si>
    <t>74941357</t>
  </si>
  <si>
    <t>-1227450570</t>
  </si>
  <si>
    <t>683637545</t>
  </si>
  <si>
    <t>919411131</t>
  </si>
  <si>
    <t>Čelo propustku z betonu prostého se zvýšenými nároky na prostředí pro propustek z trub DN 300 až 500</t>
  </si>
  <si>
    <t>745411151</t>
  </si>
  <si>
    <t>919551111</t>
  </si>
  <si>
    <t>Zřízení propustku z trub plastových PE rýhovaných se spojkami nebo s hrdlem DN 300 mm</t>
  </si>
  <si>
    <t>-1720381010</t>
  </si>
  <si>
    <t>28614153</t>
  </si>
  <si>
    <t>trubka kanalizační PP korugovaná DN 300x6000 mm s hrdlem SN10</t>
  </si>
  <si>
    <t>-935540994</t>
  </si>
  <si>
    <t>1677602816</t>
  </si>
  <si>
    <t>417193156</t>
  </si>
  <si>
    <t>938902113</t>
  </si>
  <si>
    <t>Čištění příkopů komunikací příkopovým rypadlem objem nánosu do 0,5 m3/m</t>
  </si>
  <si>
    <t>-1282110348</t>
  </si>
  <si>
    <t>2090557153</t>
  </si>
  <si>
    <t>966006132</t>
  </si>
  <si>
    <t>Odstranění značek dopravních nebo orientačních se sloupky s betonovými patkami</t>
  </si>
  <si>
    <t>-2027467219</t>
  </si>
  <si>
    <t>59</t>
  </si>
  <si>
    <t>-187862458</t>
  </si>
  <si>
    <t>60</t>
  </si>
  <si>
    <t>-177328231</t>
  </si>
  <si>
    <t>61</t>
  </si>
  <si>
    <t>997221845</t>
  </si>
  <si>
    <t>894512905</t>
  </si>
  <si>
    <t>62</t>
  </si>
  <si>
    <t>-219986101</t>
  </si>
  <si>
    <t>63</t>
  </si>
  <si>
    <t>-1463833165</t>
  </si>
  <si>
    <t>64</t>
  </si>
  <si>
    <t>381043921</t>
  </si>
  <si>
    <t>vrn</t>
  </si>
  <si>
    <t>65</t>
  </si>
  <si>
    <t>1439143718</t>
  </si>
  <si>
    <t>66</t>
  </si>
  <si>
    <t>1196131894</t>
  </si>
  <si>
    <t>67</t>
  </si>
  <si>
    <t>1651151978</t>
  </si>
  <si>
    <t>68</t>
  </si>
  <si>
    <t>-1649936673</t>
  </si>
  <si>
    <t>69</t>
  </si>
  <si>
    <t>-437182655</t>
  </si>
  <si>
    <t>70</t>
  </si>
  <si>
    <t>1494216142</t>
  </si>
  <si>
    <t>71</t>
  </si>
  <si>
    <t>-180624599</t>
  </si>
  <si>
    <t>72</t>
  </si>
  <si>
    <t>-1058103961</t>
  </si>
  <si>
    <t>SO 103 komunikace - SO 103 - ETAPA 3 st. 0,470 - 0,924 km</t>
  </si>
  <si>
    <t>PSV - Práce a dodávky PSV</t>
  </si>
  <si>
    <t xml:space="preserve">    783 - Dokončovací práce - nátěry</t>
  </si>
  <si>
    <t>-740171063</t>
  </si>
  <si>
    <t>113106192</t>
  </si>
  <si>
    <t>Rozebrání vozovek ze silničních dílců se spárami zalitými cementovou maltou strojně pl do 50 m2</t>
  </si>
  <si>
    <t>935747072</t>
  </si>
  <si>
    <t>-765167692</t>
  </si>
  <si>
    <t>113154224</t>
  </si>
  <si>
    <t>Frézování živičného krytu tl 100 mm pruh š 1 m pl do 1000 m2 bez překážek v trase</t>
  </si>
  <si>
    <t>577195481</t>
  </si>
  <si>
    <t>894667541</t>
  </si>
  <si>
    <t>1575606299</t>
  </si>
  <si>
    <t>1365021738</t>
  </si>
  <si>
    <t>1475917011</t>
  </si>
  <si>
    <t>-367763882</t>
  </si>
  <si>
    <t>-790562617</t>
  </si>
  <si>
    <t>1093071126</t>
  </si>
  <si>
    <t>1334540768</t>
  </si>
  <si>
    <t>-1759248786</t>
  </si>
  <si>
    <t>-446812399</t>
  </si>
  <si>
    <t>-1247252000</t>
  </si>
  <si>
    <t>73586749</t>
  </si>
  <si>
    <t>Kladení  dlažby komunikací pro pěší do 50 m2</t>
  </si>
  <si>
    <t>626416393</t>
  </si>
  <si>
    <t>-938498131</t>
  </si>
  <si>
    <t>916405928</t>
  </si>
  <si>
    <t>280892710</t>
  </si>
  <si>
    <t>1693782865</t>
  </si>
  <si>
    <t>-574908380</t>
  </si>
  <si>
    <t>-1831585230</t>
  </si>
  <si>
    <t>189408742</t>
  </si>
  <si>
    <t>-1135669988</t>
  </si>
  <si>
    <t>-1671357511</t>
  </si>
  <si>
    <t>-1596816345</t>
  </si>
  <si>
    <t>418443125</t>
  </si>
  <si>
    <t>1622328830</t>
  </si>
  <si>
    <t>-1853484700</t>
  </si>
  <si>
    <t>1864129692</t>
  </si>
  <si>
    <t>734410517</t>
  </si>
  <si>
    <t>315149947</t>
  </si>
  <si>
    <t>sloupek Zn pro dopravní značku D 60mm v 1000mm</t>
  </si>
  <si>
    <t>37624885</t>
  </si>
  <si>
    <t>-1357396895</t>
  </si>
  <si>
    <t>2126971394</t>
  </si>
  <si>
    <t>-1097577485</t>
  </si>
  <si>
    <t>-1931038542</t>
  </si>
  <si>
    <t>1647002504</t>
  </si>
  <si>
    <t>582512178</t>
  </si>
  <si>
    <t>-1160061888</t>
  </si>
  <si>
    <t>-752429814</t>
  </si>
  <si>
    <t>72659783</t>
  </si>
  <si>
    <t>-1286561024</t>
  </si>
  <si>
    <t>-593815290</t>
  </si>
  <si>
    <t>-1213168736</t>
  </si>
  <si>
    <t>-931224055</t>
  </si>
  <si>
    <t>128507077</t>
  </si>
  <si>
    <t>1957203891</t>
  </si>
  <si>
    <t>-831198788</t>
  </si>
  <si>
    <t>87442742</t>
  </si>
  <si>
    <t>-1077497570</t>
  </si>
  <si>
    <t>-441701762</t>
  </si>
  <si>
    <t>950982603</t>
  </si>
  <si>
    <t>997221825</t>
  </si>
  <si>
    <t>Poplatek za uložení na skládce (skládkovné) stavebního odpadu železobetonového kód odpadu 170 101</t>
  </si>
  <si>
    <t>-1000769468</t>
  </si>
  <si>
    <t>575680200</t>
  </si>
  <si>
    <t>-2051651733</t>
  </si>
  <si>
    <t>-771969545</t>
  </si>
  <si>
    <t>1916036317</t>
  </si>
  <si>
    <t>PSV</t>
  </si>
  <si>
    <t>Práce a dodávky PSV</t>
  </si>
  <si>
    <t>783</t>
  </si>
  <si>
    <t>Dokončovací práce - nátěry</t>
  </si>
  <si>
    <t>783606866</t>
  </si>
  <si>
    <t>Odstranění nátěrů z trubkového zábradlí  DN do 100 mm obroušením</t>
  </si>
  <si>
    <t>1606857207</t>
  </si>
  <si>
    <t>783606869</t>
  </si>
  <si>
    <t>Odstranění nátěrů z trubkového zábradlí DN do 100 mm okartáčováním</t>
  </si>
  <si>
    <t>940024279</t>
  </si>
  <si>
    <t>783644661</t>
  </si>
  <si>
    <t>Základní antikorozní jednonásobný polyuretanový nátěr zábradlí DN do 100 mm</t>
  </si>
  <si>
    <t>-844145633</t>
  </si>
  <si>
    <t>783647631</t>
  </si>
  <si>
    <t>Krycí dvojnásobný polyuretanový nátěr zábradlí DN do 100 mm</t>
  </si>
  <si>
    <t>-87405346</t>
  </si>
  <si>
    <t>1988112544</t>
  </si>
  <si>
    <t>1638260473</t>
  </si>
  <si>
    <t>1909772856</t>
  </si>
  <si>
    <t>-690111096</t>
  </si>
  <si>
    <t>1835375161</t>
  </si>
  <si>
    <t>-1320273434</t>
  </si>
  <si>
    <t>-313112340</t>
  </si>
  <si>
    <t>1038051301</t>
  </si>
  <si>
    <t>SO 801 DK - SO 801 Dešťová kanalizace ETAPA 1 st. 0,000 - 0,470 km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</si>
  <si>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</si>
  <si>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</si>
  <si>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</si>
  <si>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M46 - Zemní práce při montážích</t>
  </si>
  <si>
    <t xml:space="preserve">    VN - Vedlejší náklady</t>
  </si>
  <si>
    <t>119000002RAA</t>
  </si>
  <si>
    <t>Dočasné zajištění kabelů ve výkopu, 3 kabely, ztížená vykopávka</t>
  </si>
  <si>
    <t>745745569</t>
  </si>
  <si>
    <t>199000002R00</t>
  </si>
  <si>
    <t>Poplatek za skládku horniny 1- 4</t>
  </si>
  <si>
    <t>52990954</t>
  </si>
  <si>
    <t>132200010RAD</t>
  </si>
  <si>
    <t>Hloubení nezapaž. rýh v hornině 1-4, odvoz do 15 km, uložení na skládku</t>
  </si>
  <si>
    <t>-523986066</t>
  </si>
  <si>
    <t>175101101RT2</t>
  </si>
  <si>
    <t>Obsyp potrubí bez prohození sypaniny, s dodáním štěrkopísku frakce 0 - 22 mm</t>
  </si>
  <si>
    <t>-489125840</t>
  </si>
  <si>
    <t>174101102R00</t>
  </si>
  <si>
    <t>Zásyp ruční se zhutněním</t>
  </si>
  <si>
    <t>1622736824</t>
  </si>
  <si>
    <t>139601102R00</t>
  </si>
  <si>
    <t>Ruční výkop jam, rýh a šachet v hornině tř. 3</t>
  </si>
  <si>
    <t>-1927067418</t>
  </si>
  <si>
    <t>132201219R00</t>
  </si>
  <si>
    <t>Přípl.za lepivost,hloubení ,hor.3,STROJNĚ</t>
  </si>
  <si>
    <t>1929877368</t>
  </si>
  <si>
    <t>Svislé a kompletní konstrukce</t>
  </si>
  <si>
    <t>359901111R00</t>
  </si>
  <si>
    <t>Vyčištění stok jakékoliv výšky</t>
  </si>
  <si>
    <t>1903386396</t>
  </si>
  <si>
    <t>Vodorovné konstrukce</t>
  </si>
  <si>
    <t>451572111R00</t>
  </si>
  <si>
    <t>Lože pod potrubí z kameniva těženého 0 - 4 mm</t>
  </si>
  <si>
    <t>-575359704</t>
  </si>
  <si>
    <t>Trubní vedení</t>
  </si>
  <si>
    <t>871313121R00</t>
  </si>
  <si>
    <t>Montáž trub z plastu, gumový kroužek, DN 150</t>
  </si>
  <si>
    <t>-1765894717</t>
  </si>
  <si>
    <t>28611260.AR</t>
  </si>
  <si>
    <t>Trubka kanalizační KGEM SN 12 PVC 160x1000</t>
  </si>
  <si>
    <t>2097381129</t>
  </si>
  <si>
    <t>871373121R00</t>
  </si>
  <si>
    <t>Montáž trub z plastu, gumový kroužek, DN 250</t>
  </si>
  <si>
    <t>1005080176</t>
  </si>
  <si>
    <t>28611266.AR</t>
  </si>
  <si>
    <t>Trubka kanalizační KGEM SN 12 PVC 250  x1000</t>
  </si>
  <si>
    <t>1589230716</t>
  </si>
  <si>
    <t>871393121R00</t>
  </si>
  <si>
    <t>Montáž trub z plastu, gumový kroužek, DN 400</t>
  </si>
  <si>
    <t>126617067</t>
  </si>
  <si>
    <t>28611273.AR</t>
  </si>
  <si>
    <t>Trubka kanalizační KGEM SN 12 PVC 400   x1000</t>
  </si>
  <si>
    <t>-473254131</t>
  </si>
  <si>
    <t>28651712.AR</t>
  </si>
  <si>
    <t>Odbočka kanalizační KGEA 250/ 160/45° PVC</t>
  </si>
  <si>
    <t>-1579465401</t>
  </si>
  <si>
    <t>877373121R00</t>
  </si>
  <si>
    <t>Montáž tvarovek odboč. plast. gum. kroužek DN 250</t>
  </si>
  <si>
    <t>1214465763</t>
  </si>
  <si>
    <t>28651662.AR</t>
  </si>
  <si>
    <t>Koleno kanalizační KGB 160/ 45° PVC</t>
  </si>
  <si>
    <t>189651785</t>
  </si>
  <si>
    <t>895941311RT2</t>
  </si>
  <si>
    <t>Zřízení vpusti uliční z dílců , včetně dodávky dílců pro uliční vpusti</t>
  </si>
  <si>
    <t>-1597909392</t>
  </si>
  <si>
    <t>895941311RT2.1</t>
  </si>
  <si>
    <t>Úprava vpusti uliční z dílců , přepojení, úprava výšky</t>
  </si>
  <si>
    <t>1776387961</t>
  </si>
  <si>
    <t>8773731XX</t>
  </si>
  <si>
    <t>Demontáž a likvidace potrubí beton 400, uložení na skládky</t>
  </si>
  <si>
    <t>-114573110</t>
  </si>
  <si>
    <t>8773731XX.1</t>
  </si>
  <si>
    <t>Demontáž a likvidace šachty, vpusti, uložení na skládky</t>
  </si>
  <si>
    <t>ks</t>
  </si>
  <si>
    <t>-1792677859</t>
  </si>
  <si>
    <t>894411121R00</t>
  </si>
  <si>
    <t>Zřízení šachet z dílců, potrubí DN 250, hl. do 1,0 m sestava viz. tabulky</t>
  </si>
  <si>
    <t>1723957836</t>
  </si>
  <si>
    <t>8944111xx</t>
  </si>
  <si>
    <t>Zřízení šachet z dílců, , potrubí DN 400 vč. poklo, pu, hl. 1  m -sestava viz. tabulky,</t>
  </si>
  <si>
    <t>-512823660</t>
  </si>
  <si>
    <t>8944111xx.1</t>
  </si>
  <si>
    <t>Přepojení stávajícího potrubí, vč. materiálu, do nové šachty, nového potrubí</t>
  </si>
  <si>
    <t>2045629962</t>
  </si>
  <si>
    <t>892591111R00</t>
  </si>
  <si>
    <t>Zkouška těsnosti kanalizace DN do 400, vodou</t>
  </si>
  <si>
    <t>-40415430</t>
  </si>
  <si>
    <t>M46</t>
  </si>
  <si>
    <t>Zemní práce při montážích</t>
  </si>
  <si>
    <t>460010024RT3</t>
  </si>
  <si>
    <t>Vytýčení  trasy v zastavěném prostoru, délka trasy do 1000 m</t>
  </si>
  <si>
    <t>km</t>
  </si>
  <si>
    <t>-1299600375</t>
  </si>
  <si>
    <t>VN</t>
  </si>
  <si>
    <t>Vedlejší náklady</t>
  </si>
  <si>
    <t>005241020R</t>
  </si>
  <si>
    <t>Geodetické zaměření skutečného provedení</t>
  </si>
  <si>
    <t>Soubor</t>
  </si>
  <si>
    <t>565702247</t>
  </si>
  <si>
    <t>005241010R</t>
  </si>
  <si>
    <t>Dokumentace skutečného provedení , a předávací dokumentace</t>
  </si>
  <si>
    <t>-343585181</t>
  </si>
  <si>
    <t>SO 802 DK - SO 802 Dešťová kanalizace ETAPA 2 st. 0,924 - 1,530 km</t>
  </si>
  <si>
    <t>119000002RAA.1</t>
  </si>
  <si>
    <t>-1894804707</t>
  </si>
  <si>
    <t>199000002R00.1</t>
  </si>
  <si>
    <t>-1590270536</t>
  </si>
  <si>
    <t>132200010RAD.1</t>
  </si>
  <si>
    <t>2092529078</t>
  </si>
  <si>
    <t>175101101RT2.1</t>
  </si>
  <si>
    <t>-1494312207</t>
  </si>
  <si>
    <t>174101102R00.1</t>
  </si>
  <si>
    <t>1153992775</t>
  </si>
  <si>
    <t>139601102R00.1</t>
  </si>
  <si>
    <t>-1563163033</t>
  </si>
  <si>
    <t>132201219R00.1</t>
  </si>
  <si>
    <t>1207109865</t>
  </si>
  <si>
    <t>132200112RAD</t>
  </si>
  <si>
    <t>Hloubení zapaž.rýh  v hornině.1-4, pažení, odvoz 15 km, uložení na skládku</t>
  </si>
  <si>
    <t>797089787</t>
  </si>
  <si>
    <t>132200112RA0</t>
  </si>
  <si>
    <t>Hloubení zapaž.rýh  v hornině.1-4</t>
  </si>
  <si>
    <t>2002139803</t>
  </si>
  <si>
    <t>359901111R00.1</t>
  </si>
  <si>
    <t>-1373760971</t>
  </si>
  <si>
    <t>451572111R00.1</t>
  </si>
  <si>
    <t>-1720137956</t>
  </si>
  <si>
    <t>596400010RA0</t>
  </si>
  <si>
    <t>Plocha z dlažby kamenné, podklad beton prostý</t>
  </si>
  <si>
    <t>-224048297</t>
  </si>
  <si>
    <t>597121211R00</t>
  </si>
  <si>
    <t>Montáž odvod.mikroštěrbinových trub -trouba dl.1 m</t>
  </si>
  <si>
    <t>-462842024</t>
  </si>
  <si>
    <t>597121251R00</t>
  </si>
  <si>
    <t>Montáž odvodňov. mikroštěrbinových trub - vpusť</t>
  </si>
  <si>
    <t>-712334374</t>
  </si>
  <si>
    <t>597121261R00</t>
  </si>
  <si>
    <t>Montáž odvod.mikroštěrbinových trub - čisticí kus</t>
  </si>
  <si>
    <t>-2135442495</t>
  </si>
  <si>
    <t>597121291R00</t>
  </si>
  <si>
    <t>Montáž odvodňov.mikroštěrbinových trub - záslepka</t>
  </si>
  <si>
    <t>931288854</t>
  </si>
  <si>
    <t>59229000R</t>
  </si>
  <si>
    <t>Trouba mikroštěrbinová L=1000 mm</t>
  </si>
  <si>
    <t>-1963712645</t>
  </si>
  <si>
    <t>59229001R</t>
  </si>
  <si>
    <t>Trouba mikroštěrbinová vpust</t>
  </si>
  <si>
    <t>313615403</t>
  </si>
  <si>
    <t>59229001R.1</t>
  </si>
  <si>
    <t>Trouba mikroštěrbinová čistící kus</t>
  </si>
  <si>
    <t>994307338</t>
  </si>
  <si>
    <t>59229001R.2</t>
  </si>
  <si>
    <t>Trouba mikroštěrbinová záslepka</t>
  </si>
  <si>
    <t>964655194</t>
  </si>
  <si>
    <t>871313121R00.1</t>
  </si>
  <si>
    <t>532585773</t>
  </si>
  <si>
    <t>320212442</t>
  </si>
  <si>
    <t>871353121R00</t>
  </si>
  <si>
    <t>Montáž trub z plastu, gumový kroužek, DN 200</t>
  </si>
  <si>
    <t>1745263732</t>
  </si>
  <si>
    <t>28611263.AR</t>
  </si>
  <si>
    <t>Trubka kanalizační KGEM SN 12 PVC 200  x1000</t>
  </si>
  <si>
    <t>2073378268</t>
  </si>
  <si>
    <t>871393121R00.1</t>
  </si>
  <si>
    <t>-946080187</t>
  </si>
  <si>
    <t>28611273.AR.1</t>
  </si>
  <si>
    <t>Trubka kanalizační KGEM SN 8 PVC 400   x1000</t>
  </si>
  <si>
    <t>-1118510315</t>
  </si>
  <si>
    <t>28651723.AR</t>
  </si>
  <si>
    <t>Odbočka kanalizační KGEA 400/160/45° PVC</t>
  </si>
  <si>
    <t>1843938637</t>
  </si>
  <si>
    <t>877393121R00</t>
  </si>
  <si>
    <t>Montáž tvarovek odboč. plast. gum. kroužek DN 400</t>
  </si>
  <si>
    <t>-1307828696</t>
  </si>
  <si>
    <t>877373121R00.1</t>
  </si>
  <si>
    <t>1159651329</t>
  </si>
  <si>
    <t>398342193</t>
  </si>
  <si>
    <t>877353121R00</t>
  </si>
  <si>
    <t>Montáž tvarovek odboč. plast. gum. kroužek DN 200</t>
  </si>
  <si>
    <t>-118594390</t>
  </si>
  <si>
    <t>28651709.AR</t>
  </si>
  <si>
    <t>Odbočka kanalizační KGEA 200/ 200/90° PVC</t>
  </si>
  <si>
    <t>-1493985397</t>
  </si>
  <si>
    <t>28651709.AR.1</t>
  </si>
  <si>
    <t>Odbočka kanalizační KGEA 200/ 150/45° PVC</t>
  </si>
  <si>
    <t>216485353</t>
  </si>
  <si>
    <t>2869716xx</t>
  </si>
  <si>
    <t>poklop D400 - pro potrubí DN200</t>
  </si>
  <si>
    <t>461754279</t>
  </si>
  <si>
    <t>895941311RT2.2</t>
  </si>
  <si>
    <t>-1603882912</t>
  </si>
  <si>
    <t>895941311RT2.3</t>
  </si>
  <si>
    <t>999665029</t>
  </si>
  <si>
    <t>8773731XX.2</t>
  </si>
  <si>
    <t>-1895983353</t>
  </si>
  <si>
    <t>8773731XX.3</t>
  </si>
  <si>
    <t>-2114144104</t>
  </si>
  <si>
    <t>8944111xx.2</t>
  </si>
  <si>
    <t>Zřízení šachet z dílců, , potrubí DN 400 vč. poklo, hl. 1,2 - 1,7 m -sestava viz. tabulky,</t>
  </si>
  <si>
    <t>2031318114</t>
  </si>
  <si>
    <t>8944111xx.3</t>
  </si>
  <si>
    <t>-476246258</t>
  </si>
  <si>
    <t>28651987R</t>
  </si>
  <si>
    <t>Vyústění DN 200 /protižabí klapka</t>
  </si>
  <si>
    <t>-1888649664</t>
  </si>
  <si>
    <t>892591111R00.1</t>
  </si>
  <si>
    <t>-1402751864</t>
  </si>
  <si>
    <t>460010024RT3.1</t>
  </si>
  <si>
    <t>-2065413148</t>
  </si>
  <si>
    <t>005241020R.1</t>
  </si>
  <si>
    <t>-431317990</t>
  </si>
  <si>
    <t>005241010R.1</t>
  </si>
  <si>
    <t>-1784878968</t>
  </si>
  <si>
    <t>SO 803 DK - SO 803 Dešťová kanalizace ETAPA 3 st. 0,470 - 0,924 km</t>
  </si>
  <si>
    <t xml:space="preserve">      97 - Prorážení otvorů </t>
  </si>
  <si>
    <t>119000002RAA.2</t>
  </si>
  <si>
    <t>8824712</t>
  </si>
  <si>
    <t>175101101RT2.2</t>
  </si>
  <si>
    <t>775750803</t>
  </si>
  <si>
    <t>174101102R00.2</t>
  </si>
  <si>
    <t>-907492184</t>
  </si>
  <si>
    <t>139601102R00.2</t>
  </si>
  <si>
    <t>-442359256</t>
  </si>
  <si>
    <t>175101101R00</t>
  </si>
  <si>
    <t>Obsyp potrubí bez prohození sypaniny</t>
  </si>
  <si>
    <t>-377012057</t>
  </si>
  <si>
    <t>132201219R00.2</t>
  </si>
  <si>
    <t>1656327208</t>
  </si>
  <si>
    <t>132200112RAD.1</t>
  </si>
  <si>
    <t>-1130113654</t>
  </si>
  <si>
    <t>132200112RA0.1</t>
  </si>
  <si>
    <t>-1363437501</t>
  </si>
  <si>
    <t>359901111R00.2</t>
  </si>
  <si>
    <t>-2060231363</t>
  </si>
  <si>
    <t>451572111R00.2</t>
  </si>
  <si>
    <t>1694901376</t>
  </si>
  <si>
    <t>871313121R00.2</t>
  </si>
  <si>
    <t>-164896103</t>
  </si>
  <si>
    <t>-438175183</t>
  </si>
  <si>
    <t>871393121R00.2</t>
  </si>
  <si>
    <t>-1109851782</t>
  </si>
  <si>
    <t>-346963323</t>
  </si>
  <si>
    <t>409106671</t>
  </si>
  <si>
    <t>877393121R00.1</t>
  </si>
  <si>
    <t>1559965731</t>
  </si>
  <si>
    <t>895941311RT2.4</t>
  </si>
  <si>
    <t>1636035676</t>
  </si>
  <si>
    <t>-315473715</t>
  </si>
  <si>
    <t>892591111R00.2</t>
  </si>
  <si>
    <t>-1918694605</t>
  </si>
  <si>
    <t>895941311RT2.5</t>
  </si>
  <si>
    <t>-1434965063</t>
  </si>
  <si>
    <t>8773731XX.4</t>
  </si>
  <si>
    <t>1818540011</t>
  </si>
  <si>
    <t>8773731XX.5</t>
  </si>
  <si>
    <t>1101067375</t>
  </si>
  <si>
    <t>8944111xx.4</t>
  </si>
  <si>
    <t>-1919359409</t>
  </si>
  <si>
    <t>8944111xx.5</t>
  </si>
  <si>
    <t>-417380696</t>
  </si>
  <si>
    <t>97</t>
  </si>
  <si>
    <t xml:space="preserve">Prorážení otvorů </t>
  </si>
  <si>
    <t>979990141R00</t>
  </si>
  <si>
    <t>Poplatek za skládku</t>
  </si>
  <si>
    <t>2116851216</t>
  </si>
  <si>
    <t>460010024RT3.2</t>
  </si>
  <si>
    <t>-329067156</t>
  </si>
  <si>
    <t>005 24-1020.R</t>
  </si>
  <si>
    <t>2024780199</t>
  </si>
  <si>
    <t>005 24-1010.R</t>
  </si>
  <si>
    <t>-1378813185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</si>
</sst>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III/3287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III/3287 Velký Osek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7. 6. 2018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ROUND(SUM(AG95:AG100),2)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ROUND(SUM(AS95:AS100),2)</f>
        <v>0</v>
      </c>
      <c r="AT94" s="111">
        <f>ROUND(SUM(AV94:AW94),2)</f>
        <v>0</v>
      </c>
      <c r="AU94" s="112">
        <f>ROUND(SUM(AU95:AU100),5)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ROUND(SUM(AZ95:AZ100),2)</f>
        <v>0</v>
      </c>
      <c r="BA94" s="111">
        <f>ROUND(SUM(BA95:BA100),2)</f>
        <v>0</v>
      </c>
      <c r="BB94" s="111">
        <f>ROUND(SUM(BB95:BB100),2)</f>
        <v>0</v>
      </c>
      <c r="BC94" s="111">
        <f>ROUND(SUM(BC95:BC100),2)</f>
        <v>0</v>
      </c>
      <c r="BD94" s="113">
        <f>ROUND(SUM(BD95:BD100),2)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50.2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'SO 101 komunikace - SO 10...'!J30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'SO 101 komunikace - SO 10...'!P123</f>
        <v>0</v>
      </c>
      <c r="AV95" s="125">
        <f>'SO 101 komunikace - SO 10...'!J33</f>
        <v>0</v>
      </c>
      <c r="AW95" s="125">
        <f>'SO 101 komunikace - SO 10...'!J34</f>
        <v>0</v>
      </c>
      <c r="AX95" s="125">
        <f>'SO 101 komunikace - SO 10...'!J35</f>
        <v>0</v>
      </c>
      <c r="AY95" s="125">
        <f>'SO 101 komunikace - SO 10...'!J36</f>
        <v>0</v>
      </c>
      <c r="AZ95" s="125">
        <f>'SO 101 komunikace - SO 10...'!F33</f>
        <v>0</v>
      </c>
      <c r="BA95" s="125">
        <f>'SO 101 komunikace - SO 10...'!F34</f>
        <v>0</v>
      </c>
      <c r="BB95" s="125">
        <f>'SO 101 komunikace - SO 10...'!F35</f>
        <v>0</v>
      </c>
      <c r="BC95" s="125">
        <f>'SO 101 komunikace - SO 10...'!F36</f>
        <v>0</v>
      </c>
      <c r="BD95" s="127">
        <f>'SO 101 komunikace - SO 10...'!F37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50.2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'SO 102 komunikace - SO 10...'!J30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'SO 102 komunikace - SO 10...'!P123</f>
        <v>0</v>
      </c>
      <c r="AV96" s="125">
        <f>'SO 102 komunikace - SO 10...'!J33</f>
        <v>0</v>
      </c>
      <c r="AW96" s="125">
        <f>'SO 102 komunikace - SO 10...'!J34</f>
        <v>0</v>
      </c>
      <c r="AX96" s="125">
        <f>'SO 102 komunikace - SO 10...'!J35</f>
        <v>0</v>
      </c>
      <c r="AY96" s="125">
        <f>'SO 102 komunikace - SO 10...'!J36</f>
        <v>0</v>
      </c>
      <c r="AZ96" s="125">
        <f>'SO 102 komunikace - SO 10...'!F33</f>
        <v>0</v>
      </c>
      <c r="BA96" s="125">
        <f>'SO 102 komunikace - SO 10...'!F34</f>
        <v>0</v>
      </c>
      <c r="BB96" s="125">
        <f>'SO 102 komunikace - SO 10...'!F35</f>
        <v>0</v>
      </c>
      <c r="BC96" s="125">
        <f>'SO 102 komunikace - SO 10...'!F36</f>
        <v>0</v>
      </c>
      <c r="BD96" s="127">
        <f>'SO 102 komunikace - SO 10...'!F37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50.2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'SO 103 komunikace - SO 10...'!J30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4">
        <v>0</v>
      </c>
      <c r="AT97" s="125">
        <f>ROUND(SUM(AV97:AW97),2)</f>
        <v>0</v>
      </c>
      <c r="AU97" s="126">
        <f>'SO 103 komunikace - SO 10...'!P125</f>
        <v>0</v>
      </c>
      <c r="AV97" s="125">
        <f>'SO 103 komunikace - SO 10...'!J33</f>
        <v>0</v>
      </c>
      <c r="AW97" s="125">
        <f>'SO 103 komunikace - SO 10...'!J34</f>
        <v>0</v>
      </c>
      <c r="AX97" s="125">
        <f>'SO 103 komunikace - SO 10...'!J35</f>
        <v>0</v>
      </c>
      <c r="AY97" s="125">
        <f>'SO 103 komunikace - SO 10...'!J36</f>
        <v>0</v>
      </c>
      <c r="AZ97" s="125">
        <f>'SO 103 komunikace - SO 10...'!F33</f>
        <v>0</v>
      </c>
      <c r="BA97" s="125">
        <f>'SO 103 komunikace - SO 10...'!F34</f>
        <v>0</v>
      </c>
      <c r="BB97" s="125">
        <f>'SO 103 komunikace - SO 10...'!F35</f>
        <v>0</v>
      </c>
      <c r="BC97" s="125">
        <f>'SO 103 komunikace - SO 10...'!F36</f>
        <v>0</v>
      </c>
      <c r="BD97" s="127">
        <f>'SO 103 komunikace - SO 10...'!F37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91" s="7" customFormat="1" ht="24.75" customHeight="1">
      <c r="A98" s="116" t="s">
        <v>77</v>
      </c>
      <c r="B98" s="117"/>
      <c r="C98" s="118"/>
      <c r="D98" s="119" t="s">
        <v>90</v>
      </c>
      <c r="E98" s="119"/>
      <c r="F98" s="119"/>
      <c r="G98" s="119"/>
      <c r="H98" s="119"/>
      <c r="I98" s="120"/>
      <c r="J98" s="119" t="s">
        <v>91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'SO 801 DK - SO 801 Dešťov...'!J30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80</v>
      </c>
      <c r="AR98" s="123"/>
      <c r="AS98" s="124">
        <v>0</v>
      </c>
      <c r="AT98" s="125">
        <f>ROUND(SUM(AV98:AW98),2)</f>
        <v>0</v>
      </c>
      <c r="AU98" s="126">
        <f>'SO 801 DK - SO 801 Dešťov...'!P123</f>
        <v>0</v>
      </c>
      <c r="AV98" s="125">
        <f>'SO 801 DK - SO 801 Dešťov...'!J33</f>
        <v>0</v>
      </c>
      <c r="AW98" s="125">
        <f>'SO 801 DK - SO 801 Dešťov...'!J34</f>
        <v>0</v>
      </c>
      <c r="AX98" s="125">
        <f>'SO 801 DK - SO 801 Dešťov...'!J35</f>
        <v>0</v>
      </c>
      <c r="AY98" s="125">
        <f>'SO 801 DK - SO 801 Dešťov...'!J36</f>
        <v>0</v>
      </c>
      <c r="AZ98" s="125">
        <f>'SO 801 DK - SO 801 Dešťov...'!F33</f>
        <v>0</v>
      </c>
      <c r="BA98" s="125">
        <f>'SO 801 DK - SO 801 Dešťov...'!F34</f>
        <v>0</v>
      </c>
      <c r="BB98" s="125">
        <f>'SO 801 DK - SO 801 Dešťov...'!F35</f>
        <v>0</v>
      </c>
      <c r="BC98" s="125">
        <f>'SO 801 DK - SO 801 Dešťov...'!F36</f>
        <v>0</v>
      </c>
      <c r="BD98" s="127">
        <f>'SO 801 DK - SO 801 Dešťov...'!F37</f>
        <v>0</v>
      </c>
      <c r="BE98" s="7"/>
      <c r="BT98" s="128" t="s">
        <v>81</v>
      </c>
      <c r="BV98" s="128" t="s">
        <v>75</v>
      </c>
      <c r="BW98" s="128" t="s">
        <v>92</v>
      </c>
      <c r="BX98" s="128" t="s">
        <v>5</v>
      </c>
      <c r="CL98" s="128" t="s">
        <v>1</v>
      </c>
      <c r="CM98" s="128" t="s">
        <v>83</v>
      </c>
    </row>
    <row r="99" spans="1:91" s="7" customFormat="1" ht="24.75" customHeight="1">
      <c r="A99" s="116" t="s">
        <v>77</v>
      </c>
      <c r="B99" s="117"/>
      <c r="C99" s="118"/>
      <c r="D99" s="119" t="s">
        <v>93</v>
      </c>
      <c r="E99" s="119"/>
      <c r="F99" s="119"/>
      <c r="G99" s="119"/>
      <c r="H99" s="119"/>
      <c r="I99" s="120"/>
      <c r="J99" s="119" t="s">
        <v>94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'SO 802 DK - SO 802 Dešťov...'!J30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80</v>
      </c>
      <c r="AR99" s="123"/>
      <c r="AS99" s="124">
        <v>0</v>
      </c>
      <c r="AT99" s="125">
        <f>ROUND(SUM(AV99:AW99),2)</f>
        <v>0</v>
      </c>
      <c r="AU99" s="126">
        <f>'SO 802 DK - SO 802 Dešťov...'!P124</f>
        <v>0</v>
      </c>
      <c r="AV99" s="125">
        <f>'SO 802 DK - SO 802 Dešťov...'!J33</f>
        <v>0</v>
      </c>
      <c r="AW99" s="125">
        <f>'SO 802 DK - SO 802 Dešťov...'!J34</f>
        <v>0</v>
      </c>
      <c r="AX99" s="125">
        <f>'SO 802 DK - SO 802 Dešťov...'!J35</f>
        <v>0</v>
      </c>
      <c r="AY99" s="125">
        <f>'SO 802 DK - SO 802 Dešťov...'!J36</f>
        <v>0</v>
      </c>
      <c r="AZ99" s="125">
        <f>'SO 802 DK - SO 802 Dešťov...'!F33</f>
        <v>0</v>
      </c>
      <c r="BA99" s="125">
        <f>'SO 802 DK - SO 802 Dešťov...'!F34</f>
        <v>0</v>
      </c>
      <c r="BB99" s="125">
        <f>'SO 802 DK - SO 802 Dešťov...'!F35</f>
        <v>0</v>
      </c>
      <c r="BC99" s="125">
        <f>'SO 802 DK - SO 802 Dešťov...'!F36</f>
        <v>0</v>
      </c>
      <c r="BD99" s="127">
        <f>'SO 802 DK - SO 802 Dešťov...'!F37</f>
        <v>0</v>
      </c>
      <c r="BE99" s="7"/>
      <c r="BT99" s="128" t="s">
        <v>81</v>
      </c>
      <c r="BV99" s="128" t="s">
        <v>75</v>
      </c>
      <c r="BW99" s="128" t="s">
        <v>95</v>
      </c>
      <c r="BX99" s="128" t="s">
        <v>5</v>
      </c>
      <c r="CL99" s="128" t="s">
        <v>1</v>
      </c>
      <c r="CM99" s="128" t="s">
        <v>83</v>
      </c>
    </row>
    <row r="100" spans="1:91" s="7" customFormat="1" ht="24.75" customHeight="1">
      <c r="A100" s="116" t="s">
        <v>77</v>
      </c>
      <c r="B100" s="117"/>
      <c r="C100" s="118"/>
      <c r="D100" s="119" t="s">
        <v>96</v>
      </c>
      <c r="E100" s="119"/>
      <c r="F100" s="119"/>
      <c r="G100" s="119"/>
      <c r="H100" s="119"/>
      <c r="I100" s="120"/>
      <c r="J100" s="119" t="s">
        <v>97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'SO 803 DK - SO 803 Dešťov...'!J30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80</v>
      </c>
      <c r="AR100" s="123"/>
      <c r="AS100" s="129">
        <v>0</v>
      </c>
      <c r="AT100" s="130">
        <f>ROUND(SUM(AV100:AW100),2)</f>
        <v>0</v>
      </c>
      <c r="AU100" s="131">
        <f>'SO 803 DK - SO 803 Dešťov...'!P125</f>
        <v>0</v>
      </c>
      <c r="AV100" s="130">
        <f>'SO 803 DK - SO 803 Dešťov...'!J33</f>
        <v>0</v>
      </c>
      <c r="AW100" s="130">
        <f>'SO 803 DK - SO 803 Dešťov...'!J34</f>
        <v>0</v>
      </c>
      <c r="AX100" s="130">
        <f>'SO 803 DK - SO 803 Dešťov...'!J35</f>
        <v>0</v>
      </c>
      <c r="AY100" s="130">
        <f>'SO 803 DK - SO 803 Dešťov...'!J36</f>
        <v>0</v>
      </c>
      <c r="AZ100" s="130">
        <f>'SO 803 DK - SO 803 Dešťov...'!F33</f>
        <v>0</v>
      </c>
      <c r="BA100" s="130">
        <f>'SO 803 DK - SO 803 Dešťov...'!F34</f>
        <v>0</v>
      </c>
      <c r="BB100" s="130">
        <f>'SO 803 DK - SO 803 Dešťov...'!F35</f>
        <v>0</v>
      </c>
      <c r="BC100" s="130">
        <f>'SO 803 DK - SO 803 Dešťov...'!F36</f>
        <v>0</v>
      </c>
      <c r="BD100" s="132">
        <f>'SO 803 DK - SO 803 Dešťov...'!F37</f>
        <v>0</v>
      </c>
      <c r="BE100" s="7"/>
      <c r="BT100" s="128" t="s">
        <v>81</v>
      </c>
      <c r="BV100" s="128" t="s">
        <v>75</v>
      </c>
      <c r="BW100" s="128" t="s">
        <v>98</v>
      </c>
      <c r="BX100" s="128" t="s">
        <v>5</v>
      </c>
      <c r="CL100" s="128" t="s">
        <v>1</v>
      </c>
      <c r="CM100" s="128" t="s">
        <v>83</v>
      </c>
    </row>
    <row r="101" spans="1:57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komunikace - SO 10...'!C2" display="/"/>
    <hyperlink ref="A96" location="'SO 102 komunikace - SO 10...'!C2" display="/"/>
    <hyperlink ref="A97" location="'SO 103 komunikace - SO 10...'!C2" display="/"/>
    <hyperlink ref="A98" location="'SO 801 DK - SO 801 Dešťov...'!C2" display="/"/>
    <hyperlink ref="A99" location="'SO 802 DK - SO 802 Dešťov...'!C2" display="/"/>
    <hyperlink ref="A100" location="'SO 803 DK - SO 803 Dešť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III/3287 Velký Osek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101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7. 6. 2018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ROUND((SUM(BE123:BE188)),2)</f>
        <v>0</v>
      </c>
      <c r="G33" s="35"/>
      <c r="H33" s="35"/>
      <c r="I33" s="159">
        <v>0.21</v>
      </c>
      <c r="J33" s="158">
        <f>ROUND(((SUM(BE123:BE188))*I33),2)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ROUND((SUM(BF123:BF188)),2)</f>
        <v>0</v>
      </c>
      <c r="G34" s="35"/>
      <c r="H34" s="35"/>
      <c r="I34" s="159">
        <v>0.15</v>
      </c>
      <c r="J34" s="158">
        <f>ROUND(((SUM(BF123:BF188))*I34),2)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ROUND((SUM(BG123:BG188)),2)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ROUND((SUM(BH123:BH188)),2)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ROUND((SUM(BI123:BI188)),2)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III/3287 Velký Osek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101 komunikace - SO 101 - ETAPA 1 st. 0,000 - 0,470 km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7. 6. 2018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109</v>
      </c>
      <c r="E99" s="200"/>
      <c r="F99" s="200"/>
      <c r="G99" s="200"/>
      <c r="H99" s="200"/>
      <c r="I99" s="201"/>
      <c r="J99" s="202">
        <f>J131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110</v>
      </c>
      <c r="E100" s="200"/>
      <c r="F100" s="200"/>
      <c r="G100" s="200"/>
      <c r="H100" s="200"/>
      <c r="I100" s="201"/>
      <c r="J100" s="202">
        <f>J140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111</v>
      </c>
      <c r="E101" s="200"/>
      <c r="F101" s="200"/>
      <c r="G101" s="200"/>
      <c r="H101" s="200"/>
      <c r="I101" s="201"/>
      <c r="J101" s="202">
        <f>J171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112</v>
      </c>
      <c r="E102" s="200"/>
      <c r="F102" s="200"/>
      <c r="G102" s="200"/>
      <c r="H102" s="200"/>
      <c r="I102" s="201"/>
      <c r="J102" s="202">
        <f>J177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113</v>
      </c>
      <c r="E103" s="193"/>
      <c r="F103" s="193"/>
      <c r="G103" s="193"/>
      <c r="H103" s="193"/>
      <c r="I103" s="194"/>
      <c r="J103" s="195">
        <f>J180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114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>III/3287 Velký Osek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100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SO 101 komunikace - SO 101 - ETAPA 1 st. 0,000 - 0,470 km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7. 6. 2018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31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115</v>
      </c>
      <c r="D122" s="207" t="s">
        <v>58</v>
      </c>
      <c r="E122" s="207" t="s">
        <v>54</v>
      </c>
      <c r="F122" s="207" t="s">
        <v>55</v>
      </c>
      <c r="G122" s="207" t="s">
        <v>116</v>
      </c>
      <c r="H122" s="207" t="s">
        <v>117</v>
      </c>
      <c r="I122" s="208" t="s">
        <v>118</v>
      </c>
      <c r="J122" s="209" t="s">
        <v>104</v>
      </c>
      <c r="K122" s="210" t="s">
        <v>119</v>
      </c>
      <c r="L122" s="211"/>
      <c r="M122" s="97" t="s">
        <v>1</v>
      </c>
      <c r="N122" s="98" t="s">
        <v>37</v>
      </c>
      <c r="O122" s="98" t="s">
        <v>120</v>
      </c>
      <c r="P122" s="98" t="s">
        <v>121</v>
      </c>
      <c r="Q122" s="98" t="s">
        <v>122</v>
      </c>
      <c r="R122" s="98" t="s">
        <v>123</v>
      </c>
      <c r="S122" s="98" t="s">
        <v>124</v>
      </c>
      <c r="T122" s="99" t="s">
        <v>125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126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P124+P180</f>
        <v>0</v>
      </c>
      <c r="Q123" s="101"/>
      <c r="R123" s="214">
        <f>R124+R180</f>
        <v>305.04336660000007</v>
      </c>
      <c r="S123" s="101"/>
      <c r="T123" s="215">
        <f>T124+T180</f>
        <v>2979.4110000000005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106</v>
      </c>
      <c r="BK123" s="216">
        <f>BK124+BK180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127</v>
      </c>
      <c r="F124" s="220" t="s">
        <v>128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P125+P131+P140+P171+P177</f>
        <v>0</v>
      </c>
      <c r="Q124" s="225"/>
      <c r="R124" s="226">
        <f>R125+R131+R140+R171+R177</f>
        <v>305.04336660000007</v>
      </c>
      <c r="S124" s="225"/>
      <c r="T124" s="227">
        <f>T125+T131+T140+T171+T177</f>
        <v>2979.4110000000005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81</v>
      </c>
      <c r="AT124" s="229" t="s">
        <v>72</v>
      </c>
      <c r="AU124" s="229" t="s">
        <v>73</v>
      </c>
      <c r="AY124" s="228" t="s">
        <v>129</v>
      </c>
      <c r="BK124" s="230">
        <f>BK125+BK131+BK140+BK171+BK177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81</v>
      </c>
      <c r="F125" s="231" t="s">
        <v>130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SUM(P126:P130)</f>
        <v>0</v>
      </c>
      <c r="Q125" s="225"/>
      <c r="R125" s="226">
        <f>SUM(R126:R130)</f>
        <v>0.39077999999999996</v>
      </c>
      <c r="S125" s="225"/>
      <c r="T125" s="227">
        <f>SUM(T126:T130)</f>
        <v>2973.9930000000004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81</v>
      </c>
      <c r="AT125" s="229" t="s">
        <v>72</v>
      </c>
      <c r="AU125" s="229" t="s">
        <v>81</v>
      </c>
      <c r="AY125" s="228" t="s">
        <v>129</v>
      </c>
      <c r="BK125" s="230">
        <f>SUM(BK126:BK130)</f>
        <v>0</v>
      </c>
    </row>
    <row r="126" spans="1:65" s="2" customFormat="1" ht="21.75" customHeight="1">
      <c r="A126" s="35"/>
      <c r="B126" s="36"/>
      <c r="C126" s="233" t="s">
        <v>81</v>
      </c>
      <c r="D126" s="233" t="s">
        <v>131</v>
      </c>
      <c r="E126" s="234" t="s">
        <v>132</v>
      </c>
      <c r="F126" s="235" t="s">
        <v>133</v>
      </c>
      <c r="G126" s="236" t="s">
        <v>134</v>
      </c>
      <c r="H126" s="237">
        <v>102.4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0.255</v>
      </c>
      <c r="T126" s="244">
        <f>S126*H126</f>
        <v>26.112000000000002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135</v>
      </c>
      <c r="AT126" s="245" t="s">
        <v>131</v>
      </c>
      <c r="AU126" s="245" t="s">
        <v>83</v>
      </c>
      <c r="AY126" s="14" t="s">
        <v>129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81</v>
      </c>
      <c r="BK126" s="246">
        <f>ROUND(I126*H126,2)</f>
        <v>0</v>
      </c>
      <c r="BL126" s="14" t="s">
        <v>135</v>
      </c>
      <c r="BM126" s="245" t="s">
        <v>136</v>
      </c>
    </row>
    <row r="127" spans="1:65" s="2" customFormat="1" ht="21.75" customHeight="1">
      <c r="A127" s="35"/>
      <c r="B127" s="36"/>
      <c r="C127" s="233" t="s">
        <v>83</v>
      </c>
      <c r="D127" s="233" t="s">
        <v>131</v>
      </c>
      <c r="E127" s="234" t="s">
        <v>137</v>
      </c>
      <c r="F127" s="235" t="s">
        <v>138</v>
      </c>
      <c r="G127" s="236" t="s">
        <v>134</v>
      </c>
      <c r="H127" s="237">
        <v>3283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0.62</v>
      </c>
      <c r="T127" s="244">
        <f>S127*H127</f>
        <v>2035.46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135</v>
      </c>
      <c r="AT127" s="245" t="s">
        <v>131</v>
      </c>
      <c r="AU127" s="245" t="s">
        <v>83</v>
      </c>
      <c r="AY127" s="14" t="s">
        <v>129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81</v>
      </c>
      <c r="BK127" s="246">
        <f>ROUND(I127*H127,2)</f>
        <v>0</v>
      </c>
      <c r="BL127" s="14" t="s">
        <v>135</v>
      </c>
      <c r="BM127" s="245" t="s">
        <v>139</v>
      </c>
    </row>
    <row r="128" spans="1:65" s="2" customFormat="1" ht="21.75" customHeight="1">
      <c r="A128" s="35"/>
      <c r="B128" s="36"/>
      <c r="C128" s="233" t="s">
        <v>140</v>
      </c>
      <c r="D128" s="233" t="s">
        <v>131</v>
      </c>
      <c r="E128" s="234" t="s">
        <v>141</v>
      </c>
      <c r="F128" s="235" t="s">
        <v>142</v>
      </c>
      <c r="G128" s="236" t="s">
        <v>134</v>
      </c>
      <c r="H128" s="237">
        <v>3006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0.00013</v>
      </c>
      <c r="R128" s="243">
        <f>Q128*H128</f>
        <v>0.39077999999999996</v>
      </c>
      <c r="S128" s="243">
        <v>0.256</v>
      </c>
      <c r="T128" s="244">
        <f>S128*H128</f>
        <v>769.5360000000001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135</v>
      </c>
      <c r="AT128" s="245" t="s">
        <v>131</v>
      </c>
      <c r="AU128" s="245" t="s">
        <v>83</v>
      </c>
      <c r="AY128" s="14" t="s">
        <v>129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81</v>
      </c>
      <c r="BK128" s="246">
        <f>ROUND(I128*H128,2)</f>
        <v>0</v>
      </c>
      <c r="BL128" s="14" t="s">
        <v>135</v>
      </c>
      <c r="BM128" s="245" t="s">
        <v>143</v>
      </c>
    </row>
    <row r="129" spans="1:65" s="2" customFormat="1" ht="16.5" customHeight="1">
      <c r="A129" s="35"/>
      <c r="B129" s="36"/>
      <c r="C129" s="233" t="s">
        <v>135</v>
      </c>
      <c r="D129" s="233" t="s">
        <v>131</v>
      </c>
      <c r="E129" s="234" t="s">
        <v>144</v>
      </c>
      <c r="F129" s="235" t="s">
        <v>145</v>
      </c>
      <c r="G129" s="236" t="s">
        <v>146</v>
      </c>
      <c r="H129" s="237">
        <v>697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0.205</v>
      </c>
      <c r="T129" s="244">
        <f>S129*H129</f>
        <v>142.885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135</v>
      </c>
      <c r="AT129" s="245" t="s">
        <v>131</v>
      </c>
      <c r="AU129" s="245" t="s">
        <v>83</v>
      </c>
      <c r="AY129" s="14" t="s">
        <v>129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81</v>
      </c>
      <c r="BK129" s="246">
        <f>ROUND(I129*H129,2)</f>
        <v>0</v>
      </c>
      <c r="BL129" s="14" t="s">
        <v>135</v>
      </c>
      <c r="BM129" s="245" t="s">
        <v>147</v>
      </c>
    </row>
    <row r="130" spans="1:65" s="2" customFormat="1" ht="16.5" customHeight="1">
      <c r="A130" s="35"/>
      <c r="B130" s="36"/>
      <c r="C130" s="233" t="s">
        <v>148</v>
      </c>
      <c r="D130" s="233" t="s">
        <v>131</v>
      </c>
      <c r="E130" s="234" t="s">
        <v>149</v>
      </c>
      <c r="F130" s="235" t="s">
        <v>150</v>
      </c>
      <c r="G130" s="236" t="s">
        <v>134</v>
      </c>
      <c r="H130" s="237">
        <v>3283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135</v>
      </c>
      <c r="AT130" s="245" t="s">
        <v>131</v>
      </c>
      <c r="AU130" s="245" t="s">
        <v>83</v>
      </c>
      <c r="AY130" s="14" t="s">
        <v>129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81</v>
      </c>
      <c r="BK130" s="246">
        <f>ROUND(I130*H130,2)</f>
        <v>0</v>
      </c>
      <c r="BL130" s="14" t="s">
        <v>135</v>
      </c>
      <c r="BM130" s="245" t="s">
        <v>151</v>
      </c>
    </row>
    <row r="131" spans="1:63" s="12" customFormat="1" ht="22.8" customHeight="1">
      <c r="A131" s="12"/>
      <c r="B131" s="217"/>
      <c r="C131" s="218"/>
      <c r="D131" s="219" t="s">
        <v>72</v>
      </c>
      <c r="E131" s="231" t="s">
        <v>148</v>
      </c>
      <c r="F131" s="231" t="s">
        <v>152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SUM(P132:P139)</f>
        <v>0</v>
      </c>
      <c r="Q131" s="225"/>
      <c r="R131" s="226">
        <f>SUM(R132:R139)</f>
        <v>18.05856</v>
      </c>
      <c r="S131" s="225"/>
      <c r="T131" s="227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81</v>
      </c>
      <c r="AT131" s="229" t="s">
        <v>72</v>
      </c>
      <c r="AU131" s="229" t="s">
        <v>81</v>
      </c>
      <c r="AY131" s="228" t="s">
        <v>129</v>
      </c>
      <c r="BK131" s="230">
        <f>SUM(BK132:BK139)</f>
        <v>0</v>
      </c>
    </row>
    <row r="132" spans="1:65" s="2" customFormat="1" ht="16.5" customHeight="1">
      <c r="A132" s="35"/>
      <c r="B132" s="36"/>
      <c r="C132" s="233" t="s">
        <v>153</v>
      </c>
      <c r="D132" s="233" t="s">
        <v>131</v>
      </c>
      <c r="E132" s="234" t="s">
        <v>154</v>
      </c>
      <c r="F132" s="235" t="s">
        <v>155</v>
      </c>
      <c r="G132" s="236" t="s">
        <v>134</v>
      </c>
      <c r="H132" s="237">
        <v>3283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135</v>
      </c>
      <c r="AT132" s="245" t="s">
        <v>131</v>
      </c>
      <c r="AU132" s="245" t="s">
        <v>83</v>
      </c>
      <c r="AY132" s="14" t="s">
        <v>129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81</v>
      </c>
      <c r="BK132" s="246">
        <f>ROUND(I132*H132,2)</f>
        <v>0</v>
      </c>
      <c r="BL132" s="14" t="s">
        <v>135</v>
      </c>
      <c r="BM132" s="245" t="s">
        <v>156</v>
      </c>
    </row>
    <row r="133" spans="1:65" s="2" customFormat="1" ht="21.75" customHeight="1">
      <c r="A133" s="35"/>
      <c r="B133" s="36"/>
      <c r="C133" s="233" t="s">
        <v>157</v>
      </c>
      <c r="D133" s="233" t="s">
        <v>131</v>
      </c>
      <c r="E133" s="234" t="s">
        <v>158</v>
      </c>
      <c r="F133" s="235" t="s">
        <v>159</v>
      </c>
      <c r="G133" s="236" t="s">
        <v>134</v>
      </c>
      <c r="H133" s="237">
        <v>3283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135</v>
      </c>
      <c r="AT133" s="245" t="s">
        <v>131</v>
      </c>
      <c r="AU133" s="245" t="s">
        <v>83</v>
      </c>
      <c r="AY133" s="14" t="s">
        <v>129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81</v>
      </c>
      <c r="BK133" s="246">
        <f>ROUND(I133*H133,2)</f>
        <v>0</v>
      </c>
      <c r="BL133" s="14" t="s">
        <v>135</v>
      </c>
      <c r="BM133" s="245" t="s">
        <v>160</v>
      </c>
    </row>
    <row r="134" spans="1:65" s="2" customFormat="1" ht="21.75" customHeight="1">
      <c r="A134" s="35"/>
      <c r="B134" s="36"/>
      <c r="C134" s="233" t="s">
        <v>161</v>
      </c>
      <c r="D134" s="233" t="s">
        <v>131</v>
      </c>
      <c r="E134" s="234" t="s">
        <v>162</v>
      </c>
      <c r="F134" s="235" t="s">
        <v>163</v>
      </c>
      <c r="G134" s="236" t="s">
        <v>134</v>
      </c>
      <c r="H134" s="237">
        <v>3011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135</v>
      </c>
      <c r="AT134" s="245" t="s">
        <v>131</v>
      </c>
      <c r="AU134" s="245" t="s">
        <v>83</v>
      </c>
      <c r="AY134" s="14" t="s">
        <v>129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81</v>
      </c>
      <c r="BK134" s="246">
        <f>ROUND(I134*H134,2)</f>
        <v>0</v>
      </c>
      <c r="BL134" s="14" t="s">
        <v>135</v>
      </c>
      <c r="BM134" s="245" t="s">
        <v>164</v>
      </c>
    </row>
    <row r="135" spans="1:65" s="2" customFormat="1" ht="16.5" customHeight="1">
      <c r="A135" s="35"/>
      <c r="B135" s="36"/>
      <c r="C135" s="233" t="s">
        <v>165</v>
      </c>
      <c r="D135" s="233" t="s">
        <v>131</v>
      </c>
      <c r="E135" s="234" t="s">
        <v>166</v>
      </c>
      <c r="F135" s="235" t="s">
        <v>167</v>
      </c>
      <c r="G135" s="236" t="s">
        <v>134</v>
      </c>
      <c r="H135" s="237">
        <v>43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0.216</v>
      </c>
      <c r="R135" s="243">
        <f>Q135*H135</f>
        <v>9.288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135</v>
      </c>
      <c r="AT135" s="245" t="s">
        <v>131</v>
      </c>
      <c r="AU135" s="245" t="s">
        <v>83</v>
      </c>
      <c r="AY135" s="14" t="s">
        <v>129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81</v>
      </c>
      <c r="BK135" s="246">
        <f>ROUND(I135*H135,2)</f>
        <v>0</v>
      </c>
      <c r="BL135" s="14" t="s">
        <v>135</v>
      </c>
      <c r="BM135" s="245" t="s">
        <v>168</v>
      </c>
    </row>
    <row r="136" spans="1:65" s="2" customFormat="1" ht="21.75" customHeight="1">
      <c r="A136" s="35"/>
      <c r="B136" s="36"/>
      <c r="C136" s="233" t="s">
        <v>169</v>
      </c>
      <c r="D136" s="233" t="s">
        <v>131</v>
      </c>
      <c r="E136" s="234" t="s">
        <v>170</v>
      </c>
      <c r="F136" s="235" t="s">
        <v>171</v>
      </c>
      <c r="G136" s="236" t="s">
        <v>134</v>
      </c>
      <c r="H136" s="237">
        <v>3011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135</v>
      </c>
      <c r="AT136" s="245" t="s">
        <v>131</v>
      </c>
      <c r="AU136" s="245" t="s">
        <v>83</v>
      </c>
      <c r="AY136" s="14" t="s">
        <v>129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81</v>
      </c>
      <c r="BK136" s="246">
        <f>ROUND(I136*H136,2)</f>
        <v>0</v>
      </c>
      <c r="BL136" s="14" t="s">
        <v>135</v>
      </c>
      <c r="BM136" s="245" t="s">
        <v>172</v>
      </c>
    </row>
    <row r="137" spans="1:65" s="2" customFormat="1" ht="21.75" customHeight="1">
      <c r="A137" s="35"/>
      <c r="B137" s="36"/>
      <c r="C137" s="233" t="s">
        <v>173</v>
      </c>
      <c r="D137" s="233" t="s">
        <v>131</v>
      </c>
      <c r="E137" s="234" t="s">
        <v>174</v>
      </c>
      <c r="F137" s="235" t="s">
        <v>175</v>
      </c>
      <c r="G137" s="236" t="s">
        <v>134</v>
      </c>
      <c r="H137" s="237">
        <v>3011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135</v>
      </c>
      <c r="AT137" s="245" t="s">
        <v>131</v>
      </c>
      <c r="AU137" s="245" t="s">
        <v>83</v>
      </c>
      <c r="AY137" s="14" t="s">
        <v>129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81</v>
      </c>
      <c r="BK137" s="246">
        <f>ROUND(I137*H137,2)</f>
        <v>0</v>
      </c>
      <c r="BL137" s="14" t="s">
        <v>135</v>
      </c>
      <c r="BM137" s="245" t="s">
        <v>176</v>
      </c>
    </row>
    <row r="138" spans="1:65" s="2" customFormat="1" ht="21.75" customHeight="1">
      <c r="A138" s="35"/>
      <c r="B138" s="36"/>
      <c r="C138" s="233" t="s">
        <v>177</v>
      </c>
      <c r="D138" s="233" t="s">
        <v>131</v>
      </c>
      <c r="E138" s="234" t="s">
        <v>178</v>
      </c>
      <c r="F138" s="235" t="s">
        <v>179</v>
      </c>
      <c r="G138" s="236" t="s">
        <v>134</v>
      </c>
      <c r="H138" s="237">
        <v>3011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135</v>
      </c>
      <c r="AT138" s="245" t="s">
        <v>131</v>
      </c>
      <c r="AU138" s="245" t="s">
        <v>83</v>
      </c>
      <c r="AY138" s="14" t="s">
        <v>129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81</v>
      </c>
      <c r="BK138" s="246">
        <f>ROUND(I138*H138,2)</f>
        <v>0</v>
      </c>
      <c r="BL138" s="14" t="s">
        <v>135</v>
      </c>
      <c r="BM138" s="245" t="s">
        <v>180</v>
      </c>
    </row>
    <row r="139" spans="1:65" s="2" customFormat="1" ht="16.5" customHeight="1">
      <c r="A139" s="35"/>
      <c r="B139" s="36"/>
      <c r="C139" s="233" t="s">
        <v>181</v>
      </c>
      <c r="D139" s="233" t="s">
        <v>131</v>
      </c>
      <c r="E139" s="234" t="s">
        <v>182</v>
      </c>
      <c r="F139" s="235" t="s">
        <v>183</v>
      </c>
      <c r="G139" s="236" t="s">
        <v>134</v>
      </c>
      <c r="H139" s="237">
        <v>102.4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0.08565</v>
      </c>
      <c r="R139" s="243">
        <f>Q139*H139</f>
        <v>8.770560000000001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135</v>
      </c>
      <c r="AT139" s="245" t="s">
        <v>131</v>
      </c>
      <c r="AU139" s="245" t="s">
        <v>83</v>
      </c>
      <c r="AY139" s="14" t="s">
        <v>129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81</v>
      </c>
      <c r="BK139" s="246">
        <f>ROUND(I139*H139,2)</f>
        <v>0</v>
      </c>
      <c r="BL139" s="14" t="s">
        <v>135</v>
      </c>
      <c r="BM139" s="245" t="s">
        <v>184</v>
      </c>
    </row>
    <row r="140" spans="1:63" s="12" customFormat="1" ht="22.8" customHeight="1">
      <c r="A140" s="12"/>
      <c r="B140" s="217"/>
      <c r="C140" s="218"/>
      <c r="D140" s="219" t="s">
        <v>72</v>
      </c>
      <c r="E140" s="231" t="s">
        <v>165</v>
      </c>
      <c r="F140" s="231" t="s">
        <v>185</v>
      </c>
      <c r="G140" s="218"/>
      <c r="H140" s="218"/>
      <c r="I140" s="221"/>
      <c r="J140" s="232">
        <f>BK140</f>
        <v>0</v>
      </c>
      <c r="K140" s="218"/>
      <c r="L140" s="223"/>
      <c r="M140" s="224"/>
      <c r="N140" s="225"/>
      <c r="O140" s="225"/>
      <c r="P140" s="226">
        <f>SUM(P141:P170)</f>
        <v>0</v>
      </c>
      <c r="Q140" s="225"/>
      <c r="R140" s="226">
        <f>SUM(R141:R170)</f>
        <v>286.59402660000006</v>
      </c>
      <c r="S140" s="225"/>
      <c r="T140" s="227">
        <f>SUM(T141:T170)</f>
        <v>5.418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8" t="s">
        <v>81</v>
      </c>
      <c r="AT140" s="229" t="s">
        <v>72</v>
      </c>
      <c r="AU140" s="229" t="s">
        <v>81</v>
      </c>
      <c r="AY140" s="228" t="s">
        <v>129</v>
      </c>
      <c r="BK140" s="230">
        <f>SUM(BK141:BK170)</f>
        <v>0</v>
      </c>
    </row>
    <row r="141" spans="1:65" s="2" customFormat="1" ht="21.75" customHeight="1">
      <c r="A141" s="35"/>
      <c r="B141" s="36"/>
      <c r="C141" s="233" t="s">
        <v>186</v>
      </c>
      <c r="D141" s="233" t="s">
        <v>131</v>
      </c>
      <c r="E141" s="234" t="s">
        <v>187</v>
      </c>
      <c r="F141" s="235" t="s">
        <v>188</v>
      </c>
      <c r="G141" s="236" t="s">
        <v>189</v>
      </c>
      <c r="H141" s="237">
        <v>6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135</v>
      </c>
      <c r="AT141" s="245" t="s">
        <v>131</v>
      </c>
      <c r="AU141" s="245" t="s">
        <v>83</v>
      </c>
      <c r="AY141" s="14" t="s">
        <v>129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81</v>
      </c>
      <c r="BK141" s="246">
        <f>ROUND(I141*H141,2)</f>
        <v>0</v>
      </c>
      <c r="BL141" s="14" t="s">
        <v>135</v>
      </c>
      <c r="BM141" s="245" t="s">
        <v>190</v>
      </c>
    </row>
    <row r="142" spans="1:65" s="2" customFormat="1" ht="21.75" customHeight="1">
      <c r="A142" s="35"/>
      <c r="B142" s="36"/>
      <c r="C142" s="233" t="s">
        <v>8</v>
      </c>
      <c r="D142" s="233" t="s">
        <v>131</v>
      </c>
      <c r="E142" s="234" t="s">
        <v>191</v>
      </c>
      <c r="F142" s="235" t="s">
        <v>192</v>
      </c>
      <c r="G142" s="236" t="s">
        <v>189</v>
      </c>
      <c r="H142" s="237">
        <v>372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135</v>
      </c>
      <c r="AT142" s="245" t="s">
        <v>131</v>
      </c>
      <c r="AU142" s="245" t="s">
        <v>83</v>
      </c>
      <c r="AY142" s="14" t="s">
        <v>129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81</v>
      </c>
      <c r="BK142" s="246">
        <f>ROUND(I142*H142,2)</f>
        <v>0</v>
      </c>
      <c r="BL142" s="14" t="s">
        <v>135</v>
      </c>
      <c r="BM142" s="245" t="s">
        <v>193</v>
      </c>
    </row>
    <row r="143" spans="1:65" s="2" customFormat="1" ht="21.75" customHeight="1">
      <c r="A143" s="35"/>
      <c r="B143" s="36"/>
      <c r="C143" s="233" t="s">
        <v>194</v>
      </c>
      <c r="D143" s="233" t="s">
        <v>131</v>
      </c>
      <c r="E143" s="234" t="s">
        <v>195</v>
      </c>
      <c r="F143" s="235" t="s">
        <v>196</v>
      </c>
      <c r="G143" s="236" t="s">
        <v>189</v>
      </c>
      <c r="H143" s="237">
        <v>18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135</v>
      </c>
      <c r="AT143" s="245" t="s">
        <v>131</v>
      </c>
      <c r="AU143" s="245" t="s">
        <v>83</v>
      </c>
      <c r="AY143" s="14" t="s">
        <v>129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81</v>
      </c>
      <c r="BK143" s="246">
        <f>ROUND(I143*H143,2)</f>
        <v>0</v>
      </c>
      <c r="BL143" s="14" t="s">
        <v>135</v>
      </c>
      <c r="BM143" s="245" t="s">
        <v>197</v>
      </c>
    </row>
    <row r="144" spans="1:65" s="2" customFormat="1" ht="21.75" customHeight="1">
      <c r="A144" s="35"/>
      <c r="B144" s="36"/>
      <c r="C144" s="233" t="s">
        <v>198</v>
      </c>
      <c r="D144" s="233" t="s">
        <v>131</v>
      </c>
      <c r="E144" s="234" t="s">
        <v>199</v>
      </c>
      <c r="F144" s="235" t="s">
        <v>200</v>
      </c>
      <c r="G144" s="236" t="s">
        <v>189</v>
      </c>
      <c r="H144" s="237">
        <v>5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135</v>
      </c>
      <c r="AT144" s="245" t="s">
        <v>131</v>
      </c>
      <c r="AU144" s="245" t="s">
        <v>83</v>
      </c>
      <c r="AY144" s="14" t="s">
        <v>129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81</v>
      </c>
      <c r="BK144" s="246">
        <f>ROUND(I144*H144,2)</f>
        <v>0</v>
      </c>
      <c r="BL144" s="14" t="s">
        <v>135</v>
      </c>
      <c r="BM144" s="245" t="s">
        <v>201</v>
      </c>
    </row>
    <row r="145" spans="1:65" s="2" customFormat="1" ht="21.75" customHeight="1">
      <c r="A145" s="35"/>
      <c r="B145" s="36"/>
      <c r="C145" s="233" t="s">
        <v>202</v>
      </c>
      <c r="D145" s="233" t="s">
        <v>131</v>
      </c>
      <c r="E145" s="234" t="s">
        <v>203</v>
      </c>
      <c r="F145" s="235" t="s">
        <v>204</v>
      </c>
      <c r="G145" s="236" t="s">
        <v>189</v>
      </c>
      <c r="H145" s="237">
        <v>1116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135</v>
      </c>
      <c r="AT145" s="245" t="s">
        <v>131</v>
      </c>
      <c r="AU145" s="245" t="s">
        <v>83</v>
      </c>
      <c r="AY145" s="14" t="s">
        <v>129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81</v>
      </c>
      <c r="BK145" s="246">
        <f>ROUND(I145*H145,2)</f>
        <v>0</v>
      </c>
      <c r="BL145" s="14" t="s">
        <v>135</v>
      </c>
      <c r="BM145" s="245" t="s">
        <v>205</v>
      </c>
    </row>
    <row r="146" spans="1:65" s="2" customFormat="1" ht="21.75" customHeight="1">
      <c r="A146" s="35"/>
      <c r="B146" s="36"/>
      <c r="C146" s="233" t="s">
        <v>206</v>
      </c>
      <c r="D146" s="233" t="s">
        <v>131</v>
      </c>
      <c r="E146" s="234" t="s">
        <v>207</v>
      </c>
      <c r="F146" s="235" t="s">
        <v>208</v>
      </c>
      <c r="G146" s="236" t="s">
        <v>189</v>
      </c>
      <c r="H146" s="237">
        <v>310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135</v>
      </c>
      <c r="AT146" s="245" t="s">
        <v>131</v>
      </c>
      <c r="AU146" s="245" t="s">
        <v>83</v>
      </c>
      <c r="AY146" s="14" t="s">
        <v>129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81</v>
      </c>
      <c r="BK146" s="246">
        <f>ROUND(I146*H146,2)</f>
        <v>0</v>
      </c>
      <c r="BL146" s="14" t="s">
        <v>135</v>
      </c>
      <c r="BM146" s="245" t="s">
        <v>209</v>
      </c>
    </row>
    <row r="147" spans="1:65" s="2" customFormat="1" ht="21.75" customHeight="1">
      <c r="A147" s="35"/>
      <c r="B147" s="36"/>
      <c r="C147" s="233" t="s">
        <v>210</v>
      </c>
      <c r="D147" s="233" t="s">
        <v>131</v>
      </c>
      <c r="E147" s="234" t="s">
        <v>211</v>
      </c>
      <c r="F147" s="235" t="s">
        <v>212</v>
      </c>
      <c r="G147" s="236" t="s">
        <v>189</v>
      </c>
      <c r="H147" s="237">
        <v>2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135</v>
      </c>
      <c r="AT147" s="245" t="s">
        <v>131</v>
      </c>
      <c r="AU147" s="245" t="s">
        <v>83</v>
      </c>
      <c r="AY147" s="14" t="s">
        <v>129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81</v>
      </c>
      <c r="BK147" s="246">
        <f>ROUND(I147*H147,2)</f>
        <v>0</v>
      </c>
      <c r="BL147" s="14" t="s">
        <v>135</v>
      </c>
      <c r="BM147" s="245" t="s">
        <v>213</v>
      </c>
    </row>
    <row r="148" spans="1:65" s="2" customFormat="1" ht="21.75" customHeight="1">
      <c r="A148" s="35"/>
      <c r="B148" s="36"/>
      <c r="C148" s="233" t="s">
        <v>7</v>
      </c>
      <c r="D148" s="233" t="s">
        <v>131</v>
      </c>
      <c r="E148" s="234" t="s">
        <v>214</v>
      </c>
      <c r="F148" s="235" t="s">
        <v>215</v>
      </c>
      <c r="G148" s="236" t="s">
        <v>189</v>
      </c>
      <c r="H148" s="237">
        <v>124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135</v>
      </c>
      <c r="AT148" s="245" t="s">
        <v>131</v>
      </c>
      <c r="AU148" s="245" t="s">
        <v>83</v>
      </c>
      <c r="AY148" s="14" t="s">
        <v>129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81</v>
      </c>
      <c r="BK148" s="246">
        <f>ROUND(I148*H148,2)</f>
        <v>0</v>
      </c>
      <c r="BL148" s="14" t="s">
        <v>135</v>
      </c>
      <c r="BM148" s="245" t="s">
        <v>216</v>
      </c>
    </row>
    <row r="149" spans="1:65" s="2" customFormat="1" ht="21.75" customHeight="1">
      <c r="A149" s="35"/>
      <c r="B149" s="36"/>
      <c r="C149" s="233" t="s">
        <v>217</v>
      </c>
      <c r="D149" s="233" t="s">
        <v>131</v>
      </c>
      <c r="E149" s="234" t="s">
        <v>218</v>
      </c>
      <c r="F149" s="235" t="s">
        <v>219</v>
      </c>
      <c r="G149" s="236" t="s">
        <v>189</v>
      </c>
      <c r="H149" s="237">
        <v>1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135</v>
      </c>
      <c r="AT149" s="245" t="s">
        <v>131</v>
      </c>
      <c r="AU149" s="245" t="s">
        <v>83</v>
      </c>
      <c r="AY149" s="14" t="s">
        <v>129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81</v>
      </c>
      <c r="BK149" s="246">
        <f>ROUND(I149*H149,2)</f>
        <v>0</v>
      </c>
      <c r="BL149" s="14" t="s">
        <v>135</v>
      </c>
      <c r="BM149" s="245" t="s">
        <v>220</v>
      </c>
    </row>
    <row r="150" spans="1:65" s="2" customFormat="1" ht="21.75" customHeight="1">
      <c r="A150" s="35"/>
      <c r="B150" s="36"/>
      <c r="C150" s="233" t="s">
        <v>221</v>
      </c>
      <c r="D150" s="233" t="s">
        <v>131</v>
      </c>
      <c r="E150" s="234" t="s">
        <v>222</v>
      </c>
      <c r="F150" s="235" t="s">
        <v>223</v>
      </c>
      <c r="G150" s="236" t="s">
        <v>189</v>
      </c>
      <c r="H150" s="237">
        <v>1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135</v>
      </c>
      <c r="AT150" s="245" t="s">
        <v>131</v>
      </c>
      <c r="AU150" s="245" t="s">
        <v>83</v>
      </c>
      <c r="AY150" s="14" t="s">
        <v>129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81</v>
      </c>
      <c r="BK150" s="246">
        <f>ROUND(I150*H150,2)</f>
        <v>0</v>
      </c>
      <c r="BL150" s="14" t="s">
        <v>135</v>
      </c>
      <c r="BM150" s="245" t="s">
        <v>224</v>
      </c>
    </row>
    <row r="151" spans="1:65" s="2" customFormat="1" ht="21.75" customHeight="1">
      <c r="A151" s="35"/>
      <c r="B151" s="36"/>
      <c r="C151" s="233" t="s">
        <v>225</v>
      </c>
      <c r="D151" s="233" t="s">
        <v>131</v>
      </c>
      <c r="E151" s="234" t="s">
        <v>226</v>
      </c>
      <c r="F151" s="235" t="s">
        <v>227</v>
      </c>
      <c r="G151" s="236" t="s">
        <v>189</v>
      </c>
      <c r="H151" s="237">
        <v>12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0.0007</v>
      </c>
      <c r="R151" s="243">
        <f>Q151*H151</f>
        <v>0.0084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135</v>
      </c>
      <c r="AT151" s="245" t="s">
        <v>131</v>
      </c>
      <c r="AU151" s="245" t="s">
        <v>83</v>
      </c>
      <c r="AY151" s="14" t="s">
        <v>129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81</v>
      </c>
      <c r="BK151" s="246">
        <f>ROUND(I151*H151,2)</f>
        <v>0</v>
      </c>
      <c r="BL151" s="14" t="s">
        <v>135</v>
      </c>
      <c r="BM151" s="245" t="s">
        <v>228</v>
      </c>
    </row>
    <row r="152" spans="1:65" s="2" customFormat="1" ht="21.75" customHeight="1">
      <c r="A152" s="35"/>
      <c r="B152" s="36"/>
      <c r="C152" s="247" t="s">
        <v>229</v>
      </c>
      <c r="D152" s="247" t="s">
        <v>230</v>
      </c>
      <c r="E152" s="248" t="s">
        <v>231</v>
      </c>
      <c r="F152" s="249" t="s">
        <v>232</v>
      </c>
      <c r="G152" s="250" t="s">
        <v>189</v>
      </c>
      <c r="H152" s="251">
        <v>12</v>
      </c>
      <c r="I152" s="252"/>
      <c r="J152" s="253">
        <f>ROUND(I152*H152,2)</f>
        <v>0</v>
      </c>
      <c r="K152" s="254"/>
      <c r="L152" s="255"/>
      <c r="M152" s="256" t="s">
        <v>1</v>
      </c>
      <c r="N152" s="257" t="s">
        <v>38</v>
      </c>
      <c r="O152" s="88"/>
      <c r="P152" s="243">
        <f>O152*H152</f>
        <v>0</v>
      </c>
      <c r="Q152" s="243">
        <v>0.0025</v>
      </c>
      <c r="R152" s="243">
        <f>Q152*H152</f>
        <v>0.03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161</v>
      </c>
      <c r="AT152" s="245" t="s">
        <v>230</v>
      </c>
      <c r="AU152" s="245" t="s">
        <v>83</v>
      </c>
      <c r="AY152" s="14" t="s">
        <v>129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81</v>
      </c>
      <c r="BK152" s="246">
        <f>ROUND(I152*H152,2)</f>
        <v>0</v>
      </c>
      <c r="BL152" s="14" t="s">
        <v>135</v>
      </c>
      <c r="BM152" s="245" t="s">
        <v>233</v>
      </c>
    </row>
    <row r="153" spans="1:65" s="2" customFormat="1" ht="21.75" customHeight="1">
      <c r="A153" s="35"/>
      <c r="B153" s="36"/>
      <c r="C153" s="233" t="s">
        <v>234</v>
      </c>
      <c r="D153" s="233" t="s">
        <v>131</v>
      </c>
      <c r="E153" s="234" t="s">
        <v>235</v>
      </c>
      <c r="F153" s="235" t="s">
        <v>236</v>
      </c>
      <c r="G153" s="236" t="s">
        <v>189</v>
      </c>
      <c r="H153" s="237">
        <v>3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0.10941</v>
      </c>
      <c r="R153" s="243">
        <f>Q153*H153</f>
        <v>0.32822999999999997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135</v>
      </c>
      <c r="AT153" s="245" t="s">
        <v>131</v>
      </c>
      <c r="AU153" s="245" t="s">
        <v>83</v>
      </c>
      <c r="AY153" s="14" t="s">
        <v>129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81</v>
      </c>
      <c r="BK153" s="246">
        <f>ROUND(I153*H153,2)</f>
        <v>0</v>
      </c>
      <c r="BL153" s="14" t="s">
        <v>135</v>
      </c>
      <c r="BM153" s="245" t="s">
        <v>237</v>
      </c>
    </row>
    <row r="154" spans="1:65" s="2" customFormat="1" ht="16.5" customHeight="1">
      <c r="A154" s="35"/>
      <c r="B154" s="36"/>
      <c r="C154" s="247" t="s">
        <v>238</v>
      </c>
      <c r="D154" s="247" t="s">
        <v>230</v>
      </c>
      <c r="E154" s="248" t="s">
        <v>239</v>
      </c>
      <c r="F154" s="249" t="s">
        <v>240</v>
      </c>
      <c r="G154" s="250" t="s">
        <v>189</v>
      </c>
      <c r="H154" s="251">
        <v>3</v>
      </c>
      <c r="I154" s="252"/>
      <c r="J154" s="253">
        <f>ROUND(I154*H154,2)</f>
        <v>0</v>
      </c>
      <c r="K154" s="254"/>
      <c r="L154" s="255"/>
      <c r="M154" s="256" t="s">
        <v>1</v>
      </c>
      <c r="N154" s="257" t="s">
        <v>38</v>
      </c>
      <c r="O154" s="88"/>
      <c r="P154" s="243">
        <f>O154*H154</f>
        <v>0</v>
      </c>
      <c r="Q154" s="243">
        <v>0.0061</v>
      </c>
      <c r="R154" s="243">
        <f>Q154*H154</f>
        <v>0.0183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161</v>
      </c>
      <c r="AT154" s="245" t="s">
        <v>230</v>
      </c>
      <c r="AU154" s="245" t="s">
        <v>83</v>
      </c>
      <c r="AY154" s="14" t="s">
        <v>129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81</v>
      </c>
      <c r="BK154" s="246">
        <f>ROUND(I154*H154,2)</f>
        <v>0</v>
      </c>
      <c r="BL154" s="14" t="s">
        <v>135</v>
      </c>
      <c r="BM154" s="245" t="s">
        <v>241</v>
      </c>
    </row>
    <row r="155" spans="1:65" s="2" customFormat="1" ht="16.5" customHeight="1">
      <c r="A155" s="35"/>
      <c r="B155" s="36"/>
      <c r="C155" s="247" t="s">
        <v>242</v>
      </c>
      <c r="D155" s="247" t="s">
        <v>230</v>
      </c>
      <c r="E155" s="248" t="s">
        <v>243</v>
      </c>
      <c r="F155" s="249" t="s">
        <v>244</v>
      </c>
      <c r="G155" s="250" t="s">
        <v>189</v>
      </c>
      <c r="H155" s="251">
        <v>24</v>
      </c>
      <c r="I155" s="252"/>
      <c r="J155" s="253">
        <f>ROUND(I155*H155,2)</f>
        <v>0</v>
      </c>
      <c r="K155" s="254"/>
      <c r="L155" s="255"/>
      <c r="M155" s="256" t="s">
        <v>1</v>
      </c>
      <c r="N155" s="257" t="s">
        <v>38</v>
      </c>
      <c r="O155" s="88"/>
      <c r="P155" s="243">
        <f>O155*H155</f>
        <v>0</v>
      </c>
      <c r="Q155" s="243">
        <v>0.00035</v>
      </c>
      <c r="R155" s="243">
        <f>Q155*H155</f>
        <v>0.0084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161</v>
      </c>
      <c r="AT155" s="245" t="s">
        <v>230</v>
      </c>
      <c r="AU155" s="245" t="s">
        <v>83</v>
      </c>
      <c r="AY155" s="14" t="s">
        <v>129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81</v>
      </c>
      <c r="BK155" s="246">
        <f>ROUND(I155*H155,2)</f>
        <v>0</v>
      </c>
      <c r="BL155" s="14" t="s">
        <v>135</v>
      </c>
      <c r="BM155" s="245" t="s">
        <v>245</v>
      </c>
    </row>
    <row r="156" spans="1:65" s="2" customFormat="1" ht="16.5" customHeight="1">
      <c r="A156" s="35"/>
      <c r="B156" s="36"/>
      <c r="C156" s="247" t="s">
        <v>246</v>
      </c>
      <c r="D156" s="247" t="s">
        <v>230</v>
      </c>
      <c r="E156" s="248" t="s">
        <v>247</v>
      </c>
      <c r="F156" s="249" t="s">
        <v>248</v>
      </c>
      <c r="G156" s="250" t="s">
        <v>189</v>
      </c>
      <c r="H156" s="251">
        <v>3</v>
      </c>
      <c r="I156" s="252"/>
      <c r="J156" s="253">
        <f>ROUND(I156*H156,2)</f>
        <v>0</v>
      </c>
      <c r="K156" s="254"/>
      <c r="L156" s="255"/>
      <c r="M156" s="256" t="s">
        <v>1</v>
      </c>
      <c r="N156" s="257" t="s">
        <v>38</v>
      </c>
      <c r="O156" s="88"/>
      <c r="P156" s="243">
        <f>O156*H156</f>
        <v>0</v>
      </c>
      <c r="Q156" s="243">
        <v>0.0001</v>
      </c>
      <c r="R156" s="243">
        <f>Q156*H156</f>
        <v>0.00030000000000000003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161</v>
      </c>
      <c r="AT156" s="245" t="s">
        <v>230</v>
      </c>
      <c r="AU156" s="245" t="s">
        <v>83</v>
      </c>
      <c r="AY156" s="14" t="s">
        <v>129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81</v>
      </c>
      <c r="BK156" s="246">
        <f>ROUND(I156*H156,2)</f>
        <v>0</v>
      </c>
      <c r="BL156" s="14" t="s">
        <v>135</v>
      </c>
      <c r="BM156" s="245" t="s">
        <v>249</v>
      </c>
    </row>
    <row r="157" spans="1:65" s="2" customFormat="1" ht="21.75" customHeight="1">
      <c r="A157" s="35"/>
      <c r="B157" s="36"/>
      <c r="C157" s="233" t="s">
        <v>250</v>
      </c>
      <c r="D157" s="233" t="s">
        <v>131</v>
      </c>
      <c r="E157" s="234" t="s">
        <v>251</v>
      </c>
      <c r="F157" s="235" t="s">
        <v>252</v>
      </c>
      <c r="G157" s="236" t="s">
        <v>146</v>
      </c>
      <c r="H157" s="237">
        <v>89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8E-05</v>
      </c>
      <c r="R157" s="243">
        <f>Q157*H157</f>
        <v>0.0071200000000000005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135</v>
      </c>
      <c r="AT157" s="245" t="s">
        <v>131</v>
      </c>
      <c r="AU157" s="245" t="s">
        <v>83</v>
      </c>
      <c r="AY157" s="14" t="s">
        <v>129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81</v>
      </c>
      <c r="BK157" s="246">
        <f>ROUND(I157*H157,2)</f>
        <v>0</v>
      </c>
      <c r="BL157" s="14" t="s">
        <v>135</v>
      </c>
      <c r="BM157" s="245" t="s">
        <v>253</v>
      </c>
    </row>
    <row r="158" spans="1:65" s="2" customFormat="1" ht="21.75" customHeight="1">
      <c r="A158" s="35"/>
      <c r="B158" s="36"/>
      <c r="C158" s="233" t="s">
        <v>254</v>
      </c>
      <c r="D158" s="233" t="s">
        <v>131</v>
      </c>
      <c r="E158" s="234" t="s">
        <v>255</v>
      </c>
      <c r="F158" s="235" t="s">
        <v>256</v>
      </c>
      <c r="G158" s="236" t="s">
        <v>146</v>
      </c>
      <c r="H158" s="237">
        <v>510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3E-05</v>
      </c>
      <c r="R158" s="243">
        <f>Q158*H158</f>
        <v>0.015300000000000001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135</v>
      </c>
      <c r="AT158" s="245" t="s">
        <v>131</v>
      </c>
      <c r="AU158" s="245" t="s">
        <v>83</v>
      </c>
      <c r="AY158" s="14" t="s">
        <v>129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81</v>
      </c>
      <c r="BK158" s="246">
        <f>ROUND(I158*H158,2)</f>
        <v>0</v>
      </c>
      <c r="BL158" s="14" t="s">
        <v>135</v>
      </c>
      <c r="BM158" s="245" t="s">
        <v>257</v>
      </c>
    </row>
    <row r="159" spans="1:65" s="2" customFormat="1" ht="21.75" customHeight="1">
      <c r="A159" s="35"/>
      <c r="B159" s="36"/>
      <c r="C159" s="233" t="s">
        <v>258</v>
      </c>
      <c r="D159" s="233" t="s">
        <v>131</v>
      </c>
      <c r="E159" s="234" t="s">
        <v>259</v>
      </c>
      <c r="F159" s="235" t="s">
        <v>260</v>
      </c>
      <c r="G159" s="236" t="s">
        <v>146</v>
      </c>
      <c r="H159" s="237">
        <v>89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0.00033</v>
      </c>
      <c r="R159" s="243">
        <f>Q159*H159</f>
        <v>0.02937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135</v>
      </c>
      <c r="AT159" s="245" t="s">
        <v>131</v>
      </c>
      <c r="AU159" s="245" t="s">
        <v>83</v>
      </c>
      <c r="AY159" s="14" t="s">
        <v>129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81</v>
      </c>
      <c r="BK159" s="246">
        <f>ROUND(I159*H159,2)</f>
        <v>0</v>
      </c>
      <c r="BL159" s="14" t="s">
        <v>135</v>
      </c>
      <c r="BM159" s="245" t="s">
        <v>261</v>
      </c>
    </row>
    <row r="160" spans="1:65" s="2" customFormat="1" ht="21.75" customHeight="1">
      <c r="A160" s="35"/>
      <c r="B160" s="36"/>
      <c r="C160" s="233" t="s">
        <v>262</v>
      </c>
      <c r="D160" s="233" t="s">
        <v>131</v>
      </c>
      <c r="E160" s="234" t="s">
        <v>263</v>
      </c>
      <c r="F160" s="235" t="s">
        <v>264</v>
      </c>
      <c r="G160" s="236" t="s">
        <v>146</v>
      </c>
      <c r="H160" s="237">
        <v>510</v>
      </c>
      <c r="I160" s="238"/>
      <c r="J160" s="239">
        <f>ROUND(I160*H160,2)</f>
        <v>0</v>
      </c>
      <c r="K160" s="240"/>
      <c r="L160" s="41"/>
      <c r="M160" s="241" t="s">
        <v>1</v>
      </c>
      <c r="N160" s="242" t="s">
        <v>38</v>
      </c>
      <c r="O160" s="88"/>
      <c r="P160" s="243">
        <f>O160*H160</f>
        <v>0</v>
      </c>
      <c r="Q160" s="243">
        <v>0.00011</v>
      </c>
      <c r="R160" s="243">
        <f>Q160*H160</f>
        <v>0.056100000000000004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135</v>
      </c>
      <c r="AT160" s="245" t="s">
        <v>131</v>
      </c>
      <c r="AU160" s="245" t="s">
        <v>83</v>
      </c>
      <c r="AY160" s="14" t="s">
        <v>129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81</v>
      </c>
      <c r="BK160" s="246">
        <f>ROUND(I160*H160,2)</f>
        <v>0</v>
      </c>
      <c r="BL160" s="14" t="s">
        <v>135</v>
      </c>
      <c r="BM160" s="245" t="s">
        <v>265</v>
      </c>
    </row>
    <row r="161" spans="1:65" s="2" customFormat="1" ht="21.75" customHeight="1">
      <c r="A161" s="35"/>
      <c r="B161" s="36"/>
      <c r="C161" s="233" t="s">
        <v>266</v>
      </c>
      <c r="D161" s="233" t="s">
        <v>131</v>
      </c>
      <c r="E161" s="234" t="s">
        <v>267</v>
      </c>
      <c r="F161" s="235" t="s">
        <v>268</v>
      </c>
      <c r="G161" s="236" t="s">
        <v>146</v>
      </c>
      <c r="H161" s="237">
        <v>819.5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0.08088</v>
      </c>
      <c r="R161" s="243">
        <f>Q161*H161</f>
        <v>66.28116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135</v>
      </c>
      <c r="AT161" s="245" t="s">
        <v>131</v>
      </c>
      <c r="AU161" s="245" t="s">
        <v>83</v>
      </c>
      <c r="AY161" s="14" t="s">
        <v>129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81</v>
      </c>
      <c r="BK161" s="246">
        <f>ROUND(I161*H161,2)</f>
        <v>0</v>
      </c>
      <c r="BL161" s="14" t="s">
        <v>135</v>
      </c>
      <c r="BM161" s="245" t="s">
        <v>269</v>
      </c>
    </row>
    <row r="162" spans="1:65" s="2" customFormat="1" ht="16.5" customHeight="1">
      <c r="A162" s="35"/>
      <c r="B162" s="36"/>
      <c r="C162" s="247" t="s">
        <v>270</v>
      </c>
      <c r="D162" s="247" t="s">
        <v>230</v>
      </c>
      <c r="E162" s="248" t="s">
        <v>271</v>
      </c>
      <c r="F162" s="249" t="s">
        <v>272</v>
      </c>
      <c r="G162" s="250" t="s">
        <v>146</v>
      </c>
      <c r="H162" s="251">
        <v>819.5</v>
      </c>
      <c r="I162" s="252"/>
      <c r="J162" s="253">
        <f>ROUND(I162*H162,2)</f>
        <v>0</v>
      </c>
      <c r="K162" s="254"/>
      <c r="L162" s="255"/>
      <c r="M162" s="256" t="s">
        <v>1</v>
      </c>
      <c r="N162" s="257" t="s">
        <v>38</v>
      </c>
      <c r="O162" s="88"/>
      <c r="P162" s="243">
        <f>O162*H162</f>
        <v>0</v>
      </c>
      <c r="Q162" s="243">
        <v>0.046</v>
      </c>
      <c r="R162" s="243">
        <f>Q162*H162</f>
        <v>37.697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161</v>
      </c>
      <c r="AT162" s="245" t="s">
        <v>230</v>
      </c>
      <c r="AU162" s="245" t="s">
        <v>83</v>
      </c>
      <c r="AY162" s="14" t="s">
        <v>129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81</v>
      </c>
      <c r="BK162" s="246">
        <f>ROUND(I162*H162,2)</f>
        <v>0</v>
      </c>
      <c r="BL162" s="14" t="s">
        <v>135</v>
      </c>
      <c r="BM162" s="245" t="s">
        <v>273</v>
      </c>
    </row>
    <row r="163" spans="1:65" s="2" customFormat="1" ht="16.5" customHeight="1">
      <c r="A163" s="35"/>
      <c r="B163" s="36"/>
      <c r="C163" s="233" t="s">
        <v>274</v>
      </c>
      <c r="D163" s="233" t="s">
        <v>131</v>
      </c>
      <c r="E163" s="234" t="s">
        <v>275</v>
      </c>
      <c r="F163" s="235" t="s">
        <v>276</v>
      </c>
      <c r="G163" s="236" t="s">
        <v>146</v>
      </c>
      <c r="H163" s="237">
        <v>599</v>
      </c>
      <c r="I163" s="238"/>
      <c r="J163" s="239">
        <f>ROUND(I163*H163,2)</f>
        <v>0</v>
      </c>
      <c r="K163" s="240"/>
      <c r="L163" s="41"/>
      <c r="M163" s="241" t="s">
        <v>1</v>
      </c>
      <c r="N163" s="242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135</v>
      </c>
      <c r="AT163" s="245" t="s">
        <v>131</v>
      </c>
      <c r="AU163" s="245" t="s">
        <v>83</v>
      </c>
      <c r="AY163" s="14" t="s">
        <v>129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81</v>
      </c>
      <c r="BK163" s="246">
        <f>ROUND(I163*H163,2)</f>
        <v>0</v>
      </c>
      <c r="BL163" s="14" t="s">
        <v>135</v>
      </c>
      <c r="BM163" s="245" t="s">
        <v>277</v>
      </c>
    </row>
    <row r="164" spans="1:65" s="2" customFormat="1" ht="21.75" customHeight="1">
      <c r="A164" s="35"/>
      <c r="B164" s="36"/>
      <c r="C164" s="233" t="s">
        <v>278</v>
      </c>
      <c r="D164" s="233" t="s">
        <v>131</v>
      </c>
      <c r="E164" s="234" t="s">
        <v>279</v>
      </c>
      <c r="F164" s="235" t="s">
        <v>280</v>
      </c>
      <c r="G164" s="236" t="s">
        <v>146</v>
      </c>
      <c r="H164" s="237">
        <v>825.2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0.1554</v>
      </c>
      <c r="R164" s="243">
        <f>Q164*H164</f>
        <v>128.23608000000002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135</v>
      </c>
      <c r="AT164" s="245" t="s">
        <v>131</v>
      </c>
      <c r="AU164" s="245" t="s">
        <v>83</v>
      </c>
      <c r="AY164" s="14" t="s">
        <v>129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81</v>
      </c>
      <c r="BK164" s="246">
        <f>ROUND(I164*H164,2)</f>
        <v>0</v>
      </c>
      <c r="BL164" s="14" t="s">
        <v>135</v>
      </c>
      <c r="BM164" s="245" t="s">
        <v>281</v>
      </c>
    </row>
    <row r="165" spans="1:65" s="2" customFormat="1" ht="16.5" customHeight="1">
      <c r="A165" s="35"/>
      <c r="B165" s="36"/>
      <c r="C165" s="247" t="s">
        <v>282</v>
      </c>
      <c r="D165" s="247" t="s">
        <v>230</v>
      </c>
      <c r="E165" s="248" t="s">
        <v>283</v>
      </c>
      <c r="F165" s="249" t="s">
        <v>284</v>
      </c>
      <c r="G165" s="250" t="s">
        <v>146</v>
      </c>
      <c r="H165" s="251">
        <v>348.501</v>
      </c>
      <c r="I165" s="252"/>
      <c r="J165" s="253">
        <f>ROUND(I165*H165,2)</f>
        <v>0</v>
      </c>
      <c r="K165" s="254"/>
      <c r="L165" s="255"/>
      <c r="M165" s="256" t="s">
        <v>1</v>
      </c>
      <c r="N165" s="257" t="s">
        <v>38</v>
      </c>
      <c r="O165" s="88"/>
      <c r="P165" s="243">
        <f>O165*H165</f>
        <v>0</v>
      </c>
      <c r="Q165" s="243">
        <v>0.085</v>
      </c>
      <c r="R165" s="243">
        <f>Q165*H165</f>
        <v>29.622585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161</v>
      </c>
      <c r="AT165" s="245" t="s">
        <v>230</v>
      </c>
      <c r="AU165" s="245" t="s">
        <v>83</v>
      </c>
      <c r="AY165" s="14" t="s">
        <v>129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81</v>
      </c>
      <c r="BK165" s="246">
        <f>ROUND(I165*H165,2)</f>
        <v>0</v>
      </c>
      <c r="BL165" s="14" t="s">
        <v>135</v>
      </c>
      <c r="BM165" s="245" t="s">
        <v>285</v>
      </c>
    </row>
    <row r="166" spans="1:65" s="2" customFormat="1" ht="16.5" customHeight="1">
      <c r="A166" s="35"/>
      <c r="B166" s="36"/>
      <c r="C166" s="247" t="s">
        <v>286</v>
      </c>
      <c r="D166" s="247" t="s">
        <v>230</v>
      </c>
      <c r="E166" s="248" t="s">
        <v>287</v>
      </c>
      <c r="F166" s="249" t="s">
        <v>288</v>
      </c>
      <c r="G166" s="250" t="s">
        <v>146</v>
      </c>
      <c r="H166" s="251">
        <v>434.452</v>
      </c>
      <c r="I166" s="252"/>
      <c r="J166" s="253">
        <f>ROUND(I166*H166,2)</f>
        <v>0</v>
      </c>
      <c r="K166" s="254"/>
      <c r="L166" s="255"/>
      <c r="M166" s="256" t="s">
        <v>1</v>
      </c>
      <c r="N166" s="257" t="s">
        <v>38</v>
      </c>
      <c r="O166" s="88"/>
      <c r="P166" s="243">
        <f>O166*H166</f>
        <v>0</v>
      </c>
      <c r="Q166" s="243">
        <v>0.0483</v>
      </c>
      <c r="R166" s="243">
        <f>Q166*H166</f>
        <v>20.9840316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161</v>
      </c>
      <c r="AT166" s="245" t="s">
        <v>230</v>
      </c>
      <c r="AU166" s="245" t="s">
        <v>83</v>
      </c>
      <c r="AY166" s="14" t="s">
        <v>129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81</v>
      </c>
      <c r="BK166" s="246">
        <f>ROUND(I166*H166,2)</f>
        <v>0</v>
      </c>
      <c r="BL166" s="14" t="s">
        <v>135</v>
      </c>
      <c r="BM166" s="245" t="s">
        <v>289</v>
      </c>
    </row>
    <row r="167" spans="1:65" s="2" customFormat="1" ht="21.75" customHeight="1">
      <c r="A167" s="35"/>
      <c r="B167" s="36"/>
      <c r="C167" s="247" t="s">
        <v>290</v>
      </c>
      <c r="D167" s="247" t="s">
        <v>230</v>
      </c>
      <c r="E167" s="248" t="s">
        <v>291</v>
      </c>
      <c r="F167" s="249" t="s">
        <v>292</v>
      </c>
      <c r="G167" s="250" t="s">
        <v>146</v>
      </c>
      <c r="H167" s="251">
        <v>50.5</v>
      </c>
      <c r="I167" s="252"/>
      <c r="J167" s="253">
        <f>ROUND(I167*H167,2)</f>
        <v>0</v>
      </c>
      <c r="K167" s="254"/>
      <c r="L167" s="255"/>
      <c r="M167" s="256" t="s">
        <v>1</v>
      </c>
      <c r="N167" s="257" t="s">
        <v>38</v>
      </c>
      <c r="O167" s="88"/>
      <c r="P167" s="243">
        <f>O167*H167</f>
        <v>0</v>
      </c>
      <c r="Q167" s="243">
        <v>0.064</v>
      </c>
      <c r="R167" s="243">
        <f>Q167*H167</f>
        <v>3.232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161</v>
      </c>
      <c r="AT167" s="245" t="s">
        <v>230</v>
      </c>
      <c r="AU167" s="245" t="s">
        <v>83</v>
      </c>
      <c r="AY167" s="14" t="s">
        <v>129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81</v>
      </c>
      <c r="BK167" s="246">
        <f>ROUND(I167*H167,2)</f>
        <v>0</v>
      </c>
      <c r="BL167" s="14" t="s">
        <v>135</v>
      </c>
      <c r="BM167" s="245" t="s">
        <v>293</v>
      </c>
    </row>
    <row r="168" spans="1:65" s="2" customFormat="1" ht="21.75" customHeight="1">
      <c r="A168" s="35"/>
      <c r="B168" s="36"/>
      <c r="C168" s="233" t="s">
        <v>294</v>
      </c>
      <c r="D168" s="233" t="s">
        <v>131</v>
      </c>
      <c r="E168" s="234" t="s">
        <v>295</v>
      </c>
      <c r="F168" s="235" t="s">
        <v>296</v>
      </c>
      <c r="G168" s="236" t="s">
        <v>146</v>
      </c>
      <c r="H168" s="237">
        <v>65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135</v>
      </c>
      <c r="AT168" s="245" t="s">
        <v>131</v>
      </c>
      <c r="AU168" s="245" t="s">
        <v>83</v>
      </c>
      <c r="AY168" s="14" t="s">
        <v>129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81</v>
      </c>
      <c r="BK168" s="246">
        <f>ROUND(I168*H168,2)</f>
        <v>0</v>
      </c>
      <c r="BL168" s="14" t="s">
        <v>135</v>
      </c>
      <c r="BM168" s="245" t="s">
        <v>297</v>
      </c>
    </row>
    <row r="169" spans="1:65" s="2" customFormat="1" ht="21.75" customHeight="1">
      <c r="A169" s="35"/>
      <c r="B169" s="36"/>
      <c r="C169" s="233" t="s">
        <v>298</v>
      </c>
      <c r="D169" s="233" t="s">
        <v>131</v>
      </c>
      <c r="E169" s="234" t="s">
        <v>299</v>
      </c>
      <c r="F169" s="235" t="s">
        <v>300</v>
      </c>
      <c r="G169" s="236" t="s">
        <v>146</v>
      </c>
      <c r="H169" s="237">
        <v>65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0.00061</v>
      </c>
      <c r="R169" s="243">
        <f>Q169*H169</f>
        <v>0.03965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135</v>
      </c>
      <c r="AT169" s="245" t="s">
        <v>131</v>
      </c>
      <c r="AU169" s="245" t="s">
        <v>83</v>
      </c>
      <c r="AY169" s="14" t="s">
        <v>129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81</v>
      </c>
      <c r="BK169" s="246">
        <f>ROUND(I169*H169,2)</f>
        <v>0</v>
      </c>
      <c r="BL169" s="14" t="s">
        <v>135</v>
      </c>
      <c r="BM169" s="245" t="s">
        <v>301</v>
      </c>
    </row>
    <row r="170" spans="1:65" s="2" customFormat="1" ht="16.5" customHeight="1">
      <c r="A170" s="35"/>
      <c r="B170" s="36"/>
      <c r="C170" s="233" t="s">
        <v>302</v>
      </c>
      <c r="D170" s="233" t="s">
        <v>131</v>
      </c>
      <c r="E170" s="234" t="s">
        <v>303</v>
      </c>
      <c r="F170" s="235" t="s">
        <v>304</v>
      </c>
      <c r="G170" s="236" t="s">
        <v>134</v>
      </c>
      <c r="H170" s="237">
        <v>43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0.126</v>
      </c>
      <c r="T170" s="244">
        <f>S170*H170</f>
        <v>5.418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135</v>
      </c>
      <c r="AT170" s="245" t="s">
        <v>131</v>
      </c>
      <c r="AU170" s="245" t="s">
        <v>83</v>
      </c>
      <c r="AY170" s="14" t="s">
        <v>129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81</v>
      </c>
      <c r="BK170" s="246">
        <f>ROUND(I170*H170,2)</f>
        <v>0</v>
      </c>
      <c r="BL170" s="14" t="s">
        <v>135</v>
      </c>
      <c r="BM170" s="245" t="s">
        <v>305</v>
      </c>
    </row>
    <row r="171" spans="1:63" s="12" customFormat="1" ht="22.8" customHeight="1">
      <c r="A171" s="12"/>
      <c r="B171" s="217"/>
      <c r="C171" s="218"/>
      <c r="D171" s="219" t="s">
        <v>72</v>
      </c>
      <c r="E171" s="231" t="s">
        <v>306</v>
      </c>
      <c r="F171" s="231" t="s">
        <v>307</v>
      </c>
      <c r="G171" s="218"/>
      <c r="H171" s="218"/>
      <c r="I171" s="221"/>
      <c r="J171" s="232">
        <f>BK171</f>
        <v>0</v>
      </c>
      <c r="K171" s="218"/>
      <c r="L171" s="223"/>
      <c r="M171" s="224"/>
      <c r="N171" s="225"/>
      <c r="O171" s="225"/>
      <c r="P171" s="226">
        <f>SUM(P172:P176)</f>
        <v>0</v>
      </c>
      <c r="Q171" s="225"/>
      <c r="R171" s="226">
        <f>SUM(R172:R176)</f>
        <v>0</v>
      </c>
      <c r="S171" s="225"/>
      <c r="T171" s="227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8" t="s">
        <v>81</v>
      </c>
      <c r="AT171" s="229" t="s">
        <v>72</v>
      </c>
      <c r="AU171" s="229" t="s">
        <v>81</v>
      </c>
      <c r="AY171" s="228" t="s">
        <v>129</v>
      </c>
      <c r="BK171" s="230">
        <f>SUM(BK172:BK176)</f>
        <v>0</v>
      </c>
    </row>
    <row r="172" spans="1:65" s="2" customFormat="1" ht="16.5" customHeight="1">
      <c r="A172" s="35"/>
      <c r="B172" s="36"/>
      <c r="C172" s="233" t="s">
        <v>308</v>
      </c>
      <c r="D172" s="233" t="s">
        <v>131</v>
      </c>
      <c r="E172" s="234" t="s">
        <v>309</v>
      </c>
      <c r="F172" s="235" t="s">
        <v>310</v>
      </c>
      <c r="G172" s="236" t="s">
        <v>311</v>
      </c>
      <c r="H172" s="237">
        <v>2979.411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135</v>
      </c>
      <c r="AT172" s="245" t="s">
        <v>131</v>
      </c>
      <c r="AU172" s="245" t="s">
        <v>83</v>
      </c>
      <c r="AY172" s="14" t="s">
        <v>129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81</v>
      </c>
      <c r="BK172" s="246">
        <f>ROUND(I172*H172,2)</f>
        <v>0</v>
      </c>
      <c r="BL172" s="14" t="s">
        <v>135</v>
      </c>
      <c r="BM172" s="245" t="s">
        <v>312</v>
      </c>
    </row>
    <row r="173" spans="1:65" s="2" customFormat="1" ht="21.75" customHeight="1">
      <c r="A173" s="35"/>
      <c r="B173" s="36"/>
      <c r="C173" s="233" t="s">
        <v>313</v>
      </c>
      <c r="D173" s="233" t="s">
        <v>131</v>
      </c>
      <c r="E173" s="234" t="s">
        <v>314</v>
      </c>
      <c r="F173" s="235" t="s">
        <v>315</v>
      </c>
      <c r="G173" s="236" t="s">
        <v>311</v>
      </c>
      <c r="H173" s="237">
        <v>56608.809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</v>
      </c>
      <c r="R173" s="243">
        <f>Q173*H173</f>
        <v>0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135</v>
      </c>
      <c r="AT173" s="245" t="s">
        <v>131</v>
      </c>
      <c r="AU173" s="245" t="s">
        <v>83</v>
      </c>
      <c r="AY173" s="14" t="s">
        <v>129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81</v>
      </c>
      <c r="BK173" s="246">
        <f>ROUND(I173*H173,2)</f>
        <v>0</v>
      </c>
      <c r="BL173" s="14" t="s">
        <v>135</v>
      </c>
      <c r="BM173" s="245" t="s">
        <v>316</v>
      </c>
    </row>
    <row r="174" spans="1:65" s="2" customFormat="1" ht="21.75" customHeight="1">
      <c r="A174" s="35"/>
      <c r="B174" s="36"/>
      <c r="C174" s="233" t="s">
        <v>317</v>
      </c>
      <c r="D174" s="233" t="s">
        <v>131</v>
      </c>
      <c r="E174" s="234" t="s">
        <v>318</v>
      </c>
      <c r="F174" s="235" t="s">
        <v>319</v>
      </c>
      <c r="G174" s="236" t="s">
        <v>311</v>
      </c>
      <c r="H174" s="237">
        <v>168.997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135</v>
      </c>
      <c r="AT174" s="245" t="s">
        <v>131</v>
      </c>
      <c r="AU174" s="245" t="s">
        <v>83</v>
      </c>
      <c r="AY174" s="14" t="s">
        <v>129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81</v>
      </c>
      <c r="BK174" s="246">
        <f>ROUND(I174*H174,2)</f>
        <v>0</v>
      </c>
      <c r="BL174" s="14" t="s">
        <v>135</v>
      </c>
      <c r="BM174" s="245" t="s">
        <v>320</v>
      </c>
    </row>
    <row r="175" spans="1:65" s="2" customFormat="1" ht="21.75" customHeight="1">
      <c r="A175" s="35"/>
      <c r="B175" s="36"/>
      <c r="C175" s="233" t="s">
        <v>321</v>
      </c>
      <c r="D175" s="233" t="s">
        <v>131</v>
      </c>
      <c r="E175" s="234" t="s">
        <v>322</v>
      </c>
      <c r="F175" s="235" t="s">
        <v>323</v>
      </c>
      <c r="G175" s="236" t="s">
        <v>311</v>
      </c>
      <c r="H175" s="237">
        <v>2040.878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135</v>
      </c>
      <c r="AT175" s="245" t="s">
        <v>131</v>
      </c>
      <c r="AU175" s="245" t="s">
        <v>83</v>
      </c>
      <c r="AY175" s="14" t="s">
        <v>129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81</v>
      </c>
      <c r="BK175" s="246">
        <f>ROUND(I175*H175,2)</f>
        <v>0</v>
      </c>
      <c r="BL175" s="14" t="s">
        <v>135</v>
      </c>
      <c r="BM175" s="245" t="s">
        <v>324</v>
      </c>
    </row>
    <row r="176" spans="1:65" s="2" customFormat="1" ht="21.75" customHeight="1">
      <c r="A176" s="35"/>
      <c r="B176" s="36"/>
      <c r="C176" s="233" t="s">
        <v>325</v>
      </c>
      <c r="D176" s="233" t="s">
        <v>131</v>
      </c>
      <c r="E176" s="234" t="s">
        <v>326</v>
      </c>
      <c r="F176" s="235" t="s">
        <v>327</v>
      </c>
      <c r="G176" s="236" t="s">
        <v>311</v>
      </c>
      <c r="H176" s="237">
        <v>769.536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135</v>
      </c>
      <c r="AT176" s="245" t="s">
        <v>131</v>
      </c>
      <c r="AU176" s="245" t="s">
        <v>83</v>
      </c>
      <c r="AY176" s="14" t="s">
        <v>129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81</v>
      </c>
      <c r="BK176" s="246">
        <f>ROUND(I176*H176,2)</f>
        <v>0</v>
      </c>
      <c r="BL176" s="14" t="s">
        <v>135</v>
      </c>
      <c r="BM176" s="245" t="s">
        <v>328</v>
      </c>
    </row>
    <row r="177" spans="1:63" s="12" customFormat="1" ht="22.8" customHeight="1">
      <c r="A177" s="12"/>
      <c r="B177" s="217"/>
      <c r="C177" s="218"/>
      <c r="D177" s="219" t="s">
        <v>72</v>
      </c>
      <c r="E177" s="231" t="s">
        <v>329</v>
      </c>
      <c r="F177" s="231" t="s">
        <v>330</v>
      </c>
      <c r="G177" s="218"/>
      <c r="H177" s="218"/>
      <c r="I177" s="221"/>
      <c r="J177" s="232">
        <f>BK177</f>
        <v>0</v>
      </c>
      <c r="K177" s="218"/>
      <c r="L177" s="223"/>
      <c r="M177" s="224"/>
      <c r="N177" s="225"/>
      <c r="O177" s="225"/>
      <c r="P177" s="226">
        <f>SUM(P178:P179)</f>
        <v>0</v>
      </c>
      <c r="Q177" s="225"/>
      <c r="R177" s="226">
        <f>SUM(R178:R179)</f>
        <v>0</v>
      </c>
      <c r="S177" s="225"/>
      <c r="T177" s="227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8" t="s">
        <v>81</v>
      </c>
      <c r="AT177" s="229" t="s">
        <v>72</v>
      </c>
      <c r="AU177" s="229" t="s">
        <v>81</v>
      </c>
      <c r="AY177" s="228" t="s">
        <v>129</v>
      </c>
      <c r="BK177" s="230">
        <f>SUM(BK178:BK179)</f>
        <v>0</v>
      </c>
    </row>
    <row r="178" spans="1:65" s="2" customFormat="1" ht="21.75" customHeight="1">
      <c r="A178" s="35"/>
      <c r="B178" s="36"/>
      <c r="C178" s="233" t="s">
        <v>331</v>
      </c>
      <c r="D178" s="233" t="s">
        <v>131</v>
      </c>
      <c r="E178" s="234" t="s">
        <v>332</v>
      </c>
      <c r="F178" s="235" t="s">
        <v>333</v>
      </c>
      <c r="G178" s="236" t="s">
        <v>311</v>
      </c>
      <c r="H178" s="237">
        <v>305.043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</v>
      </c>
      <c r="R178" s="243">
        <f>Q178*H178</f>
        <v>0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135</v>
      </c>
      <c r="AT178" s="245" t="s">
        <v>131</v>
      </c>
      <c r="AU178" s="245" t="s">
        <v>83</v>
      </c>
      <c r="AY178" s="14" t="s">
        <v>129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81</v>
      </c>
      <c r="BK178" s="246">
        <f>ROUND(I178*H178,2)</f>
        <v>0</v>
      </c>
      <c r="BL178" s="14" t="s">
        <v>135</v>
      </c>
      <c r="BM178" s="245" t="s">
        <v>334</v>
      </c>
    </row>
    <row r="179" spans="1:65" s="2" customFormat="1" ht="21.75" customHeight="1">
      <c r="A179" s="35"/>
      <c r="B179" s="36"/>
      <c r="C179" s="233" t="s">
        <v>335</v>
      </c>
      <c r="D179" s="233" t="s">
        <v>131</v>
      </c>
      <c r="E179" s="234" t="s">
        <v>336</v>
      </c>
      <c r="F179" s="235" t="s">
        <v>337</v>
      </c>
      <c r="G179" s="236" t="s">
        <v>311</v>
      </c>
      <c r="H179" s="237">
        <v>305.043</v>
      </c>
      <c r="I179" s="238"/>
      <c r="J179" s="239">
        <f>ROUND(I179*H179,2)</f>
        <v>0</v>
      </c>
      <c r="K179" s="240"/>
      <c r="L179" s="41"/>
      <c r="M179" s="241" t="s">
        <v>1</v>
      </c>
      <c r="N179" s="242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135</v>
      </c>
      <c r="AT179" s="245" t="s">
        <v>131</v>
      </c>
      <c r="AU179" s="245" t="s">
        <v>83</v>
      </c>
      <c r="AY179" s="14" t="s">
        <v>129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81</v>
      </c>
      <c r="BK179" s="246">
        <f>ROUND(I179*H179,2)</f>
        <v>0</v>
      </c>
      <c r="BL179" s="14" t="s">
        <v>135</v>
      </c>
      <c r="BM179" s="245" t="s">
        <v>338</v>
      </c>
    </row>
    <row r="180" spans="1:63" s="12" customFormat="1" ht="25.9" customHeight="1">
      <c r="A180" s="12"/>
      <c r="B180" s="217"/>
      <c r="C180" s="218"/>
      <c r="D180" s="219" t="s">
        <v>72</v>
      </c>
      <c r="E180" s="220" t="s">
        <v>339</v>
      </c>
      <c r="F180" s="220" t="s">
        <v>340</v>
      </c>
      <c r="G180" s="218"/>
      <c r="H180" s="218"/>
      <c r="I180" s="221"/>
      <c r="J180" s="222">
        <f>BK180</f>
        <v>0</v>
      </c>
      <c r="K180" s="218"/>
      <c r="L180" s="223"/>
      <c r="M180" s="224"/>
      <c r="N180" s="225"/>
      <c r="O180" s="225"/>
      <c r="P180" s="226">
        <f>SUM(P181:P188)</f>
        <v>0</v>
      </c>
      <c r="Q180" s="225"/>
      <c r="R180" s="226">
        <f>SUM(R181:R188)</f>
        <v>0</v>
      </c>
      <c r="S180" s="225"/>
      <c r="T180" s="227">
        <f>SUM(T181:T188)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8" t="s">
        <v>148</v>
      </c>
      <c r="AT180" s="229" t="s">
        <v>72</v>
      </c>
      <c r="AU180" s="229" t="s">
        <v>73</v>
      </c>
      <c r="AY180" s="228" t="s">
        <v>129</v>
      </c>
      <c r="BK180" s="230">
        <f>SUM(BK181:BK188)</f>
        <v>0</v>
      </c>
    </row>
    <row r="181" spans="1:65" s="2" customFormat="1" ht="16.5" customHeight="1">
      <c r="A181" s="35"/>
      <c r="B181" s="36"/>
      <c r="C181" s="233" t="s">
        <v>341</v>
      </c>
      <c r="D181" s="233" t="s">
        <v>131</v>
      </c>
      <c r="E181" s="234" t="s">
        <v>342</v>
      </c>
      <c r="F181" s="235" t="s">
        <v>343</v>
      </c>
      <c r="G181" s="236" t="s">
        <v>344</v>
      </c>
      <c r="H181" s="237">
        <v>1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135</v>
      </c>
      <c r="AT181" s="245" t="s">
        <v>131</v>
      </c>
      <c r="AU181" s="245" t="s">
        <v>81</v>
      </c>
      <c r="AY181" s="14" t="s">
        <v>129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81</v>
      </c>
      <c r="BK181" s="246">
        <f>ROUND(I181*H181,2)</f>
        <v>0</v>
      </c>
      <c r="BL181" s="14" t="s">
        <v>135</v>
      </c>
      <c r="BM181" s="245" t="s">
        <v>345</v>
      </c>
    </row>
    <row r="182" spans="1:65" s="2" customFormat="1" ht="16.5" customHeight="1">
      <c r="A182" s="35"/>
      <c r="B182" s="36"/>
      <c r="C182" s="233" t="s">
        <v>346</v>
      </c>
      <c r="D182" s="233" t="s">
        <v>131</v>
      </c>
      <c r="E182" s="234" t="s">
        <v>347</v>
      </c>
      <c r="F182" s="235" t="s">
        <v>348</v>
      </c>
      <c r="G182" s="236" t="s">
        <v>344</v>
      </c>
      <c r="H182" s="237">
        <v>1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135</v>
      </c>
      <c r="AT182" s="245" t="s">
        <v>131</v>
      </c>
      <c r="AU182" s="245" t="s">
        <v>81</v>
      </c>
      <c r="AY182" s="14" t="s">
        <v>129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81</v>
      </c>
      <c r="BK182" s="246">
        <f>ROUND(I182*H182,2)</f>
        <v>0</v>
      </c>
      <c r="BL182" s="14" t="s">
        <v>135</v>
      </c>
      <c r="BM182" s="245" t="s">
        <v>349</v>
      </c>
    </row>
    <row r="183" spans="1:65" s="2" customFormat="1" ht="16.5" customHeight="1">
      <c r="A183" s="35"/>
      <c r="B183" s="36"/>
      <c r="C183" s="233" t="s">
        <v>350</v>
      </c>
      <c r="D183" s="233" t="s">
        <v>131</v>
      </c>
      <c r="E183" s="234" t="s">
        <v>351</v>
      </c>
      <c r="F183" s="235" t="s">
        <v>352</v>
      </c>
      <c r="G183" s="236" t="s">
        <v>344</v>
      </c>
      <c r="H183" s="237">
        <v>1</v>
      </c>
      <c r="I183" s="238"/>
      <c r="J183" s="239">
        <f>ROUND(I183*H183,2)</f>
        <v>0</v>
      </c>
      <c r="K183" s="240"/>
      <c r="L183" s="41"/>
      <c r="M183" s="241" t="s">
        <v>1</v>
      </c>
      <c r="N183" s="242" t="s">
        <v>38</v>
      </c>
      <c r="O183" s="88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135</v>
      </c>
      <c r="AT183" s="245" t="s">
        <v>131</v>
      </c>
      <c r="AU183" s="245" t="s">
        <v>81</v>
      </c>
      <c r="AY183" s="14" t="s">
        <v>129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4" t="s">
        <v>81</v>
      </c>
      <c r="BK183" s="246">
        <f>ROUND(I183*H183,2)</f>
        <v>0</v>
      </c>
      <c r="BL183" s="14" t="s">
        <v>135</v>
      </c>
      <c r="BM183" s="245" t="s">
        <v>353</v>
      </c>
    </row>
    <row r="184" spans="1:65" s="2" customFormat="1" ht="16.5" customHeight="1">
      <c r="A184" s="35"/>
      <c r="B184" s="36"/>
      <c r="C184" s="233" t="s">
        <v>354</v>
      </c>
      <c r="D184" s="233" t="s">
        <v>131</v>
      </c>
      <c r="E184" s="234" t="s">
        <v>355</v>
      </c>
      <c r="F184" s="235" t="s">
        <v>356</v>
      </c>
      <c r="G184" s="236" t="s">
        <v>344</v>
      </c>
      <c r="H184" s="237">
        <v>1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135</v>
      </c>
      <c r="AT184" s="245" t="s">
        <v>131</v>
      </c>
      <c r="AU184" s="245" t="s">
        <v>81</v>
      </c>
      <c r="AY184" s="14" t="s">
        <v>129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81</v>
      </c>
      <c r="BK184" s="246">
        <f>ROUND(I184*H184,2)</f>
        <v>0</v>
      </c>
      <c r="BL184" s="14" t="s">
        <v>135</v>
      </c>
      <c r="BM184" s="245" t="s">
        <v>357</v>
      </c>
    </row>
    <row r="185" spans="1:65" s="2" customFormat="1" ht="16.5" customHeight="1">
      <c r="A185" s="35"/>
      <c r="B185" s="36"/>
      <c r="C185" s="233" t="s">
        <v>358</v>
      </c>
      <c r="D185" s="233" t="s">
        <v>131</v>
      </c>
      <c r="E185" s="234" t="s">
        <v>359</v>
      </c>
      <c r="F185" s="235" t="s">
        <v>360</v>
      </c>
      <c r="G185" s="236" t="s">
        <v>344</v>
      </c>
      <c r="H185" s="237">
        <v>1</v>
      </c>
      <c r="I185" s="238"/>
      <c r="J185" s="239">
        <f>ROUND(I185*H185,2)</f>
        <v>0</v>
      </c>
      <c r="K185" s="240"/>
      <c r="L185" s="41"/>
      <c r="M185" s="241" t="s">
        <v>1</v>
      </c>
      <c r="N185" s="242" t="s">
        <v>38</v>
      </c>
      <c r="O185" s="88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135</v>
      </c>
      <c r="AT185" s="245" t="s">
        <v>131</v>
      </c>
      <c r="AU185" s="245" t="s">
        <v>81</v>
      </c>
      <c r="AY185" s="14" t="s">
        <v>129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4" t="s">
        <v>81</v>
      </c>
      <c r="BK185" s="246">
        <f>ROUND(I185*H185,2)</f>
        <v>0</v>
      </c>
      <c r="BL185" s="14" t="s">
        <v>135</v>
      </c>
      <c r="BM185" s="245" t="s">
        <v>361</v>
      </c>
    </row>
    <row r="186" spans="1:65" s="2" customFormat="1" ht="16.5" customHeight="1">
      <c r="A186" s="35"/>
      <c r="B186" s="36"/>
      <c r="C186" s="233" t="s">
        <v>362</v>
      </c>
      <c r="D186" s="233" t="s">
        <v>131</v>
      </c>
      <c r="E186" s="234" t="s">
        <v>363</v>
      </c>
      <c r="F186" s="235" t="s">
        <v>364</v>
      </c>
      <c r="G186" s="236" t="s">
        <v>344</v>
      </c>
      <c r="H186" s="237">
        <v>1</v>
      </c>
      <c r="I186" s="238"/>
      <c r="J186" s="239">
        <f>ROUND(I186*H186,2)</f>
        <v>0</v>
      </c>
      <c r="K186" s="240"/>
      <c r="L186" s="41"/>
      <c r="M186" s="241" t="s">
        <v>1</v>
      </c>
      <c r="N186" s="242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135</v>
      </c>
      <c r="AT186" s="245" t="s">
        <v>131</v>
      </c>
      <c r="AU186" s="245" t="s">
        <v>81</v>
      </c>
      <c r="AY186" s="14" t="s">
        <v>129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81</v>
      </c>
      <c r="BK186" s="246">
        <f>ROUND(I186*H186,2)</f>
        <v>0</v>
      </c>
      <c r="BL186" s="14" t="s">
        <v>135</v>
      </c>
      <c r="BM186" s="245" t="s">
        <v>365</v>
      </c>
    </row>
    <row r="187" spans="1:65" s="2" customFormat="1" ht="16.5" customHeight="1">
      <c r="A187" s="35"/>
      <c r="B187" s="36"/>
      <c r="C187" s="233" t="s">
        <v>366</v>
      </c>
      <c r="D187" s="233" t="s">
        <v>131</v>
      </c>
      <c r="E187" s="234" t="s">
        <v>367</v>
      </c>
      <c r="F187" s="235" t="s">
        <v>368</v>
      </c>
      <c r="G187" s="236" t="s">
        <v>344</v>
      </c>
      <c r="H187" s="237">
        <v>1</v>
      </c>
      <c r="I187" s="238"/>
      <c r="J187" s="239">
        <f>ROUND(I187*H187,2)</f>
        <v>0</v>
      </c>
      <c r="K187" s="240"/>
      <c r="L187" s="41"/>
      <c r="M187" s="241" t="s">
        <v>1</v>
      </c>
      <c r="N187" s="242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135</v>
      </c>
      <c r="AT187" s="245" t="s">
        <v>131</v>
      </c>
      <c r="AU187" s="245" t="s">
        <v>81</v>
      </c>
      <c r="AY187" s="14" t="s">
        <v>129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81</v>
      </c>
      <c r="BK187" s="246">
        <f>ROUND(I187*H187,2)</f>
        <v>0</v>
      </c>
      <c r="BL187" s="14" t="s">
        <v>135</v>
      </c>
      <c r="BM187" s="245" t="s">
        <v>369</v>
      </c>
    </row>
    <row r="188" spans="1:65" s="2" customFormat="1" ht="16.5" customHeight="1">
      <c r="A188" s="35"/>
      <c r="B188" s="36"/>
      <c r="C188" s="233" t="s">
        <v>370</v>
      </c>
      <c r="D188" s="233" t="s">
        <v>131</v>
      </c>
      <c r="E188" s="234" t="s">
        <v>371</v>
      </c>
      <c r="F188" s="235" t="s">
        <v>372</v>
      </c>
      <c r="G188" s="236" t="s">
        <v>344</v>
      </c>
      <c r="H188" s="237">
        <v>1</v>
      </c>
      <c r="I188" s="238"/>
      <c r="J188" s="239">
        <f>ROUND(I188*H188,2)</f>
        <v>0</v>
      </c>
      <c r="K188" s="240"/>
      <c r="L188" s="41"/>
      <c r="M188" s="258" t="s">
        <v>1</v>
      </c>
      <c r="N188" s="259" t="s">
        <v>38</v>
      </c>
      <c r="O188" s="260"/>
      <c r="P188" s="261">
        <f>O188*H188</f>
        <v>0</v>
      </c>
      <c r="Q188" s="261">
        <v>0</v>
      </c>
      <c r="R188" s="261">
        <f>Q188*H188</f>
        <v>0</v>
      </c>
      <c r="S188" s="261">
        <v>0</v>
      </c>
      <c r="T188" s="26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135</v>
      </c>
      <c r="AT188" s="245" t="s">
        <v>131</v>
      </c>
      <c r="AU188" s="245" t="s">
        <v>81</v>
      </c>
      <c r="AY188" s="14" t="s">
        <v>129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81</v>
      </c>
      <c r="BK188" s="246">
        <f>ROUND(I188*H188,2)</f>
        <v>0</v>
      </c>
      <c r="BL188" s="14" t="s">
        <v>135</v>
      </c>
      <c r="BM188" s="245" t="s">
        <v>373</v>
      </c>
    </row>
    <row r="189" spans="1:31" s="2" customFormat="1" ht="6.95" customHeight="1">
      <c r="A189" s="35"/>
      <c r="B189" s="63"/>
      <c r="C189" s="64"/>
      <c r="D189" s="64"/>
      <c r="E189" s="64"/>
      <c r="F189" s="64"/>
      <c r="G189" s="64"/>
      <c r="H189" s="64"/>
      <c r="I189" s="180"/>
      <c r="J189" s="64"/>
      <c r="K189" s="64"/>
      <c r="L189" s="41"/>
      <c r="M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</row>
  </sheetData>
  <sheetProtection password="CC35" sheet="1" objects="1" scenarios="1" formatColumns="0" formatRows="0" autoFilter="0"/>
  <autoFilter ref="C122:K18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III/3287 Velký Osek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374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7. 6. 2018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ROUND((SUM(BE123:BE202)),2)</f>
        <v>0</v>
      </c>
      <c r="G33" s="35"/>
      <c r="H33" s="35"/>
      <c r="I33" s="159">
        <v>0.21</v>
      </c>
      <c r="J33" s="158">
        <f>ROUND(((SUM(BE123:BE202))*I33),2)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ROUND((SUM(BF123:BF202)),2)</f>
        <v>0</v>
      </c>
      <c r="G34" s="35"/>
      <c r="H34" s="35"/>
      <c r="I34" s="159">
        <v>0.15</v>
      </c>
      <c r="J34" s="158">
        <f>ROUND(((SUM(BF123:BF202))*I34),2)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ROUND((SUM(BG123:BG202)),2)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ROUND((SUM(BH123:BH202)),2)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ROUND((SUM(BI123:BI202)),2)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III/3287 Velký Osek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102 komunikace - SO 102 - ETAPA 2 st. 0,924 - 1,530 km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7. 6. 2018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109</v>
      </c>
      <c r="E99" s="200"/>
      <c r="F99" s="200"/>
      <c r="G99" s="200"/>
      <c r="H99" s="200"/>
      <c r="I99" s="201"/>
      <c r="J99" s="202">
        <f>J135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110</v>
      </c>
      <c r="E100" s="200"/>
      <c r="F100" s="200"/>
      <c r="G100" s="200"/>
      <c r="H100" s="200"/>
      <c r="I100" s="201"/>
      <c r="J100" s="202">
        <f>J147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111</v>
      </c>
      <c r="E101" s="200"/>
      <c r="F101" s="200"/>
      <c r="G101" s="200"/>
      <c r="H101" s="200"/>
      <c r="I101" s="201"/>
      <c r="J101" s="202">
        <f>J186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112</v>
      </c>
      <c r="E102" s="200"/>
      <c r="F102" s="200"/>
      <c r="G102" s="200"/>
      <c r="H102" s="200"/>
      <c r="I102" s="201"/>
      <c r="J102" s="202">
        <f>J191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375</v>
      </c>
      <c r="E103" s="193"/>
      <c r="F103" s="193"/>
      <c r="G103" s="193"/>
      <c r="H103" s="193"/>
      <c r="I103" s="194"/>
      <c r="J103" s="195">
        <f>J194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114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>III/3287 Velký Osek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100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73" t="str">
        <f>E9</f>
        <v>SO 102 komunikace - SO 102 - ETAPA 2 st. 0,924 - 1,530 km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7. 6. 2018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31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115</v>
      </c>
      <c r="D122" s="207" t="s">
        <v>58</v>
      </c>
      <c r="E122" s="207" t="s">
        <v>54</v>
      </c>
      <c r="F122" s="207" t="s">
        <v>55</v>
      </c>
      <c r="G122" s="207" t="s">
        <v>116</v>
      </c>
      <c r="H122" s="207" t="s">
        <v>117</v>
      </c>
      <c r="I122" s="208" t="s">
        <v>118</v>
      </c>
      <c r="J122" s="209" t="s">
        <v>104</v>
      </c>
      <c r="K122" s="210" t="s">
        <v>119</v>
      </c>
      <c r="L122" s="211"/>
      <c r="M122" s="97" t="s">
        <v>1</v>
      </c>
      <c r="N122" s="98" t="s">
        <v>37</v>
      </c>
      <c r="O122" s="98" t="s">
        <v>120</v>
      </c>
      <c r="P122" s="98" t="s">
        <v>121</v>
      </c>
      <c r="Q122" s="98" t="s">
        <v>122</v>
      </c>
      <c r="R122" s="98" t="s">
        <v>123</v>
      </c>
      <c r="S122" s="98" t="s">
        <v>124</v>
      </c>
      <c r="T122" s="99" t="s">
        <v>125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126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P124+P194</f>
        <v>0</v>
      </c>
      <c r="Q123" s="101"/>
      <c r="R123" s="214">
        <f>R124+R194</f>
        <v>492.9955878</v>
      </c>
      <c r="S123" s="101"/>
      <c r="T123" s="215">
        <f>T124+T194</f>
        <v>2600.8125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106</v>
      </c>
      <c r="BK123" s="216">
        <f>BK124+BK194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127</v>
      </c>
      <c r="F124" s="220" t="s">
        <v>128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P125+P135+P147+P186+P191</f>
        <v>0</v>
      </c>
      <c r="Q124" s="225"/>
      <c r="R124" s="226">
        <f>R125+R135+R147+R186+R191</f>
        <v>492.9955878</v>
      </c>
      <c r="S124" s="225"/>
      <c r="T124" s="227">
        <f>T125+T135+T147+T186+T191</f>
        <v>2600.8125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81</v>
      </c>
      <c r="AT124" s="229" t="s">
        <v>72</v>
      </c>
      <c r="AU124" s="229" t="s">
        <v>73</v>
      </c>
      <c r="AY124" s="228" t="s">
        <v>129</v>
      </c>
      <c r="BK124" s="230">
        <f>BK125+BK135+BK147+BK186+BK191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81</v>
      </c>
      <c r="F125" s="231" t="s">
        <v>130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SUM(P126:P134)</f>
        <v>0</v>
      </c>
      <c r="Q125" s="225"/>
      <c r="R125" s="226">
        <f>SUM(R126:R134)</f>
        <v>212.866</v>
      </c>
      <c r="S125" s="225"/>
      <c r="T125" s="227">
        <f>SUM(T126:T134)</f>
        <v>2274.7465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81</v>
      </c>
      <c r="AT125" s="229" t="s">
        <v>72</v>
      </c>
      <c r="AU125" s="229" t="s">
        <v>81</v>
      </c>
      <c r="AY125" s="228" t="s">
        <v>129</v>
      </c>
      <c r="BK125" s="230">
        <f>SUM(BK126:BK134)</f>
        <v>0</v>
      </c>
    </row>
    <row r="126" spans="1:65" s="2" customFormat="1" ht="21.75" customHeight="1">
      <c r="A126" s="35"/>
      <c r="B126" s="36"/>
      <c r="C126" s="233" t="s">
        <v>81</v>
      </c>
      <c r="D126" s="233" t="s">
        <v>131</v>
      </c>
      <c r="E126" s="234" t="s">
        <v>132</v>
      </c>
      <c r="F126" s="235" t="s">
        <v>133</v>
      </c>
      <c r="G126" s="236" t="s">
        <v>134</v>
      </c>
      <c r="H126" s="237">
        <v>24.7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0.255</v>
      </c>
      <c r="T126" s="244">
        <f>S126*H126</f>
        <v>6.2985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135</v>
      </c>
      <c r="AT126" s="245" t="s">
        <v>131</v>
      </c>
      <c r="AU126" s="245" t="s">
        <v>83</v>
      </c>
      <c r="AY126" s="14" t="s">
        <v>129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81</v>
      </c>
      <c r="BK126" s="246">
        <f>ROUND(I126*H126,2)</f>
        <v>0</v>
      </c>
      <c r="BL126" s="14" t="s">
        <v>135</v>
      </c>
      <c r="BM126" s="245" t="s">
        <v>376</v>
      </c>
    </row>
    <row r="127" spans="1:65" s="2" customFormat="1" ht="21.75" customHeight="1">
      <c r="A127" s="35"/>
      <c r="B127" s="36"/>
      <c r="C127" s="233" t="s">
        <v>83</v>
      </c>
      <c r="D127" s="233" t="s">
        <v>131</v>
      </c>
      <c r="E127" s="234" t="s">
        <v>137</v>
      </c>
      <c r="F127" s="235" t="s">
        <v>138</v>
      </c>
      <c r="G127" s="236" t="s">
        <v>134</v>
      </c>
      <c r="H127" s="237">
        <v>1944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0.62</v>
      </c>
      <c r="T127" s="244">
        <f>S127*H127</f>
        <v>1205.28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135</v>
      </c>
      <c r="AT127" s="245" t="s">
        <v>131</v>
      </c>
      <c r="AU127" s="245" t="s">
        <v>83</v>
      </c>
      <c r="AY127" s="14" t="s">
        <v>129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81</v>
      </c>
      <c r="BK127" s="246">
        <f>ROUND(I127*H127,2)</f>
        <v>0</v>
      </c>
      <c r="BL127" s="14" t="s">
        <v>135</v>
      </c>
      <c r="BM127" s="245" t="s">
        <v>377</v>
      </c>
    </row>
    <row r="128" spans="1:65" s="2" customFormat="1" ht="21.75" customHeight="1">
      <c r="A128" s="35"/>
      <c r="B128" s="36"/>
      <c r="C128" s="233" t="s">
        <v>140</v>
      </c>
      <c r="D128" s="233" t="s">
        <v>131</v>
      </c>
      <c r="E128" s="234" t="s">
        <v>378</v>
      </c>
      <c r="F128" s="235" t="s">
        <v>379</v>
      </c>
      <c r="G128" s="236" t="s">
        <v>134</v>
      </c>
      <c r="H128" s="237">
        <v>821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0.00017</v>
      </c>
      <c r="R128" s="243">
        <f>Q128*H128</f>
        <v>0.13957</v>
      </c>
      <c r="S128" s="243">
        <v>0.512</v>
      </c>
      <c r="T128" s="244">
        <f>S128*H128</f>
        <v>420.35200000000003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135</v>
      </c>
      <c r="AT128" s="245" t="s">
        <v>131</v>
      </c>
      <c r="AU128" s="245" t="s">
        <v>83</v>
      </c>
      <c r="AY128" s="14" t="s">
        <v>129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81</v>
      </c>
      <c r="BK128" s="246">
        <f>ROUND(I128*H128,2)</f>
        <v>0</v>
      </c>
      <c r="BL128" s="14" t="s">
        <v>135</v>
      </c>
      <c r="BM128" s="245" t="s">
        <v>380</v>
      </c>
    </row>
    <row r="129" spans="1:65" s="2" customFormat="1" ht="21.75" customHeight="1">
      <c r="A129" s="35"/>
      <c r="B129" s="36"/>
      <c r="C129" s="233" t="s">
        <v>135</v>
      </c>
      <c r="D129" s="233" t="s">
        <v>131</v>
      </c>
      <c r="E129" s="234" t="s">
        <v>141</v>
      </c>
      <c r="F129" s="235" t="s">
        <v>142</v>
      </c>
      <c r="G129" s="236" t="s">
        <v>134</v>
      </c>
      <c r="H129" s="237">
        <v>2511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0.00013</v>
      </c>
      <c r="R129" s="243">
        <f>Q129*H129</f>
        <v>0.32643</v>
      </c>
      <c r="S129" s="243">
        <v>0.256</v>
      </c>
      <c r="T129" s="244">
        <f>S129*H129</f>
        <v>642.816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135</v>
      </c>
      <c r="AT129" s="245" t="s">
        <v>131</v>
      </c>
      <c r="AU129" s="245" t="s">
        <v>83</v>
      </c>
      <c r="AY129" s="14" t="s">
        <v>129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81</v>
      </c>
      <c r="BK129" s="246">
        <f>ROUND(I129*H129,2)</f>
        <v>0</v>
      </c>
      <c r="BL129" s="14" t="s">
        <v>135</v>
      </c>
      <c r="BM129" s="245" t="s">
        <v>381</v>
      </c>
    </row>
    <row r="130" spans="1:65" s="2" customFormat="1" ht="21.75" customHeight="1">
      <c r="A130" s="35"/>
      <c r="B130" s="36"/>
      <c r="C130" s="233" t="s">
        <v>148</v>
      </c>
      <c r="D130" s="233" t="s">
        <v>131</v>
      </c>
      <c r="E130" s="234" t="s">
        <v>382</v>
      </c>
      <c r="F130" s="235" t="s">
        <v>383</v>
      </c>
      <c r="G130" s="236" t="s">
        <v>384</v>
      </c>
      <c r="H130" s="237">
        <v>59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135</v>
      </c>
      <c r="AT130" s="245" t="s">
        <v>131</v>
      </c>
      <c r="AU130" s="245" t="s">
        <v>83</v>
      </c>
      <c r="AY130" s="14" t="s">
        <v>129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81</v>
      </c>
      <c r="BK130" s="246">
        <f>ROUND(I130*H130,2)</f>
        <v>0</v>
      </c>
      <c r="BL130" s="14" t="s">
        <v>135</v>
      </c>
      <c r="BM130" s="245" t="s">
        <v>385</v>
      </c>
    </row>
    <row r="131" spans="1:65" s="2" customFormat="1" ht="21.75" customHeight="1">
      <c r="A131" s="35"/>
      <c r="B131" s="36"/>
      <c r="C131" s="233" t="s">
        <v>153</v>
      </c>
      <c r="D131" s="233" t="s">
        <v>131</v>
      </c>
      <c r="E131" s="234" t="s">
        <v>386</v>
      </c>
      <c r="F131" s="235" t="s">
        <v>387</v>
      </c>
      <c r="G131" s="236" t="s">
        <v>384</v>
      </c>
      <c r="H131" s="237">
        <v>59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135</v>
      </c>
      <c r="AT131" s="245" t="s">
        <v>131</v>
      </c>
      <c r="AU131" s="245" t="s">
        <v>83</v>
      </c>
      <c r="AY131" s="14" t="s">
        <v>129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81</v>
      </c>
      <c r="BK131" s="246">
        <f>ROUND(I131*H131,2)</f>
        <v>0</v>
      </c>
      <c r="BL131" s="14" t="s">
        <v>135</v>
      </c>
      <c r="BM131" s="245" t="s">
        <v>388</v>
      </c>
    </row>
    <row r="132" spans="1:65" s="2" customFormat="1" ht="21.75" customHeight="1">
      <c r="A132" s="35"/>
      <c r="B132" s="36"/>
      <c r="C132" s="233" t="s">
        <v>157</v>
      </c>
      <c r="D132" s="233" t="s">
        <v>131</v>
      </c>
      <c r="E132" s="234" t="s">
        <v>389</v>
      </c>
      <c r="F132" s="235" t="s">
        <v>390</v>
      </c>
      <c r="G132" s="236" t="s">
        <v>384</v>
      </c>
      <c r="H132" s="237">
        <v>59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135</v>
      </c>
      <c r="AT132" s="245" t="s">
        <v>131</v>
      </c>
      <c r="AU132" s="245" t="s">
        <v>83</v>
      </c>
      <c r="AY132" s="14" t="s">
        <v>129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81</v>
      </c>
      <c r="BK132" s="246">
        <f>ROUND(I132*H132,2)</f>
        <v>0</v>
      </c>
      <c r="BL132" s="14" t="s">
        <v>135</v>
      </c>
      <c r="BM132" s="245" t="s">
        <v>391</v>
      </c>
    </row>
    <row r="133" spans="1:65" s="2" customFormat="1" ht="16.5" customHeight="1">
      <c r="A133" s="35"/>
      <c r="B133" s="36"/>
      <c r="C133" s="247" t="s">
        <v>161</v>
      </c>
      <c r="D133" s="247" t="s">
        <v>230</v>
      </c>
      <c r="E133" s="248" t="s">
        <v>392</v>
      </c>
      <c r="F133" s="249" t="s">
        <v>393</v>
      </c>
      <c r="G133" s="250" t="s">
        <v>311</v>
      </c>
      <c r="H133" s="251">
        <v>212.4</v>
      </c>
      <c r="I133" s="252"/>
      <c r="J133" s="253">
        <f>ROUND(I133*H133,2)</f>
        <v>0</v>
      </c>
      <c r="K133" s="254"/>
      <c r="L133" s="255"/>
      <c r="M133" s="256" t="s">
        <v>1</v>
      </c>
      <c r="N133" s="257" t="s">
        <v>38</v>
      </c>
      <c r="O133" s="88"/>
      <c r="P133" s="243">
        <f>O133*H133</f>
        <v>0</v>
      </c>
      <c r="Q133" s="243">
        <v>1</v>
      </c>
      <c r="R133" s="243">
        <f>Q133*H133</f>
        <v>212.4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161</v>
      </c>
      <c r="AT133" s="245" t="s">
        <v>230</v>
      </c>
      <c r="AU133" s="245" t="s">
        <v>83</v>
      </c>
      <c r="AY133" s="14" t="s">
        <v>129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81</v>
      </c>
      <c r="BK133" s="246">
        <f>ROUND(I133*H133,2)</f>
        <v>0</v>
      </c>
      <c r="BL133" s="14" t="s">
        <v>135</v>
      </c>
      <c r="BM133" s="245" t="s">
        <v>394</v>
      </c>
    </row>
    <row r="134" spans="1:65" s="2" customFormat="1" ht="16.5" customHeight="1">
      <c r="A134" s="35"/>
      <c r="B134" s="36"/>
      <c r="C134" s="233" t="s">
        <v>165</v>
      </c>
      <c r="D134" s="233" t="s">
        <v>131</v>
      </c>
      <c r="E134" s="234" t="s">
        <v>149</v>
      </c>
      <c r="F134" s="235" t="s">
        <v>150</v>
      </c>
      <c r="G134" s="236" t="s">
        <v>134</v>
      </c>
      <c r="H134" s="237">
        <v>1944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135</v>
      </c>
      <c r="AT134" s="245" t="s">
        <v>131</v>
      </c>
      <c r="AU134" s="245" t="s">
        <v>83</v>
      </c>
      <c r="AY134" s="14" t="s">
        <v>129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81</v>
      </c>
      <c r="BK134" s="246">
        <f>ROUND(I134*H134,2)</f>
        <v>0</v>
      </c>
      <c r="BL134" s="14" t="s">
        <v>135</v>
      </c>
      <c r="BM134" s="245" t="s">
        <v>395</v>
      </c>
    </row>
    <row r="135" spans="1:63" s="12" customFormat="1" ht="22.8" customHeight="1">
      <c r="A135" s="12"/>
      <c r="B135" s="217"/>
      <c r="C135" s="218"/>
      <c r="D135" s="219" t="s">
        <v>72</v>
      </c>
      <c r="E135" s="231" t="s">
        <v>148</v>
      </c>
      <c r="F135" s="231" t="s">
        <v>152</v>
      </c>
      <c r="G135" s="218"/>
      <c r="H135" s="218"/>
      <c r="I135" s="221"/>
      <c r="J135" s="232">
        <f>BK135</f>
        <v>0</v>
      </c>
      <c r="K135" s="218"/>
      <c r="L135" s="223"/>
      <c r="M135" s="224"/>
      <c r="N135" s="225"/>
      <c r="O135" s="225"/>
      <c r="P135" s="226">
        <f>SUM(P136:P146)</f>
        <v>0</v>
      </c>
      <c r="Q135" s="225"/>
      <c r="R135" s="226">
        <f>SUM(R136:R146)</f>
        <v>119.23947500000001</v>
      </c>
      <c r="S135" s="225"/>
      <c r="T135" s="227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8" t="s">
        <v>81</v>
      </c>
      <c r="AT135" s="229" t="s">
        <v>72</v>
      </c>
      <c r="AU135" s="229" t="s">
        <v>81</v>
      </c>
      <c r="AY135" s="228" t="s">
        <v>129</v>
      </c>
      <c r="BK135" s="230">
        <f>SUM(BK136:BK146)</f>
        <v>0</v>
      </c>
    </row>
    <row r="136" spans="1:65" s="2" customFormat="1" ht="16.5" customHeight="1">
      <c r="A136" s="35"/>
      <c r="B136" s="36"/>
      <c r="C136" s="233" t="s">
        <v>169</v>
      </c>
      <c r="D136" s="233" t="s">
        <v>131</v>
      </c>
      <c r="E136" s="234" t="s">
        <v>154</v>
      </c>
      <c r="F136" s="235" t="s">
        <v>155</v>
      </c>
      <c r="G136" s="236" t="s">
        <v>134</v>
      </c>
      <c r="H136" s="237">
        <v>1944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135</v>
      </c>
      <c r="AT136" s="245" t="s">
        <v>131</v>
      </c>
      <c r="AU136" s="245" t="s">
        <v>83</v>
      </c>
      <c r="AY136" s="14" t="s">
        <v>129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81</v>
      </c>
      <c r="BK136" s="246">
        <f>ROUND(I136*H136,2)</f>
        <v>0</v>
      </c>
      <c r="BL136" s="14" t="s">
        <v>135</v>
      </c>
      <c r="BM136" s="245" t="s">
        <v>396</v>
      </c>
    </row>
    <row r="137" spans="1:65" s="2" customFormat="1" ht="16.5" customHeight="1">
      <c r="A137" s="35"/>
      <c r="B137" s="36"/>
      <c r="C137" s="233" t="s">
        <v>173</v>
      </c>
      <c r="D137" s="233" t="s">
        <v>131</v>
      </c>
      <c r="E137" s="234" t="s">
        <v>397</v>
      </c>
      <c r="F137" s="235" t="s">
        <v>398</v>
      </c>
      <c r="G137" s="236" t="s">
        <v>134</v>
      </c>
      <c r="H137" s="237">
        <v>110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135</v>
      </c>
      <c r="AT137" s="245" t="s">
        <v>131</v>
      </c>
      <c r="AU137" s="245" t="s">
        <v>83</v>
      </c>
      <c r="AY137" s="14" t="s">
        <v>129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81</v>
      </c>
      <c r="BK137" s="246">
        <f>ROUND(I137*H137,2)</f>
        <v>0</v>
      </c>
      <c r="BL137" s="14" t="s">
        <v>135</v>
      </c>
      <c r="BM137" s="245" t="s">
        <v>399</v>
      </c>
    </row>
    <row r="138" spans="1:65" s="2" customFormat="1" ht="21.75" customHeight="1">
      <c r="A138" s="35"/>
      <c r="B138" s="36"/>
      <c r="C138" s="233" t="s">
        <v>177</v>
      </c>
      <c r="D138" s="233" t="s">
        <v>131</v>
      </c>
      <c r="E138" s="234" t="s">
        <v>158</v>
      </c>
      <c r="F138" s="235" t="s">
        <v>159</v>
      </c>
      <c r="G138" s="236" t="s">
        <v>134</v>
      </c>
      <c r="H138" s="237">
        <v>1944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135</v>
      </c>
      <c r="AT138" s="245" t="s">
        <v>131</v>
      </c>
      <c r="AU138" s="245" t="s">
        <v>83</v>
      </c>
      <c r="AY138" s="14" t="s">
        <v>129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81</v>
      </c>
      <c r="BK138" s="246">
        <f>ROUND(I138*H138,2)</f>
        <v>0</v>
      </c>
      <c r="BL138" s="14" t="s">
        <v>135</v>
      </c>
      <c r="BM138" s="245" t="s">
        <v>400</v>
      </c>
    </row>
    <row r="139" spans="1:65" s="2" customFormat="1" ht="21.75" customHeight="1">
      <c r="A139" s="35"/>
      <c r="B139" s="36"/>
      <c r="C139" s="233" t="s">
        <v>181</v>
      </c>
      <c r="D139" s="233" t="s">
        <v>131</v>
      </c>
      <c r="E139" s="234" t="s">
        <v>162</v>
      </c>
      <c r="F139" s="235" t="s">
        <v>163</v>
      </c>
      <c r="G139" s="236" t="s">
        <v>134</v>
      </c>
      <c r="H139" s="237">
        <v>3528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135</v>
      </c>
      <c r="AT139" s="245" t="s">
        <v>131</v>
      </c>
      <c r="AU139" s="245" t="s">
        <v>83</v>
      </c>
      <c r="AY139" s="14" t="s">
        <v>129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81</v>
      </c>
      <c r="BK139" s="246">
        <f>ROUND(I139*H139,2)</f>
        <v>0</v>
      </c>
      <c r="BL139" s="14" t="s">
        <v>135</v>
      </c>
      <c r="BM139" s="245" t="s">
        <v>401</v>
      </c>
    </row>
    <row r="140" spans="1:65" s="2" customFormat="1" ht="16.5" customHeight="1">
      <c r="A140" s="35"/>
      <c r="B140" s="36"/>
      <c r="C140" s="233" t="s">
        <v>186</v>
      </c>
      <c r="D140" s="233" t="s">
        <v>131</v>
      </c>
      <c r="E140" s="234" t="s">
        <v>166</v>
      </c>
      <c r="F140" s="235" t="s">
        <v>167</v>
      </c>
      <c r="G140" s="236" t="s">
        <v>134</v>
      </c>
      <c r="H140" s="237">
        <v>476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0.216</v>
      </c>
      <c r="R140" s="243">
        <f>Q140*H140</f>
        <v>102.816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135</v>
      </c>
      <c r="AT140" s="245" t="s">
        <v>131</v>
      </c>
      <c r="AU140" s="245" t="s">
        <v>83</v>
      </c>
      <c r="AY140" s="14" t="s">
        <v>129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81</v>
      </c>
      <c r="BK140" s="246">
        <f>ROUND(I140*H140,2)</f>
        <v>0</v>
      </c>
      <c r="BL140" s="14" t="s">
        <v>135</v>
      </c>
      <c r="BM140" s="245" t="s">
        <v>402</v>
      </c>
    </row>
    <row r="141" spans="1:65" s="2" customFormat="1" ht="21.75" customHeight="1">
      <c r="A141" s="35"/>
      <c r="B141" s="36"/>
      <c r="C141" s="233" t="s">
        <v>8</v>
      </c>
      <c r="D141" s="233" t="s">
        <v>131</v>
      </c>
      <c r="E141" s="234" t="s">
        <v>170</v>
      </c>
      <c r="F141" s="235" t="s">
        <v>171</v>
      </c>
      <c r="G141" s="236" t="s">
        <v>134</v>
      </c>
      <c r="H141" s="237">
        <v>1944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135</v>
      </c>
      <c r="AT141" s="245" t="s">
        <v>131</v>
      </c>
      <c r="AU141" s="245" t="s">
        <v>83</v>
      </c>
      <c r="AY141" s="14" t="s">
        <v>129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81</v>
      </c>
      <c r="BK141" s="246">
        <f>ROUND(I141*H141,2)</f>
        <v>0</v>
      </c>
      <c r="BL141" s="14" t="s">
        <v>135</v>
      </c>
      <c r="BM141" s="245" t="s">
        <v>403</v>
      </c>
    </row>
    <row r="142" spans="1:65" s="2" customFormat="1" ht="21.75" customHeight="1">
      <c r="A142" s="35"/>
      <c r="B142" s="36"/>
      <c r="C142" s="233" t="s">
        <v>194</v>
      </c>
      <c r="D142" s="233" t="s">
        <v>131</v>
      </c>
      <c r="E142" s="234" t="s">
        <v>174</v>
      </c>
      <c r="F142" s="235" t="s">
        <v>175</v>
      </c>
      <c r="G142" s="236" t="s">
        <v>134</v>
      </c>
      <c r="H142" s="237">
        <v>5379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135</v>
      </c>
      <c r="AT142" s="245" t="s">
        <v>131</v>
      </c>
      <c r="AU142" s="245" t="s">
        <v>83</v>
      </c>
      <c r="AY142" s="14" t="s">
        <v>129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81</v>
      </c>
      <c r="BK142" s="246">
        <f>ROUND(I142*H142,2)</f>
        <v>0</v>
      </c>
      <c r="BL142" s="14" t="s">
        <v>135</v>
      </c>
      <c r="BM142" s="245" t="s">
        <v>404</v>
      </c>
    </row>
    <row r="143" spans="1:65" s="2" customFormat="1" ht="21.75" customHeight="1">
      <c r="A143" s="35"/>
      <c r="B143" s="36"/>
      <c r="C143" s="233" t="s">
        <v>198</v>
      </c>
      <c r="D143" s="233" t="s">
        <v>131</v>
      </c>
      <c r="E143" s="234" t="s">
        <v>178</v>
      </c>
      <c r="F143" s="235" t="s">
        <v>179</v>
      </c>
      <c r="G143" s="236" t="s">
        <v>134</v>
      </c>
      <c r="H143" s="237">
        <v>3528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135</v>
      </c>
      <c r="AT143" s="245" t="s">
        <v>131</v>
      </c>
      <c r="AU143" s="245" t="s">
        <v>83</v>
      </c>
      <c r="AY143" s="14" t="s">
        <v>129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81</v>
      </c>
      <c r="BK143" s="246">
        <f>ROUND(I143*H143,2)</f>
        <v>0</v>
      </c>
      <c r="BL143" s="14" t="s">
        <v>135</v>
      </c>
      <c r="BM143" s="245" t="s">
        <v>405</v>
      </c>
    </row>
    <row r="144" spans="1:65" s="2" customFormat="1" ht="21.75" customHeight="1">
      <c r="A144" s="35"/>
      <c r="B144" s="36"/>
      <c r="C144" s="233" t="s">
        <v>202</v>
      </c>
      <c r="D144" s="233" t="s">
        <v>131</v>
      </c>
      <c r="E144" s="234" t="s">
        <v>406</v>
      </c>
      <c r="F144" s="235" t="s">
        <v>407</v>
      </c>
      <c r="G144" s="236" t="s">
        <v>134</v>
      </c>
      <c r="H144" s="237">
        <v>22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0.19536</v>
      </c>
      <c r="R144" s="243">
        <f>Q144*H144</f>
        <v>4.29792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135</v>
      </c>
      <c r="AT144" s="245" t="s">
        <v>131</v>
      </c>
      <c r="AU144" s="245" t="s">
        <v>83</v>
      </c>
      <c r="AY144" s="14" t="s">
        <v>129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81</v>
      </c>
      <c r="BK144" s="246">
        <f>ROUND(I144*H144,2)</f>
        <v>0</v>
      </c>
      <c r="BL144" s="14" t="s">
        <v>135</v>
      </c>
      <c r="BM144" s="245" t="s">
        <v>408</v>
      </c>
    </row>
    <row r="145" spans="1:65" s="2" customFormat="1" ht="16.5" customHeight="1">
      <c r="A145" s="35"/>
      <c r="B145" s="36"/>
      <c r="C145" s="247" t="s">
        <v>206</v>
      </c>
      <c r="D145" s="247" t="s">
        <v>230</v>
      </c>
      <c r="E145" s="248" t="s">
        <v>409</v>
      </c>
      <c r="F145" s="249" t="s">
        <v>410</v>
      </c>
      <c r="G145" s="250" t="s">
        <v>311</v>
      </c>
      <c r="H145" s="251">
        <v>10.01</v>
      </c>
      <c r="I145" s="252"/>
      <c r="J145" s="253">
        <f>ROUND(I145*H145,2)</f>
        <v>0</v>
      </c>
      <c r="K145" s="254"/>
      <c r="L145" s="255"/>
      <c r="M145" s="256" t="s">
        <v>1</v>
      </c>
      <c r="N145" s="257" t="s">
        <v>38</v>
      </c>
      <c r="O145" s="88"/>
      <c r="P145" s="243">
        <f>O145*H145</f>
        <v>0</v>
      </c>
      <c r="Q145" s="243">
        <v>1</v>
      </c>
      <c r="R145" s="243">
        <f>Q145*H145</f>
        <v>10.01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161</v>
      </c>
      <c r="AT145" s="245" t="s">
        <v>230</v>
      </c>
      <c r="AU145" s="245" t="s">
        <v>83</v>
      </c>
      <c r="AY145" s="14" t="s">
        <v>129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81</v>
      </c>
      <c r="BK145" s="246">
        <f>ROUND(I145*H145,2)</f>
        <v>0</v>
      </c>
      <c r="BL145" s="14" t="s">
        <v>135</v>
      </c>
      <c r="BM145" s="245" t="s">
        <v>411</v>
      </c>
    </row>
    <row r="146" spans="1:65" s="2" customFormat="1" ht="16.5" customHeight="1">
      <c r="A146" s="35"/>
      <c r="B146" s="36"/>
      <c r="C146" s="233" t="s">
        <v>210</v>
      </c>
      <c r="D146" s="233" t="s">
        <v>131</v>
      </c>
      <c r="E146" s="234" t="s">
        <v>182</v>
      </c>
      <c r="F146" s="235" t="s">
        <v>412</v>
      </c>
      <c r="G146" s="236" t="s">
        <v>134</v>
      </c>
      <c r="H146" s="237">
        <v>24.7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0.08565</v>
      </c>
      <c r="R146" s="243">
        <f>Q146*H146</f>
        <v>2.115555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135</v>
      </c>
      <c r="AT146" s="245" t="s">
        <v>131</v>
      </c>
      <c r="AU146" s="245" t="s">
        <v>83</v>
      </c>
      <c r="AY146" s="14" t="s">
        <v>129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81</v>
      </c>
      <c r="BK146" s="246">
        <f>ROUND(I146*H146,2)</f>
        <v>0</v>
      </c>
      <c r="BL146" s="14" t="s">
        <v>135</v>
      </c>
      <c r="BM146" s="245" t="s">
        <v>413</v>
      </c>
    </row>
    <row r="147" spans="1:63" s="12" customFormat="1" ht="22.8" customHeight="1">
      <c r="A147" s="12"/>
      <c r="B147" s="217"/>
      <c r="C147" s="218"/>
      <c r="D147" s="219" t="s">
        <v>72</v>
      </c>
      <c r="E147" s="231" t="s">
        <v>165</v>
      </c>
      <c r="F147" s="231" t="s">
        <v>185</v>
      </c>
      <c r="G147" s="218"/>
      <c r="H147" s="218"/>
      <c r="I147" s="221"/>
      <c r="J147" s="232">
        <f>BK147</f>
        <v>0</v>
      </c>
      <c r="K147" s="218"/>
      <c r="L147" s="223"/>
      <c r="M147" s="224"/>
      <c r="N147" s="225"/>
      <c r="O147" s="225"/>
      <c r="P147" s="226">
        <f>SUM(P148:P185)</f>
        <v>0</v>
      </c>
      <c r="Q147" s="225"/>
      <c r="R147" s="226">
        <f>SUM(R148:R185)</f>
        <v>160.8901128</v>
      </c>
      <c r="S147" s="225"/>
      <c r="T147" s="227">
        <f>SUM(T148:T185)</f>
        <v>326.06600000000003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8" t="s">
        <v>81</v>
      </c>
      <c r="AT147" s="229" t="s">
        <v>72</v>
      </c>
      <c r="AU147" s="229" t="s">
        <v>81</v>
      </c>
      <c r="AY147" s="228" t="s">
        <v>129</v>
      </c>
      <c r="BK147" s="230">
        <f>SUM(BK148:BK185)</f>
        <v>0</v>
      </c>
    </row>
    <row r="148" spans="1:65" s="2" customFormat="1" ht="21.75" customHeight="1">
      <c r="A148" s="35"/>
      <c r="B148" s="36"/>
      <c r="C148" s="233" t="s">
        <v>7</v>
      </c>
      <c r="D148" s="233" t="s">
        <v>131</v>
      </c>
      <c r="E148" s="234" t="s">
        <v>187</v>
      </c>
      <c r="F148" s="235" t="s">
        <v>188</v>
      </c>
      <c r="G148" s="236" t="s">
        <v>189</v>
      </c>
      <c r="H148" s="237">
        <v>6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135</v>
      </c>
      <c r="AT148" s="245" t="s">
        <v>131</v>
      </c>
      <c r="AU148" s="245" t="s">
        <v>83</v>
      </c>
      <c r="AY148" s="14" t="s">
        <v>129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81</v>
      </c>
      <c r="BK148" s="246">
        <f>ROUND(I148*H148,2)</f>
        <v>0</v>
      </c>
      <c r="BL148" s="14" t="s">
        <v>135</v>
      </c>
      <c r="BM148" s="245" t="s">
        <v>414</v>
      </c>
    </row>
    <row r="149" spans="1:65" s="2" customFormat="1" ht="21.75" customHeight="1">
      <c r="A149" s="35"/>
      <c r="B149" s="36"/>
      <c r="C149" s="233" t="s">
        <v>217</v>
      </c>
      <c r="D149" s="233" t="s">
        <v>131</v>
      </c>
      <c r="E149" s="234" t="s">
        <v>191</v>
      </c>
      <c r="F149" s="235" t="s">
        <v>192</v>
      </c>
      <c r="G149" s="236" t="s">
        <v>189</v>
      </c>
      <c r="H149" s="237">
        <v>372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135</v>
      </c>
      <c r="AT149" s="245" t="s">
        <v>131</v>
      </c>
      <c r="AU149" s="245" t="s">
        <v>83</v>
      </c>
      <c r="AY149" s="14" t="s">
        <v>129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81</v>
      </c>
      <c r="BK149" s="246">
        <f>ROUND(I149*H149,2)</f>
        <v>0</v>
      </c>
      <c r="BL149" s="14" t="s">
        <v>135</v>
      </c>
      <c r="BM149" s="245" t="s">
        <v>415</v>
      </c>
    </row>
    <row r="150" spans="1:65" s="2" customFormat="1" ht="21.75" customHeight="1">
      <c r="A150" s="35"/>
      <c r="B150" s="36"/>
      <c r="C150" s="233" t="s">
        <v>221</v>
      </c>
      <c r="D150" s="233" t="s">
        <v>131</v>
      </c>
      <c r="E150" s="234" t="s">
        <v>195</v>
      </c>
      <c r="F150" s="235" t="s">
        <v>196</v>
      </c>
      <c r="G150" s="236" t="s">
        <v>189</v>
      </c>
      <c r="H150" s="237">
        <v>18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135</v>
      </c>
      <c r="AT150" s="245" t="s">
        <v>131</v>
      </c>
      <c r="AU150" s="245" t="s">
        <v>83</v>
      </c>
      <c r="AY150" s="14" t="s">
        <v>129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81</v>
      </c>
      <c r="BK150" s="246">
        <f>ROUND(I150*H150,2)</f>
        <v>0</v>
      </c>
      <c r="BL150" s="14" t="s">
        <v>135</v>
      </c>
      <c r="BM150" s="245" t="s">
        <v>416</v>
      </c>
    </row>
    <row r="151" spans="1:65" s="2" customFormat="1" ht="21.75" customHeight="1">
      <c r="A151" s="35"/>
      <c r="B151" s="36"/>
      <c r="C151" s="233" t="s">
        <v>225</v>
      </c>
      <c r="D151" s="233" t="s">
        <v>131</v>
      </c>
      <c r="E151" s="234" t="s">
        <v>199</v>
      </c>
      <c r="F151" s="235" t="s">
        <v>200</v>
      </c>
      <c r="G151" s="236" t="s">
        <v>189</v>
      </c>
      <c r="H151" s="237">
        <v>5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135</v>
      </c>
      <c r="AT151" s="245" t="s">
        <v>131</v>
      </c>
      <c r="AU151" s="245" t="s">
        <v>83</v>
      </c>
      <c r="AY151" s="14" t="s">
        <v>129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81</v>
      </c>
      <c r="BK151" s="246">
        <f>ROUND(I151*H151,2)</f>
        <v>0</v>
      </c>
      <c r="BL151" s="14" t="s">
        <v>135</v>
      </c>
      <c r="BM151" s="245" t="s">
        <v>417</v>
      </c>
    </row>
    <row r="152" spans="1:65" s="2" customFormat="1" ht="21.75" customHeight="1">
      <c r="A152" s="35"/>
      <c r="B152" s="36"/>
      <c r="C152" s="233" t="s">
        <v>229</v>
      </c>
      <c r="D152" s="233" t="s">
        <v>131</v>
      </c>
      <c r="E152" s="234" t="s">
        <v>203</v>
      </c>
      <c r="F152" s="235" t="s">
        <v>204</v>
      </c>
      <c r="G152" s="236" t="s">
        <v>189</v>
      </c>
      <c r="H152" s="237">
        <v>1116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135</v>
      </c>
      <c r="AT152" s="245" t="s">
        <v>131</v>
      </c>
      <c r="AU152" s="245" t="s">
        <v>83</v>
      </c>
      <c r="AY152" s="14" t="s">
        <v>129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81</v>
      </c>
      <c r="BK152" s="246">
        <f>ROUND(I152*H152,2)</f>
        <v>0</v>
      </c>
      <c r="BL152" s="14" t="s">
        <v>135</v>
      </c>
      <c r="BM152" s="245" t="s">
        <v>418</v>
      </c>
    </row>
    <row r="153" spans="1:65" s="2" customFormat="1" ht="21.75" customHeight="1">
      <c r="A153" s="35"/>
      <c r="B153" s="36"/>
      <c r="C153" s="233" t="s">
        <v>234</v>
      </c>
      <c r="D153" s="233" t="s">
        <v>131</v>
      </c>
      <c r="E153" s="234" t="s">
        <v>207</v>
      </c>
      <c r="F153" s="235" t="s">
        <v>208</v>
      </c>
      <c r="G153" s="236" t="s">
        <v>189</v>
      </c>
      <c r="H153" s="237">
        <v>310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135</v>
      </c>
      <c r="AT153" s="245" t="s">
        <v>131</v>
      </c>
      <c r="AU153" s="245" t="s">
        <v>83</v>
      </c>
      <c r="AY153" s="14" t="s">
        <v>129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81</v>
      </c>
      <c r="BK153" s="246">
        <f>ROUND(I153*H153,2)</f>
        <v>0</v>
      </c>
      <c r="BL153" s="14" t="s">
        <v>135</v>
      </c>
      <c r="BM153" s="245" t="s">
        <v>419</v>
      </c>
    </row>
    <row r="154" spans="1:65" s="2" customFormat="1" ht="21.75" customHeight="1">
      <c r="A154" s="35"/>
      <c r="B154" s="36"/>
      <c r="C154" s="233" t="s">
        <v>238</v>
      </c>
      <c r="D154" s="233" t="s">
        <v>131</v>
      </c>
      <c r="E154" s="234" t="s">
        <v>211</v>
      </c>
      <c r="F154" s="235" t="s">
        <v>212</v>
      </c>
      <c r="G154" s="236" t="s">
        <v>189</v>
      </c>
      <c r="H154" s="237">
        <v>2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135</v>
      </c>
      <c r="AT154" s="245" t="s">
        <v>131</v>
      </c>
      <c r="AU154" s="245" t="s">
        <v>83</v>
      </c>
      <c r="AY154" s="14" t="s">
        <v>129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81</v>
      </c>
      <c r="BK154" s="246">
        <f>ROUND(I154*H154,2)</f>
        <v>0</v>
      </c>
      <c r="BL154" s="14" t="s">
        <v>135</v>
      </c>
      <c r="BM154" s="245" t="s">
        <v>420</v>
      </c>
    </row>
    <row r="155" spans="1:65" s="2" customFormat="1" ht="21.75" customHeight="1">
      <c r="A155" s="35"/>
      <c r="B155" s="36"/>
      <c r="C155" s="233" t="s">
        <v>242</v>
      </c>
      <c r="D155" s="233" t="s">
        <v>131</v>
      </c>
      <c r="E155" s="234" t="s">
        <v>214</v>
      </c>
      <c r="F155" s="235" t="s">
        <v>215</v>
      </c>
      <c r="G155" s="236" t="s">
        <v>189</v>
      </c>
      <c r="H155" s="237">
        <v>124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135</v>
      </c>
      <c r="AT155" s="245" t="s">
        <v>131</v>
      </c>
      <c r="AU155" s="245" t="s">
        <v>83</v>
      </c>
      <c r="AY155" s="14" t="s">
        <v>129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81</v>
      </c>
      <c r="BK155" s="246">
        <f>ROUND(I155*H155,2)</f>
        <v>0</v>
      </c>
      <c r="BL155" s="14" t="s">
        <v>135</v>
      </c>
      <c r="BM155" s="245" t="s">
        <v>421</v>
      </c>
    </row>
    <row r="156" spans="1:65" s="2" customFormat="1" ht="21.75" customHeight="1">
      <c r="A156" s="35"/>
      <c r="B156" s="36"/>
      <c r="C156" s="233" t="s">
        <v>246</v>
      </c>
      <c r="D156" s="233" t="s">
        <v>131</v>
      </c>
      <c r="E156" s="234" t="s">
        <v>218</v>
      </c>
      <c r="F156" s="235" t="s">
        <v>219</v>
      </c>
      <c r="G156" s="236" t="s">
        <v>189</v>
      </c>
      <c r="H156" s="237">
        <v>1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135</v>
      </c>
      <c r="AT156" s="245" t="s">
        <v>131</v>
      </c>
      <c r="AU156" s="245" t="s">
        <v>83</v>
      </c>
      <c r="AY156" s="14" t="s">
        <v>129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81</v>
      </c>
      <c r="BK156" s="246">
        <f>ROUND(I156*H156,2)</f>
        <v>0</v>
      </c>
      <c r="BL156" s="14" t="s">
        <v>135</v>
      </c>
      <c r="BM156" s="245" t="s">
        <v>422</v>
      </c>
    </row>
    <row r="157" spans="1:65" s="2" customFormat="1" ht="21.75" customHeight="1">
      <c r="A157" s="35"/>
      <c r="B157" s="36"/>
      <c r="C157" s="233" t="s">
        <v>250</v>
      </c>
      <c r="D157" s="233" t="s">
        <v>131</v>
      </c>
      <c r="E157" s="234" t="s">
        <v>222</v>
      </c>
      <c r="F157" s="235" t="s">
        <v>223</v>
      </c>
      <c r="G157" s="236" t="s">
        <v>189</v>
      </c>
      <c r="H157" s="237">
        <v>1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135</v>
      </c>
      <c r="AT157" s="245" t="s">
        <v>131</v>
      </c>
      <c r="AU157" s="245" t="s">
        <v>83</v>
      </c>
      <c r="AY157" s="14" t="s">
        <v>129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81</v>
      </c>
      <c r="BK157" s="246">
        <f>ROUND(I157*H157,2)</f>
        <v>0</v>
      </c>
      <c r="BL157" s="14" t="s">
        <v>135</v>
      </c>
      <c r="BM157" s="245" t="s">
        <v>423</v>
      </c>
    </row>
    <row r="158" spans="1:65" s="2" customFormat="1" ht="21.75" customHeight="1">
      <c r="A158" s="35"/>
      <c r="B158" s="36"/>
      <c r="C158" s="233" t="s">
        <v>254</v>
      </c>
      <c r="D158" s="233" t="s">
        <v>131</v>
      </c>
      <c r="E158" s="234" t="s">
        <v>226</v>
      </c>
      <c r="F158" s="235" t="s">
        <v>227</v>
      </c>
      <c r="G158" s="236" t="s">
        <v>189</v>
      </c>
      <c r="H158" s="237">
        <v>8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0.0007</v>
      </c>
      <c r="R158" s="243">
        <f>Q158*H158</f>
        <v>0.0056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135</v>
      </c>
      <c r="AT158" s="245" t="s">
        <v>131</v>
      </c>
      <c r="AU158" s="245" t="s">
        <v>83</v>
      </c>
      <c r="AY158" s="14" t="s">
        <v>129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81</v>
      </c>
      <c r="BK158" s="246">
        <f>ROUND(I158*H158,2)</f>
        <v>0</v>
      </c>
      <c r="BL158" s="14" t="s">
        <v>135</v>
      </c>
      <c r="BM158" s="245" t="s">
        <v>424</v>
      </c>
    </row>
    <row r="159" spans="1:65" s="2" customFormat="1" ht="21.75" customHeight="1">
      <c r="A159" s="35"/>
      <c r="B159" s="36"/>
      <c r="C159" s="247" t="s">
        <v>258</v>
      </c>
      <c r="D159" s="247" t="s">
        <v>230</v>
      </c>
      <c r="E159" s="248" t="s">
        <v>231</v>
      </c>
      <c r="F159" s="249" t="s">
        <v>232</v>
      </c>
      <c r="G159" s="250" t="s">
        <v>189</v>
      </c>
      <c r="H159" s="251">
        <v>3</v>
      </c>
      <c r="I159" s="252"/>
      <c r="J159" s="253">
        <f>ROUND(I159*H159,2)</f>
        <v>0</v>
      </c>
      <c r="K159" s="254"/>
      <c r="L159" s="255"/>
      <c r="M159" s="256" t="s">
        <v>1</v>
      </c>
      <c r="N159" s="257" t="s">
        <v>38</v>
      </c>
      <c r="O159" s="88"/>
      <c r="P159" s="243">
        <f>O159*H159</f>
        <v>0</v>
      </c>
      <c r="Q159" s="243">
        <v>0.0025</v>
      </c>
      <c r="R159" s="243">
        <f>Q159*H159</f>
        <v>0.0075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161</v>
      </c>
      <c r="AT159" s="245" t="s">
        <v>230</v>
      </c>
      <c r="AU159" s="245" t="s">
        <v>83</v>
      </c>
      <c r="AY159" s="14" t="s">
        <v>129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81</v>
      </c>
      <c r="BK159" s="246">
        <f>ROUND(I159*H159,2)</f>
        <v>0</v>
      </c>
      <c r="BL159" s="14" t="s">
        <v>135</v>
      </c>
      <c r="BM159" s="245" t="s">
        <v>425</v>
      </c>
    </row>
    <row r="160" spans="1:65" s="2" customFormat="1" ht="21.75" customHeight="1">
      <c r="A160" s="35"/>
      <c r="B160" s="36"/>
      <c r="C160" s="247" t="s">
        <v>262</v>
      </c>
      <c r="D160" s="247" t="s">
        <v>230</v>
      </c>
      <c r="E160" s="248" t="s">
        <v>426</v>
      </c>
      <c r="F160" s="249" t="s">
        <v>427</v>
      </c>
      <c r="G160" s="250" t="s">
        <v>189</v>
      </c>
      <c r="H160" s="251">
        <v>1</v>
      </c>
      <c r="I160" s="252"/>
      <c r="J160" s="253">
        <f>ROUND(I160*H160,2)</f>
        <v>0</v>
      </c>
      <c r="K160" s="254"/>
      <c r="L160" s="255"/>
      <c r="M160" s="256" t="s">
        <v>1</v>
      </c>
      <c r="N160" s="257" t="s">
        <v>38</v>
      </c>
      <c r="O160" s="88"/>
      <c r="P160" s="243">
        <f>O160*H160</f>
        <v>0</v>
      </c>
      <c r="Q160" s="243">
        <v>0.0042</v>
      </c>
      <c r="R160" s="243">
        <f>Q160*H160</f>
        <v>0.0042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161</v>
      </c>
      <c r="AT160" s="245" t="s">
        <v>230</v>
      </c>
      <c r="AU160" s="245" t="s">
        <v>83</v>
      </c>
      <c r="AY160" s="14" t="s">
        <v>129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81</v>
      </c>
      <c r="BK160" s="246">
        <f>ROUND(I160*H160,2)</f>
        <v>0</v>
      </c>
      <c r="BL160" s="14" t="s">
        <v>135</v>
      </c>
      <c r="BM160" s="245" t="s">
        <v>428</v>
      </c>
    </row>
    <row r="161" spans="1:65" s="2" customFormat="1" ht="21.75" customHeight="1">
      <c r="A161" s="35"/>
      <c r="B161" s="36"/>
      <c r="C161" s="247" t="s">
        <v>266</v>
      </c>
      <c r="D161" s="247" t="s">
        <v>230</v>
      </c>
      <c r="E161" s="248" t="s">
        <v>429</v>
      </c>
      <c r="F161" s="249" t="s">
        <v>430</v>
      </c>
      <c r="G161" s="250" t="s">
        <v>189</v>
      </c>
      <c r="H161" s="251">
        <v>2</v>
      </c>
      <c r="I161" s="252"/>
      <c r="J161" s="253">
        <f>ROUND(I161*H161,2)</f>
        <v>0</v>
      </c>
      <c r="K161" s="254"/>
      <c r="L161" s="255"/>
      <c r="M161" s="256" t="s">
        <v>1</v>
      </c>
      <c r="N161" s="257" t="s">
        <v>38</v>
      </c>
      <c r="O161" s="88"/>
      <c r="P161" s="243">
        <f>O161*H161</f>
        <v>0</v>
      </c>
      <c r="Q161" s="243">
        <v>0.0052</v>
      </c>
      <c r="R161" s="243">
        <f>Q161*H161</f>
        <v>0.0104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161</v>
      </c>
      <c r="AT161" s="245" t="s">
        <v>230</v>
      </c>
      <c r="AU161" s="245" t="s">
        <v>83</v>
      </c>
      <c r="AY161" s="14" t="s">
        <v>129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81</v>
      </c>
      <c r="BK161" s="246">
        <f>ROUND(I161*H161,2)</f>
        <v>0</v>
      </c>
      <c r="BL161" s="14" t="s">
        <v>135</v>
      </c>
      <c r="BM161" s="245" t="s">
        <v>431</v>
      </c>
    </row>
    <row r="162" spans="1:65" s="2" customFormat="1" ht="21.75" customHeight="1">
      <c r="A162" s="35"/>
      <c r="B162" s="36"/>
      <c r="C162" s="233" t="s">
        <v>270</v>
      </c>
      <c r="D162" s="233" t="s">
        <v>131</v>
      </c>
      <c r="E162" s="234" t="s">
        <v>432</v>
      </c>
      <c r="F162" s="235" t="s">
        <v>433</v>
      </c>
      <c r="G162" s="236" t="s">
        <v>189</v>
      </c>
      <c r="H162" s="237">
        <v>2</v>
      </c>
      <c r="I162" s="238"/>
      <c r="J162" s="239">
        <f>ROUND(I162*H162,2)</f>
        <v>0</v>
      </c>
      <c r="K162" s="240"/>
      <c r="L162" s="41"/>
      <c r="M162" s="241" t="s">
        <v>1</v>
      </c>
      <c r="N162" s="242" t="s">
        <v>38</v>
      </c>
      <c r="O162" s="88"/>
      <c r="P162" s="243">
        <f>O162*H162</f>
        <v>0</v>
      </c>
      <c r="Q162" s="243">
        <v>0.00105</v>
      </c>
      <c r="R162" s="243">
        <f>Q162*H162</f>
        <v>0.0021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135</v>
      </c>
      <c r="AT162" s="245" t="s">
        <v>131</v>
      </c>
      <c r="AU162" s="245" t="s">
        <v>83</v>
      </c>
      <c r="AY162" s="14" t="s">
        <v>129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81</v>
      </c>
      <c r="BK162" s="246">
        <f>ROUND(I162*H162,2)</f>
        <v>0</v>
      </c>
      <c r="BL162" s="14" t="s">
        <v>135</v>
      </c>
      <c r="BM162" s="245" t="s">
        <v>434</v>
      </c>
    </row>
    <row r="163" spans="1:65" s="2" customFormat="1" ht="21.75" customHeight="1">
      <c r="A163" s="35"/>
      <c r="B163" s="36"/>
      <c r="C163" s="247" t="s">
        <v>274</v>
      </c>
      <c r="D163" s="247" t="s">
        <v>230</v>
      </c>
      <c r="E163" s="248" t="s">
        <v>435</v>
      </c>
      <c r="F163" s="249" t="s">
        <v>436</v>
      </c>
      <c r="G163" s="250" t="s">
        <v>189</v>
      </c>
      <c r="H163" s="251">
        <v>4</v>
      </c>
      <c r="I163" s="252"/>
      <c r="J163" s="253">
        <f>ROUND(I163*H163,2)</f>
        <v>0</v>
      </c>
      <c r="K163" s="254"/>
      <c r="L163" s="255"/>
      <c r="M163" s="256" t="s">
        <v>1</v>
      </c>
      <c r="N163" s="257" t="s">
        <v>38</v>
      </c>
      <c r="O163" s="88"/>
      <c r="P163" s="243">
        <f>O163*H163</f>
        <v>0</v>
      </c>
      <c r="Q163" s="243">
        <v>0.0077</v>
      </c>
      <c r="R163" s="243">
        <f>Q163*H163</f>
        <v>0.0308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161</v>
      </c>
      <c r="AT163" s="245" t="s">
        <v>230</v>
      </c>
      <c r="AU163" s="245" t="s">
        <v>83</v>
      </c>
      <c r="AY163" s="14" t="s">
        <v>129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81</v>
      </c>
      <c r="BK163" s="246">
        <f>ROUND(I163*H163,2)</f>
        <v>0</v>
      </c>
      <c r="BL163" s="14" t="s">
        <v>135</v>
      </c>
      <c r="BM163" s="245" t="s">
        <v>437</v>
      </c>
    </row>
    <row r="164" spans="1:65" s="2" customFormat="1" ht="21.75" customHeight="1">
      <c r="A164" s="35"/>
      <c r="B164" s="36"/>
      <c r="C164" s="233" t="s">
        <v>278</v>
      </c>
      <c r="D164" s="233" t="s">
        <v>131</v>
      </c>
      <c r="E164" s="234" t="s">
        <v>235</v>
      </c>
      <c r="F164" s="235" t="s">
        <v>236</v>
      </c>
      <c r="G164" s="236" t="s">
        <v>189</v>
      </c>
      <c r="H164" s="237">
        <v>9</v>
      </c>
      <c r="I164" s="238"/>
      <c r="J164" s="239">
        <f>ROUND(I164*H164,2)</f>
        <v>0</v>
      </c>
      <c r="K164" s="240"/>
      <c r="L164" s="41"/>
      <c r="M164" s="241" t="s">
        <v>1</v>
      </c>
      <c r="N164" s="242" t="s">
        <v>38</v>
      </c>
      <c r="O164" s="88"/>
      <c r="P164" s="243">
        <f>O164*H164</f>
        <v>0</v>
      </c>
      <c r="Q164" s="243">
        <v>0.10941</v>
      </c>
      <c r="R164" s="243">
        <f>Q164*H164</f>
        <v>0.98469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135</v>
      </c>
      <c r="AT164" s="245" t="s">
        <v>131</v>
      </c>
      <c r="AU164" s="245" t="s">
        <v>83</v>
      </c>
      <c r="AY164" s="14" t="s">
        <v>129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81</v>
      </c>
      <c r="BK164" s="246">
        <f>ROUND(I164*H164,2)</f>
        <v>0</v>
      </c>
      <c r="BL164" s="14" t="s">
        <v>135</v>
      </c>
      <c r="BM164" s="245" t="s">
        <v>438</v>
      </c>
    </row>
    <row r="165" spans="1:65" s="2" customFormat="1" ht="16.5" customHeight="1">
      <c r="A165" s="35"/>
      <c r="B165" s="36"/>
      <c r="C165" s="247" t="s">
        <v>282</v>
      </c>
      <c r="D165" s="247" t="s">
        <v>230</v>
      </c>
      <c r="E165" s="248" t="s">
        <v>239</v>
      </c>
      <c r="F165" s="249" t="s">
        <v>240</v>
      </c>
      <c r="G165" s="250" t="s">
        <v>189</v>
      </c>
      <c r="H165" s="251">
        <v>5</v>
      </c>
      <c r="I165" s="252"/>
      <c r="J165" s="253">
        <f>ROUND(I165*H165,2)</f>
        <v>0</v>
      </c>
      <c r="K165" s="254"/>
      <c r="L165" s="255"/>
      <c r="M165" s="256" t="s">
        <v>1</v>
      </c>
      <c r="N165" s="257" t="s">
        <v>38</v>
      </c>
      <c r="O165" s="88"/>
      <c r="P165" s="243">
        <f>O165*H165</f>
        <v>0</v>
      </c>
      <c r="Q165" s="243">
        <v>0.0061</v>
      </c>
      <c r="R165" s="243">
        <f>Q165*H165</f>
        <v>0.030500000000000003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161</v>
      </c>
      <c r="AT165" s="245" t="s">
        <v>230</v>
      </c>
      <c r="AU165" s="245" t="s">
        <v>83</v>
      </c>
      <c r="AY165" s="14" t="s">
        <v>129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81</v>
      </c>
      <c r="BK165" s="246">
        <f>ROUND(I165*H165,2)</f>
        <v>0</v>
      </c>
      <c r="BL165" s="14" t="s">
        <v>135</v>
      </c>
      <c r="BM165" s="245" t="s">
        <v>439</v>
      </c>
    </row>
    <row r="166" spans="1:65" s="2" customFormat="1" ht="16.5" customHeight="1">
      <c r="A166" s="35"/>
      <c r="B166" s="36"/>
      <c r="C166" s="247" t="s">
        <v>286</v>
      </c>
      <c r="D166" s="247" t="s">
        <v>230</v>
      </c>
      <c r="E166" s="248" t="s">
        <v>440</v>
      </c>
      <c r="F166" s="249" t="s">
        <v>441</v>
      </c>
      <c r="G166" s="250" t="s">
        <v>189</v>
      </c>
      <c r="H166" s="251">
        <v>4</v>
      </c>
      <c r="I166" s="252"/>
      <c r="J166" s="253">
        <f>ROUND(I166*H166,2)</f>
        <v>0</v>
      </c>
      <c r="K166" s="254"/>
      <c r="L166" s="255"/>
      <c r="M166" s="256" t="s">
        <v>1</v>
      </c>
      <c r="N166" s="257" t="s">
        <v>38</v>
      </c>
      <c r="O166" s="88"/>
      <c r="P166" s="243">
        <f>O166*H166</f>
        <v>0</v>
      </c>
      <c r="Q166" s="243">
        <v>0.0061</v>
      </c>
      <c r="R166" s="243">
        <f>Q166*H166</f>
        <v>0.0244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161</v>
      </c>
      <c r="AT166" s="245" t="s">
        <v>230</v>
      </c>
      <c r="AU166" s="245" t="s">
        <v>83</v>
      </c>
      <c r="AY166" s="14" t="s">
        <v>129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81</v>
      </c>
      <c r="BK166" s="246">
        <f>ROUND(I166*H166,2)</f>
        <v>0</v>
      </c>
      <c r="BL166" s="14" t="s">
        <v>135</v>
      </c>
      <c r="BM166" s="245" t="s">
        <v>442</v>
      </c>
    </row>
    <row r="167" spans="1:65" s="2" customFormat="1" ht="16.5" customHeight="1">
      <c r="A167" s="35"/>
      <c r="B167" s="36"/>
      <c r="C167" s="247" t="s">
        <v>290</v>
      </c>
      <c r="D167" s="247" t="s">
        <v>230</v>
      </c>
      <c r="E167" s="248" t="s">
        <v>243</v>
      </c>
      <c r="F167" s="249" t="s">
        <v>244</v>
      </c>
      <c r="G167" s="250" t="s">
        <v>189</v>
      </c>
      <c r="H167" s="251">
        <v>24</v>
      </c>
      <c r="I167" s="252"/>
      <c r="J167" s="253">
        <f>ROUND(I167*H167,2)</f>
        <v>0</v>
      </c>
      <c r="K167" s="254"/>
      <c r="L167" s="255"/>
      <c r="M167" s="256" t="s">
        <v>1</v>
      </c>
      <c r="N167" s="257" t="s">
        <v>38</v>
      </c>
      <c r="O167" s="88"/>
      <c r="P167" s="243">
        <f>O167*H167</f>
        <v>0</v>
      </c>
      <c r="Q167" s="243">
        <v>0.00035</v>
      </c>
      <c r="R167" s="243">
        <f>Q167*H167</f>
        <v>0.0084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161</v>
      </c>
      <c r="AT167" s="245" t="s">
        <v>230</v>
      </c>
      <c r="AU167" s="245" t="s">
        <v>83</v>
      </c>
      <c r="AY167" s="14" t="s">
        <v>129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81</v>
      </c>
      <c r="BK167" s="246">
        <f>ROUND(I167*H167,2)</f>
        <v>0</v>
      </c>
      <c r="BL167" s="14" t="s">
        <v>135</v>
      </c>
      <c r="BM167" s="245" t="s">
        <v>443</v>
      </c>
    </row>
    <row r="168" spans="1:65" s="2" customFormat="1" ht="16.5" customHeight="1">
      <c r="A168" s="35"/>
      <c r="B168" s="36"/>
      <c r="C168" s="247" t="s">
        <v>294</v>
      </c>
      <c r="D168" s="247" t="s">
        <v>230</v>
      </c>
      <c r="E168" s="248" t="s">
        <v>247</v>
      </c>
      <c r="F168" s="249" t="s">
        <v>248</v>
      </c>
      <c r="G168" s="250" t="s">
        <v>189</v>
      </c>
      <c r="H168" s="251">
        <v>9</v>
      </c>
      <c r="I168" s="252"/>
      <c r="J168" s="253">
        <f>ROUND(I168*H168,2)</f>
        <v>0</v>
      </c>
      <c r="K168" s="254"/>
      <c r="L168" s="255"/>
      <c r="M168" s="256" t="s">
        <v>1</v>
      </c>
      <c r="N168" s="257" t="s">
        <v>38</v>
      </c>
      <c r="O168" s="88"/>
      <c r="P168" s="243">
        <f>O168*H168</f>
        <v>0</v>
      </c>
      <c r="Q168" s="243">
        <v>0.0001</v>
      </c>
      <c r="R168" s="243">
        <f>Q168*H168</f>
        <v>0.0009000000000000001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161</v>
      </c>
      <c r="AT168" s="245" t="s">
        <v>230</v>
      </c>
      <c r="AU168" s="245" t="s">
        <v>83</v>
      </c>
      <c r="AY168" s="14" t="s">
        <v>129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81</v>
      </c>
      <c r="BK168" s="246">
        <f>ROUND(I168*H168,2)</f>
        <v>0</v>
      </c>
      <c r="BL168" s="14" t="s">
        <v>135</v>
      </c>
      <c r="BM168" s="245" t="s">
        <v>444</v>
      </c>
    </row>
    <row r="169" spans="1:65" s="2" customFormat="1" ht="21.75" customHeight="1">
      <c r="A169" s="35"/>
      <c r="B169" s="36"/>
      <c r="C169" s="233" t="s">
        <v>298</v>
      </c>
      <c r="D169" s="233" t="s">
        <v>131</v>
      </c>
      <c r="E169" s="234" t="s">
        <v>251</v>
      </c>
      <c r="F169" s="235" t="s">
        <v>252</v>
      </c>
      <c r="G169" s="236" t="s">
        <v>146</v>
      </c>
      <c r="H169" s="237">
        <v>1065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8E-05</v>
      </c>
      <c r="R169" s="243">
        <f>Q169*H169</f>
        <v>0.08520000000000001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135</v>
      </c>
      <c r="AT169" s="245" t="s">
        <v>131</v>
      </c>
      <c r="AU169" s="245" t="s">
        <v>83</v>
      </c>
      <c r="AY169" s="14" t="s">
        <v>129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81</v>
      </c>
      <c r="BK169" s="246">
        <f>ROUND(I169*H169,2)</f>
        <v>0</v>
      </c>
      <c r="BL169" s="14" t="s">
        <v>135</v>
      </c>
      <c r="BM169" s="245" t="s">
        <v>445</v>
      </c>
    </row>
    <row r="170" spans="1:65" s="2" customFormat="1" ht="21.75" customHeight="1">
      <c r="A170" s="35"/>
      <c r="B170" s="36"/>
      <c r="C170" s="233" t="s">
        <v>302</v>
      </c>
      <c r="D170" s="233" t="s">
        <v>131</v>
      </c>
      <c r="E170" s="234" t="s">
        <v>255</v>
      </c>
      <c r="F170" s="235" t="s">
        <v>256</v>
      </c>
      <c r="G170" s="236" t="s">
        <v>146</v>
      </c>
      <c r="H170" s="237">
        <v>25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3E-05</v>
      </c>
      <c r="R170" s="243">
        <f>Q170*H170</f>
        <v>0.00075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135</v>
      </c>
      <c r="AT170" s="245" t="s">
        <v>131</v>
      </c>
      <c r="AU170" s="245" t="s">
        <v>83</v>
      </c>
      <c r="AY170" s="14" t="s">
        <v>129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81</v>
      </c>
      <c r="BK170" s="246">
        <f>ROUND(I170*H170,2)</f>
        <v>0</v>
      </c>
      <c r="BL170" s="14" t="s">
        <v>135</v>
      </c>
      <c r="BM170" s="245" t="s">
        <v>446</v>
      </c>
    </row>
    <row r="171" spans="1:65" s="2" customFormat="1" ht="21.75" customHeight="1">
      <c r="A171" s="35"/>
      <c r="B171" s="36"/>
      <c r="C171" s="233" t="s">
        <v>308</v>
      </c>
      <c r="D171" s="233" t="s">
        <v>131</v>
      </c>
      <c r="E171" s="234" t="s">
        <v>259</v>
      </c>
      <c r="F171" s="235" t="s">
        <v>260</v>
      </c>
      <c r="G171" s="236" t="s">
        <v>146</v>
      </c>
      <c r="H171" s="237">
        <v>1065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0.00033</v>
      </c>
      <c r="R171" s="243">
        <f>Q171*H171</f>
        <v>0.35145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135</v>
      </c>
      <c r="AT171" s="245" t="s">
        <v>131</v>
      </c>
      <c r="AU171" s="245" t="s">
        <v>83</v>
      </c>
      <c r="AY171" s="14" t="s">
        <v>129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81</v>
      </c>
      <c r="BK171" s="246">
        <f>ROUND(I171*H171,2)</f>
        <v>0</v>
      </c>
      <c r="BL171" s="14" t="s">
        <v>135</v>
      </c>
      <c r="BM171" s="245" t="s">
        <v>447</v>
      </c>
    </row>
    <row r="172" spans="1:65" s="2" customFormat="1" ht="21.75" customHeight="1">
      <c r="A172" s="35"/>
      <c r="B172" s="36"/>
      <c r="C172" s="233" t="s">
        <v>313</v>
      </c>
      <c r="D172" s="233" t="s">
        <v>131</v>
      </c>
      <c r="E172" s="234" t="s">
        <v>263</v>
      </c>
      <c r="F172" s="235" t="s">
        <v>264</v>
      </c>
      <c r="G172" s="236" t="s">
        <v>146</v>
      </c>
      <c r="H172" s="237">
        <v>25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0.00011</v>
      </c>
      <c r="R172" s="243">
        <f>Q172*H172</f>
        <v>0.0027500000000000003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135</v>
      </c>
      <c r="AT172" s="245" t="s">
        <v>131</v>
      </c>
      <c r="AU172" s="245" t="s">
        <v>83</v>
      </c>
      <c r="AY172" s="14" t="s">
        <v>129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81</v>
      </c>
      <c r="BK172" s="246">
        <f>ROUND(I172*H172,2)</f>
        <v>0</v>
      </c>
      <c r="BL172" s="14" t="s">
        <v>135</v>
      </c>
      <c r="BM172" s="245" t="s">
        <v>448</v>
      </c>
    </row>
    <row r="173" spans="1:65" s="2" customFormat="1" ht="21.75" customHeight="1">
      <c r="A173" s="35"/>
      <c r="B173" s="36"/>
      <c r="C173" s="233" t="s">
        <v>317</v>
      </c>
      <c r="D173" s="233" t="s">
        <v>131</v>
      </c>
      <c r="E173" s="234" t="s">
        <v>267</v>
      </c>
      <c r="F173" s="235" t="s">
        <v>268</v>
      </c>
      <c r="G173" s="236" t="s">
        <v>146</v>
      </c>
      <c r="H173" s="237">
        <v>170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0.08088</v>
      </c>
      <c r="R173" s="243">
        <f>Q173*H173</f>
        <v>13.7496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135</v>
      </c>
      <c r="AT173" s="245" t="s">
        <v>131</v>
      </c>
      <c r="AU173" s="245" t="s">
        <v>83</v>
      </c>
      <c r="AY173" s="14" t="s">
        <v>129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81</v>
      </c>
      <c r="BK173" s="246">
        <f>ROUND(I173*H173,2)</f>
        <v>0</v>
      </c>
      <c r="BL173" s="14" t="s">
        <v>135</v>
      </c>
      <c r="BM173" s="245" t="s">
        <v>449</v>
      </c>
    </row>
    <row r="174" spans="1:65" s="2" customFormat="1" ht="16.5" customHeight="1">
      <c r="A174" s="35"/>
      <c r="B174" s="36"/>
      <c r="C174" s="247" t="s">
        <v>321</v>
      </c>
      <c r="D174" s="247" t="s">
        <v>230</v>
      </c>
      <c r="E174" s="248" t="s">
        <v>271</v>
      </c>
      <c r="F174" s="249" t="s">
        <v>272</v>
      </c>
      <c r="G174" s="250" t="s">
        <v>146</v>
      </c>
      <c r="H174" s="251">
        <v>170</v>
      </c>
      <c r="I174" s="252"/>
      <c r="J174" s="253">
        <f>ROUND(I174*H174,2)</f>
        <v>0</v>
      </c>
      <c r="K174" s="254"/>
      <c r="L174" s="255"/>
      <c r="M174" s="256" t="s">
        <v>1</v>
      </c>
      <c r="N174" s="257" t="s">
        <v>38</v>
      </c>
      <c r="O174" s="88"/>
      <c r="P174" s="243">
        <f>O174*H174</f>
        <v>0</v>
      </c>
      <c r="Q174" s="243">
        <v>0.046</v>
      </c>
      <c r="R174" s="243">
        <f>Q174*H174</f>
        <v>7.82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161</v>
      </c>
      <c r="AT174" s="245" t="s">
        <v>230</v>
      </c>
      <c r="AU174" s="245" t="s">
        <v>83</v>
      </c>
      <c r="AY174" s="14" t="s">
        <v>129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81</v>
      </c>
      <c r="BK174" s="246">
        <f>ROUND(I174*H174,2)</f>
        <v>0</v>
      </c>
      <c r="BL174" s="14" t="s">
        <v>135</v>
      </c>
      <c r="BM174" s="245" t="s">
        <v>450</v>
      </c>
    </row>
    <row r="175" spans="1:65" s="2" customFormat="1" ht="16.5" customHeight="1">
      <c r="A175" s="35"/>
      <c r="B175" s="36"/>
      <c r="C175" s="233" t="s">
        <v>325</v>
      </c>
      <c r="D175" s="233" t="s">
        <v>131</v>
      </c>
      <c r="E175" s="234" t="s">
        <v>275</v>
      </c>
      <c r="F175" s="235" t="s">
        <v>276</v>
      </c>
      <c r="G175" s="236" t="s">
        <v>146</v>
      </c>
      <c r="H175" s="237">
        <v>1090</v>
      </c>
      <c r="I175" s="238"/>
      <c r="J175" s="239">
        <f>ROUND(I175*H175,2)</f>
        <v>0</v>
      </c>
      <c r="K175" s="240"/>
      <c r="L175" s="41"/>
      <c r="M175" s="241" t="s">
        <v>1</v>
      </c>
      <c r="N175" s="242" t="s">
        <v>38</v>
      </c>
      <c r="O175" s="88"/>
      <c r="P175" s="243">
        <f>O175*H175</f>
        <v>0</v>
      </c>
      <c r="Q175" s="243">
        <v>0</v>
      </c>
      <c r="R175" s="243">
        <f>Q175*H175</f>
        <v>0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135</v>
      </c>
      <c r="AT175" s="245" t="s">
        <v>131</v>
      </c>
      <c r="AU175" s="245" t="s">
        <v>83</v>
      </c>
      <c r="AY175" s="14" t="s">
        <v>129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81</v>
      </c>
      <c r="BK175" s="246">
        <f>ROUND(I175*H175,2)</f>
        <v>0</v>
      </c>
      <c r="BL175" s="14" t="s">
        <v>135</v>
      </c>
      <c r="BM175" s="245" t="s">
        <v>451</v>
      </c>
    </row>
    <row r="176" spans="1:65" s="2" customFormat="1" ht="21.75" customHeight="1">
      <c r="A176" s="35"/>
      <c r="B176" s="36"/>
      <c r="C176" s="233" t="s">
        <v>331</v>
      </c>
      <c r="D176" s="233" t="s">
        <v>131</v>
      </c>
      <c r="E176" s="234" t="s">
        <v>279</v>
      </c>
      <c r="F176" s="235" t="s">
        <v>280</v>
      </c>
      <c r="G176" s="236" t="s">
        <v>146</v>
      </c>
      <c r="H176" s="237">
        <v>226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0.1554</v>
      </c>
      <c r="R176" s="243">
        <f>Q176*H176</f>
        <v>35.120400000000004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135</v>
      </c>
      <c r="AT176" s="245" t="s">
        <v>131</v>
      </c>
      <c r="AU176" s="245" t="s">
        <v>83</v>
      </c>
      <c r="AY176" s="14" t="s">
        <v>129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81</v>
      </c>
      <c r="BK176" s="246">
        <f>ROUND(I176*H176,2)</f>
        <v>0</v>
      </c>
      <c r="BL176" s="14" t="s">
        <v>135</v>
      </c>
      <c r="BM176" s="245" t="s">
        <v>452</v>
      </c>
    </row>
    <row r="177" spans="1:65" s="2" customFormat="1" ht="16.5" customHeight="1">
      <c r="A177" s="35"/>
      <c r="B177" s="36"/>
      <c r="C177" s="247" t="s">
        <v>335</v>
      </c>
      <c r="D177" s="247" t="s">
        <v>230</v>
      </c>
      <c r="E177" s="248" t="s">
        <v>283</v>
      </c>
      <c r="F177" s="249" t="s">
        <v>284</v>
      </c>
      <c r="G177" s="250" t="s">
        <v>146</v>
      </c>
      <c r="H177" s="251">
        <v>248.6</v>
      </c>
      <c r="I177" s="252"/>
      <c r="J177" s="253">
        <f>ROUND(I177*H177,2)</f>
        <v>0</v>
      </c>
      <c r="K177" s="254"/>
      <c r="L177" s="255"/>
      <c r="M177" s="256" t="s">
        <v>1</v>
      </c>
      <c r="N177" s="257" t="s">
        <v>38</v>
      </c>
      <c r="O177" s="88"/>
      <c r="P177" s="243">
        <f>O177*H177</f>
        <v>0</v>
      </c>
      <c r="Q177" s="243">
        <v>0.085</v>
      </c>
      <c r="R177" s="243">
        <f>Q177*H177</f>
        <v>21.131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161</v>
      </c>
      <c r="AT177" s="245" t="s">
        <v>230</v>
      </c>
      <c r="AU177" s="245" t="s">
        <v>83</v>
      </c>
      <c r="AY177" s="14" t="s">
        <v>129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81</v>
      </c>
      <c r="BK177" s="246">
        <f>ROUND(I177*H177,2)</f>
        <v>0</v>
      </c>
      <c r="BL177" s="14" t="s">
        <v>135</v>
      </c>
      <c r="BM177" s="245" t="s">
        <v>453</v>
      </c>
    </row>
    <row r="178" spans="1:65" s="2" customFormat="1" ht="21.75" customHeight="1">
      <c r="A178" s="35"/>
      <c r="B178" s="36"/>
      <c r="C178" s="233" t="s">
        <v>341</v>
      </c>
      <c r="D178" s="233" t="s">
        <v>131</v>
      </c>
      <c r="E178" s="234" t="s">
        <v>454</v>
      </c>
      <c r="F178" s="235" t="s">
        <v>455</v>
      </c>
      <c r="G178" s="236" t="s">
        <v>189</v>
      </c>
      <c r="H178" s="237">
        <v>13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6.26155</v>
      </c>
      <c r="R178" s="243">
        <f>Q178*H178</f>
        <v>81.40015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135</v>
      </c>
      <c r="AT178" s="245" t="s">
        <v>131</v>
      </c>
      <c r="AU178" s="245" t="s">
        <v>83</v>
      </c>
      <c r="AY178" s="14" t="s">
        <v>129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81</v>
      </c>
      <c r="BK178" s="246">
        <f>ROUND(I178*H178,2)</f>
        <v>0</v>
      </c>
      <c r="BL178" s="14" t="s">
        <v>135</v>
      </c>
      <c r="BM178" s="245" t="s">
        <v>456</v>
      </c>
    </row>
    <row r="179" spans="1:65" s="2" customFormat="1" ht="21.75" customHeight="1">
      <c r="A179" s="35"/>
      <c r="B179" s="36"/>
      <c r="C179" s="233" t="s">
        <v>346</v>
      </c>
      <c r="D179" s="233" t="s">
        <v>131</v>
      </c>
      <c r="E179" s="234" t="s">
        <v>457</v>
      </c>
      <c r="F179" s="235" t="s">
        <v>458</v>
      </c>
      <c r="G179" s="236" t="s">
        <v>146</v>
      </c>
      <c r="H179" s="237">
        <v>56</v>
      </c>
      <c r="I179" s="238"/>
      <c r="J179" s="239">
        <f>ROUND(I179*H179,2)</f>
        <v>0</v>
      </c>
      <c r="K179" s="240"/>
      <c r="L179" s="41"/>
      <c r="M179" s="241" t="s">
        <v>1</v>
      </c>
      <c r="N179" s="242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135</v>
      </c>
      <c r="AT179" s="245" t="s">
        <v>131</v>
      </c>
      <c r="AU179" s="245" t="s">
        <v>83</v>
      </c>
      <c r="AY179" s="14" t="s">
        <v>129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81</v>
      </c>
      <c r="BK179" s="246">
        <f>ROUND(I179*H179,2)</f>
        <v>0</v>
      </c>
      <c r="BL179" s="14" t="s">
        <v>135</v>
      </c>
      <c r="BM179" s="245" t="s">
        <v>459</v>
      </c>
    </row>
    <row r="180" spans="1:65" s="2" customFormat="1" ht="21.75" customHeight="1">
      <c r="A180" s="35"/>
      <c r="B180" s="36"/>
      <c r="C180" s="247" t="s">
        <v>350</v>
      </c>
      <c r="D180" s="247" t="s">
        <v>230</v>
      </c>
      <c r="E180" s="248" t="s">
        <v>460</v>
      </c>
      <c r="F180" s="249" t="s">
        <v>461</v>
      </c>
      <c r="G180" s="250" t="s">
        <v>146</v>
      </c>
      <c r="H180" s="251">
        <v>56.84</v>
      </c>
      <c r="I180" s="252"/>
      <c r="J180" s="253">
        <f>ROUND(I180*H180,2)</f>
        <v>0</v>
      </c>
      <c r="K180" s="254"/>
      <c r="L180" s="255"/>
      <c r="M180" s="256" t="s">
        <v>1</v>
      </c>
      <c r="N180" s="257" t="s">
        <v>38</v>
      </c>
      <c r="O180" s="88"/>
      <c r="P180" s="243">
        <f>O180*H180</f>
        <v>0</v>
      </c>
      <c r="Q180" s="243">
        <v>0.00167</v>
      </c>
      <c r="R180" s="243">
        <f>Q180*H180</f>
        <v>0.0949228</v>
      </c>
      <c r="S180" s="243">
        <v>0</v>
      </c>
      <c r="T180" s="24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161</v>
      </c>
      <c r="AT180" s="245" t="s">
        <v>230</v>
      </c>
      <c r="AU180" s="245" t="s">
        <v>83</v>
      </c>
      <c r="AY180" s="14" t="s">
        <v>129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81</v>
      </c>
      <c r="BK180" s="246">
        <f>ROUND(I180*H180,2)</f>
        <v>0</v>
      </c>
      <c r="BL180" s="14" t="s">
        <v>135</v>
      </c>
      <c r="BM180" s="245" t="s">
        <v>462</v>
      </c>
    </row>
    <row r="181" spans="1:65" s="2" customFormat="1" ht="21.75" customHeight="1">
      <c r="A181" s="35"/>
      <c r="B181" s="36"/>
      <c r="C181" s="233" t="s">
        <v>354</v>
      </c>
      <c r="D181" s="233" t="s">
        <v>131</v>
      </c>
      <c r="E181" s="234" t="s">
        <v>295</v>
      </c>
      <c r="F181" s="235" t="s">
        <v>296</v>
      </c>
      <c r="G181" s="236" t="s">
        <v>146</v>
      </c>
      <c r="H181" s="237">
        <v>40</v>
      </c>
      <c r="I181" s="238"/>
      <c r="J181" s="239">
        <f>ROUND(I181*H181,2)</f>
        <v>0</v>
      </c>
      <c r="K181" s="240"/>
      <c r="L181" s="41"/>
      <c r="M181" s="241" t="s">
        <v>1</v>
      </c>
      <c r="N181" s="242" t="s">
        <v>38</v>
      </c>
      <c r="O181" s="88"/>
      <c r="P181" s="243">
        <f>O181*H181</f>
        <v>0</v>
      </c>
      <c r="Q181" s="243">
        <v>0</v>
      </c>
      <c r="R181" s="243">
        <f>Q181*H181</f>
        <v>0</v>
      </c>
      <c r="S181" s="243">
        <v>0</v>
      </c>
      <c r="T181" s="24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5" t="s">
        <v>135</v>
      </c>
      <c r="AT181" s="245" t="s">
        <v>131</v>
      </c>
      <c r="AU181" s="245" t="s">
        <v>83</v>
      </c>
      <c r="AY181" s="14" t="s">
        <v>129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4" t="s">
        <v>81</v>
      </c>
      <c r="BK181" s="246">
        <f>ROUND(I181*H181,2)</f>
        <v>0</v>
      </c>
      <c r="BL181" s="14" t="s">
        <v>135</v>
      </c>
      <c r="BM181" s="245" t="s">
        <v>463</v>
      </c>
    </row>
    <row r="182" spans="1:65" s="2" customFormat="1" ht="21.75" customHeight="1">
      <c r="A182" s="35"/>
      <c r="B182" s="36"/>
      <c r="C182" s="233" t="s">
        <v>358</v>
      </c>
      <c r="D182" s="233" t="s">
        <v>131</v>
      </c>
      <c r="E182" s="234" t="s">
        <v>299</v>
      </c>
      <c r="F182" s="235" t="s">
        <v>300</v>
      </c>
      <c r="G182" s="236" t="s">
        <v>146</v>
      </c>
      <c r="H182" s="237">
        <v>40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0.00061</v>
      </c>
      <c r="R182" s="243">
        <f>Q182*H182</f>
        <v>0.024399999999999998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135</v>
      </c>
      <c r="AT182" s="245" t="s">
        <v>131</v>
      </c>
      <c r="AU182" s="245" t="s">
        <v>83</v>
      </c>
      <c r="AY182" s="14" t="s">
        <v>129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81</v>
      </c>
      <c r="BK182" s="246">
        <f>ROUND(I182*H182,2)</f>
        <v>0</v>
      </c>
      <c r="BL182" s="14" t="s">
        <v>135</v>
      </c>
      <c r="BM182" s="245" t="s">
        <v>464</v>
      </c>
    </row>
    <row r="183" spans="1:65" s="2" customFormat="1" ht="21.75" customHeight="1">
      <c r="A183" s="35"/>
      <c r="B183" s="36"/>
      <c r="C183" s="233" t="s">
        <v>362</v>
      </c>
      <c r="D183" s="233" t="s">
        <v>131</v>
      </c>
      <c r="E183" s="234" t="s">
        <v>465</v>
      </c>
      <c r="F183" s="235" t="s">
        <v>466</v>
      </c>
      <c r="G183" s="236" t="s">
        <v>146</v>
      </c>
      <c r="H183" s="237">
        <v>820</v>
      </c>
      <c r="I183" s="238"/>
      <c r="J183" s="239">
        <f>ROUND(I183*H183,2)</f>
        <v>0</v>
      </c>
      <c r="K183" s="240"/>
      <c r="L183" s="41"/>
      <c r="M183" s="241" t="s">
        <v>1</v>
      </c>
      <c r="N183" s="242" t="s">
        <v>38</v>
      </c>
      <c r="O183" s="88"/>
      <c r="P183" s="243">
        <f>O183*H183</f>
        <v>0</v>
      </c>
      <c r="Q183" s="243">
        <v>0</v>
      </c>
      <c r="R183" s="243">
        <f>Q183*H183</f>
        <v>0</v>
      </c>
      <c r="S183" s="243">
        <v>0.324</v>
      </c>
      <c r="T183" s="244">
        <f>S183*H183</f>
        <v>265.68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135</v>
      </c>
      <c r="AT183" s="245" t="s">
        <v>131</v>
      </c>
      <c r="AU183" s="245" t="s">
        <v>83</v>
      </c>
      <c r="AY183" s="14" t="s">
        <v>129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4" t="s">
        <v>81</v>
      </c>
      <c r="BK183" s="246">
        <f>ROUND(I183*H183,2)</f>
        <v>0</v>
      </c>
      <c r="BL183" s="14" t="s">
        <v>135</v>
      </c>
      <c r="BM183" s="245" t="s">
        <v>467</v>
      </c>
    </row>
    <row r="184" spans="1:65" s="2" customFormat="1" ht="16.5" customHeight="1">
      <c r="A184" s="35"/>
      <c r="B184" s="36"/>
      <c r="C184" s="233" t="s">
        <v>366</v>
      </c>
      <c r="D184" s="233" t="s">
        <v>131</v>
      </c>
      <c r="E184" s="234" t="s">
        <v>303</v>
      </c>
      <c r="F184" s="235" t="s">
        <v>304</v>
      </c>
      <c r="G184" s="236" t="s">
        <v>134</v>
      </c>
      <c r="H184" s="237">
        <v>476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0.126</v>
      </c>
      <c r="T184" s="244">
        <f>S184*H184</f>
        <v>59.976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135</v>
      </c>
      <c r="AT184" s="245" t="s">
        <v>131</v>
      </c>
      <c r="AU184" s="245" t="s">
        <v>83</v>
      </c>
      <c r="AY184" s="14" t="s">
        <v>129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81</v>
      </c>
      <c r="BK184" s="246">
        <f>ROUND(I184*H184,2)</f>
        <v>0</v>
      </c>
      <c r="BL184" s="14" t="s">
        <v>135</v>
      </c>
      <c r="BM184" s="245" t="s">
        <v>468</v>
      </c>
    </row>
    <row r="185" spans="1:65" s="2" customFormat="1" ht="21.75" customHeight="1">
      <c r="A185" s="35"/>
      <c r="B185" s="36"/>
      <c r="C185" s="233" t="s">
        <v>370</v>
      </c>
      <c r="D185" s="233" t="s">
        <v>131</v>
      </c>
      <c r="E185" s="234" t="s">
        <v>469</v>
      </c>
      <c r="F185" s="235" t="s">
        <v>470</v>
      </c>
      <c r="G185" s="236" t="s">
        <v>189</v>
      </c>
      <c r="H185" s="237">
        <v>5</v>
      </c>
      <c r="I185" s="238"/>
      <c r="J185" s="239">
        <f>ROUND(I185*H185,2)</f>
        <v>0</v>
      </c>
      <c r="K185" s="240"/>
      <c r="L185" s="41"/>
      <c r="M185" s="241" t="s">
        <v>1</v>
      </c>
      <c r="N185" s="242" t="s">
        <v>38</v>
      </c>
      <c r="O185" s="88"/>
      <c r="P185" s="243">
        <f>O185*H185</f>
        <v>0</v>
      </c>
      <c r="Q185" s="243">
        <v>0</v>
      </c>
      <c r="R185" s="243">
        <f>Q185*H185</f>
        <v>0</v>
      </c>
      <c r="S185" s="243">
        <v>0.082</v>
      </c>
      <c r="T185" s="244">
        <f>S185*H185</f>
        <v>0.41000000000000003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135</v>
      </c>
      <c r="AT185" s="245" t="s">
        <v>131</v>
      </c>
      <c r="AU185" s="245" t="s">
        <v>83</v>
      </c>
      <c r="AY185" s="14" t="s">
        <v>129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4" t="s">
        <v>81</v>
      </c>
      <c r="BK185" s="246">
        <f>ROUND(I185*H185,2)</f>
        <v>0</v>
      </c>
      <c r="BL185" s="14" t="s">
        <v>135</v>
      </c>
      <c r="BM185" s="245" t="s">
        <v>471</v>
      </c>
    </row>
    <row r="186" spans="1:63" s="12" customFormat="1" ht="22.8" customHeight="1">
      <c r="A186" s="12"/>
      <c r="B186" s="217"/>
      <c r="C186" s="218"/>
      <c r="D186" s="219" t="s">
        <v>72</v>
      </c>
      <c r="E186" s="231" t="s">
        <v>306</v>
      </c>
      <c r="F186" s="231" t="s">
        <v>307</v>
      </c>
      <c r="G186" s="218"/>
      <c r="H186" s="218"/>
      <c r="I186" s="221"/>
      <c r="J186" s="232">
        <f>BK186</f>
        <v>0</v>
      </c>
      <c r="K186" s="218"/>
      <c r="L186" s="223"/>
      <c r="M186" s="224"/>
      <c r="N186" s="225"/>
      <c r="O186" s="225"/>
      <c r="P186" s="226">
        <f>SUM(P187:P190)</f>
        <v>0</v>
      </c>
      <c r="Q186" s="225"/>
      <c r="R186" s="226">
        <f>SUM(R187:R190)</f>
        <v>0</v>
      </c>
      <c r="S186" s="225"/>
      <c r="T186" s="227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8" t="s">
        <v>81</v>
      </c>
      <c r="AT186" s="229" t="s">
        <v>72</v>
      </c>
      <c r="AU186" s="229" t="s">
        <v>81</v>
      </c>
      <c r="AY186" s="228" t="s">
        <v>129</v>
      </c>
      <c r="BK186" s="230">
        <f>SUM(BK187:BK190)</f>
        <v>0</v>
      </c>
    </row>
    <row r="187" spans="1:65" s="2" customFormat="1" ht="16.5" customHeight="1">
      <c r="A187" s="35"/>
      <c r="B187" s="36"/>
      <c r="C187" s="233" t="s">
        <v>472</v>
      </c>
      <c r="D187" s="233" t="s">
        <v>131</v>
      </c>
      <c r="E187" s="234" t="s">
        <v>309</v>
      </c>
      <c r="F187" s="235" t="s">
        <v>310</v>
      </c>
      <c r="G187" s="236" t="s">
        <v>311</v>
      </c>
      <c r="H187" s="237">
        <v>2600.813</v>
      </c>
      <c r="I187" s="238"/>
      <c r="J187" s="239">
        <f>ROUND(I187*H187,2)</f>
        <v>0</v>
      </c>
      <c r="K187" s="240"/>
      <c r="L187" s="41"/>
      <c r="M187" s="241" t="s">
        <v>1</v>
      </c>
      <c r="N187" s="242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135</v>
      </c>
      <c r="AT187" s="245" t="s">
        <v>131</v>
      </c>
      <c r="AU187" s="245" t="s">
        <v>83</v>
      </c>
      <c r="AY187" s="14" t="s">
        <v>129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81</v>
      </c>
      <c r="BK187" s="246">
        <f>ROUND(I187*H187,2)</f>
        <v>0</v>
      </c>
      <c r="BL187" s="14" t="s">
        <v>135</v>
      </c>
      <c r="BM187" s="245" t="s">
        <v>473</v>
      </c>
    </row>
    <row r="188" spans="1:65" s="2" customFormat="1" ht="21.75" customHeight="1">
      <c r="A188" s="35"/>
      <c r="B188" s="36"/>
      <c r="C188" s="233" t="s">
        <v>474</v>
      </c>
      <c r="D188" s="233" t="s">
        <v>131</v>
      </c>
      <c r="E188" s="234" t="s">
        <v>314</v>
      </c>
      <c r="F188" s="235" t="s">
        <v>315</v>
      </c>
      <c r="G188" s="236" t="s">
        <v>311</v>
      </c>
      <c r="H188" s="237">
        <v>49415.447</v>
      </c>
      <c r="I188" s="238"/>
      <c r="J188" s="239">
        <f>ROUND(I188*H188,2)</f>
        <v>0</v>
      </c>
      <c r="K188" s="240"/>
      <c r="L188" s="41"/>
      <c r="M188" s="241" t="s">
        <v>1</v>
      </c>
      <c r="N188" s="242" t="s">
        <v>38</v>
      </c>
      <c r="O188" s="88"/>
      <c r="P188" s="243">
        <f>O188*H188</f>
        <v>0</v>
      </c>
      <c r="Q188" s="243">
        <v>0</v>
      </c>
      <c r="R188" s="243">
        <f>Q188*H188</f>
        <v>0</v>
      </c>
      <c r="S188" s="243">
        <v>0</v>
      </c>
      <c r="T188" s="24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5" t="s">
        <v>135</v>
      </c>
      <c r="AT188" s="245" t="s">
        <v>131</v>
      </c>
      <c r="AU188" s="245" t="s">
        <v>83</v>
      </c>
      <c r="AY188" s="14" t="s">
        <v>129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4" t="s">
        <v>81</v>
      </c>
      <c r="BK188" s="246">
        <f>ROUND(I188*H188,2)</f>
        <v>0</v>
      </c>
      <c r="BL188" s="14" t="s">
        <v>135</v>
      </c>
      <c r="BM188" s="245" t="s">
        <v>475</v>
      </c>
    </row>
    <row r="189" spans="1:65" s="2" customFormat="1" ht="21.75" customHeight="1">
      <c r="A189" s="35"/>
      <c r="B189" s="36"/>
      <c r="C189" s="233" t="s">
        <v>476</v>
      </c>
      <c r="D189" s="233" t="s">
        <v>131</v>
      </c>
      <c r="E189" s="234" t="s">
        <v>477</v>
      </c>
      <c r="F189" s="235" t="s">
        <v>327</v>
      </c>
      <c r="G189" s="236" t="s">
        <v>311</v>
      </c>
      <c r="H189" s="237">
        <v>1063.168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135</v>
      </c>
      <c r="AT189" s="245" t="s">
        <v>131</v>
      </c>
      <c r="AU189" s="245" t="s">
        <v>83</v>
      </c>
      <c r="AY189" s="14" t="s">
        <v>129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81</v>
      </c>
      <c r="BK189" s="246">
        <f>ROUND(I189*H189,2)</f>
        <v>0</v>
      </c>
      <c r="BL189" s="14" t="s">
        <v>135</v>
      </c>
      <c r="BM189" s="245" t="s">
        <v>478</v>
      </c>
    </row>
    <row r="190" spans="1:65" s="2" customFormat="1" ht="21.75" customHeight="1">
      <c r="A190" s="35"/>
      <c r="B190" s="36"/>
      <c r="C190" s="233" t="s">
        <v>479</v>
      </c>
      <c r="D190" s="233" t="s">
        <v>131</v>
      </c>
      <c r="E190" s="234" t="s">
        <v>322</v>
      </c>
      <c r="F190" s="235" t="s">
        <v>323</v>
      </c>
      <c r="G190" s="236" t="s">
        <v>311</v>
      </c>
      <c r="H190" s="237">
        <v>1537.645</v>
      </c>
      <c r="I190" s="238"/>
      <c r="J190" s="239">
        <f>ROUND(I190*H190,2)</f>
        <v>0</v>
      </c>
      <c r="K190" s="240"/>
      <c r="L190" s="41"/>
      <c r="M190" s="241" t="s">
        <v>1</v>
      </c>
      <c r="N190" s="242" t="s">
        <v>38</v>
      </c>
      <c r="O190" s="8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135</v>
      </c>
      <c r="AT190" s="245" t="s">
        <v>131</v>
      </c>
      <c r="AU190" s="245" t="s">
        <v>83</v>
      </c>
      <c r="AY190" s="14" t="s">
        <v>129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4" t="s">
        <v>81</v>
      </c>
      <c r="BK190" s="246">
        <f>ROUND(I190*H190,2)</f>
        <v>0</v>
      </c>
      <c r="BL190" s="14" t="s">
        <v>135</v>
      </c>
      <c r="BM190" s="245" t="s">
        <v>480</v>
      </c>
    </row>
    <row r="191" spans="1:63" s="12" customFormat="1" ht="22.8" customHeight="1">
      <c r="A191" s="12"/>
      <c r="B191" s="217"/>
      <c r="C191" s="218"/>
      <c r="D191" s="219" t="s">
        <v>72</v>
      </c>
      <c r="E191" s="231" t="s">
        <v>329</v>
      </c>
      <c r="F191" s="231" t="s">
        <v>330</v>
      </c>
      <c r="G191" s="218"/>
      <c r="H191" s="218"/>
      <c r="I191" s="221"/>
      <c r="J191" s="232">
        <f>BK191</f>
        <v>0</v>
      </c>
      <c r="K191" s="218"/>
      <c r="L191" s="223"/>
      <c r="M191" s="224"/>
      <c r="N191" s="225"/>
      <c r="O191" s="225"/>
      <c r="P191" s="226">
        <f>SUM(P192:P193)</f>
        <v>0</v>
      </c>
      <c r="Q191" s="225"/>
      <c r="R191" s="226">
        <f>SUM(R192:R193)</f>
        <v>0</v>
      </c>
      <c r="S191" s="225"/>
      <c r="T191" s="227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8" t="s">
        <v>81</v>
      </c>
      <c r="AT191" s="229" t="s">
        <v>72</v>
      </c>
      <c r="AU191" s="229" t="s">
        <v>81</v>
      </c>
      <c r="AY191" s="228" t="s">
        <v>129</v>
      </c>
      <c r="BK191" s="230">
        <f>SUM(BK192:BK193)</f>
        <v>0</v>
      </c>
    </row>
    <row r="192" spans="1:65" s="2" customFormat="1" ht="21.75" customHeight="1">
      <c r="A192" s="35"/>
      <c r="B192" s="36"/>
      <c r="C192" s="233" t="s">
        <v>481</v>
      </c>
      <c r="D192" s="233" t="s">
        <v>131</v>
      </c>
      <c r="E192" s="234" t="s">
        <v>332</v>
      </c>
      <c r="F192" s="235" t="s">
        <v>333</v>
      </c>
      <c r="G192" s="236" t="s">
        <v>311</v>
      </c>
      <c r="H192" s="237">
        <v>492.996</v>
      </c>
      <c r="I192" s="238"/>
      <c r="J192" s="239">
        <f>ROUND(I192*H192,2)</f>
        <v>0</v>
      </c>
      <c r="K192" s="240"/>
      <c r="L192" s="41"/>
      <c r="M192" s="241" t="s">
        <v>1</v>
      </c>
      <c r="N192" s="242" t="s">
        <v>38</v>
      </c>
      <c r="O192" s="8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5" t="s">
        <v>135</v>
      </c>
      <c r="AT192" s="245" t="s">
        <v>131</v>
      </c>
      <c r="AU192" s="245" t="s">
        <v>83</v>
      </c>
      <c r="AY192" s="14" t="s">
        <v>129</v>
      </c>
      <c r="BE192" s="246">
        <f>IF(N192="základní",J192,0)</f>
        <v>0</v>
      </c>
      <c r="BF192" s="246">
        <f>IF(N192="snížená",J192,0)</f>
        <v>0</v>
      </c>
      <c r="BG192" s="246">
        <f>IF(N192="zákl. přenesená",J192,0)</f>
        <v>0</v>
      </c>
      <c r="BH192" s="246">
        <f>IF(N192="sníž. přenesená",J192,0)</f>
        <v>0</v>
      </c>
      <c r="BI192" s="246">
        <f>IF(N192="nulová",J192,0)</f>
        <v>0</v>
      </c>
      <c r="BJ192" s="14" t="s">
        <v>81</v>
      </c>
      <c r="BK192" s="246">
        <f>ROUND(I192*H192,2)</f>
        <v>0</v>
      </c>
      <c r="BL192" s="14" t="s">
        <v>135</v>
      </c>
      <c r="BM192" s="245" t="s">
        <v>482</v>
      </c>
    </row>
    <row r="193" spans="1:65" s="2" customFormat="1" ht="21.75" customHeight="1">
      <c r="A193" s="35"/>
      <c r="B193" s="36"/>
      <c r="C193" s="233" t="s">
        <v>483</v>
      </c>
      <c r="D193" s="233" t="s">
        <v>131</v>
      </c>
      <c r="E193" s="234" t="s">
        <v>336</v>
      </c>
      <c r="F193" s="235" t="s">
        <v>337</v>
      </c>
      <c r="G193" s="236" t="s">
        <v>311</v>
      </c>
      <c r="H193" s="237">
        <v>492.996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0</v>
      </c>
      <c r="R193" s="243">
        <f>Q193*H193</f>
        <v>0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135</v>
      </c>
      <c r="AT193" s="245" t="s">
        <v>131</v>
      </c>
      <c r="AU193" s="245" t="s">
        <v>83</v>
      </c>
      <c r="AY193" s="14" t="s">
        <v>129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81</v>
      </c>
      <c r="BK193" s="246">
        <f>ROUND(I193*H193,2)</f>
        <v>0</v>
      </c>
      <c r="BL193" s="14" t="s">
        <v>135</v>
      </c>
      <c r="BM193" s="245" t="s">
        <v>484</v>
      </c>
    </row>
    <row r="194" spans="1:63" s="12" customFormat="1" ht="25.9" customHeight="1">
      <c r="A194" s="12"/>
      <c r="B194" s="217"/>
      <c r="C194" s="218"/>
      <c r="D194" s="219" t="s">
        <v>72</v>
      </c>
      <c r="E194" s="220" t="s">
        <v>485</v>
      </c>
      <c r="F194" s="220" t="s">
        <v>340</v>
      </c>
      <c r="G194" s="218"/>
      <c r="H194" s="218"/>
      <c r="I194" s="221"/>
      <c r="J194" s="222">
        <f>BK194</f>
        <v>0</v>
      </c>
      <c r="K194" s="218"/>
      <c r="L194" s="223"/>
      <c r="M194" s="224"/>
      <c r="N194" s="225"/>
      <c r="O194" s="225"/>
      <c r="P194" s="226">
        <f>SUM(P195:P202)</f>
        <v>0</v>
      </c>
      <c r="Q194" s="225"/>
      <c r="R194" s="226">
        <f>SUM(R195:R202)</f>
        <v>0</v>
      </c>
      <c r="S194" s="225"/>
      <c r="T194" s="227">
        <f>SUM(T195:T202)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8" t="s">
        <v>148</v>
      </c>
      <c r="AT194" s="229" t="s">
        <v>72</v>
      </c>
      <c r="AU194" s="229" t="s">
        <v>73</v>
      </c>
      <c r="AY194" s="228" t="s">
        <v>129</v>
      </c>
      <c r="BK194" s="230">
        <f>SUM(BK195:BK202)</f>
        <v>0</v>
      </c>
    </row>
    <row r="195" spans="1:65" s="2" customFormat="1" ht="16.5" customHeight="1">
      <c r="A195" s="35"/>
      <c r="B195" s="36"/>
      <c r="C195" s="233" t="s">
        <v>486</v>
      </c>
      <c r="D195" s="233" t="s">
        <v>131</v>
      </c>
      <c r="E195" s="234" t="s">
        <v>342</v>
      </c>
      <c r="F195" s="235" t="s">
        <v>343</v>
      </c>
      <c r="G195" s="236" t="s">
        <v>344</v>
      </c>
      <c r="H195" s="237">
        <v>1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135</v>
      </c>
      <c r="AT195" s="245" t="s">
        <v>131</v>
      </c>
      <c r="AU195" s="245" t="s">
        <v>81</v>
      </c>
      <c r="AY195" s="14" t="s">
        <v>129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81</v>
      </c>
      <c r="BK195" s="246">
        <f>ROUND(I195*H195,2)</f>
        <v>0</v>
      </c>
      <c r="BL195" s="14" t="s">
        <v>135</v>
      </c>
      <c r="BM195" s="245" t="s">
        <v>487</v>
      </c>
    </row>
    <row r="196" spans="1:65" s="2" customFormat="1" ht="16.5" customHeight="1">
      <c r="A196" s="35"/>
      <c r="B196" s="36"/>
      <c r="C196" s="233" t="s">
        <v>488</v>
      </c>
      <c r="D196" s="233" t="s">
        <v>131</v>
      </c>
      <c r="E196" s="234" t="s">
        <v>347</v>
      </c>
      <c r="F196" s="235" t="s">
        <v>348</v>
      </c>
      <c r="G196" s="236" t="s">
        <v>344</v>
      </c>
      <c r="H196" s="237">
        <v>1</v>
      </c>
      <c r="I196" s="238"/>
      <c r="J196" s="239">
        <f>ROUND(I196*H196,2)</f>
        <v>0</v>
      </c>
      <c r="K196" s="240"/>
      <c r="L196" s="41"/>
      <c r="M196" s="241" t="s">
        <v>1</v>
      </c>
      <c r="N196" s="242" t="s">
        <v>38</v>
      </c>
      <c r="O196" s="8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135</v>
      </c>
      <c r="AT196" s="245" t="s">
        <v>131</v>
      </c>
      <c r="AU196" s="245" t="s">
        <v>81</v>
      </c>
      <c r="AY196" s="14" t="s">
        <v>129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81</v>
      </c>
      <c r="BK196" s="246">
        <f>ROUND(I196*H196,2)</f>
        <v>0</v>
      </c>
      <c r="BL196" s="14" t="s">
        <v>135</v>
      </c>
      <c r="BM196" s="245" t="s">
        <v>489</v>
      </c>
    </row>
    <row r="197" spans="1:65" s="2" customFormat="1" ht="16.5" customHeight="1">
      <c r="A197" s="35"/>
      <c r="B197" s="36"/>
      <c r="C197" s="233" t="s">
        <v>490</v>
      </c>
      <c r="D197" s="233" t="s">
        <v>131</v>
      </c>
      <c r="E197" s="234" t="s">
        <v>351</v>
      </c>
      <c r="F197" s="235" t="s">
        <v>352</v>
      </c>
      <c r="G197" s="236" t="s">
        <v>344</v>
      </c>
      <c r="H197" s="237">
        <v>1</v>
      </c>
      <c r="I197" s="238"/>
      <c r="J197" s="239">
        <f>ROUND(I197*H197,2)</f>
        <v>0</v>
      </c>
      <c r="K197" s="240"/>
      <c r="L197" s="41"/>
      <c r="M197" s="241" t="s">
        <v>1</v>
      </c>
      <c r="N197" s="242" t="s">
        <v>38</v>
      </c>
      <c r="O197" s="88"/>
      <c r="P197" s="243">
        <f>O197*H197</f>
        <v>0</v>
      </c>
      <c r="Q197" s="243">
        <v>0</v>
      </c>
      <c r="R197" s="243">
        <f>Q197*H197</f>
        <v>0</v>
      </c>
      <c r="S197" s="243">
        <v>0</v>
      </c>
      <c r="T197" s="244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5" t="s">
        <v>135</v>
      </c>
      <c r="AT197" s="245" t="s">
        <v>131</v>
      </c>
      <c r="AU197" s="245" t="s">
        <v>81</v>
      </c>
      <c r="AY197" s="14" t="s">
        <v>129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4" t="s">
        <v>81</v>
      </c>
      <c r="BK197" s="246">
        <f>ROUND(I197*H197,2)</f>
        <v>0</v>
      </c>
      <c r="BL197" s="14" t="s">
        <v>135</v>
      </c>
      <c r="BM197" s="245" t="s">
        <v>491</v>
      </c>
    </row>
    <row r="198" spans="1:65" s="2" customFormat="1" ht="16.5" customHeight="1">
      <c r="A198" s="35"/>
      <c r="B198" s="36"/>
      <c r="C198" s="233" t="s">
        <v>492</v>
      </c>
      <c r="D198" s="233" t="s">
        <v>131</v>
      </c>
      <c r="E198" s="234" t="s">
        <v>355</v>
      </c>
      <c r="F198" s="235" t="s">
        <v>356</v>
      </c>
      <c r="G198" s="236" t="s">
        <v>344</v>
      </c>
      <c r="H198" s="237">
        <v>1</v>
      </c>
      <c r="I198" s="238"/>
      <c r="J198" s="239">
        <f>ROUND(I198*H198,2)</f>
        <v>0</v>
      </c>
      <c r="K198" s="240"/>
      <c r="L198" s="41"/>
      <c r="M198" s="241" t="s">
        <v>1</v>
      </c>
      <c r="N198" s="242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135</v>
      </c>
      <c r="AT198" s="245" t="s">
        <v>131</v>
      </c>
      <c r="AU198" s="245" t="s">
        <v>81</v>
      </c>
      <c r="AY198" s="14" t="s">
        <v>129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81</v>
      </c>
      <c r="BK198" s="246">
        <f>ROUND(I198*H198,2)</f>
        <v>0</v>
      </c>
      <c r="BL198" s="14" t="s">
        <v>135</v>
      </c>
      <c r="BM198" s="245" t="s">
        <v>493</v>
      </c>
    </row>
    <row r="199" spans="1:65" s="2" customFormat="1" ht="16.5" customHeight="1">
      <c r="A199" s="35"/>
      <c r="B199" s="36"/>
      <c r="C199" s="233" t="s">
        <v>494</v>
      </c>
      <c r="D199" s="233" t="s">
        <v>131</v>
      </c>
      <c r="E199" s="234" t="s">
        <v>359</v>
      </c>
      <c r="F199" s="235" t="s">
        <v>360</v>
      </c>
      <c r="G199" s="236" t="s">
        <v>344</v>
      </c>
      <c r="H199" s="237">
        <v>1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135</v>
      </c>
      <c r="AT199" s="245" t="s">
        <v>131</v>
      </c>
      <c r="AU199" s="245" t="s">
        <v>81</v>
      </c>
      <c r="AY199" s="14" t="s">
        <v>129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81</v>
      </c>
      <c r="BK199" s="246">
        <f>ROUND(I199*H199,2)</f>
        <v>0</v>
      </c>
      <c r="BL199" s="14" t="s">
        <v>135</v>
      </c>
      <c r="BM199" s="245" t="s">
        <v>495</v>
      </c>
    </row>
    <row r="200" spans="1:65" s="2" customFormat="1" ht="16.5" customHeight="1">
      <c r="A200" s="35"/>
      <c r="B200" s="36"/>
      <c r="C200" s="233" t="s">
        <v>496</v>
      </c>
      <c r="D200" s="233" t="s">
        <v>131</v>
      </c>
      <c r="E200" s="234" t="s">
        <v>363</v>
      </c>
      <c r="F200" s="235" t="s">
        <v>364</v>
      </c>
      <c r="G200" s="236" t="s">
        <v>344</v>
      </c>
      <c r="H200" s="237">
        <v>1</v>
      </c>
      <c r="I200" s="238"/>
      <c r="J200" s="239">
        <f>ROUND(I200*H200,2)</f>
        <v>0</v>
      </c>
      <c r="K200" s="240"/>
      <c r="L200" s="41"/>
      <c r="M200" s="241" t="s">
        <v>1</v>
      </c>
      <c r="N200" s="242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135</v>
      </c>
      <c r="AT200" s="245" t="s">
        <v>131</v>
      </c>
      <c r="AU200" s="245" t="s">
        <v>81</v>
      </c>
      <c r="AY200" s="14" t="s">
        <v>129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81</v>
      </c>
      <c r="BK200" s="246">
        <f>ROUND(I200*H200,2)</f>
        <v>0</v>
      </c>
      <c r="BL200" s="14" t="s">
        <v>135</v>
      </c>
      <c r="BM200" s="245" t="s">
        <v>497</v>
      </c>
    </row>
    <row r="201" spans="1:65" s="2" customFormat="1" ht="16.5" customHeight="1">
      <c r="A201" s="35"/>
      <c r="B201" s="36"/>
      <c r="C201" s="233" t="s">
        <v>498</v>
      </c>
      <c r="D201" s="233" t="s">
        <v>131</v>
      </c>
      <c r="E201" s="234" t="s">
        <v>367</v>
      </c>
      <c r="F201" s="235" t="s">
        <v>368</v>
      </c>
      <c r="G201" s="236" t="s">
        <v>344</v>
      </c>
      <c r="H201" s="237">
        <v>1</v>
      </c>
      <c r="I201" s="238"/>
      <c r="J201" s="239">
        <f>ROUND(I201*H201,2)</f>
        <v>0</v>
      </c>
      <c r="K201" s="240"/>
      <c r="L201" s="41"/>
      <c r="M201" s="241" t="s">
        <v>1</v>
      </c>
      <c r="N201" s="242" t="s">
        <v>38</v>
      </c>
      <c r="O201" s="8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135</v>
      </c>
      <c r="AT201" s="245" t="s">
        <v>131</v>
      </c>
      <c r="AU201" s="245" t="s">
        <v>81</v>
      </c>
      <c r="AY201" s="14" t="s">
        <v>129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4" t="s">
        <v>81</v>
      </c>
      <c r="BK201" s="246">
        <f>ROUND(I201*H201,2)</f>
        <v>0</v>
      </c>
      <c r="BL201" s="14" t="s">
        <v>135</v>
      </c>
      <c r="BM201" s="245" t="s">
        <v>499</v>
      </c>
    </row>
    <row r="202" spans="1:65" s="2" customFormat="1" ht="16.5" customHeight="1">
      <c r="A202" s="35"/>
      <c r="B202" s="36"/>
      <c r="C202" s="233" t="s">
        <v>500</v>
      </c>
      <c r="D202" s="233" t="s">
        <v>131</v>
      </c>
      <c r="E202" s="234" t="s">
        <v>371</v>
      </c>
      <c r="F202" s="235" t="s">
        <v>372</v>
      </c>
      <c r="G202" s="236" t="s">
        <v>344</v>
      </c>
      <c r="H202" s="237">
        <v>1</v>
      </c>
      <c r="I202" s="238"/>
      <c r="J202" s="239">
        <f>ROUND(I202*H202,2)</f>
        <v>0</v>
      </c>
      <c r="K202" s="240"/>
      <c r="L202" s="41"/>
      <c r="M202" s="258" t="s">
        <v>1</v>
      </c>
      <c r="N202" s="259" t="s">
        <v>38</v>
      </c>
      <c r="O202" s="260"/>
      <c r="P202" s="261">
        <f>O202*H202</f>
        <v>0</v>
      </c>
      <c r="Q202" s="261">
        <v>0</v>
      </c>
      <c r="R202" s="261">
        <f>Q202*H202</f>
        <v>0</v>
      </c>
      <c r="S202" s="261">
        <v>0</v>
      </c>
      <c r="T202" s="26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135</v>
      </c>
      <c r="AT202" s="245" t="s">
        <v>131</v>
      </c>
      <c r="AU202" s="245" t="s">
        <v>81</v>
      </c>
      <c r="AY202" s="14" t="s">
        <v>129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81</v>
      </c>
      <c r="BK202" s="246">
        <f>ROUND(I202*H202,2)</f>
        <v>0</v>
      </c>
      <c r="BL202" s="14" t="s">
        <v>135</v>
      </c>
      <c r="BM202" s="245" t="s">
        <v>501</v>
      </c>
    </row>
    <row r="203" spans="1:31" s="2" customFormat="1" ht="6.95" customHeight="1">
      <c r="A203" s="35"/>
      <c r="B203" s="63"/>
      <c r="C203" s="64"/>
      <c r="D203" s="64"/>
      <c r="E203" s="64"/>
      <c r="F203" s="64"/>
      <c r="G203" s="64"/>
      <c r="H203" s="64"/>
      <c r="I203" s="180"/>
      <c r="J203" s="64"/>
      <c r="K203" s="64"/>
      <c r="L203" s="41"/>
      <c r="M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</row>
  </sheetData>
  <sheetProtection password="CC35" sheet="1" objects="1" scenarios="1" formatColumns="0" formatRows="0" autoFilter="0"/>
  <autoFilter ref="C122:K20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III/3287 Velký Osek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502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7. 6. 2018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ROUND((SUM(BE125:BE205)),2)</f>
        <v>0</v>
      </c>
      <c r="G33" s="35"/>
      <c r="H33" s="35"/>
      <c r="I33" s="159">
        <v>0.21</v>
      </c>
      <c r="J33" s="158">
        <f>ROUND(((SUM(BE125:BE205))*I33),2)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ROUND((SUM(BF125:BF205)),2)</f>
        <v>0</v>
      </c>
      <c r="G34" s="35"/>
      <c r="H34" s="35"/>
      <c r="I34" s="159">
        <v>0.15</v>
      </c>
      <c r="J34" s="158">
        <f>ROUND(((SUM(BF125:BF205))*I34),2)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ROUND((SUM(BG125:BG205)),2)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ROUND((SUM(BH125:BH205)),2)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ROUND((SUM(BI125:BI205)),2)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III/3287 Velký Osek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SO 103 komunikace - SO 103 - ETAPA 3 st. 0,470 - 0,924 km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7. 6. 2018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J126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J127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109</v>
      </c>
      <c r="E99" s="200"/>
      <c r="F99" s="200"/>
      <c r="G99" s="200"/>
      <c r="H99" s="200"/>
      <c r="I99" s="201"/>
      <c r="J99" s="202">
        <f>J135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110</v>
      </c>
      <c r="E100" s="200"/>
      <c r="F100" s="200"/>
      <c r="G100" s="200"/>
      <c r="H100" s="200"/>
      <c r="I100" s="201"/>
      <c r="J100" s="202">
        <f>J146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111</v>
      </c>
      <c r="E101" s="200"/>
      <c r="F101" s="200"/>
      <c r="G101" s="200"/>
      <c r="H101" s="200"/>
      <c r="I101" s="201"/>
      <c r="J101" s="202">
        <f>J181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112</v>
      </c>
      <c r="E102" s="200"/>
      <c r="F102" s="200"/>
      <c r="G102" s="200"/>
      <c r="H102" s="200"/>
      <c r="I102" s="201"/>
      <c r="J102" s="202">
        <f>J188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503</v>
      </c>
      <c r="E103" s="193"/>
      <c r="F103" s="193"/>
      <c r="G103" s="193"/>
      <c r="H103" s="193"/>
      <c r="I103" s="194"/>
      <c r="J103" s="195">
        <f>J191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7"/>
      <c r="C104" s="198"/>
      <c r="D104" s="199" t="s">
        <v>504</v>
      </c>
      <c r="E104" s="200"/>
      <c r="F104" s="200"/>
      <c r="G104" s="200"/>
      <c r="H104" s="200"/>
      <c r="I104" s="201"/>
      <c r="J104" s="202">
        <f>J192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0"/>
      <c r="C105" s="191"/>
      <c r="D105" s="192" t="s">
        <v>113</v>
      </c>
      <c r="E105" s="193"/>
      <c r="F105" s="193"/>
      <c r="G105" s="193"/>
      <c r="H105" s="193"/>
      <c r="I105" s="194"/>
      <c r="J105" s="195">
        <f>J197</f>
        <v>0</v>
      </c>
      <c r="K105" s="191"/>
      <c r="L105" s="19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180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183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114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84" t="str">
        <f>E7</f>
        <v>III/3287 Velký Osek</v>
      </c>
      <c r="F115" s="29"/>
      <c r="G115" s="29"/>
      <c r="H115" s="29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100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73" t="str">
        <f>E9</f>
        <v>SO 103 komunikace - SO 103 - ETAPA 3 st. 0,470 - 0,924 km</v>
      </c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144" t="s">
        <v>22</v>
      </c>
      <c r="J119" s="76" t="str">
        <f>IF(J12="","",J12)</f>
        <v>7. 6. 2018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144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144" t="s">
        <v>31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204"/>
      <c r="B124" s="205"/>
      <c r="C124" s="206" t="s">
        <v>115</v>
      </c>
      <c r="D124" s="207" t="s">
        <v>58</v>
      </c>
      <c r="E124" s="207" t="s">
        <v>54</v>
      </c>
      <c r="F124" s="207" t="s">
        <v>55</v>
      </c>
      <c r="G124" s="207" t="s">
        <v>116</v>
      </c>
      <c r="H124" s="207" t="s">
        <v>117</v>
      </c>
      <c r="I124" s="208" t="s">
        <v>118</v>
      </c>
      <c r="J124" s="209" t="s">
        <v>104</v>
      </c>
      <c r="K124" s="210" t="s">
        <v>119</v>
      </c>
      <c r="L124" s="211"/>
      <c r="M124" s="97" t="s">
        <v>1</v>
      </c>
      <c r="N124" s="98" t="s">
        <v>37</v>
      </c>
      <c r="O124" s="98" t="s">
        <v>120</v>
      </c>
      <c r="P124" s="98" t="s">
        <v>121</v>
      </c>
      <c r="Q124" s="98" t="s">
        <v>122</v>
      </c>
      <c r="R124" s="98" t="s">
        <v>123</v>
      </c>
      <c r="S124" s="98" t="s">
        <v>124</v>
      </c>
      <c r="T124" s="99" t="s">
        <v>125</v>
      </c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</row>
    <row r="125" spans="1:63" s="2" customFormat="1" ht="22.8" customHeight="1">
      <c r="A125" s="35"/>
      <c r="B125" s="36"/>
      <c r="C125" s="104" t="s">
        <v>126</v>
      </c>
      <c r="D125" s="37"/>
      <c r="E125" s="37"/>
      <c r="F125" s="37"/>
      <c r="G125" s="37"/>
      <c r="H125" s="37"/>
      <c r="I125" s="141"/>
      <c r="J125" s="212">
        <f>BK125</f>
        <v>0</v>
      </c>
      <c r="K125" s="37"/>
      <c r="L125" s="41"/>
      <c r="M125" s="100"/>
      <c r="N125" s="213"/>
      <c r="O125" s="101"/>
      <c r="P125" s="214">
        <f>P126+P191+P197</f>
        <v>0</v>
      </c>
      <c r="Q125" s="101"/>
      <c r="R125" s="214">
        <f>R126+R191+R197</f>
        <v>187.44681</v>
      </c>
      <c r="S125" s="101"/>
      <c r="T125" s="215">
        <f>T126+T191+T197</f>
        <v>3032.9040000000005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106</v>
      </c>
      <c r="BK125" s="216">
        <f>BK126+BK191+BK197</f>
        <v>0</v>
      </c>
    </row>
    <row r="126" spans="1:63" s="12" customFormat="1" ht="25.9" customHeight="1">
      <c r="A126" s="12"/>
      <c r="B126" s="217"/>
      <c r="C126" s="218"/>
      <c r="D126" s="219" t="s">
        <v>72</v>
      </c>
      <c r="E126" s="220" t="s">
        <v>127</v>
      </c>
      <c r="F126" s="220" t="s">
        <v>128</v>
      </c>
      <c r="G126" s="218"/>
      <c r="H126" s="218"/>
      <c r="I126" s="221"/>
      <c r="J126" s="222">
        <f>BK126</f>
        <v>0</v>
      </c>
      <c r="K126" s="218"/>
      <c r="L126" s="223"/>
      <c r="M126" s="224"/>
      <c r="N126" s="225"/>
      <c r="O126" s="225"/>
      <c r="P126" s="226">
        <f>P127+P135+P146+P181+P188</f>
        <v>0</v>
      </c>
      <c r="Q126" s="225"/>
      <c r="R126" s="226">
        <f>R127+R135+R146+R181+R188</f>
        <v>187.40521</v>
      </c>
      <c r="S126" s="225"/>
      <c r="T126" s="227">
        <f>T127+T135+T146+T181+T188</f>
        <v>3032.9040000000005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81</v>
      </c>
      <c r="AT126" s="229" t="s">
        <v>72</v>
      </c>
      <c r="AU126" s="229" t="s">
        <v>73</v>
      </c>
      <c r="AY126" s="228" t="s">
        <v>129</v>
      </c>
      <c r="BK126" s="230">
        <f>BK127+BK135+BK146+BK181+BK188</f>
        <v>0</v>
      </c>
    </row>
    <row r="127" spans="1:63" s="12" customFormat="1" ht="22.8" customHeight="1">
      <c r="A127" s="12"/>
      <c r="B127" s="217"/>
      <c r="C127" s="218"/>
      <c r="D127" s="219" t="s">
        <v>72</v>
      </c>
      <c r="E127" s="231" t="s">
        <v>81</v>
      </c>
      <c r="F127" s="231" t="s">
        <v>130</v>
      </c>
      <c r="G127" s="218"/>
      <c r="H127" s="218"/>
      <c r="I127" s="221"/>
      <c r="J127" s="232">
        <f>BK127</f>
        <v>0</v>
      </c>
      <c r="K127" s="218"/>
      <c r="L127" s="223"/>
      <c r="M127" s="224"/>
      <c r="N127" s="225"/>
      <c r="O127" s="225"/>
      <c r="P127" s="226">
        <f>SUM(P128:P134)</f>
        <v>0</v>
      </c>
      <c r="Q127" s="225"/>
      <c r="R127" s="226">
        <f>SUM(R128:R134)</f>
        <v>0.35583</v>
      </c>
      <c r="S127" s="225"/>
      <c r="T127" s="227">
        <f>SUM(T128:T134)</f>
        <v>3016.8830000000003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81</v>
      </c>
      <c r="AT127" s="229" t="s">
        <v>72</v>
      </c>
      <c r="AU127" s="229" t="s">
        <v>81</v>
      </c>
      <c r="AY127" s="228" t="s">
        <v>129</v>
      </c>
      <c r="BK127" s="230">
        <f>SUM(BK128:BK134)</f>
        <v>0</v>
      </c>
    </row>
    <row r="128" spans="1:65" s="2" customFormat="1" ht="21.75" customHeight="1">
      <c r="A128" s="35"/>
      <c r="B128" s="36"/>
      <c r="C128" s="233" t="s">
        <v>81</v>
      </c>
      <c r="D128" s="233" t="s">
        <v>131</v>
      </c>
      <c r="E128" s="234" t="s">
        <v>132</v>
      </c>
      <c r="F128" s="235" t="s">
        <v>133</v>
      </c>
      <c r="G128" s="236" t="s">
        <v>134</v>
      </c>
      <c r="H128" s="237">
        <v>91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0.255</v>
      </c>
      <c r="T128" s="244">
        <f>S128*H128</f>
        <v>23.205000000000002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135</v>
      </c>
      <c r="AT128" s="245" t="s">
        <v>131</v>
      </c>
      <c r="AU128" s="245" t="s">
        <v>83</v>
      </c>
      <c r="AY128" s="14" t="s">
        <v>129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81</v>
      </c>
      <c r="BK128" s="246">
        <f>ROUND(I128*H128,2)</f>
        <v>0</v>
      </c>
      <c r="BL128" s="14" t="s">
        <v>135</v>
      </c>
      <c r="BM128" s="245" t="s">
        <v>505</v>
      </c>
    </row>
    <row r="129" spans="1:65" s="2" customFormat="1" ht="21.75" customHeight="1">
      <c r="A129" s="35"/>
      <c r="B129" s="36"/>
      <c r="C129" s="233" t="s">
        <v>83</v>
      </c>
      <c r="D129" s="233" t="s">
        <v>131</v>
      </c>
      <c r="E129" s="234" t="s">
        <v>506</v>
      </c>
      <c r="F129" s="235" t="s">
        <v>507</v>
      </c>
      <c r="G129" s="236" t="s">
        <v>134</v>
      </c>
      <c r="H129" s="237">
        <v>47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0.425</v>
      </c>
      <c r="T129" s="244">
        <f>S129*H129</f>
        <v>19.974999999999998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135</v>
      </c>
      <c r="AT129" s="245" t="s">
        <v>131</v>
      </c>
      <c r="AU129" s="245" t="s">
        <v>83</v>
      </c>
      <c r="AY129" s="14" t="s">
        <v>129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81</v>
      </c>
      <c r="BK129" s="246">
        <f>ROUND(I129*H129,2)</f>
        <v>0</v>
      </c>
      <c r="BL129" s="14" t="s">
        <v>135</v>
      </c>
      <c r="BM129" s="245" t="s">
        <v>508</v>
      </c>
    </row>
    <row r="130" spans="1:65" s="2" customFormat="1" ht="21.75" customHeight="1">
      <c r="A130" s="35"/>
      <c r="B130" s="36"/>
      <c r="C130" s="233" t="s">
        <v>140</v>
      </c>
      <c r="D130" s="233" t="s">
        <v>131</v>
      </c>
      <c r="E130" s="234" t="s">
        <v>137</v>
      </c>
      <c r="F130" s="235" t="s">
        <v>138</v>
      </c>
      <c r="G130" s="236" t="s">
        <v>134</v>
      </c>
      <c r="H130" s="237">
        <v>3361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0.62</v>
      </c>
      <c r="T130" s="244">
        <f>S130*H130</f>
        <v>2083.82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135</v>
      </c>
      <c r="AT130" s="245" t="s">
        <v>131</v>
      </c>
      <c r="AU130" s="245" t="s">
        <v>83</v>
      </c>
      <c r="AY130" s="14" t="s">
        <v>129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81</v>
      </c>
      <c r="BK130" s="246">
        <f>ROUND(I130*H130,2)</f>
        <v>0</v>
      </c>
      <c r="BL130" s="14" t="s">
        <v>135</v>
      </c>
      <c r="BM130" s="245" t="s">
        <v>509</v>
      </c>
    </row>
    <row r="131" spans="1:65" s="2" customFormat="1" ht="21.75" customHeight="1">
      <c r="A131" s="35"/>
      <c r="B131" s="36"/>
      <c r="C131" s="233" t="s">
        <v>135</v>
      </c>
      <c r="D131" s="233" t="s">
        <v>131</v>
      </c>
      <c r="E131" s="234" t="s">
        <v>510</v>
      </c>
      <c r="F131" s="235" t="s">
        <v>511</v>
      </c>
      <c r="G131" s="236" t="s">
        <v>134</v>
      </c>
      <c r="H131" s="237">
        <v>1384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9E-05</v>
      </c>
      <c r="R131" s="243">
        <f>Q131*H131</f>
        <v>0.12456</v>
      </c>
      <c r="S131" s="243">
        <v>0.256</v>
      </c>
      <c r="T131" s="244">
        <f>S131*H131</f>
        <v>354.30400000000003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135</v>
      </c>
      <c r="AT131" s="245" t="s">
        <v>131</v>
      </c>
      <c r="AU131" s="245" t="s">
        <v>83</v>
      </c>
      <c r="AY131" s="14" t="s">
        <v>129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81</v>
      </c>
      <c r="BK131" s="246">
        <f>ROUND(I131*H131,2)</f>
        <v>0</v>
      </c>
      <c r="BL131" s="14" t="s">
        <v>135</v>
      </c>
      <c r="BM131" s="245" t="s">
        <v>512</v>
      </c>
    </row>
    <row r="132" spans="1:65" s="2" customFormat="1" ht="21.75" customHeight="1">
      <c r="A132" s="35"/>
      <c r="B132" s="36"/>
      <c r="C132" s="233" t="s">
        <v>148</v>
      </c>
      <c r="D132" s="233" t="s">
        <v>131</v>
      </c>
      <c r="E132" s="234" t="s">
        <v>141</v>
      </c>
      <c r="F132" s="235" t="s">
        <v>142</v>
      </c>
      <c r="G132" s="236" t="s">
        <v>134</v>
      </c>
      <c r="H132" s="237">
        <v>1779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0.00013</v>
      </c>
      <c r="R132" s="243">
        <f>Q132*H132</f>
        <v>0.23126999999999998</v>
      </c>
      <c r="S132" s="243">
        <v>0.256</v>
      </c>
      <c r="T132" s="244">
        <f>S132*H132</f>
        <v>455.42400000000004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135</v>
      </c>
      <c r="AT132" s="245" t="s">
        <v>131</v>
      </c>
      <c r="AU132" s="245" t="s">
        <v>83</v>
      </c>
      <c r="AY132" s="14" t="s">
        <v>129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81</v>
      </c>
      <c r="BK132" s="246">
        <f>ROUND(I132*H132,2)</f>
        <v>0</v>
      </c>
      <c r="BL132" s="14" t="s">
        <v>135</v>
      </c>
      <c r="BM132" s="245" t="s">
        <v>513</v>
      </c>
    </row>
    <row r="133" spans="1:65" s="2" customFormat="1" ht="16.5" customHeight="1">
      <c r="A133" s="35"/>
      <c r="B133" s="36"/>
      <c r="C133" s="233" t="s">
        <v>153</v>
      </c>
      <c r="D133" s="233" t="s">
        <v>131</v>
      </c>
      <c r="E133" s="234" t="s">
        <v>144</v>
      </c>
      <c r="F133" s="235" t="s">
        <v>145</v>
      </c>
      <c r="G133" s="236" t="s">
        <v>146</v>
      </c>
      <c r="H133" s="237">
        <v>391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0.205</v>
      </c>
      <c r="T133" s="244">
        <f>S133*H133</f>
        <v>80.155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135</v>
      </c>
      <c r="AT133" s="245" t="s">
        <v>131</v>
      </c>
      <c r="AU133" s="245" t="s">
        <v>83</v>
      </c>
      <c r="AY133" s="14" t="s">
        <v>129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81</v>
      </c>
      <c r="BK133" s="246">
        <f>ROUND(I133*H133,2)</f>
        <v>0</v>
      </c>
      <c r="BL133" s="14" t="s">
        <v>135</v>
      </c>
      <c r="BM133" s="245" t="s">
        <v>514</v>
      </c>
    </row>
    <row r="134" spans="1:65" s="2" customFormat="1" ht="16.5" customHeight="1">
      <c r="A134" s="35"/>
      <c r="B134" s="36"/>
      <c r="C134" s="233" t="s">
        <v>157</v>
      </c>
      <c r="D134" s="233" t="s">
        <v>131</v>
      </c>
      <c r="E134" s="234" t="s">
        <v>149</v>
      </c>
      <c r="F134" s="235" t="s">
        <v>150</v>
      </c>
      <c r="G134" s="236" t="s">
        <v>134</v>
      </c>
      <c r="H134" s="237">
        <v>3361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135</v>
      </c>
      <c r="AT134" s="245" t="s">
        <v>131</v>
      </c>
      <c r="AU134" s="245" t="s">
        <v>83</v>
      </c>
      <c r="AY134" s="14" t="s">
        <v>129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81</v>
      </c>
      <c r="BK134" s="246">
        <f>ROUND(I134*H134,2)</f>
        <v>0</v>
      </c>
      <c r="BL134" s="14" t="s">
        <v>135</v>
      </c>
      <c r="BM134" s="245" t="s">
        <v>515</v>
      </c>
    </row>
    <row r="135" spans="1:63" s="12" customFormat="1" ht="22.8" customHeight="1">
      <c r="A135" s="12"/>
      <c r="B135" s="217"/>
      <c r="C135" s="218"/>
      <c r="D135" s="219" t="s">
        <v>72</v>
      </c>
      <c r="E135" s="231" t="s">
        <v>148</v>
      </c>
      <c r="F135" s="231" t="s">
        <v>152</v>
      </c>
      <c r="G135" s="218"/>
      <c r="H135" s="218"/>
      <c r="I135" s="221"/>
      <c r="J135" s="232">
        <f>BK135</f>
        <v>0</v>
      </c>
      <c r="K135" s="218"/>
      <c r="L135" s="223"/>
      <c r="M135" s="224"/>
      <c r="N135" s="225"/>
      <c r="O135" s="225"/>
      <c r="P135" s="226">
        <f>SUM(P136:P145)</f>
        <v>0</v>
      </c>
      <c r="Q135" s="225"/>
      <c r="R135" s="226">
        <f>SUM(R136:R145)</f>
        <v>41.62175</v>
      </c>
      <c r="S135" s="225"/>
      <c r="T135" s="227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8" t="s">
        <v>81</v>
      </c>
      <c r="AT135" s="229" t="s">
        <v>72</v>
      </c>
      <c r="AU135" s="229" t="s">
        <v>81</v>
      </c>
      <c r="AY135" s="228" t="s">
        <v>129</v>
      </c>
      <c r="BK135" s="230">
        <f>SUM(BK136:BK145)</f>
        <v>0</v>
      </c>
    </row>
    <row r="136" spans="1:65" s="2" customFormat="1" ht="16.5" customHeight="1">
      <c r="A136" s="35"/>
      <c r="B136" s="36"/>
      <c r="C136" s="233" t="s">
        <v>161</v>
      </c>
      <c r="D136" s="233" t="s">
        <v>131</v>
      </c>
      <c r="E136" s="234" t="s">
        <v>154</v>
      </c>
      <c r="F136" s="235" t="s">
        <v>155</v>
      </c>
      <c r="G136" s="236" t="s">
        <v>134</v>
      </c>
      <c r="H136" s="237">
        <v>3361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135</v>
      </c>
      <c r="AT136" s="245" t="s">
        <v>131</v>
      </c>
      <c r="AU136" s="245" t="s">
        <v>83</v>
      </c>
      <c r="AY136" s="14" t="s">
        <v>129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81</v>
      </c>
      <c r="BK136" s="246">
        <f>ROUND(I136*H136,2)</f>
        <v>0</v>
      </c>
      <c r="BL136" s="14" t="s">
        <v>135</v>
      </c>
      <c r="BM136" s="245" t="s">
        <v>516</v>
      </c>
    </row>
    <row r="137" spans="1:65" s="2" customFormat="1" ht="21.75" customHeight="1">
      <c r="A137" s="35"/>
      <c r="B137" s="36"/>
      <c r="C137" s="233" t="s">
        <v>165</v>
      </c>
      <c r="D137" s="233" t="s">
        <v>131</v>
      </c>
      <c r="E137" s="234" t="s">
        <v>158</v>
      </c>
      <c r="F137" s="235" t="s">
        <v>159</v>
      </c>
      <c r="G137" s="236" t="s">
        <v>134</v>
      </c>
      <c r="H137" s="237">
        <v>3361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135</v>
      </c>
      <c r="AT137" s="245" t="s">
        <v>131</v>
      </c>
      <c r="AU137" s="245" t="s">
        <v>83</v>
      </c>
      <c r="AY137" s="14" t="s">
        <v>129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81</v>
      </c>
      <c r="BK137" s="246">
        <f>ROUND(I137*H137,2)</f>
        <v>0</v>
      </c>
      <c r="BL137" s="14" t="s">
        <v>135</v>
      </c>
      <c r="BM137" s="245" t="s">
        <v>517</v>
      </c>
    </row>
    <row r="138" spans="1:65" s="2" customFormat="1" ht="21.75" customHeight="1">
      <c r="A138" s="35"/>
      <c r="B138" s="36"/>
      <c r="C138" s="233" t="s">
        <v>169</v>
      </c>
      <c r="D138" s="233" t="s">
        <v>131</v>
      </c>
      <c r="E138" s="234" t="s">
        <v>162</v>
      </c>
      <c r="F138" s="235" t="s">
        <v>163</v>
      </c>
      <c r="G138" s="236" t="s">
        <v>134</v>
      </c>
      <c r="H138" s="237">
        <v>3163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135</v>
      </c>
      <c r="AT138" s="245" t="s">
        <v>131</v>
      </c>
      <c r="AU138" s="245" t="s">
        <v>83</v>
      </c>
      <c r="AY138" s="14" t="s">
        <v>129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81</v>
      </c>
      <c r="BK138" s="246">
        <f>ROUND(I138*H138,2)</f>
        <v>0</v>
      </c>
      <c r="BL138" s="14" t="s">
        <v>135</v>
      </c>
      <c r="BM138" s="245" t="s">
        <v>518</v>
      </c>
    </row>
    <row r="139" spans="1:65" s="2" customFormat="1" ht="16.5" customHeight="1">
      <c r="A139" s="35"/>
      <c r="B139" s="36"/>
      <c r="C139" s="233" t="s">
        <v>173</v>
      </c>
      <c r="D139" s="233" t="s">
        <v>131</v>
      </c>
      <c r="E139" s="234" t="s">
        <v>166</v>
      </c>
      <c r="F139" s="235" t="s">
        <v>167</v>
      </c>
      <c r="G139" s="236" t="s">
        <v>134</v>
      </c>
      <c r="H139" s="237">
        <v>126.5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0.216</v>
      </c>
      <c r="R139" s="243">
        <f>Q139*H139</f>
        <v>27.323999999999998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135</v>
      </c>
      <c r="AT139" s="245" t="s">
        <v>131</v>
      </c>
      <c r="AU139" s="245" t="s">
        <v>83</v>
      </c>
      <c r="AY139" s="14" t="s">
        <v>129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81</v>
      </c>
      <c r="BK139" s="246">
        <f>ROUND(I139*H139,2)</f>
        <v>0</v>
      </c>
      <c r="BL139" s="14" t="s">
        <v>135</v>
      </c>
      <c r="BM139" s="245" t="s">
        <v>519</v>
      </c>
    </row>
    <row r="140" spans="1:65" s="2" customFormat="1" ht="21.75" customHeight="1">
      <c r="A140" s="35"/>
      <c r="B140" s="36"/>
      <c r="C140" s="233" t="s">
        <v>177</v>
      </c>
      <c r="D140" s="233" t="s">
        <v>131</v>
      </c>
      <c r="E140" s="234" t="s">
        <v>170</v>
      </c>
      <c r="F140" s="235" t="s">
        <v>171</v>
      </c>
      <c r="G140" s="236" t="s">
        <v>134</v>
      </c>
      <c r="H140" s="237">
        <v>3163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135</v>
      </c>
      <c r="AT140" s="245" t="s">
        <v>131</v>
      </c>
      <c r="AU140" s="245" t="s">
        <v>83</v>
      </c>
      <c r="AY140" s="14" t="s">
        <v>129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81</v>
      </c>
      <c r="BK140" s="246">
        <f>ROUND(I140*H140,2)</f>
        <v>0</v>
      </c>
      <c r="BL140" s="14" t="s">
        <v>135</v>
      </c>
      <c r="BM140" s="245" t="s">
        <v>520</v>
      </c>
    </row>
    <row r="141" spans="1:65" s="2" customFormat="1" ht="21.75" customHeight="1">
      <c r="A141" s="35"/>
      <c r="B141" s="36"/>
      <c r="C141" s="233" t="s">
        <v>181</v>
      </c>
      <c r="D141" s="233" t="s">
        <v>131</v>
      </c>
      <c r="E141" s="234" t="s">
        <v>174</v>
      </c>
      <c r="F141" s="235" t="s">
        <v>175</v>
      </c>
      <c r="G141" s="236" t="s">
        <v>134</v>
      </c>
      <c r="H141" s="237">
        <v>3163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135</v>
      </c>
      <c r="AT141" s="245" t="s">
        <v>131</v>
      </c>
      <c r="AU141" s="245" t="s">
        <v>83</v>
      </c>
      <c r="AY141" s="14" t="s">
        <v>129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81</v>
      </c>
      <c r="BK141" s="246">
        <f>ROUND(I141*H141,2)</f>
        <v>0</v>
      </c>
      <c r="BL141" s="14" t="s">
        <v>135</v>
      </c>
      <c r="BM141" s="245" t="s">
        <v>521</v>
      </c>
    </row>
    <row r="142" spans="1:65" s="2" customFormat="1" ht="21.75" customHeight="1">
      <c r="A142" s="35"/>
      <c r="B142" s="36"/>
      <c r="C142" s="233" t="s">
        <v>186</v>
      </c>
      <c r="D142" s="233" t="s">
        <v>131</v>
      </c>
      <c r="E142" s="234" t="s">
        <v>178</v>
      </c>
      <c r="F142" s="235" t="s">
        <v>179</v>
      </c>
      <c r="G142" s="236" t="s">
        <v>134</v>
      </c>
      <c r="H142" s="237">
        <v>3163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135</v>
      </c>
      <c r="AT142" s="245" t="s">
        <v>131</v>
      </c>
      <c r="AU142" s="245" t="s">
        <v>83</v>
      </c>
      <c r="AY142" s="14" t="s">
        <v>129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81</v>
      </c>
      <c r="BK142" s="246">
        <f>ROUND(I142*H142,2)</f>
        <v>0</v>
      </c>
      <c r="BL142" s="14" t="s">
        <v>135</v>
      </c>
      <c r="BM142" s="245" t="s">
        <v>522</v>
      </c>
    </row>
    <row r="143" spans="1:65" s="2" customFormat="1" ht="21.75" customHeight="1">
      <c r="A143" s="35"/>
      <c r="B143" s="36"/>
      <c r="C143" s="233" t="s">
        <v>8</v>
      </c>
      <c r="D143" s="233" t="s">
        <v>131</v>
      </c>
      <c r="E143" s="234" t="s">
        <v>406</v>
      </c>
      <c r="F143" s="235" t="s">
        <v>407</v>
      </c>
      <c r="G143" s="236" t="s">
        <v>134</v>
      </c>
      <c r="H143" s="237">
        <v>10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0.19536</v>
      </c>
      <c r="R143" s="243">
        <f>Q143*H143</f>
        <v>1.9536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135</v>
      </c>
      <c r="AT143" s="245" t="s">
        <v>131</v>
      </c>
      <c r="AU143" s="245" t="s">
        <v>83</v>
      </c>
      <c r="AY143" s="14" t="s">
        <v>129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81</v>
      </c>
      <c r="BK143" s="246">
        <f>ROUND(I143*H143,2)</f>
        <v>0</v>
      </c>
      <c r="BL143" s="14" t="s">
        <v>135</v>
      </c>
      <c r="BM143" s="245" t="s">
        <v>523</v>
      </c>
    </row>
    <row r="144" spans="1:65" s="2" customFormat="1" ht="16.5" customHeight="1">
      <c r="A144" s="35"/>
      <c r="B144" s="36"/>
      <c r="C144" s="247" t="s">
        <v>194</v>
      </c>
      <c r="D144" s="247" t="s">
        <v>230</v>
      </c>
      <c r="E144" s="248" t="s">
        <v>409</v>
      </c>
      <c r="F144" s="249" t="s">
        <v>410</v>
      </c>
      <c r="G144" s="250" t="s">
        <v>311</v>
      </c>
      <c r="H144" s="251">
        <v>4.55</v>
      </c>
      <c r="I144" s="252"/>
      <c r="J144" s="253">
        <f>ROUND(I144*H144,2)</f>
        <v>0</v>
      </c>
      <c r="K144" s="254"/>
      <c r="L144" s="255"/>
      <c r="M144" s="256" t="s">
        <v>1</v>
      </c>
      <c r="N144" s="257" t="s">
        <v>38</v>
      </c>
      <c r="O144" s="88"/>
      <c r="P144" s="243">
        <f>O144*H144</f>
        <v>0</v>
      </c>
      <c r="Q144" s="243">
        <v>1</v>
      </c>
      <c r="R144" s="243">
        <f>Q144*H144</f>
        <v>4.55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161</v>
      </c>
      <c r="AT144" s="245" t="s">
        <v>230</v>
      </c>
      <c r="AU144" s="245" t="s">
        <v>83</v>
      </c>
      <c r="AY144" s="14" t="s">
        <v>129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81</v>
      </c>
      <c r="BK144" s="246">
        <f>ROUND(I144*H144,2)</f>
        <v>0</v>
      </c>
      <c r="BL144" s="14" t="s">
        <v>135</v>
      </c>
      <c r="BM144" s="245" t="s">
        <v>524</v>
      </c>
    </row>
    <row r="145" spans="1:65" s="2" customFormat="1" ht="16.5" customHeight="1">
      <c r="A145" s="35"/>
      <c r="B145" s="36"/>
      <c r="C145" s="233" t="s">
        <v>198</v>
      </c>
      <c r="D145" s="233" t="s">
        <v>131</v>
      </c>
      <c r="E145" s="234" t="s">
        <v>182</v>
      </c>
      <c r="F145" s="235" t="s">
        <v>525</v>
      </c>
      <c r="G145" s="236" t="s">
        <v>134</v>
      </c>
      <c r="H145" s="237">
        <v>91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0.08565</v>
      </c>
      <c r="R145" s="243">
        <f>Q145*H145</f>
        <v>7.79415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135</v>
      </c>
      <c r="AT145" s="245" t="s">
        <v>131</v>
      </c>
      <c r="AU145" s="245" t="s">
        <v>83</v>
      </c>
      <c r="AY145" s="14" t="s">
        <v>129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81</v>
      </c>
      <c r="BK145" s="246">
        <f>ROUND(I145*H145,2)</f>
        <v>0</v>
      </c>
      <c r="BL145" s="14" t="s">
        <v>135</v>
      </c>
      <c r="BM145" s="245" t="s">
        <v>526</v>
      </c>
    </row>
    <row r="146" spans="1:63" s="12" customFormat="1" ht="22.8" customHeight="1">
      <c r="A146" s="12"/>
      <c r="B146" s="217"/>
      <c r="C146" s="218"/>
      <c r="D146" s="219" t="s">
        <v>72</v>
      </c>
      <c r="E146" s="231" t="s">
        <v>165</v>
      </c>
      <c r="F146" s="231" t="s">
        <v>185</v>
      </c>
      <c r="G146" s="218"/>
      <c r="H146" s="218"/>
      <c r="I146" s="221"/>
      <c r="J146" s="232">
        <f>BK146</f>
        <v>0</v>
      </c>
      <c r="K146" s="218"/>
      <c r="L146" s="223"/>
      <c r="M146" s="224"/>
      <c r="N146" s="225"/>
      <c r="O146" s="225"/>
      <c r="P146" s="226">
        <f>SUM(P147:P180)</f>
        <v>0</v>
      </c>
      <c r="Q146" s="225"/>
      <c r="R146" s="226">
        <f>SUM(R147:R180)</f>
        <v>145.42763000000002</v>
      </c>
      <c r="S146" s="225"/>
      <c r="T146" s="227">
        <f>SUM(T147:T180)</f>
        <v>16.021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8" t="s">
        <v>81</v>
      </c>
      <c r="AT146" s="229" t="s">
        <v>72</v>
      </c>
      <c r="AU146" s="229" t="s">
        <v>81</v>
      </c>
      <c r="AY146" s="228" t="s">
        <v>129</v>
      </c>
      <c r="BK146" s="230">
        <f>SUM(BK147:BK180)</f>
        <v>0</v>
      </c>
    </row>
    <row r="147" spans="1:65" s="2" customFormat="1" ht="21.75" customHeight="1">
      <c r="A147" s="35"/>
      <c r="B147" s="36"/>
      <c r="C147" s="233" t="s">
        <v>202</v>
      </c>
      <c r="D147" s="233" t="s">
        <v>131</v>
      </c>
      <c r="E147" s="234" t="s">
        <v>187</v>
      </c>
      <c r="F147" s="235" t="s">
        <v>188</v>
      </c>
      <c r="G147" s="236" t="s">
        <v>189</v>
      </c>
      <c r="H147" s="237">
        <v>6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135</v>
      </c>
      <c r="AT147" s="245" t="s">
        <v>131</v>
      </c>
      <c r="AU147" s="245" t="s">
        <v>83</v>
      </c>
      <c r="AY147" s="14" t="s">
        <v>129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81</v>
      </c>
      <c r="BK147" s="246">
        <f>ROUND(I147*H147,2)</f>
        <v>0</v>
      </c>
      <c r="BL147" s="14" t="s">
        <v>135</v>
      </c>
      <c r="BM147" s="245" t="s">
        <v>527</v>
      </c>
    </row>
    <row r="148" spans="1:65" s="2" customFormat="1" ht="21.75" customHeight="1">
      <c r="A148" s="35"/>
      <c r="B148" s="36"/>
      <c r="C148" s="233" t="s">
        <v>206</v>
      </c>
      <c r="D148" s="233" t="s">
        <v>131</v>
      </c>
      <c r="E148" s="234" t="s">
        <v>191</v>
      </c>
      <c r="F148" s="235" t="s">
        <v>192</v>
      </c>
      <c r="G148" s="236" t="s">
        <v>189</v>
      </c>
      <c r="H148" s="237">
        <v>372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135</v>
      </c>
      <c r="AT148" s="245" t="s">
        <v>131</v>
      </c>
      <c r="AU148" s="245" t="s">
        <v>83</v>
      </c>
      <c r="AY148" s="14" t="s">
        <v>129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81</v>
      </c>
      <c r="BK148" s="246">
        <f>ROUND(I148*H148,2)</f>
        <v>0</v>
      </c>
      <c r="BL148" s="14" t="s">
        <v>135</v>
      </c>
      <c r="BM148" s="245" t="s">
        <v>528</v>
      </c>
    </row>
    <row r="149" spans="1:65" s="2" customFormat="1" ht="21.75" customHeight="1">
      <c r="A149" s="35"/>
      <c r="B149" s="36"/>
      <c r="C149" s="233" t="s">
        <v>210</v>
      </c>
      <c r="D149" s="233" t="s">
        <v>131</v>
      </c>
      <c r="E149" s="234" t="s">
        <v>195</v>
      </c>
      <c r="F149" s="235" t="s">
        <v>196</v>
      </c>
      <c r="G149" s="236" t="s">
        <v>189</v>
      </c>
      <c r="H149" s="237">
        <v>18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135</v>
      </c>
      <c r="AT149" s="245" t="s">
        <v>131</v>
      </c>
      <c r="AU149" s="245" t="s">
        <v>83</v>
      </c>
      <c r="AY149" s="14" t="s">
        <v>129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81</v>
      </c>
      <c r="BK149" s="246">
        <f>ROUND(I149*H149,2)</f>
        <v>0</v>
      </c>
      <c r="BL149" s="14" t="s">
        <v>135</v>
      </c>
      <c r="BM149" s="245" t="s">
        <v>529</v>
      </c>
    </row>
    <row r="150" spans="1:65" s="2" customFormat="1" ht="21.75" customHeight="1">
      <c r="A150" s="35"/>
      <c r="B150" s="36"/>
      <c r="C150" s="233" t="s">
        <v>7</v>
      </c>
      <c r="D150" s="233" t="s">
        <v>131</v>
      </c>
      <c r="E150" s="234" t="s">
        <v>199</v>
      </c>
      <c r="F150" s="235" t="s">
        <v>200</v>
      </c>
      <c r="G150" s="236" t="s">
        <v>189</v>
      </c>
      <c r="H150" s="237">
        <v>5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135</v>
      </c>
      <c r="AT150" s="245" t="s">
        <v>131</v>
      </c>
      <c r="AU150" s="245" t="s">
        <v>83</v>
      </c>
      <c r="AY150" s="14" t="s">
        <v>129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81</v>
      </c>
      <c r="BK150" s="246">
        <f>ROUND(I150*H150,2)</f>
        <v>0</v>
      </c>
      <c r="BL150" s="14" t="s">
        <v>135</v>
      </c>
      <c r="BM150" s="245" t="s">
        <v>530</v>
      </c>
    </row>
    <row r="151" spans="1:65" s="2" customFormat="1" ht="21.75" customHeight="1">
      <c r="A151" s="35"/>
      <c r="B151" s="36"/>
      <c r="C151" s="233" t="s">
        <v>217</v>
      </c>
      <c r="D151" s="233" t="s">
        <v>131</v>
      </c>
      <c r="E151" s="234" t="s">
        <v>203</v>
      </c>
      <c r="F151" s="235" t="s">
        <v>204</v>
      </c>
      <c r="G151" s="236" t="s">
        <v>189</v>
      </c>
      <c r="H151" s="237">
        <v>1116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135</v>
      </c>
      <c r="AT151" s="245" t="s">
        <v>131</v>
      </c>
      <c r="AU151" s="245" t="s">
        <v>83</v>
      </c>
      <c r="AY151" s="14" t="s">
        <v>129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81</v>
      </c>
      <c r="BK151" s="246">
        <f>ROUND(I151*H151,2)</f>
        <v>0</v>
      </c>
      <c r="BL151" s="14" t="s">
        <v>135</v>
      </c>
      <c r="BM151" s="245" t="s">
        <v>531</v>
      </c>
    </row>
    <row r="152" spans="1:65" s="2" customFormat="1" ht="21.75" customHeight="1">
      <c r="A152" s="35"/>
      <c r="B152" s="36"/>
      <c r="C152" s="233" t="s">
        <v>221</v>
      </c>
      <c r="D152" s="233" t="s">
        <v>131</v>
      </c>
      <c r="E152" s="234" t="s">
        <v>207</v>
      </c>
      <c r="F152" s="235" t="s">
        <v>208</v>
      </c>
      <c r="G152" s="236" t="s">
        <v>189</v>
      </c>
      <c r="H152" s="237">
        <v>310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135</v>
      </c>
      <c r="AT152" s="245" t="s">
        <v>131</v>
      </c>
      <c r="AU152" s="245" t="s">
        <v>83</v>
      </c>
      <c r="AY152" s="14" t="s">
        <v>129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81</v>
      </c>
      <c r="BK152" s="246">
        <f>ROUND(I152*H152,2)</f>
        <v>0</v>
      </c>
      <c r="BL152" s="14" t="s">
        <v>135</v>
      </c>
      <c r="BM152" s="245" t="s">
        <v>532</v>
      </c>
    </row>
    <row r="153" spans="1:65" s="2" customFormat="1" ht="21.75" customHeight="1">
      <c r="A153" s="35"/>
      <c r="B153" s="36"/>
      <c r="C153" s="233" t="s">
        <v>225</v>
      </c>
      <c r="D153" s="233" t="s">
        <v>131</v>
      </c>
      <c r="E153" s="234" t="s">
        <v>211</v>
      </c>
      <c r="F153" s="235" t="s">
        <v>212</v>
      </c>
      <c r="G153" s="236" t="s">
        <v>189</v>
      </c>
      <c r="H153" s="237">
        <v>2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135</v>
      </c>
      <c r="AT153" s="245" t="s">
        <v>131</v>
      </c>
      <c r="AU153" s="245" t="s">
        <v>83</v>
      </c>
      <c r="AY153" s="14" t="s">
        <v>129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81</v>
      </c>
      <c r="BK153" s="246">
        <f>ROUND(I153*H153,2)</f>
        <v>0</v>
      </c>
      <c r="BL153" s="14" t="s">
        <v>135</v>
      </c>
      <c r="BM153" s="245" t="s">
        <v>533</v>
      </c>
    </row>
    <row r="154" spans="1:65" s="2" customFormat="1" ht="21.75" customHeight="1">
      <c r="A154" s="35"/>
      <c r="B154" s="36"/>
      <c r="C154" s="233" t="s">
        <v>229</v>
      </c>
      <c r="D154" s="233" t="s">
        <v>131</v>
      </c>
      <c r="E154" s="234" t="s">
        <v>214</v>
      </c>
      <c r="F154" s="235" t="s">
        <v>215</v>
      </c>
      <c r="G154" s="236" t="s">
        <v>189</v>
      </c>
      <c r="H154" s="237">
        <v>124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135</v>
      </c>
      <c r="AT154" s="245" t="s">
        <v>131</v>
      </c>
      <c r="AU154" s="245" t="s">
        <v>83</v>
      </c>
      <c r="AY154" s="14" t="s">
        <v>129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81</v>
      </c>
      <c r="BK154" s="246">
        <f>ROUND(I154*H154,2)</f>
        <v>0</v>
      </c>
      <c r="BL154" s="14" t="s">
        <v>135</v>
      </c>
      <c r="BM154" s="245" t="s">
        <v>534</v>
      </c>
    </row>
    <row r="155" spans="1:65" s="2" customFormat="1" ht="21.75" customHeight="1">
      <c r="A155" s="35"/>
      <c r="B155" s="36"/>
      <c r="C155" s="233" t="s">
        <v>234</v>
      </c>
      <c r="D155" s="233" t="s">
        <v>131</v>
      </c>
      <c r="E155" s="234" t="s">
        <v>218</v>
      </c>
      <c r="F155" s="235" t="s">
        <v>219</v>
      </c>
      <c r="G155" s="236" t="s">
        <v>189</v>
      </c>
      <c r="H155" s="237">
        <v>1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135</v>
      </c>
      <c r="AT155" s="245" t="s">
        <v>131</v>
      </c>
      <c r="AU155" s="245" t="s">
        <v>83</v>
      </c>
      <c r="AY155" s="14" t="s">
        <v>129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81</v>
      </c>
      <c r="BK155" s="246">
        <f>ROUND(I155*H155,2)</f>
        <v>0</v>
      </c>
      <c r="BL155" s="14" t="s">
        <v>135</v>
      </c>
      <c r="BM155" s="245" t="s">
        <v>535</v>
      </c>
    </row>
    <row r="156" spans="1:65" s="2" customFormat="1" ht="21.75" customHeight="1">
      <c r="A156" s="35"/>
      <c r="B156" s="36"/>
      <c r="C156" s="233" t="s">
        <v>238</v>
      </c>
      <c r="D156" s="233" t="s">
        <v>131</v>
      </c>
      <c r="E156" s="234" t="s">
        <v>222</v>
      </c>
      <c r="F156" s="235" t="s">
        <v>223</v>
      </c>
      <c r="G156" s="236" t="s">
        <v>189</v>
      </c>
      <c r="H156" s="237">
        <v>1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135</v>
      </c>
      <c r="AT156" s="245" t="s">
        <v>131</v>
      </c>
      <c r="AU156" s="245" t="s">
        <v>83</v>
      </c>
      <c r="AY156" s="14" t="s">
        <v>129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81</v>
      </c>
      <c r="BK156" s="246">
        <f>ROUND(I156*H156,2)</f>
        <v>0</v>
      </c>
      <c r="BL156" s="14" t="s">
        <v>135</v>
      </c>
      <c r="BM156" s="245" t="s">
        <v>536</v>
      </c>
    </row>
    <row r="157" spans="1:65" s="2" customFormat="1" ht="21.75" customHeight="1">
      <c r="A157" s="35"/>
      <c r="B157" s="36"/>
      <c r="C157" s="233" t="s">
        <v>242</v>
      </c>
      <c r="D157" s="233" t="s">
        <v>131</v>
      </c>
      <c r="E157" s="234" t="s">
        <v>226</v>
      </c>
      <c r="F157" s="235" t="s">
        <v>227</v>
      </c>
      <c r="G157" s="236" t="s">
        <v>189</v>
      </c>
      <c r="H157" s="237">
        <v>19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0.0007</v>
      </c>
      <c r="R157" s="243">
        <f>Q157*H157</f>
        <v>0.0133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135</v>
      </c>
      <c r="AT157" s="245" t="s">
        <v>131</v>
      </c>
      <c r="AU157" s="245" t="s">
        <v>83</v>
      </c>
      <c r="AY157" s="14" t="s">
        <v>129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81</v>
      </c>
      <c r="BK157" s="246">
        <f>ROUND(I157*H157,2)</f>
        <v>0</v>
      </c>
      <c r="BL157" s="14" t="s">
        <v>135</v>
      </c>
      <c r="BM157" s="245" t="s">
        <v>537</v>
      </c>
    </row>
    <row r="158" spans="1:65" s="2" customFormat="1" ht="21.75" customHeight="1">
      <c r="A158" s="35"/>
      <c r="B158" s="36"/>
      <c r="C158" s="247" t="s">
        <v>246</v>
      </c>
      <c r="D158" s="247" t="s">
        <v>230</v>
      </c>
      <c r="E158" s="248" t="s">
        <v>231</v>
      </c>
      <c r="F158" s="249" t="s">
        <v>232</v>
      </c>
      <c r="G158" s="250" t="s">
        <v>189</v>
      </c>
      <c r="H158" s="251">
        <v>13</v>
      </c>
      <c r="I158" s="252"/>
      <c r="J158" s="253">
        <f>ROUND(I158*H158,2)</f>
        <v>0</v>
      </c>
      <c r="K158" s="254"/>
      <c r="L158" s="255"/>
      <c r="M158" s="256" t="s">
        <v>1</v>
      </c>
      <c r="N158" s="257" t="s">
        <v>38</v>
      </c>
      <c r="O158" s="88"/>
      <c r="P158" s="243">
        <f>O158*H158</f>
        <v>0</v>
      </c>
      <c r="Q158" s="243">
        <v>0.0025</v>
      </c>
      <c r="R158" s="243">
        <f>Q158*H158</f>
        <v>0.0325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161</v>
      </c>
      <c r="AT158" s="245" t="s">
        <v>230</v>
      </c>
      <c r="AU158" s="245" t="s">
        <v>83</v>
      </c>
      <c r="AY158" s="14" t="s">
        <v>129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81</v>
      </c>
      <c r="BK158" s="246">
        <f>ROUND(I158*H158,2)</f>
        <v>0</v>
      </c>
      <c r="BL158" s="14" t="s">
        <v>135</v>
      </c>
      <c r="BM158" s="245" t="s">
        <v>538</v>
      </c>
    </row>
    <row r="159" spans="1:65" s="2" customFormat="1" ht="21.75" customHeight="1">
      <c r="A159" s="35"/>
      <c r="B159" s="36"/>
      <c r="C159" s="247" t="s">
        <v>250</v>
      </c>
      <c r="D159" s="247" t="s">
        <v>230</v>
      </c>
      <c r="E159" s="248" t="s">
        <v>426</v>
      </c>
      <c r="F159" s="249" t="s">
        <v>427</v>
      </c>
      <c r="G159" s="250" t="s">
        <v>189</v>
      </c>
      <c r="H159" s="251">
        <v>1</v>
      </c>
      <c r="I159" s="252"/>
      <c r="J159" s="253">
        <f>ROUND(I159*H159,2)</f>
        <v>0</v>
      </c>
      <c r="K159" s="254"/>
      <c r="L159" s="255"/>
      <c r="M159" s="256" t="s">
        <v>1</v>
      </c>
      <c r="N159" s="257" t="s">
        <v>38</v>
      </c>
      <c r="O159" s="88"/>
      <c r="P159" s="243">
        <f>O159*H159</f>
        <v>0</v>
      </c>
      <c r="Q159" s="243">
        <v>0.0042</v>
      </c>
      <c r="R159" s="243">
        <f>Q159*H159</f>
        <v>0.0042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161</v>
      </c>
      <c r="AT159" s="245" t="s">
        <v>230</v>
      </c>
      <c r="AU159" s="245" t="s">
        <v>83</v>
      </c>
      <c r="AY159" s="14" t="s">
        <v>129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81</v>
      </c>
      <c r="BK159" s="246">
        <f>ROUND(I159*H159,2)</f>
        <v>0</v>
      </c>
      <c r="BL159" s="14" t="s">
        <v>135</v>
      </c>
      <c r="BM159" s="245" t="s">
        <v>539</v>
      </c>
    </row>
    <row r="160" spans="1:65" s="2" customFormat="1" ht="21.75" customHeight="1">
      <c r="A160" s="35"/>
      <c r="B160" s="36"/>
      <c r="C160" s="247" t="s">
        <v>254</v>
      </c>
      <c r="D160" s="247" t="s">
        <v>230</v>
      </c>
      <c r="E160" s="248" t="s">
        <v>435</v>
      </c>
      <c r="F160" s="249" t="s">
        <v>436</v>
      </c>
      <c r="G160" s="250" t="s">
        <v>189</v>
      </c>
      <c r="H160" s="251">
        <v>4</v>
      </c>
      <c r="I160" s="252"/>
      <c r="J160" s="253">
        <f>ROUND(I160*H160,2)</f>
        <v>0</v>
      </c>
      <c r="K160" s="254"/>
      <c r="L160" s="255"/>
      <c r="M160" s="256" t="s">
        <v>1</v>
      </c>
      <c r="N160" s="257" t="s">
        <v>38</v>
      </c>
      <c r="O160" s="88"/>
      <c r="P160" s="243">
        <f>O160*H160</f>
        <v>0</v>
      </c>
      <c r="Q160" s="243">
        <v>0.0077</v>
      </c>
      <c r="R160" s="243">
        <f>Q160*H160</f>
        <v>0.0308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161</v>
      </c>
      <c r="AT160" s="245" t="s">
        <v>230</v>
      </c>
      <c r="AU160" s="245" t="s">
        <v>83</v>
      </c>
      <c r="AY160" s="14" t="s">
        <v>129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81</v>
      </c>
      <c r="BK160" s="246">
        <f>ROUND(I160*H160,2)</f>
        <v>0</v>
      </c>
      <c r="BL160" s="14" t="s">
        <v>135</v>
      </c>
      <c r="BM160" s="245" t="s">
        <v>540</v>
      </c>
    </row>
    <row r="161" spans="1:65" s="2" customFormat="1" ht="21.75" customHeight="1">
      <c r="A161" s="35"/>
      <c r="B161" s="36"/>
      <c r="C161" s="233" t="s">
        <v>258</v>
      </c>
      <c r="D161" s="233" t="s">
        <v>131</v>
      </c>
      <c r="E161" s="234" t="s">
        <v>235</v>
      </c>
      <c r="F161" s="235" t="s">
        <v>236</v>
      </c>
      <c r="G161" s="236" t="s">
        <v>189</v>
      </c>
      <c r="H161" s="237">
        <v>9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0.10941</v>
      </c>
      <c r="R161" s="243">
        <f>Q161*H161</f>
        <v>0.98469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135</v>
      </c>
      <c r="AT161" s="245" t="s">
        <v>131</v>
      </c>
      <c r="AU161" s="245" t="s">
        <v>83</v>
      </c>
      <c r="AY161" s="14" t="s">
        <v>129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81</v>
      </c>
      <c r="BK161" s="246">
        <f>ROUND(I161*H161,2)</f>
        <v>0</v>
      </c>
      <c r="BL161" s="14" t="s">
        <v>135</v>
      </c>
      <c r="BM161" s="245" t="s">
        <v>541</v>
      </c>
    </row>
    <row r="162" spans="1:65" s="2" customFormat="1" ht="16.5" customHeight="1">
      <c r="A162" s="35"/>
      <c r="B162" s="36"/>
      <c r="C162" s="247" t="s">
        <v>262</v>
      </c>
      <c r="D162" s="247" t="s">
        <v>230</v>
      </c>
      <c r="E162" s="248" t="s">
        <v>239</v>
      </c>
      <c r="F162" s="249" t="s">
        <v>240</v>
      </c>
      <c r="G162" s="250" t="s">
        <v>189</v>
      </c>
      <c r="H162" s="251">
        <v>4</v>
      </c>
      <c r="I162" s="252"/>
      <c r="J162" s="253">
        <f>ROUND(I162*H162,2)</f>
        <v>0</v>
      </c>
      <c r="K162" s="254"/>
      <c r="L162" s="255"/>
      <c r="M162" s="256" t="s">
        <v>1</v>
      </c>
      <c r="N162" s="257" t="s">
        <v>38</v>
      </c>
      <c r="O162" s="88"/>
      <c r="P162" s="243">
        <f>O162*H162</f>
        <v>0</v>
      </c>
      <c r="Q162" s="243">
        <v>0.0061</v>
      </c>
      <c r="R162" s="243">
        <f>Q162*H162</f>
        <v>0.0244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161</v>
      </c>
      <c r="AT162" s="245" t="s">
        <v>230</v>
      </c>
      <c r="AU162" s="245" t="s">
        <v>83</v>
      </c>
      <c r="AY162" s="14" t="s">
        <v>129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81</v>
      </c>
      <c r="BK162" s="246">
        <f>ROUND(I162*H162,2)</f>
        <v>0</v>
      </c>
      <c r="BL162" s="14" t="s">
        <v>135</v>
      </c>
      <c r="BM162" s="245" t="s">
        <v>542</v>
      </c>
    </row>
    <row r="163" spans="1:65" s="2" customFormat="1" ht="16.5" customHeight="1">
      <c r="A163" s="35"/>
      <c r="B163" s="36"/>
      <c r="C163" s="247" t="s">
        <v>266</v>
      </c>
      <c r="D163" s="247" t="s">
        <v>230</v>
      </c>
      <c r="E163" s="248" t="s">
        <v>440</v>
      </c>
      <c r="F163" s="249" t="s">
        <v>543</v>
      </c>
      <c r="G163" s="250" t="s">
        <v>189</v>
      </c>
      <c r="H163" s="251">
        <v>5</v>
      </c>
      <c r="I163" s="252"/>
      <c r="J163" s="253">
        <f>ROUND(I163*H163,2)</f>
        <v>0</v>
      </c>
      <c r="K163" s="254"/>
      <c r="L163" s="255"/>
      <c r="M163" s="256" t="s">
        <v>1</v>
      </c>
      <c r="N163" s="257" t="s">
        <v>38</v>
      </c>
      <c r="O163" s="88"/>
      <c r="P163" s="243">
        <f>O163*H163</f>
        <v>0</v>
      </c>
      <c r="Q163" s="243">
        <v>0.0061</v>
      </c>
      <c r="R163" s="243">
        <f>Q163*H163</f>
        <v>0.030500000000000003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161</v>
      </c>
      <c r="AT163" s="245" t="s">
        <v>230</v>
      </c>
      <c r="AU163" s="245" t="s">
        <v>83</v>
      </c>
      <c r="AY163" s="14" t="s">
        <v>129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81</v>
      </c>
      <c r="BK163" s="246">
        <f>ROUND(I163*H163,2)</f>
        <v>0</v>
      </c>
      <c r="BL163" s="14" t="s">
        <v>135</v>
      </c>
      <c r="BM163" s="245" t="s">
        <v>544</v>
      </c>
    </row>
    <row r="164" spans="1:65" s="2" customFormat="1" ht="16.5" customHeight="1">
      <c r="A164" s="35"/>
      <c r="B164" s="36"/>
      <c r="C164" s="247" t="s">
        <v>270</v>
      </c>
      <c r="D164" s="247" t="s">
        <v>230</v>
      </c>
      <c r="E164" s="248" t="s">
        <v>243</v>
      </c>
      <c r="F164" s="249" t="s">
        <v>244</v>
      </c>
      <c r="G164" s="250" t="s">
        <v>189</v>
      </c>
      <c r="H164" s="251">
        <v>38</v>
      </c>
      <c r="I164" s="252"/>
      <c r="J164" s="253">
        <f>ROUND(I164*H164,2)</f>
        <v>0</v>
      </c>
      <c r="K164" s="254"/>
      <c r="L164" s="255"/>
      <c r="M164" s="256" t="s">
        <v>1</v>
      </c>
      <c r="N164" s="257" t="s">
        <v>38</v>
      </c>
      <c r="O164" s="88"/>
      <c r="P164" s="243">
        <f>O164*H164</f>
        <v>0</v>
      </c>
      <c r="Q164" s="243">
        <v>0.00035</v>
      </c>
      <c r="R164" s="243">
        <f>Q164*H164</f>
        <v>0.0133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161</v>
      </c>
      <c r="AT164" s="245" t="s">
        <v>230</v>
      </c>
      <c r="AU164" s="245" t="s">
        <v>83</v>
      </c>
      <c r="AY164" s="14" t="s">
        <v>129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81</v>
      </c>
      <c r="BK164" s="246">
        <f>ROUND(I164*H164,2)</f>
        <v>0</v>
      </c>
      <c r="BL164" s="14" t="s">
        <v>135</v>
      </c>
      <c r="BM164" s="245" t="s">
        <v>545</v>
      </c>
    </row>
    <row r="165" spans="1:65" s="2" customFormat="1" ht="16.5" customHeight="1">
      <c r="A165" s="35"/>
      <c r="B165" s="36"/>
      <c r="C165" s="247" t="s">
        <v>274</v>
      </c>
      <c r="D165" s="247" t="s">
        <v>230</v>
      </c>
      <c r="E165" s="248" t="s">
        <v>247</v>
      </c>
      <c r="F165" s="249" t="s">
        <v>248</v>
      </c>
      <c r="G165" s="250" t="s">
        <v>189</v>
      </c>
      <c r="H165" s="251">
        <v>9</v>
      </c>
      <c r="I165" s="252"/>
      <c r="J165" s="253">
        <f>ROUND(I165*H165,2)</f>
        <v>0</v>
      </c>
      <c r="K165" s="254"/>
      <c r="L165" s="255"/>
      <c r="M165" s="256" t="s">
        <v>1</v>
      </c>
      <c r="N165" s="257" t="s">
        <v>38</v>
      </c>
      <c r="O165" s="88"/>
      <c r="P165" s="243">
        <f>O165*H165</f>
        <v>0</v>
      </c>
      <c r="Q165" s="243">
        <v>0.0001</v>
      </c>
      <c r="R165" s="243">
        <f>Q165*H165</f>
        <v>0.0009000000000000001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161</v>
      </c>
      <c r="AT165" s="245" t="s">
        <v>230</v>
      </c>
      <c r="AU165" s="245" t="s">
        <v>83</v>
      </c>
      <c r="AY165" s="14" t="s">
        <v>129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81</v>
      </c>
      <c r="BK165" s="246">
        <f>ROUND(I165*H165,2)</f>
        <v>0</v>
      </c>
      <c r="BL165" s="14" t="s">
        <v>135</v>
      </c>
      <c r="BM165" s="245" t="s">
        <v>546</v>
      </c>
    </row>
    <row r="166" spans="1:65" s="2" customFormat="1" ht="21.75" customHeight="1">
      <c r="A166" s="35"/>
      <c r="B166" s="36"/>
      <c r="C166" s="233" t="s">
        <v>278</v>
      </c>
      <c r="D166" s="233" t="s">
        <v>131</v>
      </c>
      <c r="E166" s="234" t="s">
        <v>251</v>
      </c>
      <c r="F166" s="235" t="s">
        <v>252</v>
      </c>
      <c r="G166" s="236" t="s">
        <v>146</v>
      </c>
      <c r="H166" s="237">
        <v>739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8E-05</v>
      </c>
      <c r="R166" s="243">
        <f>Q166*H166</f>
        <v>0.059120000000000006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135</v>
      </c>
      <c r="AT166" s="245" t="s">
        <v>131</v>
      </c>
      <c r="AU166" s="245" t="s">
        <v>83</v>
      </c>
      <c r="AY166" s="14" t="s">
        <v>129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81</v>
      </c>
      <c r="BK166" s="246">
        <f>ROUND(I166*H166,2)</f>
        <v>0</v>
      </c>
      <c r="BL166" s="14" t="s">
        <v>135</v>
      </c>
      <c r="BM166" s="245" t="s">
        <v>547</v>
      </c>
    </row>
    <row r="167" spans="1:65" s="2" customFormat="1" ht="21.75" customHeight="1">
      <c r="A167" s="35"/>
      <c r="B167" s="36"/>
      <c r="C167" s="233" t="s">
        <v>282</v>
      </c>
      <c r="D167" s="233" t="s">
        <v>131</v>
      </c>
      <c r="E167" s="234" t="s">
        <v>255</v>
      </c>
      <c r="F167" s="235" t="s">
        <v>256</v>
      </c>
      <c r="G167" s="236" t="s">
        <v>146</v>
      </c>
      <c r="H167" s="237">
        <v>358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3E-05</v>
      </c>
      <c r="R167" s="243">
        <f>Q167*H167</f>
        <v>0.01074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135</v>
      </c>
      <c r="AT167" s="245" t="s">
        <v>131</v>
      </c>
      <c r="AU167" s="245" t="s">
        <v>83</v>
      </c>
      <c r="AY167" s="14" t="s">
        <v>129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81</v>
      </c>
      <c r="BK167" s="246">
        <f>ROUND(I167*H167,2)</f>
        <v>0</v>
      </c>
      <c r="BL167" s="14" t="s">
        <v>135</v>
      </c>
      <c r="BM167" s="245" t="s">
        <v>548</v>
      </c>
    </row>
    <row r="168" spans="1:65" s="2" customFormat="1" ht="21.75" customHeight="1">
      <c r="A168" s="35"/>
      <c r="B168" s="36"/>
      <c r="C168" s="233" t="s">
        <v>286</v>
      </c>
      <c r="D168" s="233" t="s">
        <v>131</v>
      </c>
      <c r="E168" s="234" t="s">
        <v>259</v>
      </c>
      <c r="F168" s="235" t="s">
        <v>260</v>
      </c>
      <c r="G168" s="236" t="s">
        <v>146</v>
      </c>
      <c r="H168" s="237">
        <v>739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0.00033</v>
      </c>
      <c r="R168" s="243">
        <f>Q168*H168</f>
        <v>0.24387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135</v>
      </c>
      <c r="AT168" s="245" t="s">
        <v>131</v>
      </c>
      <c r="AU168" s="245" t="s">
        <v>83</v>
      </c>
      <c r="AY168" s="14" t="s">
        <v>129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81</v>
      </c>
      <c r="BK168" s="246">
        <f>ROUND(I168*H168,2)</f>
        <v>0</v>
      </c>
      <c r="BL168" s="14" t="s">
        <v>135</v>
      </c>
      <c r="BM168" s="245" t="s">
        <v>549</v>
      </c>
    </row>
    <row r="169" spans="1:65" s="2" customFormat="1" ht="21.75" customHeight="1">
      <c r="A169" s="35"/>
      <c r="B169" s="36"/>
      <c r="C169" s="233" t="s">
        <v>290</v>
      </c>
      <c r="D169" s="233" t="s">
        <v>131</v>
      </c>
      <c r="E169" s="234" t="s">
        <v>263</v>
      </c>
      <c r="F169" s="235" t="s">
        <v>264</v>
      </c>
      <c r="G169" s="236" t="s">
        <v>146</v>
      </c>
      <c r="H169" s="237">
        <v>358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0.00011</v>
      </c>
      <c r="R169" s="243">
        <f>Q169*H169</f>
        <v>0.03938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135</v>
      </c>
      <c r="AT169" s="245" t="s">
        <v>131</v>
      </c>
      <c r="AU169" s="245" t="s">
        <v>83</v>
      </c>
      <c r="AY169" s="14" t="s">
        <v>129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81</v>
      </c>
      <c r="BK169" s="246">
        <f>ROUND(I169*H169,2)</f>
        <v>0</v>
      </c>
      <c r="BL169" s="14" t="s">
        <v>135</v>
      </c>
      <c r="BM169" s="245" t="s">
        <v>550</v>
      </c>
    </row>
    <row r="170" spans="1:65" s="2" customFormat="1" ht="21.75" customHeight="1">
      <c r="A170" s="35"/>
      <c r="B170" s="36"/>
      <c r="C170" s="233" t="s">
        <v>294</v>
      </c>
      <c r="D170" s="233" t="s">
        <v>131</v>
      </c>
      <c r="E170" s="234" t="s">
        <v>267</v>
      </c>
      <c r="F170" s="235" t="s">
        <v>268</v>
      </c>
      <c r="G170" s="236" t="s">
        <v>146</v>
      </c>
      <c r="H170" s="237">
        <v>81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0.08088</v>
      </c>
      <c r="R170" s="243">
        <f>Q170*H170</f>
        <v>6.551279999999999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135</v>
      </c>
      <c r="AT170" s="245" t="s">
        <v>131</v>
      </c>
      <c r="AU170" s="245" t="s">
        <v>83</v>
      </c>
      <c r="AY170" s="14" t="s">
        <v>129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81</v>
      </c>
      <c r="BK170" s="246">
        <f>ROUND(I170*H170,2)</f>
        <v>0</v>
      </c>
      <c r="BL170" s="14" t="s">
        <v>135</v>
      </c>
      <c r="BM170" s="245" t="s">
        <v>551</v>
      </c>
    </row>
    <row r="171" spans="1:65" s="2" customFormat="1" ht="16.5" customHeight="1">
      <c r="A171" s="35"/>
      <c r="B171" s="36"/>
      <c r="C171" s="247" t="s">
        <v>298</v>
      </c>
      <c r="D171" s="247" t="s">
        <v>230</v>
      </c>
      <c r="E171" s="248" t="s">
        <v>271</v>
      </c>
      <c r="F171" s="249" t="s">
        <v>272</v>
      </c>
      <c r="G171" s="250" t="s">
        <v>146</v>
      </c>
      <c r="H171" s="251">
        <v>81</v>
      </c>
      <c r="I171" s="252"/>
      <c r="J171" s="253">
        <f>ROUND(I171*H171,2)</f>
        <v>0</v>
      </c>
      <c r="K171" s="254"/>
      <c r="L171" s="255"/>
      <c r="M171" s="256" t="s">
        <v>1</v>
      </c>
      <c r="N171" s="257" t="s">
        <v>38</v>
      </c>
      <c r="O171" s="88"/>
      <c r="P171" s="243">
        <f>O171*H171</f>
        <v>0</v>
      </c>
      <c r="Q171" s="243">
        <v>0.046</v>
      </c>
      <c r="R171" s="243">
        <f>Q171*H171</f>
        <v>3.726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161</v>
      </c>
      <c r="AT171" s="245" t="s">
        <v>230</v>
      </c>
      <c r="AU171" s="245" t="s">
        <v>83</v>
      </c>
      <c r="AY171" s="14" t="s">
        <v>129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81</v>
      </c>
      <c r="BK171" s="246">
        <f>ROUND(I171*H171,2)</f>
        <v>0</v>
      </c>
      <c r="BL171" s="14" t="s">
        <v>135</v>
      </c>
      <c r="BM171" s="245" t="s">
        <v>552</v>
      </c>
    </row>
    <row r="172" spans="1:65" s="2" customFormat="1" ht="16.5" customHeight="1">
      <c r="A172" s="35"/>
      <c r="B172" s="36"/>
      <c r="C172" s="233" t="s">
        <v>302</v>
      </c>
      <c r="D172" s="233" t="s">
        <v>131</v>
      </c>
      <c r="E172" s="234" t="s">
        <v>275</v>
      </c>
      <c r="F172" s="235" t="s">
        <v>276</v>
      </c>
      <c r="G172" s="236" t="s">
        <v>146</v>
      </c>
      <c r="H172" s="237">
        <v>1097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135</v>
      </c>
      <c r="AT172" s="245" t="s">
        <v>131</v>
      </c>
      <c r="AU172" s="245" t="s">
        <v>83</v>
      </c>
      <c r="AY172" s="14" t="s">
        <v>129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81</v>
      </c>
      <c r="BK172" s="246">
        <f>ROUND(I172*H172,2)</f>
        <v>0</v>
      </c>
      <c r="BL172" s="14" t="s">
        <v>135</v>
      </c>
      <c r="BM172" s="245" t="s">
        <v>553</v>
      </c>
    </row>
    <row r="173" spans="1:65" s="2" customFormat="1" ht="21.75" customHeight="1">
      <c r="A173" s="35"/>
      <c r="B173" s="36"/>
      <c r="C173" s="233" t="s">
        <v>308</v>
      </c>
      <c r="D173" s="233" t="s">
        <v>131</v>
      </c>
      <c r="E173" s="234" t="s">
        <v>279</v>
      </c>
      <c r="F173" s="235" t="s">
        <v>280</v>
      </c>
      <c r="G173" s="236" t="s">
        <v>146</v>
      </c>
      <c r="H173" s="237">
        <v>562.5</v>
      </c>
      <c r="I173" s="238"/>
      <c r="J173" s="239">
        <f>ROUND(I173*H173,2)</f>
        <v>0</v>
      </c>
      <c r="K173" s="240"/>
      <c r="L173" s="41"/>
      <c r="M173" s="241" t="s">
        <v>1</v>
      </c>
      <c r="N173" s="242" t="s">
        <v>38</v>
      </c>
      <c r="O173" s="88"/>
      <c r="P173" s="243">
        <f>O173*H173</f>
        <v>0</v>
      </c>
      <c r="Q173" s="243">
        <v>0.1554</v>
      </c>
      <c r="R173" s="243">
        <f>Q173*H173</f>
        <v>87.41250000000001</v>
      </c>
      <c r="S173" s="243">
        <v>0</v>
      </c>
      <c r="T173" s="24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5" t="s">
        <v>135</v>
      </c>
      <c r="AT173" s="245" t="s">
        <v>131</v>
      </c>
      <c r="AU173" s="245" t="s">
        <v>83</v>
      </c>
      <c r="AY173" s="14" t="s">
        <v>129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4" t="s">
        <v>81</v>
      </c>
      <c r="BK173" s="246">
        <f>ROUND(I173*H173,2)</f>
        <v>0</v>
      </c>
      <c r="BL173" s="14" t="s">
        <v>135</v>
      </c>
      <c r="BM173" s="245" t="s">
        <v>554</v>
      </c>
    </row>
    <row r="174" spans="1:65" s="2" customFormat="1" ht="16.5" customHeight="1">
      <c r="A174" s="35"/>
      <c r="B174" s="36"/>
      <c r="C174" s="247" t="s">
        <v>313</v>
      </c>
      <c r="D174" s="247" t="s">
        <v>230</v>
      </c>
      <c r="E174" s="248" t="s">
        <v>283</v>
      </c>
      <c r="F174" s="249" t="s">
        <v>284</v>
      </c>
      <c r="G174" s="250" t="s">
        <v>146</v>
      </c>
      <c r="H174" s="251">
        <v>494</v>
      </c>
      <c r="I174" s="252"/>
      <c r="J174" s="253">
        <f>ROUND(I174*H174,2)</f>
        <v>0</v>
      </c>
      <c r="K174" s="254"/>
      <c r="L174" s="255"/>
      <c r="M174" s="256" t="s">
        <v>1</v>
      </c>
      <c r="N174" s="257" t="s">
        <v>38</v>
      </c>
      <c r="O174" s="88"/>
      <c r="P174" s="243">
        <f>O174*H174</f>
        <v>0</v>
      </c>
      <c r="Q174" s="243">
        <v>0.085</v>
      </c>
      <c r="R174" s="243">
        <f>Q174*H174</f>
        <v>41.99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161</v>
      </c>
      <c r="AT174" s="245" t="s">
        <v>230</v>
      </c>
      <c r="AU174" s="245" t="s">
        <v>83</v>
      </c>
      <c r="AY174" s="14" t="s">
        <v>129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81</v>
      </c>
      <c r="BK174" s="246">
        <f>ROUND(I174*H174,2)</f>
        <v>0</v>
      </c>
      <c r="BL174" s="14" t="s">
        <v>135</v>
      </c>
      <c r="BM174" s="245" t="s">
        <v>555</v>
      </c>
    </row>
    <row r="175" spans="1:65" s="2" customFormat="1" ht="16.5" customHeight="1">
      <c r="A175" s="35"/>
      <c r="B175" s="36"/>
      <c r="C175" s="247" t="s">
        <v>317</v>
      </c>
      <c r="D175" s="247" t="s">
        <v>230</v>
      </c>
      <c r="E175" s="248" t="s">
        <v>287</v>
      </c>
      <c r="F175" s="249" t="s">
        <v>288</v>
      </c>
      <c r="G175" s="250" t="s">
        <v>146</v>
      </c>
      <c r="H175" s="251">
        <v>34</v>
      </c>
      <c r="I175" s="252"/>
      <c r="J175" s="253">
        <f>ROUND(I175*H175,2)</f>
        <v>0</v>
      </c>
      <c r="K175" s="254"/>
      <c r="L175" s="255"/>
      <c r="M175" s="256" t="s">
        <v>1</v>
      </c>
      <c r="N175" s="257" t="s">
        <v>38</v>
      </c>
      <c r="O175" s="88"/>
      <c r="P175" s="243">
        <f>O175*H175</f>
        <v>0</v>
      </c>
      <c r="Q175" s="243">
        <v>0.0483</v>
      </c>
      <c r="R175" s="243">
        <f>Q175*H175</f>
        <v>1.6422</v>
      </c>
      <c r="S175" s="243">
        <v>0</v>
      </c>
      <c r="T175" s="24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5" t="s">
        <v>161</v>
      </c>
      <c r="AT175" s="245" t="s">
        <v>230</v>
      </c>
      <c r="AU175" s="245" t="s">
        <v>83</v>
      </c>
      <c r="AY175" s="14" t="s">
        <v>129</v>
      </c>
      <c r="BE175" s="246">
        <f>IF(N175="základní",J175,0)</f>
        <v>0</v>
      </c>
      <c r="BF175" s="246">
        <f>IF(N175="snížená",J175,0)</f>
        <v>0</v>
      </c>
      <c r="BG175" s="246">
        <f>IF(N175="zákl. přenesená",J175,0)</f>
        <v>0</v>
      </c>
      <c r="BH175" s="246">
        <f>IF(N175="sníž. přenesená",J175,0)</f>
        <v>0</v>
      </c>
      <c r="BI175" s="246">
        <f>IF(N175="nulová",J175,0)</f>
        <v>0</v>
      </c>
      <c r="BJ175" s="14" t="s">
        <v>81</v>
      </c>
      <c r="BK175" s="246">
        <f>ROUND(I175*H175,2)</f>
        <v>0</v>
      </c>
      <c r="BL175" s="14" t="s">
        <v>135</v>
      </c>
      <c r="BM175" s="245" t="s">
        <v>556</v>
      </c>
    </row>
    <row r="176" spans="1:65" s="2" customFormat="1" ht="21.75" customHeight="1">
      <c r="A176" s="35"/>
      <c r="B176" s="36"/>
      <c r="C176" s="247" t="s">
        <v>321</v>
      </c>
      <c r="D176" s="247" t="s">
        <v>230</v>
      </c>
      <c r="E176" s="248" t="s">
        <v>291</v>
      </c>
      <c r="F176" s="249" t="s">
        <v>292</v>
      </c>
      <c r="G176" s="250" t="s">
        <v>146</v>
      </c>
      <c r="H176" s="251">
        <v>40</v>
      </c>
      <c r="I176" s="252"/>
      <c r="J176" s="253">
        <f>ROUND(I176*H176,2)</f>
        <v>0</v>
      </c>
      <c r="K176" s="254"/>
      <c r="L176" s="255"/>
      <c r="M176" s="256" t="s">
        <v>1</v>
      </c>
      <c r="N176" s="257" t="s">
        <v>38</v>
      </c>
      <c r="O176" s="88"/>
      <c r="P176" s="243">
        <f>O176*H176</f>
        <v>0</v>
      </c>
      <c r="Q176" s="243">
        <v>0.064</v>
      </c>
      <c r="R176" s="243">
        <f>Q176*H176</f>
        <v>2.56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161</v>
      </c>
      <c r="AT176" s="245" t="s">
        <v>230</v>
      </c>
      <c r="AU176" s="245" t="s">
        <v>83</v>
      </c>
      <c r="AY176" s="14" t="s">
        <v>129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81</v>
      </c>
      <c r="BK176" s="246">
        <f>ROUND(I176*H176,2)</f>
        <v>0</v>
      </c>
      <c r="BL176" s="14" t="s">
        <v>135</v>
      </c>
      <c r="BM176" s="245" t="s">
        <v>557</v>
      </c>
    </row>
    <row r="177" spans="1:65" s="2" customFormat="1" ht="21.75" customHeight="1">
      <c r="A177" s="35"/>
      <c r="B177" s="36"/>
      <c r="C177" s="233" t="s">
        <v>325</v>
      </c>
      <c r="D177" s="233" t="s">
        <v>131</v>
      </c>
      <c r="E177" s="234" t="s">
        <v>295</v>
      </c>
      <c r="F177" s="235" t="s">
        <v>296</v>
      </c>
      <c r="G177" s="236" t="s">
        <v>146</v>
      </c>
      <c r="H177" s="237">
        <v>95</v>
      </c>
      <c r="I177" s="238"/>
      <c r="J177" s="239">
        <f>ROUND(I177*H177,2)</f>
        <v>0</v>
      </c>
      <c r="K177" s="240"/>
      <c r="L177" s="41"/>
      <c r="M177" s="241" t="s">
        <v>1</v>
      </c>
      <c r="N177" s="242" t="s">
        <v>38</v>
      </c>
      <c r="O177" s="88"/>
      <c r="P177" s="243">
        <f>O177*H177</f>
        <v>0</v>
      </c>
      <c r="Q177" s="243">
        <v>0</v>
      </c>
      <c r="R177" s="243">
        <f>Q177*H177</f>
        <v>0</v>
      </c>
      <c r="S177" s="243">
        <v>0</v>
      </c>
      <c r="T177" s="24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135</v>
      </c>
      <c r="AT177" s="245" t="s">
        <v>131</v>
      </c>
      <c r="AU177" s="245" t="s">
        <v>83</v>
      </c>
      <c r="AY177" s="14" t="s">
        <v>129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81</v>
      </c>
      <c r="BK177" s="246">
        <f>ROUND(I177*H177,2)</f>
        <v>0</v>
      </c>
      <c r="BL177" s="14" t="s">
        <v>135</v>
      </c>
      <c r="BM177" s="245" t="s">
        <v>558</v>
      </c>
    </row>
    <row r="178" spans="1:65" s="2" customFormat="1" ht="21.75" customHeight="1">
      <c r="A178" s="35"/>
      <c r="B178" s="36"/>
      <c r="C178" s="233" t="s">
        <v>331</v>
      </c>
      <c r="D178" s="233" t="s">
        <v>131</v>
      </c>
      <c r="E178" s="234" t="s">
        <v>299</v>
      </c>
      <c r="F178" s="235" t="s">
        <v>300</v>
      </c>
      <c r="G178" s="236" t="s">
        <v>146</v>
      </c>
      <c r="H178" s="237">
        <v>95</v>
      </c>
      <c r="I178" s="238"/>
      <c r="J178" s="239">
        <f>ROUND(I178*H178,2)</f>
        <v>0</v>
      </c>
      <c r="K178" s="240"/>
      <c r="L178" s="41"/>
      <c r="M178" s="241" t="s">
        <v>1</v>
      </c>
      <c r="N178" s="242" t="s">
        <v>38</v>
      </c>
      <c r="O178" s="88"/>
      <c r="P178" s="243">
        <f>O178*H178</f>
        <v>0</v>
      </c>
      <c r="Q178" s="243">
        <v>0.00061</v>
      </c>
      <c r="R178" s="243">
        <f>Q178*H178</f>
        <v>0.057949999999999995</v>
      </c>
      <c r="S178" s="243">
        <v>0</v>
      </c>
      <c r="T178" s="24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5" t="s">
        <v>135</v>
      </c>
      <c r="AT178" s="245" t="s">
        <v>131</v>
      </c>
      <c r="AU178" s="245" t="s">
        <v>83</v>
      </c>
      <c r="AY178" s="14" t="s">
        <v>129</v>
      </c>
      <c r="BE178" s="246">
        <f>IF(N178="základní",J178,0)</f>
        <v>0</v>
      </c>
      <c r="BF178" s="246">
        <f>IF(N178="snížená",J178,0)</f>
        <v>0</v>
      </c>
      <c r="BG178" s="246">
        <f>IF(N178="zákl. přenesená",J178,0)</f>
        <v>0</v>
      </c>
      <c r="BH178" s="246">
        <f>IF(N178="sníž. přenesená",J178,0)</f>
        <v>0</v>
      </c>
      <c r="BI178" s="246">
        <f>IF(N178="nulová",J178,0)</f>
        <v>0</v>
      </c>
      <c r="BJ178" s="14" t="s">
        <v>81</v>
      </c>
      <c r="BK178" s="246">
        <f>ROUND(I178*H178,2)</f>
        <v>0</v>
      </c>
      <c r="BL178" s="14" t="s">
        <v>135</v>
      </c>
      <c r="BM178" s="245" t="s">
        <v>559</v>
      </c>
    </row>
    <row r="179" spans="1:65" s="2" customFormat="1" ht="16.5" customHeight="1">
      <c r="A179" s="35"/>
      <c r="B179" s="36"/>
      <c r="C179" s="233" t="s">
        <v>335</v>
      </c>
      <c r="D179" s="233" t="s">
        <v>131</v>
      </c>
      <c r="E179" s="234" t="s">
        <v>303</v>
      </c>
      <c r="F179" s="235" t="s">
        <v>304</v>
      </c>
      <c r="G179" s="236" t="s">
        <v>134</v>
      </c>
      <c r="H179" s="237">
        <v>126.5</v>
      </c>
      <c r="I179" s="238"/>
      <c r="J179" s="239">
        <f>ROUND(I179*H179,2)</f>
        <v>0</v>
      </c>
      <c r="K179" s="240"/>
      <c r="L179" s="41"/>
      <c r="M179" s="241" t="s">
        <v>1</v>
      </c>
      <c r="N179" s="242" t="s">
        <v>38</v>
      </c>
      <c r="O179" s="88"/>
      <c r="P179" s="243">
        <f>O179*H179</f>
        <v>0</v>
      </c>
      <c r="Q179" s="243">
        <v>0</v>
      </c>
      <c r="R179" s="243">
        <f>Q179*H179</f>
        <v>0</v>
      </c>
      <c r="S179" s="243">
        <v>0.126</v>
      </c>
      <c r="T179" s="244">
        <f>S179*H179</f>
        <v>15.939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5" t="s">
        <v>135</v>
      </c>
      <c r="AT179" s="245" t="s">
        <v>131</v>
      </c>
      <c r="AU179" s="245" t="s">
        <v>83</v>
      </c>
      <c r="AY179" s="14" t="s">
        <v>129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4" t="s">
        <v>81</v>
      </c>
      <c r="BK179" s="246">
        <f>ROUND(I179*H179,2)</f>
        <v>0</v>
      </c>
      <c r="BL179" s="14" t="s">
        <v>135</v>
      </c>
      <c r="BM179" s="245" t="s">
        <v>560</v>
      </c>
    </row>
    <row r="180" spans="1:65" s="2" customFormat="1" ht="21.75" customHeight="1">
      <c r="A180" s="35"/>
      <c r="B180" s="36"/>
      <c r="C180" s="233" t="s">
        <v>341</v>
      </c>
      <c r="D180" s="233" t="s">
        <v>131</v>
      </c>
      <c r="E180" s="234" t="s">
        <v>469</v>
      </c>
      <c r="F180" s="235" t="s">
        <v>470</v>
      </c>
      <c r="G180" s="236" t="s">
        <v>189</v>
      </c>
      <c r="H180" s="237">
        <v>1</v>
      </c>
      <c r="I180" s="238"/>
      <c r="J180" s="239">
        <f>ROUND(I180*H180,2)</f>
        <v>0</v>
      </c>
      <c r="K180" s="240"/>
      <c r="L180" s="41"/>
      <c r="M180" s="241" t="s">
        <v>1</v>
      </c>
      <c r="N180" s="242" t="s">
        <v>38</v>
      </c>
      <c r="O180" s="88"/>
      <c r="P180" s="243">
        <f>O180*H180</f>
        <v>0</v>
      </c>
      <c r="Q180" s="243">
        <v>0</v>
      </c>
      <c r="R180" s="243">
        <f>Q180*H180</f>
        <v>0</v>
      </c>
      <c r="S180" s="243">
        <v>0.082</v>
      </c>
      <c r="T180" s="244">
        <f>S180*H180</f>
        <v>0.082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5" t="s">
        <v>135</v>
      </c>
      <c r="AT180" s="245" t="s">
        <v>131</v>
      </c>
      <c r="AU180" s="245" t="s">
        <v>83</v>
      </c>
      <c r="AY180" s="14" t="s">
        <v>129</v>
      </c>
      <c r="BE180" s="246">
        <f>IF(N180="základní",J180,0)</f>
        <v>0</v>
      </c>
      <c r="BF180" s="246">
        <f>IF(N180="snížená",J180,0)</f>
        <v>0</v>
      </c>
      <c r="BG180" s="246">
        <f>IF(N180="zákl. přenesená",J180,0)</f>
        <v>0</v>
      </c>
      <c r="BH180" s="246">
        <f>IF(N180="sníž. přenesená",J180,0)</f>
        <v>0</v>
      </c>
      <c r="BI180" s="246">
        <f>IF(N180="nulová",J180,0)</f>
        <v>0</v>
      </c>
      <c r="BJ180" s="14" t="s">
        <v>81</v>
      </c>
      <c r="BK180" s="246">
        <f>ROUND(I180*H180,2)</f>
        <v>0</v>
      </c>
      <c r="BL180" s="14" t="s">
        <v>135</v>
      </c>
      <c r="BM180" s="245" t="s">
        <v>561</v>
      </c>
    </row>
    <row r="181" spans="1:63" s="12" customFormat="1" ht="22.8" customHeight="1">
      <c r="A181" s="12"/>
      <c r="B181" s="217"/>
      <c r="C181" s="218"/>
      <c r="D181" s="219" t="s">
        <v>72</v>
      </c>
      <c r="E181" s="231" t="s">
        <v>306</v>
      </c>
      <c r="F181" s="231" t="s">
        <v>307</v>
      </c>
      <c r="G181" s="218"/>
      <c r="H181" s="218"/>
      <c r="I181" s="221"/>
      <c r="J181" s="232">
        <f>BK181</f>
        <v>0</v>
      </c>
      <c r="K181" s="218"/>
      <c r="L181" s="223"/>
      <c r="M181" s="224"/>
      <c r="N181" s="225"/>
      <c r="O181" s="225"/>
      <c r="P181" s="226">
        <f>SUM(P182:P187)</f>
        <v>0</v>
      </c>
      <c r="Q181" s="225"/>
      <c r="R181" s="226">
        <f>SUM(R182:R187)</f>
        <v>0</v>
      </c>
      <c r="S181" s="225"/>
      <c r="T181" s="227">
        <f>SUM(T182:T187)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8" t="s">
        <v>81</v>
      </c>
      <c r="AT181" s="229" t="s">
        <v>72</v>
      </c>
      <c r="AU181" s="229" t="s">
        <v>81</v>
      </c>
      <c r="AY181" s="228" t="s">
        <v>129</v>
      </c>
      <c r="BK181" s="230">
        <f>SUM(BK182:BK187)</f>
        <v>0</v>
      </c>
    </row>
    <row r="182" spans="1:65" s="2" customFormat="1" ht="16.5" customHeight="1">
      <c r="A182" s="35"/>
      <c r="B182" s="36"/>
      <c r="C182" s="233" t="s">
        <v>346</v>
      </c>
      <c r="D182" s="233" t="s">
        <v>131</v>
      </c>
      <c r="E182" s="234" t="s">
        <v>309</v>
      </c>
      <c r="F182" s="235" t="s">
        <v>310</v>
      </c>
      <c r="G182" s="236" t="s">
        <v>311</v>
      </c>
      <c r="H182" s="237">
        <v>3032.904</v>
      </c>
      <c r="I182" s="238"/>
      <c r="J182" s="239">
        <f>ROUND(I182*H182,2)</f>
        <v>0</v>
      </c>
      <c r="K182" s="240"/>
      <c r="L182" s="41"/>
      <c r="M182" s="241" t="s">
        <v>1</v>
      </c>
      <c r="N182" s="242" t="s">
        <v>38</v>
      </c>
      <c r="O182" s="88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5" t="s">
        <v>135</v>
      </c>
      <c r="AT182" s="245" t="s">
        <v>131</v>
      </c>
      <c r="AU182" s="245" t="s">
        <v>83</v>
      </c>
      <c r="AY182" s="14" t="s">
        <v>129</v>
      </c>
      <c r="BE182" s="246">
        <f>IF(N182="základní",J182,0)</f>
        <v>0</v>
      </c>
      <c r="BF182" s="246">
        <f>IF(N182="snížená",J182,0)</f>
        <v>0</v>
      </c>
      <c r="BG182" s="246">
        <f>IF(N182="zákl. přenesená",J182,0)</f>
        <v>0</v>
      </c>
      <c r="BH182" s="246">
        <f>IF(N182="sníž. přenesená",J182,0)</f>
        <v>0</v>
      </c>
      <c r="BI182" s="246">
        <f>IF(N182="nulová",J182,0)</f>
        <v>0</v>
      </c>
      <c r="BJ182" s="14" t="s">
        <v>81</v>
      </c>
      <c r="BK182" s="246">
        <f>ROUND(I182*H182,2)</f>
        <v>0</v>
      </c>
      <c r="BL182" s="14" t="s">
        <v>135</v>
      </c>
      <c r="BM182" s="245" t="s">
        <v>562</v>
      </c>
    </row>
    <row r="183" spans="1:65" s="2" customFormat="1" ht="21.75" customHeight="1">
      <c r="A183" s="35"/>
      <c r="B183" s="36"/>
      <c r="C183" s="233" t="s">
        <v>350</v>
      </c>
      <c r="D183" s="233" t="s">
        <v>131</v>
      </c>
      <c r="E183" s="234" t="s">
        <v>314</v>
      </c>
      <c r="F183" s="235" t="s">
        <v>315</v>
      </c>
      <c r="G183" s="236" t="s">
        <v>311</v>
      </c>
      <c r="H183" s="237">
        <v>57625.176</v>
      </c>
      <c r="I183" s="238"/>
      <c r="J183" s="239">
        <f>ROUND(I183*H183,2)</f>
        <v>0</v>
      </c>
      <c r="K183" s="240"/>
      <c r="L183" s="41"/>
      <c r="M183" s="241" t="s">
        <v>1</v>
      </c>
      <c r="N183" s="242" t="s">
        <v>38</v>
      </c>
      <c r="O183" s="88"/>
      <c r="P183" s="243">
        <f>O183*H183</f>
        <v>0</v>
      </c>
      <c r="Q183" s="243">
        <v>0</v>
      </c>
      <c r="R183" s="243">
        <f>Q183*H183</f>
        <v>0</v>
      </c>
      <c r="S183" s="243">
        <v>0</v>
      </c>
      <c r="T183" s="244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5" t="s">
        <v>135</v>
      </c>
      <c r="AT183" s="245" t="s">
        <v>131</v>
      </c>
      <c r="AU183" s="245" t="s">
        <v>83</v>
      </c>
      <c r="AY183" s="14" t="s">
        <v>129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4" t="s">
        <v>81</v>
      </c>
      <c r="BK183" s="246">
        <f>ROUND(I183*H183,2)</f>
        <v>0</v>
      </c>
      <c r="BL183" s="14" t="s">
        <v>135</v>
      </c>
      <c r="BM183" s="245" t="s">
        <v>563</v>
      </c>
    </row>
    <row r="184" spans="1:65" s="2" customFormat="1" ht="21.75" customHeight="1">
      <c r="A184" s="35"/>
      <c r="B184" s="36"/>
      <c r="C184" s="233" t="s">
        <v>354</v>
      </c>
      <c r="D184" s="233" t="s">
        <v>131</v>
      </c>
      <c r="E184" s="234" t="s">
        <v>318</v>
      </c>
      <c r="F184" s="235" t="s">
        <v>319</v>
      </c>
      <c r="G184" s="236" t="s">
        <v>311</v>
      </c>
      <c r="H184" s="237">
        <v>103.36</v>
      </c>
      <c r="I184" s="238"/>
      <c r="J184" s="239">
        <f>ROUND(I184*H184,2)</f>
        <v>0</v>
      </c>
      <c r="K184" s="240"/>
      <c r="L184" s="41"/>
      <c r="M184" s="241" t="s">
        <v>1</v>
      </c>
      <c r="N184" s="242" t="s">
        <v>38</v>
      </c>
      <c r="O184" s="88"/>
      <c r="P184" s="243">
        <f>O184*H184</f>
        <v>0</v>
      </c>
      <c r="Q184" s="243">
        <v>0</v>
      </c>
      <c r="R184" s="243">
        <f>Q184*H184</f>
        <v>0</v>
      </c>
      <c r="S184" s="243">
        <v>0</v>
      </c>
      <c r="T184" s="24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5" t="s">
        <v>135</v>
      </c>
      <c r="AT184" s="245" t="s">
        <v>131</v>
      </c>
      <c r="AU184" s="245" t="s">
        <v>83</v>
      </c>
      <c r="AY184" s="14" t="s">
        <v>129</v>
      </c>
      <c r="BE184" s="246">
        <f>IF(N184="základní",J184,0)</f>
        <v>0</v>
      </c>
      <c r="BF184" s="246">
        <f>IF(N184="snížená",J184,0)</f>
        <v>0</v>
      </c>
      <c r="BG184" s="246">
        <f>IF(N184="zákl. přenesená",J184,0)</f>
        <v>0</v>
      </c>
      <c r="BH184" s="246">
        <f>IF(N184="sníž. přenesená",J184,0)</f>
        <v>0</v>
      </c>
      <c r="BI184" s="246">
        <f>IF(N184="nulová",J184,0)</f>
        <v>0</v>
      </c>
      <c r="BJ184" s="14" t="s">
        <v>81</v>
      </c>
      <c r="BK184" s="246">
        <f>ROUND(I184*H184,2)</f>
        <v>0</v>
      </c>
      <c r="BL184" s="14" t="s">
        <v>135</v>
      </c>
      <c r="BM184" s="245" t="s">
        <v>564</v>
      </c>
    </row>
    <row r="185" spans="1:65" s="2" customFormat="1" ht="33" customHeight="1">
      <c r="A185" s="35"/>
      <c r="B185" s="36"/>
      <c r="C185" s="233" t="s">
        <v>358</v>
      </c>
      <c r="D185" s="233" t="s">
        <v>131</v>
      </c>
      <c r="E185" s="234" t="s">
        <v>565</v>
      </c>
      <c r="F185" s="235" t="s">
        <v>566</v>
      </c>
      <c r="G185" s="236" t="s">
        <v>311</v>
      </c>
      <c r="H185" s="237">
        <v>19.975</v>
      </c>
      <c r="I185" s="238"/>
      <c r="J185" s="239">
        <f>ROUND(I185*H185,2)</f>
        <v>0</v>
      </c>
      <c r="K185" s="240"/>
      <c r="L185" s="41"/>
      <c r="M185" s="241" t="s">
        <v>1</v>
      </c>
      <c r="N185" s="242" t="s">
        <v>38</v>
      </c>
      <c r="O185" s="88"/>
      <c r="P185" s="243">
        <f>O185*H185</f>
        <v>0</v>
      </c>
      <c r="Q185" s="243">
        <v>0</v>
      </c>
      <c r="R185" s="243">
        <f>Q185*H185</f>
        <v>0</v>
      </c>
      <c r="S185" s="243">
        <v>0</v>
      </c>
      <c r="T185" s="24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5" t="s">
        <v>135</v>
      </c>
      <c r="AT185" s="245" t="s">
        <v>131</v>
      </c>
      <c r="AU185" s="245" t="s">
        <v>83</v>
      </c>
      <c r="AY185" s="14" t="s">
        <v>129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4" t="s">
        <v>81</v>
      </c>
      <c r="BK185" s="246">
        <f>ROUND(I185*H185,2)</f>
        <v>0</v>
      </c>
      <c r="BL185" s="14" t="s">
        <v>135</v>
      </c>
      <c r="BM185" s="245" t="s">
        <v>567</v>
      </c>
    </row>
    <row r="186" spans="1:65" s="2" customFormat="1" ht="21.75" customHeight="1">
      <c r="A186" s="35"/>
      <c r="B186" s="36"/>
      <c r="C186" s="233" t="s">
        <v>362</v>
      </c>
      <c r="D186" s="233" t="s">
        <v>131</v>
      </c>
      <c r="E186" s="234" t="s">
        <v>477</v>
      </c>
      <c r="F186" s="235" t="s">
        <v>327</v>
      </c>
      <c r="G186" s="236" t="s">
        <v>311</v>
      </c>
      <c r="H186" s="237">
        <v>809.728</v>
      </c>
      <c r="I186" s="238"/>
      <c r="J186" s="239">
        <f>ROUND(I186*H186,2)</f>
        <v>0</v>
      </c>
      <c r="K186" s="240"/>
      <c r="L186" s="41"/>
      <c r="M186" s="241" t="s">
        <v>1</v>
      </c>
      <c r="N186" s="242" t="s">
        <v>38</v>
      </c>
      <c r="O186" s="88"/>
      <c r="P186" s="243">
        <f>O186*H186</f>
        <v>0</v>
      </c>
      <c r="Q186" s="243">
        <v>0</v>
      </c>
      <c r="R186" s="243">
        <f>Q186*H186</f>
        <v>0</v>
      </c>
      <c r="S186" s="243">
        <v>0</v>
      </c>
      <c r="T186" s="24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5" t="s">
        <v>135</v>
      </c>
      <c r="AT186" s="245" t="s">
        <v>131</v>
      </c>
      <c r="AU186" s="245" t="s">
        <v>83</v>
      </c>
      <c r="AY186" s="14" t="s">
        <v>129</v>
      </c>
      <c r="BE186" s="246">
        <f>IF(N186="základní",J186,0)</f>
        <v>0</v>
      </c>
      <c r="BF186" s="246">
        <f>IF(N186="snížená",J186,0)</f>
        <v>0</v>
      </c>
      <c r="BG186" s="246">
        <f>IF(N186="zákl. přenesená",J186,0)</f>
        <v>0</v>
      </c>
      <c r="BH186" s="246">
        <f>IF(N186="sníž. přenesená",J186,0)</f>
        <v>0</v>
      </c>
      <c r="BI186" s="246">
        <f>IF(N186="nulová",J186,0)</f>
        <v>0</v>
      </c>
      <c r="BJ186" s="14" t="s">
        <v>81</v>
      </c>
      <c r="BK186" s="246">
        <f>ROUND(I186*H186,2)</f>
        <v>0</v>
      </c>
      <c r="BL186" s="14" t="s">
        <v>135</v>
      </c>
      <c r="BM186" s="245" t="s">
        <v>568</v>
      </c>
    </row>
    <row r="187" spans="1:65" s="2" customFormat="1" ht="21.75" customHeight="1">
      <c r="A187" s="35"/>
      <c r="B187" s="36"/>
      <c r="C187" s="233" t="s">
        <v>366</v>
      </c>
      <c r="D187" s="233" t="s">
        <v>131</v>
      </c>
      <c r="E187" s="234" t="s">
        <v>322</v>
      </c>
      <c r="F187" s="235" t="s">
        <v>323</v>
      </c>
      <c r="G187" s="236" t="s">
        <v>311</v>
      </c>
      <c r="H187" s="237">
        <v>2099.841</v>
      </c>
      <c r="I187" s="238"/>
      <c r="J187" s="239">
        <f>ROUND(I187*H187,2)</f>
        <v>0</v>
      </c>
      <c r="K187" s="240"/>
      <c r="L187" s="41"/>
      <c r="M187" s="241" t="s">
        <v>1</v>
      </c>
      <c r="N187" s="242" t="s">
        <v>38</v>
      </c>
      <c r="O187" s="88"/>
      <c r="P187" s="243">
        <f>O187*H187</f>
        <v>0</v>
      </c>
      <c r="Q187" s="243">
        <v>0</v>
      </c>
      <c r="R187" s="243">
        <f>Q187*H187</f>
        <v>0</v>
      </c>
      <c r="S187" s="243">
        <v>0</v>
      </c>
      <c r="T187" s="24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5" t="s">
        <v>135</v>
      </c>
      <c r="AT187" s="245" t="s">
        <v>131</v>
      </c>
      <c r="AU187" s="245" t="s">
        <v>83</v>
      </c>
      <c r="AY187" s="14" t="s">
        <v>129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4" t="s">
        <v>81</v>
      </c>
      <c r="BK187" s="246">
        <f>ROUND(I187*H187,2)</f>
        <v>0</v>
      </c>
      <c r="BL187" s="14" t="s">
        <v>135</v>
      </c>
      <c r="BM187" s="245" t="s">
        <v>569</v>
      </c>
    </row>
    <row r="188" spans="1:63" s="12" customFormat="1" ht="22.8" customHeight="1">
      <c r="A188" s="12"/>
      <c r="B188" s="217"/>
      <c r="C188" s="218"/>
      <c r="D188" s="219" t="s">
        <v>72</v>
      </c>
      <c r="E188" s="231" t="s">
        <v>329</v>
      </c>
      <c r="F188" s="231" t="s">
        <v>330</v>
      </c>
      <c r="G188" s="218"/>
      <c r="H188" s="218"/>
      <c r="I188" s="221"/>
      <c r="J188" s="232">
        <f>BK188</f>
        <v>0</v>
      </c>
      <c r="K188" s="218"/>
      <c r="L188" s="223"/>
      <c r="M188" s="224"/>
      <c r="N188" s="225"/>
      <c r="O188" s="225"/>
      <c r="P188" s="226">
        <f>SUM(P189:P190)</f>
        <v>0</v>
      </c>
      <c r="Q188" s="225"/>
      <c r="R188" s="226">
        <f>SUM(R189:R190)</f>
        <v>0</v>
      </c>
      <c r="S188" s="225"/>
      <c r="T188" s="227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8" t="s">
        <v>81</v>
      </c>
      <c r="AT188" s="229" t="s">
        <v>72</v>
      </c>
      <c r="AU188" s="229" t="s">
        <v>81</v>
      </c>
      <c r="AY188" s="228" t="s">
        <v>129</v>
      </c>
      <c r="BK188" s="230">
        <f>SUM(BK189:BK190)</f>
        <v>0</v>
      </c>
    </row>
    <row r="189" spans="1:65" s="2" customFormat="1" ht="21.75" customHeight="1">
      <c r="A189" s="35"/>
      <c r="B189" s="36"/>
      <c r="C189" s="233" t="s">
        <v>370</v>
      </c>
      <c r="D189" s="233" t="s">
        <v>131</v>
      </c>
      <c r="E189" s="234" t="s">
        <v>332</v>
      </c>
      <c r="F189" s="235" t="s">
        <v>333</v>
      </c>
      <c r="G189" s="236" t="s">
        <v>311</v>
      </c>
      <c r="H189" s="237">
        <v>187.405</v>
      </c>
      <c r="I189" s="238"/>
      <c r="J189" s="239">
        <f>ROUND(I189*H189,2)</f>
        <v>0</v>
      </c>
      <c r="K189" s="240"/>
      <c r="L189" s="41"/>
      <c r="M189" s="241" t="s">
        <v>1</v>
      </c>
      <c r="N189" s="242" t="s">
        <v>38</v>
      </c>
      <c r="O189" s="88"/>
      <c r="P189" s="243">
        <f>O189*H189</f>
        <v>0</v>
      </c>
      <c r="Q189" s="243">
        <v>0</v>
      </c>
      <c r="R189" s="243">
        <f>Q189*H189</f>
        <v>0</v>
      </c>
      <c r="S189" s="243">
        <v>0</v>
      </c>
      <c r="T189" s="24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5" t="s">
        <v>135</v>
      </c>
      <c r="AT189" s="245" t="s">
        <v>131</v>
      </c>
      <c r="AU189" s="245" t="s">
        <v>83</v>
      </c>
      <c r="AY189" s="14" t="s">
        <v>129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4" t="s">
        <v>81</v>
      </c>
      <c r="BK189" s="246">
        <f>ROUND(I189*H189,2)</f>
        <v>0</v>
      </c>
      <c r="BL189" s="14" t="s">
        <v>135</v>
      </c>
      <c r="BM189" s="245" t="s">
        <v>570</v>
      </c>
    </row>
    <row r="190" spans="1:65" s="2" customFormat="1" ht="21.75" customHeight="1">
      <c r="A190" s="35"/>
      <c r="B190" s="36"/>
      <c r="C190" s="233" t="s">
        <v>472</v>
      </c>
      <c r="D190" s="233" t="s">
        <v>131</v>
      </c>
      <c r="E190" s="234" t="s">
        <v>336</v>
      </c>
      <c r="F190" s="235" t="s">
        <v>337</v>
      </c>
      <c r="G190" s="236" t="s">
        <v>311</v>
      </c>
      <c r="H190" s="237">
        <v>187.405</v>
      </c>
      <c r="I190" s="238"/>
      <c r="J190" s="239">
        <f>ROUND(I190*H190,2)</f>
        <v>0</v>
      </c>
      <c r="K190" s="240"/>
      <c r="L190" s="41"/>
      <c r="M190" s="241" t="s">
        <v>1</v>
      </c>
      <c r="N190" s="242" t="s">
        <v>38</v>
      </c>
      <c r="O190" s="88"/>
      <c r="P190" s="243">
        <f>O190*H190</f>
        <v>0</v>
      </c>
      <c r="Q190" s="243">
        <v>0</v>
      </c>
      <c r="R190" s="243">
        <f>Q190*H190</f>
        <v>0</v>
      </c>
      <c r="S190" s="243">
        <v>0</v>
      </c>
      <c r="T190" s="24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5" t="s">
        <v>135</v>
      </c>
      <c r="AT190" s="245" t="s">
        <v>131</v>
      </c>
      <c r="AU190" s="245" t="s">
        <v>83</v>
      </c>
      <c r="AY190" s="14" t="s">
        <v>129</v>
      </c>
      <c r="BE190" s="246">
        <f>IF(N190="základní",J190,0)</f>
        <v>0</v>
      </c>
      <c r="BF190" s="246">
        <f>IF(N190="snížená",J190,0)</f>
        <v>0</v>
      </c>
      <c r="BG190" s="246">
        <f>IF(N190="zákl. přenesená",J190,0)</f>
        <v>0</v>
      </c>
      <c r="BH190" s="246">
        <f>IF(N190="sníž. přenesená",J190,0)</f>
        <v>0</v>
      </c>
      <c r="BI190" s="246">
        <f>IF(N190="nulová",J190,0)</f>
        <v>0</v>
      </c>
      <c r="BJ190" s="14" t="s">
        <v>81</v>
      </c>
      <c r="BK190" s="246">
        <f>ROUND(I190*H190,2)</f>
        <v>0</v>
      </c>
      <c r="BL190" s="14" t="s">
        <v>135</v>
      </c>
      <c r="BM190" s="245" t="s">
        <v>571</v>
      </c>
    </row>
    <row r="191" spans="1:63" s="12" customFormat="1" ht="25.9" customHeight="1">
      <c r="A191" s="12"/>
      <c r="B191" s="217"/>
      <c r="C191" s="218"/>
      <c r="D191" s="219" t="s">
        <v>72</v>
      </c>
      <c r="E191" s="220" t="s">
        <v>572</v>
      </c>
      <c r="F191" s="220" t="s">
        <v>573</v>
      </c>
      <c r="G191" s="218"/>
      <c r="H191" s="218"/>
      <c r="I191" s="221"/>
      <c r="J191" s="222">
        <f>BK191</f>
        <v>0</v>
      </c>
      <c r="K191" s="218"/>
      <c r="L191" s="223"/>
      <c r="M191" s="224"/>
      <c r="N191" s="225"/>
      <c r="O191" s="225"/>
      <c r="P191" s="226">
        <f>P192</f>
        <v>0</v>
      </c>
      <c r="Q191" s="225"/>
      <c r="R191" s="226">
        <f>R192</f>
        <v>0.0416</v>
      </c>
      <c r="S191" s="225"/>
      <c r="T191" s="227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8" t="s">
        <v>83</v>
      </c>
      <c r="AT191" s="229" t="s">
        <v>72</v>
      </c>
      <c r="AU191" s="229" t="s">
        <v>73</v>
      </c>
      <c r="AY191" s="228" t="s">
        <v>129</v>
      </c>
      <c r="BK191" s="230">
        <f>BK192</f>
        <v>0</v>
      </c>
    </row>
    <row r="192" spans="1:63" s="12" customFormat="1" ht="22.8" customHeight="1">
      <c r="A192" s="12"/>
      <c r="B192" s="217"/>
      <c r="C192" s="218"/>
      <c r="D192" s="219" t="s">
        <v>72</v>
      </c>
      <c r="E192" s="231" t="s">
        <v>574</v>
      </c>
      <c r="F192" s="231" t="s">
        <v>575</v>
      </c>
      <c r="G192" s="218"/>
      <c r="H192" s="218"/>
      <c r="I192" s="221"/>
      <c r="J192" s="232">
        <f>BK192</f>
        <v>0</v>
      </c>
      <c r="K192" s="218"/>
      <c r="L192" s="223"/>
      <c r="M192" s="224"/>
      <c r="N192" s="225"/>
      <c r="O192" s="225"/>
      <c r="P192" s="226">
        <f>SUM(P193:P196)</f>
        <v>0</v>
      </c>
      <c r="Q192" s="225"/>
      <c r="R192" s="226">
        <f>SUM(R193:R196)</f>
        <v>0.0416</v>
      </c>
      <c r="S192" s="225"/>
      <c r="T192" s="227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8" t="s">
        <v>83</v>
      </c>
      <c r="AT192" s="229" t="s">
        <v>72</v>
      </c>
      <c r="AU192" s="229" t="s">
        <v>81</v>
      </c>
      <c r="AY192" s="228" t="s">
        <v>129</v>
      </c>
      <c r="BK192" s="230">
        <f>SUM(BK193:BK196)</f>
        <v>0</v>
      </c>
    </row>
    <row r="193" spans="1:65" s="2" customFormat="1" ht="21.75" customHeight="1">
      <c r="A193" s="35"/>
      <c r="B193" s="36"/>
      <c r="C193" s="233" t="s">
        <v>474</v>
      </c>
      <c r="D193" s="233" t="s">
        <v>131</v>
      </c>
      <c r="E193" s="234" t="s">
        <v>576</v>
      </c>
      <c r="F193" s="235" t="s">
        <v>577</v>
      </c>
      <c r="G193" s="236" t="s">
        <v>146</v>
      </c>
      <c r="H193" s="237">
        <v>320</v>
      </c>
      <c r="I193" s="238"/>
      <c r="J193" s="239">
        <f>ROUND(I193*H193,2)</f>
        <v>0</v>
      </c>
      <c r="K193" s="240"/>
      <c r="L193" s="41"/>
      <c r="M193" s="241" t="s">
        <v>1</v>
      </c>
      <c r="N193" s="242" t="s">
        <v>38</v>
      </c>
      <c r="O193" s="88"/>
      <c r="P193" s="243">
        <f>O193*H193</f>
        <v>0</v>
      </c>
      <c r="Q193" s="243">
        <v>1E-05</v>
      </c>
      <c r="R193" s="243">
        <f>Q193*H193</f>
        <v>0.0032</v>
      </c>
      <c r="S193" s="243">
        <v>0</v>
      </c>
      <c r="T193" s="24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5" t="s">
        <v>194</v>
      </c>
      <c r="AT193" s="245" t="s">
        <v>131</v>
      </c>
      <c r="AU193" s="245" t="s">
        <v>83</v>
      </c>
      <c r="AY193" s="14" t="s">
        <v>129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4" t="s">
        <v>81</v>
      </c>
      <c r="BK193" s="246">
        <f>ROUND(I193*H193,2)</f>
        <v>0</v>
      </c>
      <c r="BL193" s="14" t="s">
        <v>194</v>
      </c>
      <c r="BM193" s="245" t="s">
        <v>578</v>
      </c>
    </row>
    <row r="194" spans="1:65" s="2" customFormat="1" ht="21.75" customHeight="1">
      <c r="A194" s="35"/>
      <c r="B194" s="36"/>
      <c r="C194" s="233" t="s">
        <v>476</v>
      </c>
      <c r="D194" s="233" t="s">
        <v>131</v>
      </c>
      <c r="E194" s="234" t="s">
        <v>579</v>
      </c>
      <c r="F194" s="235" t="s">
        <v>580</v>
      </c>
      <c r="G194" s="236" t="s">
        <v>146</v>
      </c>
      <c r="H194" s="237">
        <v>320</v>
      </c>
      <c r="I194" s="238"/>
      <c r="J194" s="239">
        <f>ROUND(I194*H194,2)</f>
        <v>0</v>
      </c>
      <c r="K194" s="240"/>
      <c r="L194" s="41"/>
      <c r="M194" s="241" t="s">
        <v>1</v>
      </c>
      <c r="N194" s="242" t="s">
        <v>38</v>
      </c>
      <c r="O194" s="88"/>
      <c r="P194" s="243">
        <f>O194*H194</f>
        <v>0</v>
      </c>
      <c r="Q194" s="243">
        <v>0</v>
      </c>
      <c r="R194" s="243">
        <f>Q194*H194</f>
        <v>0</v>
      </c>
      <c r="S194" s="243">
        <v>0</v>
      </c>
      <c r="T194" s="24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5" t="s">
        <v>194</v>
      </c>
      <c r="AT194" s="245" t="s">
        <v>131</v>
      </c>
      <c r="AU194" s="245" t="s">
        <v>83</v>
      </c>
      <c r="AY194" s="14" t="s">
        <v>129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4" t="s">
        <v>81</v>
      </c>
      <c r="BK194" s="246">
        <f>ROUND(I194*H194,2)</f>
        <v>0</v>
      </c>
      <c r="BL194" s="14" t="s">
        <v>194</v>
      </c>
      <c r="BM194" s="245" t="s">
        <v>581</v>
      </c>
    </row>
    <row r="195" spans="1:65" s="2" customFormat="1" ht="21.75" customHeight="1">
      <c r="A195" s="35"/>
      <c r="B195" s="36"/>
      <c r="C195" s="233" t="s">
        <v>479</v>
      </c>
      <c r="D195" s="233" t="s">
        <v>131</v>
      </c>
      <c r="E195" s="234" t="s">
        <v>582</v>
      </c>
      <c r="F195" s="235" t="s">
        <v>583</v>
      </c>
      <c r="G195" s="236" t="s">
        <v>146</v>
      </c>
      <c r="H195" s="237">
        <v>320</v>
      </c>
      <c r="I195" s="238"/>
      <c r="J195" s="239">
        <f>ROUND(I195*H195,2)</f>
        <v>0</v>
      </c>
      <c r="K195" s="240"/>
      <c r="L195" s="41"/>
      <c r="M195" s="241" t="s">
        <v>1</v>
      </c>
      <c r="N195" s="242" t="s">
        <v>38</v>
      </c>
      <c r="O195" s="88"/>
      <c r="P195" s="243">
        <f>O195*H195</f>
        <v>0</v>
      </c>
      <c r="Q195" s="243">
        <v>5E-05</v>
      </c>
      <c r="R195" s="243">
        <f>Q195*H195</f>
        <v>0.016</v>
      </c>
      <c r="S195" s="243">
        <v>0</v>
      </c>
      <c r="T195" s="244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5" t="s">
        <v>194</v>
      </c>
      <c r="AT195" s="245" t="s">
        <v>131</v>
      </c>
      <c r="AU195" s="245" t="s">
        <v>83</v>
      </c>
      <c r="AY195" s="14" t="s">
        <v>129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4" t="s">
        <v>81</v>
      </c>
      <c r="BK195" s="246">
        <f>ROUND(I195*H195,2)</f>
        <v>0</v>
      </c>
      <c r="BL195" s="14" t="s">
        <v>194</v>
      </c>
      <c r="BM195" s="245" t="s">
        <v>584</v>
      </c>
    </row>
    <row r="196" spans="1:65" s="2" customFormat="1" ht="21.75" customHeight="1">
      <c r="A196" s="35"/>
      <c r="B196" s="36"/>
      <c r="C196" s="233" t="s">
        <v>481</v>
      </c>
      <c r="D196" s="233" t="s">
        <v>131</v>
      </c>
      <c r="E196" s="234" t="s">
        <v>585</v>
      </c>
      <c r="F196" s="235" t="s">
        <v>586</v>
      </c>
      <c r="G196" s="236" t="s">
        <v>146</v>
      </c>
      <c r="H196" s="237">
        <v>320</v>
      </c>
      <c r="I196" s="238"/>
      <c r="J196" s="239">
        <f>ROUND(I196*H196,2)</f>
        <v>0</v>
      </c>
      <c r="K196" s="240"/>
      <c r="L196" s="41"/>
      <c r="M196" s="241" t="s">
        <v>1</v>
      </c>
      <c r="N196" s="242" t="s">
        <v>38</v>
      </c>
      <c r="O196" s="88"/>
      <c r="P196" s="243">
        <f>O196*H196</f>
        <v>0</v>
      </c>
      <c r="Q196" s="243">
        <v>7E-05</v>
      </c>
      <c r="R196" s="243">
        <f>Q196*H196</f>
        <v>0.022399999999999996</v>
      </c>
      <c r="S196" s="243">
        <v>0</v>
      </c>
      <c r="T196" s="24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5" t="s">
        <v>194</v>
      </c>
      <c r="AT196" s="245" t="s">
        <v>131</v>
      </c>
      <c r="AU196" s="245" t="s">
        <v>83</v>
      </c>
      <c r="AY196" s="14" t="s">
        <v>129</v>
      </c>
      <c r="BE196" s="246">
        <f>IF(N196="základní",J196,0)</f>
        <v>0</v>
      </c>
      <c r="BF196" s="246">
        <f>IF(N196="snížená",J196,0)</f>
        <v>0</v>
      </c>
      <c r="BG196" s="246">
        <f>IF(N196="zákl. přenesená",J196,0)</f>
        <v>0</v>
      </c>
      <c r="BH196" s="246">
        <f>IF(N196="sníž. přenesená",J196,0)</f>
        <v>0</v>
      </c>
      <c r="BI196" s="246">
        <f>IF(N196="nulová",J196,0)</f>
        <v>0</v>
      </c>
      <c r="BJ196" s="14" t="s">
        <v>81</v>
      </c>
      <c r="BK196" s="246">
        <f>ROUND(I196*H196,2)</f>
        <v>0</v>
      </c>
      <c r="BL196" s="14" t="s">
        <v>194</v>
      </c>
      <c r="BM196" s="245" t="s">
        <v>587</v>
      </c>
    </row>
    <row r="197" spans="1:63" s="12" customFormat="1" ht="25.9" customHeight="1">
      <c r="A197" s="12"/>
      <c r="B197" s="217"/>
      <c r="C197" s="218"/>
      <c r="D197" s="219" t="s">
        <v>72</v>
      </c>
      <c r="E197" s="220" t="s">
        <v>339</v>
      </c>
      <c r="F197" s="220" t="s">
        <v>340</v>
      </c>
      <c r="G197" s="218"/>
      <c r="H197" s="218"/>
      <c r="I197" s="221"/>
      <c r="J197" s="222">
        <f>BK197</f>
        <v>0</v>
      </c>
      <c r="K197" s="218"/>
      <c r="L197" s="223"/>
      <c r="M197" s="224"/>
      <c r="N197" s="225"/>
      <c r="O197" s="225"/>
      <c r="P197" s="226">
        <f>SUM(P198:P205)</f>
        <v>0</v>
      </c>
      <c r="Q197" s="225"/>
      <c r="R197" s="226">
        <f>SUM(R198:R205)</f>
        <v>0</v>
      </c>
      <c r="S197" s="225"/>
      <c r="T197" s="227">
        <f>SUM(T198:T205)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8" t="s">
        <v>148</v>
      </c>
      <c r="AT197" s="229" t="s">
        <v>72</v>
      </c>
      <c r="AU197" s="229" t="s">
        <v>73</v>
      </c>
      <c r="AY197" s="228" t="s">
        <v>129</v>
      </c>
      <c r="BK197" s="230">
        <f>SUM(BK198:BK205)</f>
        <v>0</v>
      </c>
    </row>
    <row r="198" spans="1:65" s="2" customFormat="1" ht="16.5" customHeight="1">
      <c r="A198" s="35"/>
      <c r="B198" s="36"/>
      <c r="C198" s="233" t="s">
        <v>483</v>
      </c>
      <c r="D198" s="233" t="s">
        <v>131</v>
      </c>
      <c r="E198" s="234" t="s">
        <v>342</v>
      </c>
      <c r="F198" s="235" t="s">
        <v>343</v>
      </c>
      <c r="G198" s="236" t="s">
        <v>344</v>
      </c>
      <c r="H198" s="237">
        <v>1</v>
      </c>
      <c r="I198" s="238"/>
      <c r="J198" s="239">
        <f>ROUND(I198*H198,2)</f>
        <v>0</v>
      </c>
      <c r="K198" s="240"/>
      <c r="L198" s="41"/>
      <c r="M198" s="241" t="s">
        <v>1</v>
      </c>
      <c r="N198" s="242" t="s">
        <v>38</v>
      </c>
      <c r="O198" s="88"/>
      <c r="P198" s="243">
        <f>O198*H198</f>
        <v>0</v>
      </c>
      <c r="Q198" s="243">
        <v>0</v>
      </c>
      <c r="R198" s="243">
        <f>Q198*H198</f>
        <v>0</v>
      </c>
      <c r="S198" s="243">
        <v>0</v>
      </c>
      <c r="T198" s="244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5" t="s">
        <v>135</v>
      </c>
      <c r="AT198" s="245" t="s">
        <v>131</v>
      </c>
      <c r="AU198" s="245" t="s">
        <v>81</v>
      </c>
      <c r="AY198" s="14" t="s">
        <v>129</v>
      </c>
      <c r="BE198" s="246">
        <f>IF(N198="základní",J198,0)</f>
        <v>0</v>
      </c>
      <c r="BF198" s="246">
        <f>IF(N198="snížená",J198,0)</f>
        <v>0</v>
      </c>
      <c r="BG198" s="246">
        <f>IF(N198="zákl. přenesená",J198,0)</f>
        <v>0</v>
      </c>
      <c r="BH198" s="246">
        <f>IF(N198="sníž. přenesená",J198,0)</f>
        <v>0</v>
      </c>
      <c r="BI198" s="246">
        <f>IF(N198="nulová",J198,0)</f>
        <v>0</v>
      </c>
      <c r="BJ198" s="14" t="s">
        <v>81</v>
      </c>
      <c r="BK198" s="246">
        <f>ROUND(I198*H198,2)</f>
        <v>0</v>
      </c>
      <c r="BL198" s="14" t="s">
        <v>135</v>
      </c>
      <c r="BM198" s="245" t="s">
        <v>588</v>
      </c>
    </row>
    <row r="199" spans="1:65" s="2" customFormat="1" ht="16.5" customHeight="1">
      <c r="A199" s="35"/>
      <c r="B199" s="36"/>
      <c r="C199" s="233" t="s">
        <v>486</v>
      </c>
      <c r="D199" s="233" t="s">
        <v>131</v>
      </c>
      <c r="E199" s="234" t="s">
        <v>347</v>
      </c>
      <c r="F199" s="235" t="s">
        <v>348</v>
      </c>
      <c r="G199" s="236" t="s">
        <v>344</v>
      </c>
      <c r="H199" s="237">
        <v>1</v>
      </c>
      <c r="I199" s="238"/>
      <c r="J199" s="239">
        <f>ROUND(I199*H199,2)</f>
        <v>0</v>
      </c>
      <c r="K199" s="240"/>
      <c r="L199" s="41"/>
      <c r="M199" s="241" t="s">
        <v>1</v>
      </c>
      <c r="N199" s="242" t="s">
        <v>38</v>
      </c>
      <c r="O199" s="88"/>
      <c r="P199" s="243">
        <f>O199*H199</f>
        <v>0</v>
      </c>
      <c r="Q199" s="243">
        <v>0</v>
      </c>
      <c r="R199" s="243">
        <f>Q199*H199</f>
        <v>0</v>
      </c>
      <c r="S199" s="243">
        <v>0</v>
      </c>
      <c r="T199" s="244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5" t="s">
        <v>135</v>
      </c>
      <c r="AT199" s="245" t="s">
        <v>131</v>
      </c>
      <c r="AU199" s="245" t="s">
        <v>81</v>
      </c>
      <c r="AY199" s="14" t="s">
        <v>129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4" t="s">
        <v>81</v>
      </c>
      <c r="BK199" s="246">
        <f>ROUND(I199*H199,2)</f>
        <v>0</v>
      </c>
      <c r="BL199" s="14" t="s">
        <v>135</v>
      </c>
      <c r="BM199" s="245" t="s">
        <v>589</v>
      </c>
    </row>
    <row r="200" spans="1:65" s="2" customFormat="1" ht="16.5" customHeight="1">
      <c r="A200" s="35"/>
      <c r="B200" s="36"/>
      <c r="C200" s="233" t="s">
        <v>488</v>
      </c>
      <c r="D200" s="233" t="s">
        <v>131</v>
      </c>
      <c r="E200" s="234" t="s">
        <v>351</v>
      </c>
      <c r="F200" s="235" t="s">
        <v>352</v>
      </c>
      <c r="G200" s="236" t="s">
        <v>344</v>
      </c>
      <c r="H200" s="237">
        <v>1</v>
      </c>
      <c r="I200" s="238"/>
      <c r="J200" s="239">
        <f>ROUND(I200*H200,2)</f>
        <v>0</v>
      </c>
      <c r="K200" s="240"/>
      <c r="L200" s="41"/>
      <c r="M200" s="241" t="s">
        <v>1</v>
      </c>
      <c r="N200" s="242" t="s">
        <v>38</v>
      </c>
      <c r="O200" s="8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5" t="s">
        <v>135</v>
      </c>
      <c r="AT200" s="245" t="s">
        <v>131</v>
      </c>
      <c r="AU200" s="245" t="s">
        <v>81</v>
      </c>
      <c r="AY200" s="14" t="s">
        <v>129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4" t="s">
        <v>81</v>
      </c>
      <c r="BK200" s="246">
        <f>ROUND(I200*H200,2)</f>
        <v>0</v>
      </c>
      <c r="BL200" s="14" t="s">
        <v>135</v>
      </c>
      <c r="BM200" s="245" t="s">
        <v>590</v>
      </c>
    </row>
    <row r="201" spans="1:65" s="2" customFormat="1" ht="16.5" customHeight="1">
      <c r="A201" s="35"/>
      <c r="B201" s="36"/>
      <c r="C201" s="233" t="s">
        <v>490</v>
      </c>
      <c r="D201" s="233" t="s">
        <v>131</v>
      </c>
      <c r="E201" s="234" t="s">
        <v>355</v>
      </c>
      <c r="F201" s="235" t="s">
        <v>356</v>
      </c>
      <c r="G201" s="236" t="s">
        <v>344</v>
      </c>
      <c r="H201" s="237">
        <v>1</v>
      </c>
      <c r="I201" s="238"/>
      <c r="J201" s="239">
        <f>ROUND(I201*H201,2)</f>
        <v>0</v>
      </c>
      <c r="K201" s="240"/>
      <c r="L201" s="41"/>
      <c r="M201" s="241" t="s">
        <v>1</v>
      </c>
      <c r="N201" s="242" t="s">
        <v>38</v>
      </c>
      <c r="O201" s="88"/>
      <c r="P201" s="243">
        <f>O201*H201</f>
        <v>0</v>
      </c>
      <c r="Q201" s="243">
        <v>0</v>
      </c>
      <c r="R201" s="243">
        <f>Q201*H201</f>
        <v>0</v>
      </c>
      <c r="S201" s="243">
        <v>0</v>
      </c>
      <c r="T201" s="244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5" t="s">
        <v>135</v>
      </c>
      <c r="AT201" s="245" t="s">
        <v>131</v>
      </c>
      <c r="AU201" s="245" t="s">
        <v>81</v>
      </c>
      <c r="AY201" s="14" t="s">
        <v>129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4" t="s">
        <v>81</v>
      </c>
      <c r="BK201" s="246">
        <f>ROUND(I201*H201,2)</f>
        <v>0</v>
      </c>
      <c r="BL201" s="14" t="s">
        <v>135</v>
      </c>
      <c r="BM201" s="245" t="s">
        <v>591</v>
      </c>
    </row>
    <row r="202" spans="1:65" s="2" customFormat="1" ht="16.5" customHeight="1">
      <c r="A202" s="35"/>
      <c r="B202" s="36"/>
      <c r="C202" s="233" t="s">
        <v>492</v>
      </c>
      <c r="D202" s="233" t="s">
        <v>131</v>
      </c>
      <c r="E202" s="234" t="s">
        <v>359</v>
      </c>
      <c r="F202" s="235" t="s">
        <v>360</v>
      </c>
      <c r="G202" s="236" t="s">
        <v>344</v>
      </c>
      <c r="H202" s="237">
        <v>1</v>
      </c>
      <c r="I202" s="238"/>
      <c r="J202" s="239">
        <f>ROUND(I202*H202,2)</f>
        <v>0</v>
      </c>
      <c r="K202" s="240"/>
      <c r="L202" s="41"/>
      <c r="M202" s="241" t="s">
        <v>1</v>
      </c>
      <c r="N202" s="242" t="s">
        <v>38</v>
      </c>
      <c r="O202" s="88"/>
      <c r="P202" s="243">
        <f>O202*H202</f>
        <v>0</v>
      </c>
      <c r="Q202" s="243">
        <v>0</v>
      </c>
      <c r="R202" s="243">
        <f>Q202*H202</f>
        <v>0</v>
      </c>
      <c r="S202" s="243">
        <v>0</v>
      </c>
      <c r="T202" s="24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5" t="s">
        <v>135</v>
      </c>
      <c r="AT202" s="245" t="s">
        <v>131</v>
      </c>
      <c r="AU202" s="245" t="s">
        <v>81</v>
      </c>
      <c r="AY202" s="14" t="s">
        <v>129</v>
      </c>
      <c r="BE202" s="246">
        <f>IF(N202="základní",J202,0)</f>
        <v>0</v>
      </c>
      <c r="BF202" s="246">
        <f>IF(N202="snížená",J202,0)</f>
        <v>0</v>
      </c>
      <c r="BG202" s="246">
        <f>IF(N202="zákl. přenesená",J202,0)</f>
        <v>0</v>
      </c>
      <c r="BH202" s="246">
        <f>IF(N202="sníž. přenesená",J202,0)</f>
        <v>0</v>
      </c>
      <c r="BI202" s="246">
        <f>IF(N202="nulová",J202,0)</f>
        <v>0</v>
      </c>
      <c r="BJ202" s="14" t="s">
        <v>81</v>
      </c>
      <c r="BK202" s="246">
        <f>ROUND(I202*H202,2)</f>
        <v>0</v>
      </c>
      <c r="BL202" s="14" t="s">
        <v>135</v>
      </c>
      <c r="BM202" s="245" t="s">
        <v>592</v>
      </c>
    </row>
    <row r="203" spans="1:65" s="2" customFormat="1" ht="16.5" customHeight="1">
      <c r="A203" s="35"/>
      <c r="B203" s="36"/>
      <c r="C203" s="233" t="s">
        <v>494</v>
      </c>
      <c r="D203" s="233" t="s">
        <v>131</v>
      </c>
      <c r="E203" s="234" t="s">
        <v>363</v>
      </c>
      <c r="F203" s="235" t="s">
        <v>364</v>
      </c>
      <c r="G203" s="236" t="s">
        <v>344</v>
      </c>
      <c r="H203" s="237">
        <v>1</v>
      </c>
      <c r="I203" s="238"/>
      <c r="J203" s="239">
        <f>ROUND(I203*H203,2)</f>
        <v>0</v>
      </c>
      <c r="K203" s="240"/>
      <c r="L203" s="41"/>
      <c r="M203" s="241" t="s">
        <v>1</v>
      </c>
      <c r="N203" s="242" t="s">
        <v>38</v>
      </c>
      <c r="O203" s="8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5" t="s">
        <v>135</v>
      </c>
      <c r="AT203" s="245" t="s">
        <v>131</v>
      </c>
      <c r="AU203" s="245" t="s">
        <v>81</v>
      </c>
      <c r="AY203" s="14" t="s">
        <v>129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4" t="s">
        <v>81</v>
      </c>
      <c r="BK203" s="246">
        <f>ROUND(I203*H203,2)</f>
        <v>0</v>
      </c>
      <c r="BL203" s="14" t="s">
        <v>135</v>
      </c>
      <c r="BM203" s="245" t="s">
        <v>593</v>
      </c>
    </row>
    <row r="204" spans="1:65" s="2" customFormat="1" ht="16.5" customHeight="1">
      <c r="A204" s="35"/>
      <c r="B204" s="36"/>
      <c r="C204" s="233" t="s">
        <v>496</v>
      </c>
      <c r="D204" s="233" t="s">
        <v>131</v>
      </c>
      <c r="E204" s="234" t="s">
        <v>367</v>
      </c>
      <c r="F204" s="235" t="s">
        <v>368</v>
      </c>
      <c r="G204" s="236" t="s">
        <v>344</v>
      </c>
      <c r="H204" s="237">
        <v>1</v>
      </c>
      <c r="I204" s="238"/>
      <c r="J204" s="239">
        <f>ROUND(I204*H204,2)</f>
        <v>0</v>
      </c>
      <c r="K204" s="240"/>
      <c r="L204" s="41"/>
      <c r="M204" s="241" t="s">
        <v>1</v>
      </c>
      <c r="N204" s="242" t="s">
        <v>38</v>
      </c>
      <c r="O204" s="88"/>
      <c r="P204" s="243">
        <f>O204*H204</f>
        <v>0</v>
      </c>
      <c r="Q204" s="243">
        <v>0</v>
      </c>
      <c r="R204" s="243">
        <f>Q204*H204</f>
        <v>0</v>
      </c>
      <c r="S204" s="243">
        <v>0</v>
      </c>
      <c r="T204" s="24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5" t="s">
        <v>135</v>
      </c>
      <c r="AT204" s="245" t="s">
        <v>131</v>
      </c>
      <c r="AU204" s="245" t="s">
        <v>81</v>
      </c>
      <c r="AY204" s="14" t="s">
        <v>129</v>
      </c>
      <c r="BE204" s="246">
        <f>IF(N204="základní",J204,0)</f>
        <v>0</v>
      </c>
      <c r="BF204" s="246">
        <f>IF(N204="snížená",J204,0)</f>
        <v>0</v>
      </c>
      <c r="BG204" s="246">
        <f>IF(N204="zákl. přenesená",J204,0)</f>
        <v>0</v>
      </c>
      <c r="BH204" s="246">
        <f>IF(N204="sníž. přenesená",J204,0)</f>
        <v>0</v>
      </c>
      <c r="BI204" s="246">
        <f>IF(N204="nulová",J204,0)</f>
        <v>0</v>
      </c>
      <c r="BJ204" s="14" t="s">
        <v>81</v>
      </c>
      <c r="BK204" s="246">
        <f>ROUND(I204*H204,2)</f>
        <v>0</v>
      </c>
      <c r="BL204" s="14" t="s">
        <v>135</v>
      </c>
      <c r="BM204" s="245" t="s">
        <v>594</v>
      </c>
    </row>
    <row r="205" spans="1:65" s="2" customFormat="1" ht="16.5" customHeight="1">
      <c r="A205" s="35"/>
      <c r="B205" s="36"/>
      <c r="C205" s="233" t="s">
        <v>498</v>
      </c>
      <c r="D205" s="233" t="s">
        <v>131</v>
      </c>
      <c r="E205" s="234" t="s">
        <v>371</v>
      </c>
      <c r="F205" s="235" t="s">
        <v>372</v>
      </c>
      <c r="G205" s="236" t="s">
        <v>344</v>
      </c>
      <c r="H205" s="237">
        <v>1</v>
      </c>
      <c r="I205" s="238"/>
      <c r="J205" s="239">
        <f>ROUND(I205*H205,2)</f>
        <v>0</v>
      </c>
      <c r="K205" s="240"/>
      <c r="L205" s="41"/>
      <c r="M205" s="258" t="s">
        <v>1</v>
      </c>
      <c r="N205" s="259" t="s">
        <v>38</v>
      </c>
      <c r="O205" s="260"/>
      <c r="P205" s="261">
        <f>O205*H205</f>
        <v>0</v>
      </c>
      <c r="Q205" s="261">
        <v>0</v>
      </c>
      <c r="R205" s="261">
        <f>Q205*H205</f>
        <v>0</v>
      </c>
      <c r="S205" s="261">
        <v>0</v>
      </c>
      <c r="T205" s="26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5" t="s">
        <v>135</v>
      </c>
      <c r="AT205" s="245" t="s">
        <v>131</v>
      </c>
      <c r="AU205" s="245" t="s">
        <v>81</v>
      </c>
      <c r="AY205" s="14" t="s">
        <v>129</v>
      </c>
      <c r="BE205" s="246">
        <f>IF(N205="základní",J205,0)</f>
        <v>0</v>
      </c>
      <c r="BF205" s="246">
        <f>IF(N205="snížená",J205,0)</f>
        <v>0</v>
      </c>
      <c r="BG205" s="246">
        <f>IF(N205="zákl. přenesená",J205,0)</f>
        <v>0</v>
      </c>
      <c r="BH205" s="246">
        <f>IF(N205="sníž. přenesená",J205,0)</f>
        <v>0</v>
      </c>
      <c r="BI205" s="246">
        <f>IF(N205="nulová",J205,0)</f>
        <v>0</v>
      </c>
      <c r="BJ205" s="14" t="s">
        <v>81</v>
      </c>
      <c r="BK205" s="246">
        <f>ROUND(I205*H205,2)</f>
        <v>0</v>
      </c>
      <c r="BL205" s="14" t="s">
        <v>135</v>
      </c>
      <c r="BM205" s="245" t="s">
        <v>595</v>
      </c>
    </row>
    <row r="206" spans="1:31" s="2" customFormat="1" ht="6.95" customHeight="1">
      <c r="A206" s="35"/>
      <c r="B206" s="63"/>
      <c r="C206" s="64"/>
      <c r="D206" s="64"/>
      <c r="E206" s="64"/>
      <c r="F206" s="64"/>
      <c r="G206" s="64"/>
      <c r="H206" s="64"/>
      <c r="I206" s="180"/>
      <c r="J206" s="64"/>
      <c r="K206" s="64"/>
      <c r="L206" s="41"/>
      <c r="M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</row>
  </sheetData>
  <sheetProtection password="CC35" sheet="1" objects="1" scenarios="1" formatColumns="0" formatRows="0" autoFilter="0"/>
  <autoFilter ref="C124:K20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III/3287 Velký Osek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4.75" customHeight="1">
      <c r="A9" s="35"/>
      <c r="B9" s="41"/>
      <c r="C9" s="35"/>
      <c r="D9" s="35"/>
      <c r="E9" s="142" t="s">
        <v>596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7. 6. 2018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ROUND(J123,2)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ROUND((SUM(BE123:BE159)),2)</f>
        <v>0</v>
      </c>
      <c r="G33" s="35"/>
      <c r="H33" s="35"/>
      <c r="I33" s="159">
        <v>0.21</v>
      </c>
      <c r="J33" s="158">
        <f>ROUND(((SUM(BE123:BE159))*I33),2)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ROUND((SUM(BF123:BF159)),2)</f>
        <v>0</v>
      </c>
      <c r="G34" s="35"/>
      <c r="H34" s="35"/>
      <c r="I34" s="159">
        <v>0.15</v>
      </c>
      <c r="J34" s="158">
        <f>ROUND(((SUM(BF123:BF159))*I34),2)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ROUND((SUM(BG123:BG159)),2)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ROUND((SUM(BH123:BH159)),2)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ROUND((SUM(BI123:BI159)),2)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III/3287 Velký Osek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75" customHeight="1">
      <c r="A87" s="35"/>
      <c r="B87" s="36"/>
      <c r="C87" s="37"/>
      <c r="D87" s="37"/>
      <c r="E87" s="73" t="str">
        <f>E9</f>
        <v>SO 801 DK - SO 801 Dešťová kanalizace ETAPA 1 st. 0,000 - 0,470 km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7. 6. 2018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J123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J124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J125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597</v>
      </c>
      <c r="E99" s="200"/>
      <c r="F99" s="200"/>
      <c r="G99" s="200"/>
      <c r="H99" s="200"/>
      <c r="I99" s="201"/>
      <c r="J99" s="202">
        <f>J133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598</v>
      </c>
      <c r="E100" s="200"/>
      <c r="F100" s="200"/>
      <c r="G100" s="200"/>
      <c r="H100" s="200"/>
      <c r="I100" s="201"/>
      <c r="J100" s="202">
        <f>J135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599</v>
      </c>
      <c r="E101" s="200"/>
      <c r="F101" s="200"/>
      <c r="G101" s="200"/>
      <c r="H101" s="200"/>
      <c r="I101" s="201"/>
      <c r="J101" s="202">
        <f>J137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600</v>
      </c>
      <c r="E102" s="200"/>
      <c r="F102" s="200"/>
      <c r="G102" s="200"/>
      <c r="H102" s="200"/>
      <c r="I102" s="201"/>
      <c r="J102" s="202">
        <f>J155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601</v>
      </c>
      <c r="E103" s="200"/>
      <c r="F103" s="200"/>
      <c r="G103" s="200"/>
      <c r="H103" s="200"/>
      <c r="I103" s="201"/>
      <c r="J103" s="202">
        <f>J157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141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180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183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114</v>
      </c>
      <c r="D110" s="37"/>
      <c r="E110" s="37"/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184" t="str">
        <f>E7</f>
        <v>III/3287 Velký Osek</v>
      </c>
      <c r="F113" s="29"/>
      <c r="G113" s="29"/>
      <c r="H113" s="29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100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75" customHeight="1">
      <c r="A115" s="35"/>
      <c r="B115" s="36"/>
      <c r="C115" s="37"/>
      <c r="D115" s="37"/>
      <c r="E115" s="73" t="str">
        <f>E9</f>
        <v>SO 801 DK - SO 801 Dešťová kanalizace ETAPA 1 st. 0,000 - 0,470 km</v>
      </c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20</v>
      </c>
      <c r="D117" s="37"/>
      <c r="E117" s="37"/>
      <c r="F117" s="24" t="str">
        <f>F12</f>
        <v xml:space="preserve"> </v>
      </c>
      <c r="G117" s="37"/>
      <c r="H117" s="37"/>
      <c r="I117" s="144" t="s">
        <v>22</v>
      </c>
      <c r="J117" s="76" t="str">
        <f>IF(J12="","",J12)</f>
        <v>7. 6. 2018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24</v>
      </c>
      <c r="D119" s="37"/>
      <c r="E119" s="37"/>
      <c r="F119" s="24" t="str">
        <f>E15</f>
        <v xml:space="preserve"> </v>
      </c>
      <c r="G119" s="37"/>
      <c r="H119" s="37"/>
      <c r="I119" s="144" t="s">
        <v>29</v>
      </c>
      <c r="J119" s="33" t="str">
        <f>E21</f>
        <v xml:space="preserve">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144" t="s">
        <v>31</v>
      </c>
      <c r="J120" s="33" t="str">
        <f>E24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204"/>
      <c r="B122" s="205"/>
      <c r="C122" s="206" t="s">
        <v>115</v>
      </c>
      <c r="D122" s="207" t="s">
        <v>58</v>
      </c>
      <c r="E122" s="207" t="s">
        <v>54</v>
      </c>
      <c r="F122" s="207" t="s">
        <v>55</v>
      </c>
      <c r="G122" s="207" t="s">
        <v>116</v>
      </c>
      <c r="H122" s="207" t="s">
        <v>117</v>
      </c>
      <c r="I122" s="208" t="s">
        <v>118</v>
      </c>
      <c r="J122" s="209" t="s">
        <v>104</v>
      </c>
      <c r="K122" s="210" t="s">
        <v>119</v>
      </c>
      <c r="L122" s="211"/>
      <c r="M122" s="97" t="s">
        <v>1</v>
      </c>
      <c r="N122" s="98" t="s">
        <v>37</v>
      </c>
      <c r="O122" s="98" t="s">
        <v>120</v>
      </c>
      <c r="P122" s="98" t="s">
        <v>121</v>
      </c>
      <c r="Q122" s="98" t="s">
        <v>122</v>
      </c>
      <c r="R122" s="98" t="s">
        <v>123</v>
      </c>
      <c r="S122" s="98" t="s">
        <v>124</v>
      </c>
      <c r="T122" s="99" t="s">
        <v>125</v>
      </c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</row>
    <row r="123" spans="1:63" s="2" customFormat="1" ht="22.8" customHeight="1">
      <c r="A123" s="35"/>
      <c r="B123" s="36"/>
      <c r="C123" s="104" t="s">
        <v>126</v>
      </c>
      <c r="D123" s="37"/>
      <c r="E123" s="37"/>
      <c r="F123" s="37"/>
      <c r="G123" s="37"/>
      <c r="H123" s="37"/>
      <c r="I123" s="141"/>
      <c r="J123" s="212">
        <f>BK123</f>
        <v>0</v>
      </c>
      <c r="K123" s="37"/>
      <c r="L123" s="41"/>
      <c r="M123" s="100"/>
      <c r="N123" s="213"/>
      <c r="O123" s="101"/>
      <c r="P123" s="214">
        <f>P124</f>
        <v>0</v>
      </c>
      <c r="Q123" s="101"/>
      <c r="R123" s="214">
        <f>R124</f>
        <v>0</v>
      </c>
      <c r="S123" s="101"/>
      <c r="T123" s="215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72</v>
      </c>
      <c r="AU123" s="14" t="s">
        <v>106</v>
      </c>
      <c r="BK123" s="216">
        <f>BK124</f>
        <v>0</v>
      </c>
    </row>
    <row r="124" spans="1:63" s="12" customFormat="1" ht="25.9" customHeight="1">
      <c r="A124" s="12"/>
      <c r="B124" s="217"/>
      <c r="C124" s="218"/>
      <c r="D124" s="219" t="s">
        <v>72</v>
      </c>
      <c r="E124" s="220" t="s">
        <v>127</v>
      </c>
      <c r="F124" s="220" t="s">
        <v>128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P125+P133+P135+P137+P155+P157</f>
        <v>0</v>
      </c>
      <c r="Q124" s="225"/>
      <c r="R124" s="226">
        <f>R125+R133+R135+R137+R155+R157</f>
        <v>0</v>
      </c>
      <c r="S124" s="225"/>
      <c r="T124" s="227">
        <f>T125+T133+T135+T137+T155+T157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81</v>
      </c>
      <c r="AT124" s="229" t="s">
        <v>72</v>
      </c>
      <c r="AU124" s="229" t="s">
        <v>73</v>
      </c>
      <c r="AY124" s="228" t="s">
        <v>129</v>
      </c>
      <c r="BK124" s="230">
        <f>BK125+BK133+BK135+BK137+BK155+BK157</f>
        <v>0</v>
      </c>
    </row>
    <row r="125" spans="1:63" s="12" customFormat="1" ht="22.8" customHeight="1">
      <c r="A125" s="12"/>
      <c r="B125" s="217"/>
      <c r="C125" s="218"/>
      <c r="D125" s="219" t="s">
        <v>72</v>
      </c>
      <c r="E125" s="231" t="s">
        <v>81</v>
      </c>
      <c r="F125" s="231" t="s">
        <v>130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SUM(P126:P132)</f>
        <v>0</v>
      </c>
      <c r="Q125" s="225"/>
      <c r="R125" s="226">
        <f>SUM(R126:R132)</f>
        <v>0</v>
      </c>
      <c r="S125" s="225"/>
      <c r="T125" s="227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81</v>
      </c>
      <c r="AT125" s="229" t="s">
        <v>72</v>
      </c>
      <c r="AU125" s="229" t="s">
        <v>81</v>
      </c>
      <c r="AY125" s="228" t="s">
        <v>129</v>
      </c>
      <c r="BK125" s="230">
        <f>SUM(BK126:BK132)</f>
        <v>0</v>
      </c>
    </row>
    <row r="126" spans="1:65" s="2" customFormat="1" ht="21.75" customHeight="1">
      <c r="A126" s="35"/>
      <c r="B126" s="36"/>
      <c r="C126" s="233" t="s">
        <v>81</v>
      </c>
      <c r="D126" s="233" t="s">
        <v>131</v>
      </c>
      <c r="E126" s="234" t="s">
        <v>602</v>
      </c>
      <c r="F126" s="235" t="s">
        <v>603</v>
      </c>
      <c r="G126" s="236" t="s">
        <v>146</v>
      </c>
      <c r="H126" s="237">
        <v>20</v>
      </c>
      <c r="I126" s="238"/>
      <c r="J126" s="239">
        <f>ROUND(I126*H126,2)</f>
        <v>0</v>
      </c>
      <c r="K126" s="240"/>
      <c r="L126" s="41"/>
      <c r="M126" s="241" t="s">
        <v>1</v>
      </c>
      <c r="N126" s="242" t="s">
        <v>38</v>
      </c>
      <c r="O126" s="88"/>
      <c r="P126" s="243">
        <f>O126*H126</f>
        <v>0</v>
      </c>
      <c r="Q126" s="243">
        <v>0</v>
      </c>
      <c r="R126" s="243">
        <f>Q126*H126</f>
        <v>0</v>
      </c>
      <c r="S126" s="243">
        <v>0</v>
      </c>
      <c r="T126" s="24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45" t="s">
        <v>135</v>
      </c>
      <c r="AT126" s="245" t="s">
        <v>131</v>
      </c>
      <c r="AU126" s="245" t="s">
        <v>83</v>
      </c>
      <c r="AY126" s="14" t="s">
        <v>129</v>
      </c>
      <c r="BE126" s="246">
        <f>IF(N126="základní",J126,0)</f>
        <v>0</v>
      </c>
      <c r="BF126" s="246">
        <f>IF(N126="snížená",J126,0)</f>
        <v>0</v>
      </c>
      <c r="BG126" s="246">
        <f>IF(N126="zákl. přenesená",J126,0)</f>
        <v>0</v>
      </c>
      <c r="BH126" s="246">
        <f>IF(N126="sníž. přenesená",J126,0)</f>
        <v>0</v>
      </c>
      <c r="BI126" s="246">
        <f>IF(N126="nulová",J126,0)</f>
        <v>0</v>
      </c>
      <c r="BJ126" s="14" t="s">
        <v>81</v>
      </c>
      <c r="BK126" s="246">
        <f>ROUND(I126*H126,2)</f>
        <v>0</v>
      </c>
      <c r="BL126" s="14" t="s">
        <v>135</v>
      </c>
      <c r="BM126" s="245" t="s">
        <v>604</v>
      </c>
    </row>
    <row r="127" spans="1:65" s="2" customFormat="1" ht="16.5" customHeight="1">
      <c r="A127" s="35"/>
      <c r="B127" s="36"/>
      <c r="C127" s="233" t="s">
        <v>83</v>
      </c>
      <c r="D127" s="233" t="s">
        <v>131</v>
      </c>
      <c r="E127" s="234" t="s">
        <v>605</v>
      </c>
      <c r="F127" s="235" t="s">
        <v>606</v>
      </c>
      <c r="G127" s="236" t="s">
        <v>384</v>
      </c>
      <c r="H127" s="237">
        <v>195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135</v>
      </c>
      <c r="AT127" s="245" t="s">
        <v>131</v>
      </c>
      <c r="AU127" s="245" t="s">
        <v>83</v>
      </c>
      <c r="AY127" s="14" t="s">
        <v>129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81</v>
      </c>
      <c r="BK127" s="246">
        <f>ROUND(I127*H127,2)</f>
        <v>0</v>
      </c>
      <c r="BL127" s="14" t="s">
        <v>135</v>
      </c>
      <c r="BM127" s="245" t="s">
        <v>607</v>
      </c>
    </row>
    <row r="128" spans="1:65" s="2" customFormat="1" ht="21.75" customHeight="1">
      <c r="A128" s="35"/>
      <c r="B128" s="36"/>
      <c r="C128" s="233" t="s">
        <v>140</v>
      </c>
      <c r="D128" s="233" t="s">
        <v>131</v>
      </c>
      <c r="E128" s="234" t="s">
        <v>608</v>
      </c>
      <c r="F128" s="235" t="s">
        <v>609</v>
      </c>
      <c r="G128" s="236" t="s">
        <v>384</v>
      </c>
      <c r="H128" s="237">
        <v>195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135</v>
      </c>
      <c r="AT128" s="245" t="s">
        <v>131</v>
      </c>
      <c r="AU128" s="245" t="s">
        <v>83</v>
      </c>
      <c r="AY128" s="14" t="s">
        <v>129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81</v>
      </c>
      <c r="BK128" s="246">
        <f>ROUND(I128*H128,2)</f>
        <v>0</v>
      </c>
      <c r="BL128" s="14" t="s">
        <v>135</v>
      </c>
      <c r="BM128" s="245" t="s">
        <v>610</v>
      </c>
    </row>
    <row r="129" spans="1:65" s="2" customFormat="1" ht="21.75" customHeight="1">
      <c r="A129" s="35"/>
      <c r="B129" s="36"/>
      <c r="C129" s="233" t="s">
        <v>135</v>
      </c>
      <c r="D129" s="233" t="s">
        <v>131</v>
      </c>
      <c r="E129" s="234" t="s">
        <v>611</v>
      </c>
      <c r="F129" s="235" t="s">
        <v>612</v>
      </c>
      <c r="G129" s="236" t="s">
        <v>384</v>
      </c>
      <c r="H129" s="237">
        <v>162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135</v>
      </c>
      <c r="AT129" s="245" t="s">
        <v>131</v>
      </c>
      <c r="AU129" s="245" t="s">
        <v>83</v>
      </c>
      <c r="AY129" s="14" t="s">
        <v>129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81</v>
      </c>
      <c r="BK129" s="246">
        <f>ROUND(I129*H129,2)</f>
        <v>0</v>
      </c>
      <c r="BL129" s="14" t="s">
        <v>135</v>
      </c>
      <c r="BM129" s="245" t="s">
        <v>613</v>
      </c>
    </row>
    <row r="130" spans="1:65" s="2" customFormat="1" ht="16.5" customHeight="1">
      <c r="A130" s="35"/>
      <c r="B130" s="36"/>
      <c r="C130" s="233" t="s">
        <v>148</v>
      </c>
      <c r="D130" s="233" t="s">
        <v>131</v>
      </c>
      <c r="E130" s="234" t="s">
        <v>614</v>
      </c>
      <c r="F130" s="235" t="s">
        <v>615</v>
      </c>
      <c r="G130" s="236" t="s">
        <v>384</v>
      </c>
      <c r="H130" s="237">
        <v>41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135</v>
      </c>
      <c r="AT130" s="245" t="s">
        <v>131</v>
      </c>
      <c r="AU130" s="245" t="s">
        <v>83</v>
      </c>
      <c r="AY130" s="14" t="s">
        <v>129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81</v>
      </c>
      <c r="BK130" s="246">
        <f>ROUND(I130*H130,2)</f>
        <v>0</v>
      </c>
      <c r="BL130" s="14" t="s">
        <v>135</v>
      </c>
      <c r="BM130" s="245" t="s">
        <v>616</v>
      </c>
    </row>
    <row r="131" spans="1:65" s="2" customFormat="1" ht="16.5" customHeight="1">
      <c r="A131" s="35"/>
      <c r="B131" s="36"/>
      <c r="C131" s="233" t="s">
        <v>153</v>
      </c>
      <c r="D131" s="233" t="s">
        <v>131</v>
      </c>
      <c r="E131" s="234" t="s">
        <v>617</v>
      </c>
      <c r="F131" s="235" t="s">
        <v>618</v>
      </c>
      <c r="G131" s="236" t="s">
        <v>384</v>
      </c>
      <c r="H131" s="237">
        <v>41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135</v>
      </c>
      <c r="AT131" s="245" t="s">
        <v>131</v>
      </c>
      <c r="AU131" s="245" t="s">
        <v>83</v>
      </c>
      <c r="AY131" s="14" t="s">
        <v>129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81</v>
      </c>
      <c r="BK131" s="246">
        <f>ROUND(I131*H131,2)</f>
        <v>0</v>
      </c>
      <c r="BL131" s="14" t="s">
        <v>135</v>
      </c>
      <c r="BM131" s="245" t="s">
        <v>619</v>
      </c>
    </row>
    <row r="132" spans="1:65" s="2" customFormat="1" ht="16.5" customHeight="1">
      <c r="A132" s="35"/>
      <c r="B132" s="36"/>
      <c r="C132" s="233" t="s">
        <v>157</v>
      </c>
      <c r="D132" s="233" t="s">
        <v>131</v>
      </c>
      <c r="E132" s="234" t="s">
        <v>620</v>
      </c>
      <c r="F132" s="235" t="s">
        <v>621</v>
      </c>
      <c r="G132" s="236" t="s">
        <v>384</v>
      </c>
      <c r="H132" s="237">
        <v>120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135</v>
      </c>
      <c r="AT132" s="245" t="s">
        <v>131</v>
      </c>
      <c r="AU132" s="245" t="s">
        <v>83</v>
      </c>
      <c r="AY132" s="14" t="s">
        <v>129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81</v>
      </c>
      <c r="BK132" s="246">
        <f>ROUND(I132*H132,2)</f>
        <v>0</v>
      </c>
      <c r="BL132" s="14" t="s">
        <v>135</v>
      </c>
      <c r="BM132" s="245" t="s">
        <v>622</v>
      </c>
    </row>
    <row r="133" spans="1:63" s="12" customFormat="1" ht="22.8" customHeight="1">
      <c r="A133" s="12"/>
      <c r="B133" s="217"/>
      <c r="C133" s="218"/>
      <c r="D133" s="219" t="s">
        <v>72</v>
      </c>
      <c r="E133" s="231" t="s">
        <v>140</v>
      </c>
      <c r="F133" s="231" t="s">
        <v>623</v>
      </c>
      <c r="G133" s="218"/>
      <c r="H133" s="218"/>
      <c r="I133" s="221"/>
      <c r="J133" s="232">
        <f>BK133</f>
        <v>0</v>
      </c>
      <c r="K133" s="218"/>
      <c r="L133" s="223"/>
      <c r="M133" s="224"/>
      <c r="N133" s="225"/>
      <c r="O133" s="225"/>
      <c r="P133" s="226">
        <f>P134</f>
        <v>0</v>
      </c>
      <c r="Q133" s="225"/>
      <c r="R133" s="226">
        <f>R134</f>
        <v>0</v>
      </c>
      <c r="S133" s="225"/>
      <c r="T133" s="22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8" t="s">
        <v>81</v>
      </c>
      <c r="AT133" s="229" t="s">
        <v>72</v>
      </c>
      <c r="AU133" s="229" t="s">
        <v>81</v>
      </c>
      <c r="AY133" s="228" t="s">
        <v>129</v>
      </c>
      <c r="BK133" s="230">
        <f>BK134</f>
        <v>0</v>
      </c>
    </row>
    <row r="134" spans="1:65" s="2" customFormat="1" ht="16.5" customHeight="1">
      <c r="A134" s="35"/>
      <c r="B134" s="36"/>
      <c r="C134" s="233" t="s">
        <v>161</v>
      </c>
      <c r="D134" s="233" t="s">
        <v>131</v>
      </c>
      <c r="E134" s="234" t="s">
        <v>624</v>
      </c>
      <c r="F134" s="235" t="s">
        <v>625</v>
      </c>
      <c r="G134" s="236" t="s">
        <v>146</v>
      </c>
      <c r="H134" s="237">
        <v>90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135</v>
      </c>
      <c r="AT134" s="245" t="s">
        <v>131</v>
      </c>
      <c r="AU134" s="245" t="s">
        <v>83</v>
      </c>
      <c r="AY134" s="14" t="s">
        <v>129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81</v>
      </c>
      <c r="BK134" s="246">
        <f>ROUND(I134*H134,2)</f>
        <v>0</v>
      </c>
      <c r="BL134" s="14" t="s">
        <v>135</v>
      </c>
      <c r="BM134" s="245" t="s">
        <v>626</v>
      </c>
    </row>
    <row r="135" spans="1:63" s="12" customFormat="1" ht="22.8" customHeight="1">
      <c r="A135" s="12"/>
      <c r="B135" s="217"/>
      <c r="C135" s="218"/>
      <c r="D135" s="219" t="s">
        <v>72</v>
      </c>
      <c r="E135" s="231" t="s">
        <v>135</v>
      </c>
      <c r="F135" s="231" t="s">
        <v>627</v>
      </c>
      <c r="G135" s="218"/>
      <c r="H135" s="218"/>
      <c r="I135" s="221"/>
      <c r="J135" s="232">
        <f>BK135</f>
        <v>0</v>
      </c>
      <c r="K135" s="218"/>
      <c r="L135" s="223"/>
      <c r="M135" s="224"/>
      <c r="N135" s="225"/>
      <c r="O135" s="225"/>
      <c r="P135" s="226">
        <f>P136</f>
        <v>0</v>
      </c>
      <c r="Q135" s="225"/>
      <c r="R135" s="226">
        <f>R136</f>
        <v>0</v>
      </c>
      <c r="S135" s="225"/>
      <c r="T135" s="227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8" t="s">
        <v>81</v>
      </c>
      <c r="AT135" s="229" t="s">
        <v>72</v>
      </c>
      <c r="AU135" s="229" t="s">
        <v>81</v>
      </c>
      <c r="AY135" s="228" t="s">
        <v>129</v>
      </c>
      <c r="BK135" s="230">
        <f>BK136</f>
        <v>0</v>
      </c>
    </row>
    <row r="136" spans="1:65" s="2" customFormat="1" ht="16.5" customHeight="1">
      <c r="A136" s="35"/>
      <c r="B136" s="36"/>
      <c r="C136" s="233" t="s">
        <v>165</v>
      </c>
      <c r="D136" s="233" t="s">
        <v>131</v>
      </c>
      <c r="E136" s="234" t="s">
        <v>628</v>
      </c>
      <c r="F136" s="235" t="s">
        <v>629</v>
      </c>
      <c r="G136" s="236" t="s">
        <v>384</v>
      </c>
      <c r="H136" s="237">
        <v>33</v>
      </c>
      <c r="I136" s="238"/>
      <c r="J136" s="239">
        <f>ROUND(I136*H136,2)</f>
        <v>0</v>
      </c>
      <c r="K136" s="240"/>
      <c r="L136" s="41"/>
      <c r="M136" s="241" t="s">
        <v>1</v>
      </c>
      <c r="N136" s="242" t="s">
        <v>38</v>
      </c>
      <c r="O136" s="8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5" t="s">
        <v>135</v>
      </c>
      <c r="AT136" s="245" t="s">
        <v>131</v>
      </c>
      <c r="AU136" s="245" t="s">
        <v>83</v>
      </c>
      <c r="AY136" s="14" t="s">
        <v>129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4" t="s">
        <v>81</v>
      </c>
      <c r="BK136" s="246">
        <f>ROUND(I136*H136,2)</f>
        <v>0</v>
      </c>
      <c r="BL136" s="14" t="s">
        <v>135</v>
      </c>
      <c r="BM136" s="245" t="s">
        <v>630</v>
      </c>
    </row>
    <row r="137" spans="1:63" s="12" customFormat="1" ht="22.8" customHeight="1">
      <c r="A137" s="12"/>
      <c r="B137" s="217"/>
      <c r="C137" s="218"/>
      <c r="D137" s="219" t="s">
        <v>72</v>
      </c>
      <c r="E137" s="231" t="s">
        <v>161</v>
      </c>
      <c r="F137" s="231" t="s">
        <v>631</v>
      </c>
      <c r="G137" s="218"/>
      <c r="H137" s="218"/>
      <c r="I137" s="221"/>
      <c r="J137" s="232">
        <f>BK137</f>
        <v>0</v>
      </c>
      <c r="K137" s="218"/>
      <c r="L137" s="223"/>
      <c r="M137" s="224"/>
      <c r="N137" s="225"/>
      <c r="O137" s="225"/>
      <c r="P137" s="226">
        <f>SUM(P138:P154)</f>
        <v>0</v>
      </c>
      <c r="Q137" s="225"/>
      <c r="R137" s="226">
        <f>SUM(R138:R154)</f>
        <v>0</v>
      </c>
      <c r="S137" s="225"/>
      <c r="T137" s="227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8" t="s">
        <v>81</v>
      </c>
      <c r="AT137" s="229" t="s">
        <v>72</v>
      </c>
      <c r="AU137" s="229" t="s">
        <v>81</v>
      </c>
      <c r="AY137" s="228" t="s">
        <v>129</v>
      </c>
      <c r="BK137" s="230">
        <f>SUM(BK138:BK154)</f>
        <v>0</v>
      </c>
    </row>
    <row r="138" spans="1:65" s="2" customFormat="1" ht="16.5" customHeight="1">
      <c r="A138" s="35"/>
      <c r="B138" s="36"/>
      <c r="C138" s="233" t="s">
        <v>169</v>
      </c>
      <c r="D138" s="233" t="s">
        <v>131</v>
      </c>
      <c r="E138" s="234" t="s">
        <v>632</v>
      </c>
      <c r="F138" s="235" t="s">
        <v>633</v>
      </c>
      <c r="G138" s="236" t="s">
        <v>146</v>
      </c>
      <c r="H138" s="237">
        <v>75</v>
      </c>
      <c r="I138" s="238"/>
      <c r="J138" s="239">
        <f>ROUND(I138*H138,2)</f>
        <v>0</v>
      </c>
      <c r="K138" s="240"/>
      <c r="L138" s="41"/>
      <c r="M138" s="241" t="s">
        <v>1</v>
      </c>
      <c r="N138" s="242" t="s">
        <v>38</v>
      </c>
      <c r="O138" s="8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5" t="s">
        <v>135</v>
      </c>
      <c r="AT138" s="245" t="s">
        <v>131</v>
      </c>
      <c r="AU138" s="245" t="s">
        <v>83</v>
      </c>
      <c r="AY138" s="14" t="s">
        <v>129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4" t="s">
        <v>81</v>
      </c>
      <c r="BK138" s="246">
        <f>ROUND(I138*H138,2)</f>
        <v>0</v>
      </c>
      <c r="BL138" s="14" t="s">
        <v>135</v>
      </c>
      <c r="BM138" s="245" t="s">
        <v>634</v>
      </c>
    </row>
    <row r="139" spans="1:65" s="2" customFormat="1" ht="16.5" customHeight="1">
      <c r="A139" s="35"/>
      <c r="B139" s="36"/>
      <c r="C139" s="247" t="s">
        <v>173</v>
      </c>
      <c r="D139" s="247" t="s">
        <v>230</v>
      </c>
      <c r="E139" s="248" t="s">
        <v>635</v>
      </c>
      <c r="F139" s="249" t="s">
        <v>636</v>
      </c>
      <c r="G139" s="250" t="s">
        <v>146</v>
      </c>
      <c r="H139" s="251">
        <v>75</v>
      </c>
      <c r="I139" s="252"/>
      <c r="J139" s="253">
        <f>ROUND(I139*H139,2)</f>
        <v>0</v>
      </c>
      <c r="K139" s="254"/>
      <c r="L139" s="255"/>
      <c r="M139" s="256" t="s">
        <v>1</v>
      </c>
      <c r="N139" s="257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161</v>
      </c>
      <c r="AT139" s="245" t="s">
        <v>230</v>
      </c>
      <c r="AU139" s="245" t="s">
        <v>83</v>
      </c>
      <c r="AY139" s="14" t="s">
        <v>129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81</v>
      </c>
      <c r="BK139" s="246">
        <f>ROUND(I139*H139,2)</f>
        <v>0</v>
      </c>
      <c r="BL139" s="14" t="s">
        <v>135</v>
      </c>
      <c r="BM139" s="245" t="s">
        <v>637</v>
      </c>
    </row>
    <row r="140" spans="1:65" s="2" customFormat="1" ht="16.5" customHeight="1">
      <c r="A140" s="35"/>
      <c r="B140" s="36"/>
      <c r="C140" s="233" t="s">
        <v>177</v>
      </c>
      <c r="D140" s="233" t="s">
        <v>131</v>
      </c>
      <c r="E140" s="234" t="s">
        <v>638</v>
      </c>
      <c r="F140" s="235" t="s">
        <v>639</v>
      </c>
      <c r="G140" s="236" t="s">
        <v>146</v>
      </c>
      <c r="H140" s="237">
        <v>235</v>
      </c>
      <c r="I140" s="238"/>
      <c r="J140" s="239">
        <f>ROUND(I140*H140,2)</f>
        <v>0</v>
      </c>
      <c r="K140" s="240"/>
      <c r="L140" s="41"/>
      <c r="M140" s="241" t="s">
        <v>1</v>
      </c>
      <c r="N140" s="242" t="s">
        <v>38</v>
      </c>
      <c r="O140" s="88"/>
      <c r="P140" s="243">
        <f>O140*H140</f>
        <v>0</v>
      </c>
      <c r="Q140" s="243">
        <v>0</v>
      </c>
      <c r="R140" s="243">
        <f>Q140*H140</f>
        <v>0</v>
      </c>
      <c r="S140" s="243">
        <v>0</v>
      </c>
      <c r="T140" s="24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5" t="s">
        <v>135</v>
      </c>
      <c r="AT140" s="245" t="s">
        <v>131</v>
      </c>
      <c r="AU140" s="245" t="s">
        <v>83</v>
      </c>
      <c r="AY140" s="14" t="s">
        <v>129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4" t="s">
        <v>81</v>
      </c>
      <c r="BK140" s="246">
        <f>ROUND(I140*H140,2)</f>
        <v>0</v>
      </c>
      <c r="BL140" s="14" t="s">
        <v>135</v>
      </c>
      <c r="BM140" s="245" t="s">
        <v>640</v>
      </c>
    </row>
    <row r="141" spans="1:65" s="2" customFormat="1" ht="16.5" customHeight="1">
      <c r="A141" s="35"/>
      <c r="B141" s="36"/>
      <c r="C141" s="247" t="s">
        <v>181</v>
      </c>
      <c r="D141" s="247" t="s">
        <v>230</v>
      </c>
      <c r="E141" s="248" t="s">
        <v>641</v>
      </c>
      <c r="F141" s="249" t="s">
        <v>642</v>
      </c>
      <c r="G141" s="250" t="s">
        <v>146</v>
      </c>
      <c r="H141" s="251">
        <v>235</v>
      </c>
      <c r="I141" s="252"/>
      <c r="J141" s="253">
        <f>ROUND(I141*H141,2)</f>
        <v>0</v>
      </c>
      <c r="K141" s="254"/>
      <c r="L141" s="255"/>
      <c r="M141" s="256" t="s">
        <v>1</v>
      </c>
      <c r="N141" s="257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161</v>
      </c>
      <c r="AT141" s="245" t="s">
        <v>230</v>
      </c>
      <c r="AU141" s="245" t="s">
        <v>83</v>
      </c>
      <c r="AY141" s="14" t="s">
        <v>129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81</v>
      </c>
      <c r="BK141" s="246">
        <f>ROUND(I141*H141,2)</f>
        <v>0</v>
      </c>
      <c r="BL141" s="14" t="s">
        <v>135</v>
      </c>
      <c r="BM141" s="245" t="s">
        <v>643</v>
      </c>
    </row>
    <row r="142" spans="1:65" s="2" customFormat="1" ht="16.5" customHeight="1">
      <c r="A142" s="35"/>
      <c r="B142" s="36"/>
      <c r="C142" s="233" t="s">
        <v>186</v>
      </c>
      <c r="D142" s="233" t="s">
        <v>131</v>
      </c>
      <c r="E142" s="234" t="s">
        <v>644</v>
      </c>
      <c r="F142" s="235" t="s">
        <v>645</v>
      </c>
      <c r="G142" s="236" t="s">
        <v>146</v>
      </c>
      <c r="H142" s="237">
        <v>21.5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135</v>
      </c>
      <c r="AT142" s="245" t="s">
        <v>131</v>
      </c>
      <c r="AU142" s="245" t="s">
        <v>83</v>
      </c>
      <c r="AY142" s="14" t="s">
        <v>129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81</v>
      </c>
      <c r="BK142" s="246">
        <f>ROUND(I142*H142,2)</f>
        <v>0</v>
      </c>
      <c r="BL142" s="14" t="s">
        <v>135</v>
      </c>
      <c r="BM142" s="245" t="s">
        <v>646</v>
      </c>
    </row>
    <row r="143" spans="1:65" s="2" customFormat="1" ht="16.5" customHeight="1">
      <c r="A143" s="35"/>
      <c r="B143" s="36"/>
      <c r="C143" s="247" t="s">
        <v>8</v>
      </c>
      <c r="D143" s="247" t="s">
        <v>230</v>
      </c>
      <c r="E143" s="248" t="s">
        <v>647</v>
      </c>
      <c r="F143" s="249" t="s">
        <v>648</v>
      </c>
      <c r="G143" s="250" t="s">
        <v>146</v>
      </c>
      <c r="H143" s="251">
        <v>21.5</v>
      </c>
      <c r="I143" s="252"/>
      <c r="J143" s="253">
        <f>ROUND(I143*H143,2)</f>
        <v>0</v>
      </c>
      <c r="K143" s="254"/>
      <c r="L143" s="255"/>
      <c r="M143" s="256" t="s">
        <v>1</v>
      </c>
      <c r="N143" s="257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161</v>
      </c>
      <c r="AT143" s="245" t="s">
        <v>230</v>
      </c>
      <c r="AU143" s="245" t="s">
        <v>83</v>
      </c>
      <c r="AY143" s="14" t="s">
        <v>129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81</v>
      </c>
      <c r="BK143" s="246">
        <f>ROUND(I143*H143,2)</f>
        <v>0</v>
      </c>
      <c r="BL143" s="14" t="s">
        <v>135</v>
      </c>
      <c r="BM143" s="245" t="s">
        <v>649</v>
      </c>
    </row>
    <row r="144" spans="1:65" s="2" customFormat="1" ht="16.5" customHeight="1">
      <c r="A144" s="35"/>
      <c r="B144" s="36"/>
      <c r="C144" s="247" t="s">
        <v>194</v>
      </c>
      <c r="D144" s="247" t="s">
        <v>230</v>
      </c>
      <c r="E144" s="248" t="s">
        <v>650</v>
      </c>
      <c r="F144" s="249" t="s">
        <v>651</v>
      </c>
      <c r="G144" s="250" t="s">
        <v>189</v>
      </c>
      <c r="H144" s="251">
        <v>7</v>
      </c>
      <c r="I144" s="252"/>
      <c r="J144" s="253">
        <f>ROUND(I144*H144,2)</f>
        <v>0</v>
      </c>
      <c r="K144" s="254"/>
      <c r="L144" s="255"/>
      <c r="M144" s="256" t="s">
        <v>1</v>
      </c>
      <c r="N144" s="257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161</v>
      </c>
      <c r="AT144" s="245" t="s">
        <v>230</v>
      </c>
      <c r="AU144" s="245" t="s">
        <v>83</v>
      </c>
      <c r="AY144" s="14" t="s">
        <v>129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81</v>
      </c>
      <c r="BK144" s="246">
        <f>ROUND(I144*H144,2)</f>
        <v>0</v>
      </c>
      <c r="BL144" s="14" t="s">
        <v>135</v>
      </c>
      <c r="BM144" s="245" t="s">
        <v>652</v>
      </c>
    </row>
    <row r="145" spans="1:65" s="2" customFormat="1" ht="16.5" customHeight="1">
      <c r="A145" s="35"/>
      <c r="B145" s="36"/>
      <c r="C145" s="233" t="s">
        <v>198</v>
      </c>
      <c r="D145" s="233" t="s">
        <v>131</v>
      </c>
      <c r="E145" s="234" t="s">
        <v>653</v>
      </c>
      <c r="F145" s="235" t="s">
        <v>654</v>
      </c>
      <c r="G145" s="236" t="s">
        <v>189</v>
      </c>
      <c r="H145" s="237">
        <v>7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135</v>
      </c>
      <c r="AT145" s="245" t="s">
        <v>131</v>
      </c>
      <c r="AU145" s="245" t="s">
        <v>83</v>
      </c>
      <c r="AY145" s="14" t="s">
        <v>129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81</v>
      </c>
      <c r="BK145" s="246">
        <f>ROUND(I145*H145,2)</f>
        <v>0</v>
      </c>
      <c r="BL145" s="14" t="s">
        <v>135</v>
      </c>
      <c r="BM145" s="245" t="s">
        <v>655</v>
      </c>
    </row>
    <row r="146" spans="1:65" s="2" customFormat="1" ht="16.5" customHeight="1">
      <c r="A146" s="35"/>
      <c r="B146" s="36"/>
      <c r="C146" s="247" t="s">
        <v>202</v>
      </c>
      <c r="D146" s="247" t="s">
        <v>230</v>
      </c>
      <c r="E146" s="248" t="s">
        <v>656</v>
      </c>
      <c r="F146" s="249" t="s">
        <v>657</v>
      </c>
      <c r="G146" s="250" t="s">
        <v>189</v>
      </c>
      <c r="H146" s="251">
        <v>30</v>
      </c>
      <c r="I146" s="252"/>
      <c r="J146" s="253">
        <f>ROUND(I146*H146,2)</f>
        <v>0</v>
      </c>
      <c r="K146" s="254"/>
      <c r="L146" s="255"/>
      <c r="M146" s="256" t="s">
        <v>1</v>
      </c>
      <c r="N146" s="257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161</v>
      </c>
      <c r="AT146" s="245" t="s">
        <v>230</v>
      </c>
      <c r="AU146" s="245" t="s">
        <v>83</v>
      </c>
      <c r="AY146" s="14" t="s">
        <v>129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81</v>
      </c>
      <c r="BK146" s="246">
        <f>ROUND(I146*H146,2)</f>
        <v>0</v>
      </c>
      <c r="BL146" s="14" t="s">
        <v>135</v>
      </c>
      <c r="BM146" s="245" t="s">
        <v>658</v>
      </c>
    </row>
    <row r="147" spans="1:65" s="2" customFormat="1" ht="21.75" customHeight="1">
      <c r="A147" s="35"/>
      <c r="B147" s="36"/>
      <c r="C147" s="233" t="s">
        <v>206</v>
      </c>
      <c r="D147" s="233" t="s">
        <v>131</v>
      </c>
      <c r="E147" s="234" t="s">
        <v>659</v>
      </c>
      <c r="F147" s="235" t="s">
        <v>660</v>
      </c>
      <c r="G147" s="236" t="s">
        <v>189</v>
      </c>
      <c r="H147" s="237">
        <v>12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135</v>
      </c>
      <c r="AT147" s="245" t="s">
        <v>131</v>
      </c>
      <c r="AU147" s="245" t="s">
        <v>83</v>
      </c>
      <c r="AY147" s="14" t="s">
        <v>129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81</v>
      </c>
      <c r="BK147" s="246">
        <f>ROUND(I147*H147,2)</f>
        <v>0</v>
      </c>
      <c r="BL147" s="14" t="s">
        <v>135</v>
      </c>
      <c r="BM147" s="245" t="s">
        <v>661</v>
      </c>
    </row>
    <row r="148" spans="1:65" s="2" customFormat="1" ht="16.5" customHeight="1">
      <c r="A148" s="35"/>
      <c r="B148" s="36"/>
      <c r="C148" s="233" t="s">
        <v>210</v>
      </c>
      <c r="D148" s="233" t="s">
        <v>131</v>
      </c>
      <c r="E148" s="234" t="s">
        <v>662</v>
      </c>
      <c r="F148" s="235" t="s">
        <v>663</v>
      </c>
      <c r="G148" s="236" t="s">
        <v>189</v>
      </c>
      <c r="H148" s="237">
        <v>3</v>
      </c>
      <c r="I148" s="238"/>
      <c r="J148" s="239">
        <f>ROUND(I148*H148,2)</f>
        <v>0</v>
      </c>
      <c r="K148" s="240"/>
      <c r="L148" s="41"/>
      <c r="M148" s="241" t="s">
        <v>1</v>
      </c>
      <c r="N148" s="242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135</v>
      </c>
      <c r="AT148" s="245" t="s">
        <v>131</v>
      </c>
      <c r="AU148" s="245" t="s">
        <v>83</v>
      </c>
      <c r="AY148" s="14" t="s">
        <v>129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81</v>
      </c>
      <c r="BK148" s="246">
        <f>ROUND(I148*H148,2)</f>
        <v>0</v>
      </c>
      <c r="BL148" s="14" t="s">
        <v>135</v>
      </c>
      <c r="BM148" s="245" t="s">
        <v>664</v>
      </c>
    </row>
    <row r="149" spans="1:65" s="2" customFormat="1" ht="21.75" customHeight="1">
      <c r="A149" s="35"/>
      <c r="B149" s="36"/>
      <c r="C149" s="233" t="s">
        <v>7</v>
      </c>
      <c r="D149" s="233" t="s">
        <v>131</v>
      </c>
      <c r="E149" s="234" t="s">
        <v>665</v>
      </c>
      <c r="F149" s="235" t="s">
        <v>666</v>
      </c>
      <c r="G149" s="236" t="s">
        <v>146</v>
      </c>
      <c r="H149" s="237">
        <v>21.5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135</v>
      </c>
      <c r="AT149" s="245" t="s">
        <v>131</v>
      </c>
      <c r="AU149" s="245" t="s">
        <v>83</v>
      </c>
      <c r="AY149" s="14" t="s">
        <v>129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81</v>
      </c>
      <c r="BK149" s="246">
        <f>ROUND(I149*H149,2)</f>
        <v>0</v>
      </c>
      <c r="BL149" s="14" t="s">
        <v>135</v>
      </c>
      <c r="BM149" s="245" t="s">
        <v>667</v>
      </c>
    </row>
    <row r="150" spans="1:65" s="2" customFormat="1" ht="16.5" customHeight="1">
      <c r="A150" s="35"/>
      <c r="B150" s="36"/>
      <c r="C150" s="233" t="s">
        <v>217</v>
      </c>
      <c r="D150" s="233" t="s">
        <v>131</v>
      </c>
      <c r="E150" s="234" t="s">
        <v>668</v>
      </c>
      <c r="F150" s="235" t="s">
        <v>669</v>
      </c>
      <c r="G150" s="236" t="s">
        <v>670</v>
      </c>
      <c r="H150" s="237">
        <v>6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135</v>
      </c>
      <c r="AT150" s="245" t="s">
        <v>131</v>
      </c>
      <c r="AU150" s="245" t="s">
        <v>83</v>
      </c>
      <c r="AY150" s="14" t="s">
        <v>129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81</v>
      </c>
      <c r="BK150" s="246">
        <f>ROUND(I150*H150,2)</f>
        <v>0</v>
      </c>
      <c r="BL150" s="14" t="s">
        <v>135</v>
      </c>
      <c r="BM150" s="245" t="s">
        <v>671</v>
      </c>
    </row>
    <row r="151" spans="1:65" s="2" customFormat="1" ht="21.75" customHeight="1">
      <c r="A151" s="35"/>
      <c r="B151" s="36"/>
      <c r="C151" s="233" t="s">
        <v>221</v>
      </c>
      <c r="D151" s="233" t="s">
        <v>131</v>
      </c>
      <c r="E151" s="234" t="s">
        <v>672</v>
      </c>
      <c r="F151" s="235" t="s">
        <v>673</v>
      </c>
      <c r="G151" s="236" t="s">
        <v>189</v>
      </c>
      <c r="H151" s="237">
        <v>8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135</v>
      </c>
      <c r="AT151" s="245" t="s">
        <v>131</v>
      </c>
      <c r="AU151" s="245" t="s">
        <v>83</v>
      </c>
      <c r="AY151" s="14" t="s">
        <v>129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81</v>
      </c>
      <c r="BK151" s="246">
        <f>ROUND(I151*H151,2)</f>
        <v>0</v>
      </c>
      <c r="BL151" s="14" t="s">
        <v>135</v>
      </c>
      <c r="BM151" s="245" t="s">
        <v>674</v>
      </c>
    </row>
    <row r="152" spans="1:65" s="2" customFormat="1" ht="21.75" customHeight="1">
      <c r="A152" s="35"/>
      <c r="B152" s="36"/>
      <c r="C152" s="233" t="s">
        <v>225</v>
      </c>
      <c r="D152" s="233" t="s">
        <v>131</v>
      </c>
      <c r="E152" s="234" t="s">
        <v>675</v>
      </c>
      <c r="F152" s="235" t="s">
        <v>676</v>
      </c>
      <c r="G152" s="236" t="s">
        <v>189</v>
      </c>
      <c r="H152" s="237">
        <v>6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135</v>
      </c>
      <c r="AT152" s="245" t="s">
        <v>131</v>
      </c>
      <c r="AU152" s="245" t="s">
        <v>83</v>
      </c>
      <c r="AY152" s="14" t="s">
        <v>129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81</v>
      </c>
      <c r="BK152" s="246">
        <f>ROUND(I152*H152,2)</f>
        <v>0</v>
      </c>
      <c r="BL152" s="14" t="s">
        <v>135</v>
      </c>
      <c r="BM152" s="245" t="s">
        <v>677</v>
      </c>
    </row>
    <row r="153" spans="1:65" s="2" customFormat="1" ht="21.75" customHeight="1">
      <c r="A153" s="35"/>
      <c r="B153" s="36"/>
      <c r="C153" s="233" t="s">
        <v>229</v>
      </c>
      <c r="D153" s="233" t="s">
        <v>131</v>
      </c>
      <c r="E153" s="234" t="s">
        <v>678</v>
      </c>
      <c r="F153" s="235" t="s">
        <v>679</v>
      </c>
      <c r="G153" s="236" t="s">
        <v>189</v>
      </c>
      <c r="H153" s="237">
        <v>8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135</v>
      </c>
      <c r="AT153" s="245" t="s">
        <v>131</v>
      </c>
      <c r="AU153" s="245" t="s">
        <v>83</v>
      </c>
      <c r="AY153" s="14" t="s">
        <v>129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81</v>
      </c>
      <c r="BK153" s="246">
        <f>ROUND(I153*H153,2)</f>
        <v>0</v>
      </c>
      <c r="BL153" s="14" t="s">
        <v>135</v>
      </c>
      <c r="BM153" s="245" t="s">
        <v>680</v>
      </c>
    </row>
    <row r="154" spans="1:65" s="2" customFormat="1" ht="16.5" customHeight="1">
      <c r="A154" s="35"/>
      <c r="B154" s="36"/>
      <c r="C154" s="233" t="s">
        <v>234</v>
      </c>
      <c r="D154" s="233" t="s">
        <v>131</v>
      </c>
      <c r="E154" s="234" t="s">
        <v>681</v>
      </c>
      <c r="F154" s="235" t="s">
        <v>682</v>
      </c>
      <c r="G154" s="236" t="s">
        <v>146</v>
      </c>
      <c r="H154" s="237">
        <v>331.5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135</v>
      </c>
      <c r="AT154" s="245" t="s">
        <v>131</v>
      </c>
      <c r="AU154" s="245" t="s">
        <v>83</v>
      </c>
      <c r="AY154" s="14" t="s">
        <v>129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81</v>
      </c>
      <c r="BK154" s="246">
        <f>ROUND(I154*H154,2)</f>
        <v>0</v>
      </c>
      <c r="BL154" s="14" t="s">
        <v>135</v>
      </c>
      <c r="BM154" s="245" t="s">
        <v>683</v>
      </c>
    </row>
    <row r="155" spans="1:63" s="12" customFormat="1" ht="22.8" customHeight="1">
      <c r="A155" s="12"/>
      <c r="B155" s="217"/>
      <c r="C155" s="218"/>
      <c r="D155" s="219" t="s">
        <v>72</v>
      </c>
      <c r="E155" s="231" t="s">
        <v>684</v>
      </c>
      <c r="F155" s="231" t="s">
        <v>685</v>
      </c>
      <c r="G155" s="218"/>
      <c r="H155" s="218"/>
      <c r="I155" s="221"/>
      <c r="J155" s="232">
        <f>BK155</f>
        <v>0</v>
      </c>
      <c r="K155" s="218"/>
      <c r="L155" s="223"/>
      <c r="M155" s="224"/>
      <c r="N155" s="225"/>
      <c r="O155" s="225"/>
      <c r="P155" s="226">
        <f>P156</f>
        <v>0</v>
      </c>
      <c r="Q155" s="225"/>
      <c r="R155" s="226">
        <f>R156</f>
        <v>0</v>
      </c>
      <c r="S155" s="225"/>
      <c r="T155" s="227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8" t="s">
        <v>81</v>
      </c>
      <c r="AT155" s="229" t="s">
        <v>72</v>
      </c>
      <c r="AU155" s="229" t="s">
        <v>81</v>
      </c>
      <c r="AY155" s="228" t="s">
        <v>129</v>
      </c>
      <c r="BK155" s="230">
        <f>BK156</f>
        <v>0</v>
      </c>
    </row>
    <row r="156" spans="1:65" s="2" customFormat="1" ht="21.75" customHeight="1">
      <c r="A156" s="35"/>
      <c r="B156" s="36"/>
      <c r="C156" s="233" t="s">
        <v>238</v>
      </c>
      <c r="D156" s="233" t="s">
        <v>131</v>
      </c>
      <c r="E156" s="234" t="s">
        <v>686</v>
      </c>
      <c r="F156" s="235" t="s">
        <v>687</v>
      </c>
      <c r="G156" s="236" t="s">
        <v>688</v>
      </c>
      <c r="H156" s="237">
        <v>2.5</v>
      </c>
      <c r="I156" s="238"/>
      <c r="J156" s="239">
        <f>ROUND(I156*H156,2)</f>
        <v>0</v>
      </c>
      <c r="K156" s="240"/>
      <c r="L156" s="41"/>
      <c r="M156" s="241" t="s">
        <v>1</v>
      </c>
      <c r="N156" s="242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135</v>
      </c>
      <c r="AT156" s="245" t="s">
        <v>131</v>
      </c>
      <c r="AU156" s="245" t="s">
        <v>83</v>
      </c>
      <c r="AY156" s="14" t="s">
        <v>129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81</v>
      </c>
      <c r="BK156" s="246">
        <f>ROUND(I156*H156,2)</f>
        <v>0</v>
      </c>
      <c r="BL156" s="14" t="s">
        <v>135</v>
      </c>
      <c r="BM156" s="245" t="s">
        <v>689</v>
      </c>
    </row>
    <row r="157" spans="1:63" s="12" customFormat="1" ht="22.8" customHeight="1">
      <c r="A157" s="12"/>
      <c r="B157" s="217"/>
      <c r="C157" s="218"/>
      <c r="D157" s="219" t="s">
        <v>72</v>
      </c>
      <c r="E157" s="231" t="s">
        <v>690</v>
      </c>
      <c r="F157" s="231" t="s">
        <v>691</v>
      </c>
      <c r="G157" s="218"/>
      <c r="H157" s="218"/>
      <c r="I157" s="221"/>
      <c r="J157" s="232">
        <f>BK157</f>
        <v>0</v>
      </c>
      <c r="K157" s="218"/>
      <c r="L157" s="223"/>
      <c r="M157" s="224"/>
      <c r="N157" s="225"/>
      <c r="O157" s="225"/>
      <c r="P157" s="226">
        <f>SUM(P158:P159)</f>
        <v>0</v>
      </c>
      <c r="Q157" s="225"/>
      <c r="R157" s="226">
        <f>SUM(R158:R159)</f>
        <v>0</v>
      </c>
      <c r="S157" s="225"/>
      <c r="T157" s="227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8" t="s">
        <v>81</v>
      </c>
      <c r="AT157" s="229" t="s">
        <v>72</v>
      </c>
      <c r="AU157" s="229" t="s">
        <v>81</v>
      </c>
      <c r="AY157" s="228" t="s">
        <v>129</v>
      </c>
      <c r="BK157" s="230">
        <f>SUM(BK158:BK159)</f>
        <v>0</v>
      </c>
    </row>
    <row r="158" spans="1:65" s="2" customFormat="1" ht="16.5" customHeight="1">
      <c r="A158" s="35"/>
      <c r="B158" s="36"/>
      <c r="C158" s="233" t="s">
        <v>242</v>
      </c>
      <c r="D158" s="233" t="s">
        <v>131</v>
      </c>
      <c r="E158" s="234" t="s">
        <v>692</v>
      </c>
      <c r="F158" s="235" t="s">
        <v>693</v>
      </c>
      <c r="G158" s="236" t="s">
        <v>694</v>
      </c>
      <c r="H158" s="237">
        <v>1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135</v>
      </c>
      <c r="AT158" s="245" t="s">
        <v>131</v>
      </c>
      <c r="AU158" s="245" t="s">
        <v>83</v>
      </c>
      <c r="AY158" s="14" t="s">
        <v>129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81</v>
      </c>
      <c r="BK158" s="246">
        <f>ROUND(I158*H158,2)</f>
        <v>0</v>
      </c>
      <c r="BL158" s="14" t="s">
        <v>135</v>
      </c>
      <c r="BM158" s="245" t="s">
        <v>695</v>
      </c>
    </row>
    <row r="159" spans="1:65" s="2" customFormat="1" ht="21.75" customHeight="1">
      <c r="A159" s="35"/>
      <c r="B159" s="36"/>
      <c r="C159" s="233" t="s">
        <v>246</v>
      </c>
      <c r="D159" s="233" t="s">
        <v>131</v>
      </c>
      <c r="E159" s="234" t="s">
        <v>696</v>
      </c>
      <c r="F159" s="235" t="s">
        <v>697</v>
      </c>
      <c r="G159" s="236" t="s">
        <v>694</v>
      </c>
      <c r="H159" s="237">
        <v>1</v>
      </c>
      <c r="I159" s="238"/>
      <c r="J159" s="239">
        <f>ROUND(I159*H159,2)</f>
        <v>0</v>
      </c>
      <c r="K159" s="240"/>
      <c r="L159" s="41"/>
      <c r="M159" s="258" t="s">
        <v>1</v>
      </c>
      <c r="N159" s="259" t="s">
        <v>38</v>
      </c>
      <c r="O159" s="260"/>
      <c r="P159" s="261">
        <f>O159*H159</f>
        <v>0</v>
      </c>
      <c r="Q159" s="261">
        <v>0</v>
      </c>
      <c r="R159" s="261">
        <f>Q159*H159</f>
        <v>0</v>
      </c>
      <c r="S159" s="261">
        <v>0</v>
      </c>
      <c r="T159" s="26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135</v>
      </c>
      <c r="AT159" s="245" t="s">
        <v>131</v>
      </c>
      <c r="AU159" s="245" t="s">
        <v>83</v>
      </c>
      <c r="AY159" s="14" t="s">
        <v>129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81</v>
      </c>
      <c r="BK159" s="246">
        <f>ROUND(I159*H159,2)</f>
        <v>0</v>
      </c>
      <c r="BL159" s="14" t="s">
        <v>135</v>
      </c>
      <c r="BM159" s="245" t="s">
        <v>698</v>
      </c>
    </row>
    <row r="160" spans="1:31" s="2" customFormat="1" ht="6.95" customHeight="1">
      <c r="A160" s="35"/>
      <c r="B160" s="63"/>
      <c r="C160" s="64"/>
      <c r="D160" s="64"/>
      <c r="E160" s="64"/>
      <c r="F160" s="64"/>
      <c r="G160" s="64"/>
      <c r="H160" s="64"/>
      <c r="I160" s="180"/>
      <c r="J160" s="64"/>
      <c r="K160" s="64"/>
      <c r="L160" s="41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sheetProtection password="CC35" sheet="1" objects="1" scenarios="1" formatColumns="0" formatRows="0" autoFilter="0"/>
  <autoFilter ref="C122:K15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III/3287 Velký Osek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4.75" customHeight="1">
      <c r="A9" s="35"/>
      <c r="B9" s="41"/>
      <c r="C9" s="35"/>
      <c r="D9" s="35"/>
      <c r="E9" s="142" t="s">
        <v>699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7. 6. 2018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ROUND((SUM(BE124:BE177)),2)</f>
        <v>0</v>
      </c>
      <c r="G33" s="35"/>
      <c r="H33" s="35"/>
      <c r="I33" s="159">
        <v>0.21</v>
      </c>
      <c r="J33" s="158">
        <f>ROUND(((SUM(BE124:BE177))*I33),2)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ROUND((SUM(BF124:BF177)),2)</f>
        <v>0</v>
      </c>
      <c r="G34" s="35"/>
      <c r="H34" s="35"/>
      <c r="I34" s="159">
        <v>0.15</v>
      </c>
      <c r="J34" s="158">
        <f>ROUND(((SUM(BF124:BF177))*I34),2)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ROUND((SUM(BG124:BG177)),2)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ROUND((SUM(BH124:BH177)),2)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ROUND((SUM(BI124:BI177)),2)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III/3287 Velký Osek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75" customHeight="1">
      <c r="A87" s="35"/>
      <c r="B87" s="36"/>
      <c r="C87" s="37"/>
      <c r="D87" s="37"/>
      <c r="E87" s="73" t="str">
        <f>E9</f>
        <v>SO 802 DK - SO 802 Dešťová kanalizace ETAPA 2 st. 0,924 - 1,530 km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7. 6. 2018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J126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597</v>
      </c>
      <c r="E99" s="200"/>
      <c r="F99" s="200"/>
      <c r="G99" s="200"/>
      <c r="H99" s="200"/>
      <c r="I99" s="201"/>
      <c r="J99" s="202">
        <f>J136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598</v>
      </c>
      <c r="E100" s="200"/>
      <c r="F100" s="200"/>
      <c r="G100" s="200"/>
      <c r="H100" s="200"/>
      <c r="I100" s="201"/>
      <c r="J100" s="202">
        <f>J138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109</v>
      </c>
      <c r="E101" s="200"/>
      <c r="F101" s="200"/>
      <c r="G101" s="200"/>
      <c r="H101" s="200"/>
      <c r="I101" s="201"/>
      <c r="J101" s="202">
        <f>J140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599</v>
      </c>
      <c r="E102" s="200"/>
      <c r="F102" s="200"/>
      <c r="G102" s="200"/>
      <c r="H102" s="200"/>
      <c r="I102" s="201"/>
      <c r="J102" s="202">
        <f>J150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600</v>
      </c>
      <c r="E103" s="200"/>
      <c r="F103" s="200"/>
      <c r="G103" s="200"/>
      <c r="H103" s="200"/>
      <c r="I103" s="201"/>
      <c r="J103" s="202">
        <f>J173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601</v>
      </c>
      <c r="E104" s="200"/>
      <c r="F104" s="200"/>
      <c r="G104" s="200"/>
      <c r="H104" s="200"/>
      <c r="I104" s="201"/>
      <c r="J104" s="202">
        <f>J175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114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4" t="str">
        <f>E7</f>
        <v>III/3287 Velký Osek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100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75" customHeight="1">
      <c r="A116" s="35"/>
      <c r="B116" s="36"/>
      <c r="C116" s="37"/>
      <c r="D116" s="37"/>
      <c r="E116" s="73" t="str">
        <f>E9</f>
        <v>SO 802 DK - SO 802 Dešťová kanalizace ETAPA 2 st. 0,924 - 1,530 km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7. 6. 2018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144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144" t="s">
        <v>31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204"/>
      <c r="B123" s="205"/>
      <c r="C123" s="206" t="s">
        <v>115</v>
      </c>
      <c r="D123" s="207" t="s">
        <v>58</v>
      </c>
      <c r="E123" s="207" t="s">
        <v>54</v>
      </c>
      <c r="F123" s="207" t="s">
        <v>55</v>
      </c>
      <c r="G123" s="207" t="s">
        <v>116</v>
      </c>
      <c r="H123" s="207" t="s">
        <v>117</v>
      </c>
      <c r="I123" s="208" t="s">
        <v>118</v>
      </c>
      <c r="J123" s="209" t="s">
        <v>104</v>
      </c>
      <c r="K123" s="210" t="s">
        <v>119</v>
      </c>
      <c r="L123" s="211"/>
      <c r="M123" s="97" t="s">
        <v>1</v>
      </c>
      <c r="N123" s="98" t="s">
        <v>37</v>
      </c>
      <c r="O123" s="98" t="s">
        <v>120</v>
      </c>
      <c r="P123" s="98" t="s">
        <v>121</v>
      </c>
      <c r="Q123" s="98" t="s">
        <v>122</v>
      </c>
      <c r="R123" s="98" t="s">
        <v>123</v>
      </c>
      <c r="S123" s="98" t="s">
        <v>124</v>
      </c>
      <c r="T123" s="99" t="s">
        <v>125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63" s="2" customFormat="1" ht="22.8" customHeight="1">
      <c r="A124" s="35"/>
      <c r="B124" s="36"/>
      <c r="C124" s="104" t="s">
        <v>126</v>
      </c>
      <c r="D124" s="37"/>
      <c r="E124" s="37"/>
      <c r="F124" s="37"/>
      <c r="G124" s="37"/>
      <c r="H124" s="37"/>
      <c r="I124" s="141"/>
      <c r="J124" s="212">
        <f>BK124</f>
        <v>0</v>
      </c>
      <c r="K124" s="37"/>
      <c r="L124" s="41"/>
      <c r="M124" s="100"/>
      <c r="N124" s="213"/>
      <c r="O124" s="101"/>
      <c r="P124" s="214">
        <f>P125</f>
        <v>0</v>
      </c>
      <c r="Q124" s="101"/>
      <c r="R124" s="214">
        <f>R125</f>
        <v>0</v>
      </c>
      <c r="S124" s="101"/>
      <c r="T124" s="215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106</v>
      </c>
      <c r="BK124" s="216">
        <f>BK125</f>
        <v>0</v>
      </c>
    </row>
    <row r="125" spans="1:63" s="12" customFormat="1" ht="25.9" customHeight="1">
      <c r="A125" s="12"/>
      <c r="B125" s="217"/>
      <c r="C125" s="218"/>
      <c r="D125" s="219" t="s">
        <v>72</v>
      </c>
      <c r="E125" s="220" t="s">
        <v>127</v>
      </c>
      <c r="F125" s="220" t="s">
        <v>128</v>
      </c>
      <c r="G125" s="218"/>
      <c r="H125" s="218"/>
      <c r="I125" s="221"/>
      <c r="J125" s="222">
        <f>BK125</f>
        <v>0</v>
      </c>
      <c r="K125" s="218"/>
      <c r="L125" s="223"/>
      <c r="M125" s="224"/>
      <c r="N125" s="225"/>
      <c r="O125" s="225"/>
      <c r="P125" s="226">
        <f>P126+P136+P138+P140+P150+P173+P175</f>
        <v>0</v>
      </c>
      <c r="Q125" s="225"/>
      <c r="R125" s="226">
        <f>R126+R136+R138+R140+R150+R173+R175</f>
        <v>0</v>
      </c>
      <c r="S125" s="225"/>
      <c r="T125" s="227">
        <f>T126+T136+T138+T140+T150+T173+T175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81</v>
      </c>
      <c r="AT125" s="229" t="s">
        <v>72</v>
      </c>
      <c r="AU125" s="229" t="s">
        <v>73</v>
      </c>
      <c r="AY125" s="228" t="s">
        <v>129</v>
      </c>
      <c r="BK125" s="230">
        <f>BK126+BK136+BK138+BK140+BK150+BK173+BK175</f>
        <v>0</v>
      </c>
    </row>
    <row r="126" spans="1:63" s="12" customFormat="1" ht="22.8" customHeight="1">
      <c r="A126" s="12"/>
      <c r="B126" s="217"/>
      <c r="C126" s="218"/>
      <c r="D126" s="219" t="s">
        <v>72</v>
      </c>
      <c r="E126" s="231" t="s">
        <v>81</v>
      </c>
      <c r="F126" s="231" t="s">
        <v>130</v>
      </c>
      <c r="G126" s="218"/>
      <c r="H126" s="218"/>
      <c r="I126" s="221"/>
      <c r="J126" s="232">
        <f>BK126</f>
        <v>0</v>
      </c>
      <c r="K126" s="218"/>
      <c r="L126" s="223"/>
      <c r="M126" s="224"/>
      <c r="N126" s="225"/>
      <c r="O126" s="225"/>
      <c r="P126" s="226">
        <f>SUM(P127:P135)</f>
        <v>0</v>
      </c>
      <c r="Q126" s="225"/>
      <c r="R126" s="226">
        <f>SUM(R127:R135)</f>
        <v>0</v>
      </c>
      <c r="S126" s="225"/>
      <c r="T126" s="227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81</v>
      </c>
      <c r="AT126" s="229" t="s">
        <v>72</v>
      </c>
      <c r="AU126" s="229" t="s">
        <v>81</v>
      </c>
      <c r="AY126" s="228" t="s">
        <v>129</v>
      </c>
      <c r="BK126" s="230">
        <f>SUM(BK127:BK135)</f>
        <v>0</v>
      </c>
    </row>
    <row r="127" spans="1:65" s="2" customFormat="1" ht="21.75" customHeight="1">
      <c r="A127" s="35"/>
      <c r="B127" s="36"/>
      <c r="C127" s="233" t="s">
        <v>81</v>
      </c>
      <c r="D127" s="233" t="s">
        <v>131</v>
      </c>
      <c r="E127" s="234" t="s">
        <v>700</v>
      </c>
      <c r="F127" s="235" t="s">
        <v>603</v>
      </c>
      <c r="G127" s="236" t="s">
        <v>146</v>
      </c>
      <c r="H127" s="237">
        <v>5</v>
      </c>
      <c r="I127" s="238"/>
      <c r="J127" s="239">
        <f>ROUND(I127*H127,2)</f>
        <v>0</v>
      </c>
      <c r="K127" s="240"/>
      <c r="L127" s="41"/>
      <c r="M127" s="241" t="s">
        <v>1</v>
      </c>
      <c r="N127" s="242" t="s">
        <v>38</v>
      </c>
      <c r="O127" s="8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5" t="s">
        <v>135</v>
      </c>
      <c r="AT127" s="245" t="s">
        <v>131</v>
      </c>
      <c r="AU127" s="245" t="s">
        <v>83</v>
      </c>
      <c r="AY127" s="14" t="s">
        <v>129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4" t="s">
        <v>81</v>
      </c>
      <c r="BK127" s="246">
        <f>ROUND(I127*H127,2)</f>
        <v>0</v>
      </c>
      <c r="BL127" s="14" t="s">
        <v>135</v>
      </c>
      <c r="BM127" s="245" t="s">
        <v>701</v>
      </c>
    </row>
    <row r="128" spans="1:65" s="2" customFormat="1" ht="16.5" customHeight="1">
      <c r="A128" s="35"/>
      <c r="B128" s="36"/>
      <c r="C128" s="233" t="s">
        <v>83</v>
      </c>
      <c r="D128" s="233" t="s">
        <v>131</v>
      </c>
      <c r="E128" s="234" t="s">
        <v>702</v>
      </c>
      <c r="F128" s="235" t="s">
        <v>606</v>
      </c>
      <c r="G128" s="236" t="s">
        <v>384</v>
      </c>
      <c r="H128" s="237">
        <v>80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135</v>
      </c>
      <c r="AT128" s="245" t="s">
        <v>131</v>
      </c>
      <c r="AU128" s="245" t="s">
        <v>83</v>
      </c>
      <c r="AY128" s="14" t="s">
        <v>129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81</v>
      </c>
      <c r="BK128" s="246">
        <f>ROUND(I128*H128,2)</f>
        <v>0</v>
      </c>
      <c r="BL128" s="14" t="s">
        <v>135</v>
      </c>
      <c r="BM128" s="245" t="s">
        <v>703</v>
      </c>
    </row>
    <row r="129" spans="1:65" s="2" customFormat="1" ht="21.75" customHeight="1">
      <c r="A129" s="35"/>
      <c r="B129" s="36"/>
      <c r="C129" s="233" t="s">
        <v>140</v>
      </c>
      <c r="D129" s="233" t="s">
        <v>131</v>
      </c>
      <c r="E129" s="234" t="s">
        <v>704</v>
      </c>
      <c r="F129" s="235" t="s">
        <v>609</v>
      </c>
      <c r="G129" s="236" t="s">
        <v>384</v>
      </c>
      <c r="H129" s="237">
        <v>35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135</v>
      </c>
      <c r="AT129" s="245" t="s">
        <v>131</v>
      </c>
      <c r="AU129" s="245" t="s">
        <v>83</v>
      </c>
      <c r="AY129" s="14" t="s">
        <v>129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81</v>
      </c>
      <c r="BK129" s="246">
        <f>ROUND(I129*H129,2)</f>
        <v>0</v>
      </c>
      <c r="BL129" s="14" t="s">
        <v>135</v>
      </c>
      <c r="BM129" s="245" t="s">
        <v>705</v>
      </c>
    </row>
    <row r="130" spans="1:65" s="2" customFormat="1" ht="21.75" customHeight="1">
      <c r="A130" s="35"/>
      <c r="B130" s="36"/>
      <c r="C130" s="233" t="s">
        <v>135</v>
      </c>
      <c r="D130" s="233" t="s">
        <v>131</v>
      </c>
      <c r="E130" s="234" t="s">
        <v>706</v>
      </c>
      <c r="F130" s="235" t="s">
        <v>612</v>
      </c>
      <c r="G130" s="236" t="s">
        <v>384</v>
      </c>
      <c r="H130" s="237">
        <v>165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135</v>
      </c>
      <c r="AT130" s="245" t="s">
        <v>131</v>
      </c>
      <c r="AU130" s="245" t="s">
        <v>83</v>
      </c>
      <c r="AY130" s="14" t="s">
        <v>129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81</v>
      </c>
      <c r="BK130" s="246">
        <f>ROUND(I130*H130,2)</f>
        <v>0</v>
      </c>
      <c r="BL130" s="14" t="s">
        <v>135</v>
      </c>
      <c r="BM130" s="245" t="s">
        <v>707</v>
      </c>
    </row>
    <row r="131" spans="1:65" s="2" customFormat="1" ht="16.5" customHeight="1">
      <c r="A131" s="35"/>
      <c r="B131" s="36"/>
      <c r="C131" s="233" t="s">
        <v>148</v>
      </c>
      <c r="D131" s="233" t="s">
        <v>131</v>
      </c>
      <c r="E131" s="234" t="s">
        <v>708</v>
      </c>
      <c r="F131" s="235" t="s">
        <v>615</v>
      </c>
      <c r="G131" s="236" t="s">
        <v>384</v>
      </c>
      <c r="H131" s="237">
        <v>35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135</v>
      </c>
      <c r="AT131" s="245" t="s">
        <v>131</v>
      </c>
      <c r="AU131" s="245" t="s">
        <v>83</v>
      </c>
      <c r="AY131" s="14" t="s">
        <v>129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81</v>
      </c>
      <c r="BK131" s="246">
        <f>ROUND(I131*H131,2)</f>
        <v>0</v>
      </c>
      <c r="BL131" s="14" t="s">
        <v>135</v>
      </c>
      <c r="BM131" s="245" t="s">
        <v>709</v>
      </c>
    </row>
    <row r="132" spans="1:65" s="2" customFormat="1" ht="16.5" customHeight="1">
      <c r="A132" s="35"/>
      <c r="B132" s="36"/>
      <c r="C132" s="233" t="s">
        <v>153</v>
      </c>
      <c r="D132" s="233" t="s">
        <v>131</v>
      </c>
      <c r="E132" s="234" t="s">
        <v>710</v>
      </c>
      <c r="F132" s="235" t="s">
        <v>618</v>
      </c>
      <c r="G132" s="236" t="s">
        <v>384</v>
      </c>
      <c r="H132" s="237">
        <v>35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135</v>
      </c>
      <c r="AT132" s="245" t="s">
        <v>131</v>
      </c>
      <c r="AU132" s="245" t="s">
        <v>83</v>
      </c>
      <c r="AY132" s="14" t="s">
        <v>129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81</v>
      </c>
      <c r="BK132" s="246">
        <f>ROUND(I132*H132,2)</f>
        <v>0</v>
      </c>
      <c r="BL132" s="14" t="s">
        <v>135</v>
      </c>
      <c r="BM132" s="245" t="s">
        <v>711</v>
      </c>
    </row>
    <row r="133" spans="1:65" s="2" customFormat="1" ht="16.5" customHeight="1">
      <c r="A133" s="35"/>
      <c r="B133" s="36"/>
      <c r="C133" s="233" t="s">
        <v>157</v>
      </c>
      <c r="D133" s="233" t="s">
        <v>131</v>
      </c>
      <c r="E133" s="234" t="s">
        <v>712</v>
      </c>
      <c r="F133" s="235" t="s">
        <v>621</v>
      </c>
      <c r="G133" s="236" t="s">
        <v>384</v>
      </c>
      <c r="H133" s="237">
        <v>130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135</v>
      </c>
      <c r="AT133" s="245" t="s">
        <v>131</v>
      </c>
      <c r="AU133" s="245" t="s">
        <v>83</v>
      </c>
      <c r="AY133" s="14" t="s">
        <v>129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81</v>
      </c>
      <c r="BK133" s="246">
        <f>ROUND(I133*H133,2)</f>
        <v>0</v>
      </c>
      <c r="BL133" s="14" t="s">
        <v>135</v>
      </c>
      <c r="BM133" s="245" t="s">
        <v>713</v>
      </c>
    </row>
    <row r="134" spans="1:65" s="2" customFormat="1" ht="21.75" customHeight="1">
      <c r="A134" s="35"/>
      <c r="B134" s="36"/>
      <c r="C134" s="233" t="s">
        <v>161</v>
      </c>
      <c r="D134" s="233" t="s">
        <v>131</v>
      </c>
      <c r="E134" s="234" t="s">
        <v>714</v>
      </c>
      <c r="F134" s="235" t="s">
        <v>715</v>
      </c>
      <c r="G134" s="236" t="s">
        <v>384</v>
      </c>
      <c r="H134" s="237">
        <v>80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135</v>
      </c>
      <c r="AT134" s="245" t="s">
        <v>131</v>
      </c>
      <c r="AU134" s="245" t="s">
        <v>83</v>
      </c>
      <c r="AY134" s="14" t="s">
        <v>129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81</v>
      </c>
      <c r="BK134" s="246">
        <f>ROUND(I134*H134,2)</f>
        <v>0</v>
      </c>
      <c r="BL134" s="14" t="s">
        <v>135</v>
      </c>
      <c r="BM134" s="245" t="s">
        <v>716</v>
      </c>
    </row>
    <row r="135" spans="1:65" s="2" customFormat="1" ht="16.5" customHeight="1">
      <c r="A135" s="35"/>
      <c r="B135" s="36"/>
      <c r="C135" s="233" t="s">
        <v>165</v>
      </c>
      <c r="D135" s="233" t="s">
        <v>131</v>
      </c>
      <c r="E135" s="234" t="s">
        <v>717</v>
      </c>
      <c r="F135" s="235" t="s">
        <v>718</v>
      </c>
      <c r="G135" s="236" t="s">
        <v>384</v>
      </c>
      <c r="H135" s="237">
        <v>50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135</v>
      </c>
      <c r="AT135" s="245" t="s">
        <v>131</v>
      </c>
      <c r="AU135" s="245" t="s">
        <v>83</v>
      </c>
      <c r="AY135" s="14" t="s">
        <v>129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81</v>
      </c>
      <c r="BK135" s="246">
        <f>ROUND(I135*H135,2)</f>
        <v>0</v>
      </c>
      <c r="BL135" s="14" t="s">
        <v>135</v>
      </c>
      <c r="BM135" s="245" t="s">
        <v>719</v>
      </c>
    </row>
    <row r="136" spans="1:63" s="12" customFormat="1" ht="22.8" customHeight="1">
      <c r="A136" s="12"/>
      <c r="B136" s="217"/>
      <c r="C136" s="218"/>
      <c r="D136" s="219" t="s">
        <v>72</v>
      </c>
      <c r="E136" s="231" t="s">
        <v>140</v>
      </c>
      <c r="F136" s="231" t="s">
        <v>623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P137</f>
        <v>0</v>
      </c>
      <c r="Q136" s="225"/>
      <c r="R136" s="226">
        <f>R137</f>
        <v>0</v>
      </c>
      <c r="S136" s="225"/>
      <c r="T136" s="227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81</v>
      </c>
      <c r="AT136" s="229" t="s">
        <v>72</v>
      </c>
      <c r="AU136" s="229" t="s">
        <v>81</v>
      </c>
      <c r="AY136" s="228" t="s">
        <v>129</v>
      </c>
      <c r="BK136" s="230">
        <f>BK137</f>
        <v>0</v>
      </c>
    </row>
    <row r="137" spans="1:65" s="2" customFormat="1" ht="16.5" customHeight="1">
      <c r="A137" s="35"/>
      <c r="B137" s="36"/>
      <c r="C137" s="233" t="s">
        <v>169</v>
      </c>
      <c r="D137" s="233" t="s">
        <v>131</v>
      </c>
      <c r="E137" s="234" t="s">
        <v>720</v>
      </c>
      <c r="F137" s="235" t="s">
        <v>625</v>
      </c>
      <c r="G137" s="236" t="s">
        <v>146</v>
      </c>
      <c r="H137" s="237">
        <v>20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135</v>
      </c>
      <c r="AT137" s="245" t="s">
        <v>131</v>
      </c>
      <c r="AU137" s="245" t="s">
        <v>83</v>
      </c>
      <c r="AY137" s="14" t="s">
        <v>129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81</v>
      </c>
      <c r="BK137" s="246">
        <f>ROUND(I137*H137,2)</f>
        <v>0</v>
      </c>
      <c r="BL137" s="14" t="s">
        <v>135</v>
      </c>
      <c r="BM137" s="245" t="s">
        <v>721</v>
      </c>
    </row>
    <row r="138" spans="1:63" s="12" customFormat="1" ht="22.8" customHeight="1">
      <c r="A138" s="12"/>
      <c r="B138" s="217"/>
      <c r="C138" s="218"/>
      <c r="D138" s="219" t="s">
        <v>72</v>
      </c>
      <c r="E138" s="231" t="s">
        <v>135</v>
      </c>
      <c r="F138" s="231" t="s">
        <v>627</v>
      </c>
      <c r="G138" s="218"/>
      <c r="H138" s="218"/>
      <c r="I138" s="221"/>
      <c r="J138" s="232">
        <f>BK138</f>
        <v>0</v>
      </c>
      <c r="K138" s="218"/>
      <c r="L138" s="223"/>
      <c r="M138" s="224"/>
      <c r="N138" s="225"/>
      <c r="O138" s="225"/>
      <c r="P138" s="226">
        <f>P139</f>
        <v>0</v>
      </c>
      <c r="Q138" s="225"/>
      <c r="R138" s="226">
        <f>R139</f>
        <v>0</v>
      </c>
      <c r="S138" s="225"/>
      <c r="T138" s="227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8" t="s">
        <v>81</v>
      </c>
      <c r="AT138" s="229" t="s">
        <v>72</v>
      </c>
      <c r="AU138" s="229" t="s">
        <v>81</v>
      </c>
      <c r="AY138" s="228" t="s">
        <v>129</v>
      </c>
      <c r="BK138" s="230">
        <f>BK139</f>
        <v>0</v>
      </c>
    </row>
    <row r="139" spans="1:65" s="2" customFormat="1" ht="16.5" customHeight="1">
      <c r="A139" s="35"/>
      <c r="B139" s="36"/>
      <c r="C139" s="233" t="s">
        <v>173</v>
      </c>
      <c r="D139" s="233" t="s">
        <v>131</v>
      </c>
      <c r="E139" s="234" t="s">
        <v>722</v>
      </c>
      <c r="F139" s="235" t="s">
        <v>629</v>
      </c>
      <c r="G139" s="236" t="s">
        <v>384</v>
      </c>
      <c r="H139" s="237">
        <v>22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135</v>
      </c>
      <c r="AT139" s="245" t="s">
        <v>131</v>
      </c>
      <c r="AU139" s="245" t="s">
        <v>83</v>
      </c>
      <c r="AY139" s="14" t="s">
        <v>129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81</v>
      </c>
      <c r="BK139" s="246">
        <f>ROUND(I139*H139,2)</f>
        <v>0</v>
      </c>
      <c r="BL139" s="14" t="s">
        <v>135</v>
      </c>
      <c r="BM139" s="245" t="s">
        <v>723</v>
      </c>
    </row>
    <row r="140" spans="1:63" s="12" customFormat="1" ht="22.8" customHeight="1">
      <c r="A140" s="12"/>
      <c r="B140" s="217"/>
      <c r="C140" s="218"/>
      <c r="D140" s="219" t="s">
        <v>72</v>
      </c>
      <c r="E140" s="231" t="s">
        <v>148</v>
      </c>
      <c r="F140" s="231" t="s">
        <v>152</v>
      </c>
      <c r="G140" s="218"/>
      <c r="H140" s="218"/>
      <c r="I140" s="221"/>
      <c r="J140" s="232">
        <f>BK140</f>
        <v>0</v>
      </c>
      <c r="K140" s="218"/>
      <c r="L140" s="223"/>
      <c r="M140" s="224"/>
      <c r="N140" s="225"/>
      <c r="O140" s="225"/>
      <c r="P140" s="226">
        <f>SUM(P141:P149)</f>
        <v>0</v>
      </c>
      <c r="Q140" s="225"/>
      <c r="R140" s="226">
        <f>SUM(R141:R149)</f>
        <v>0</v>
      </c>
      <c r="S140" s="225"/>
      <c r="T140" s="227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8" t="s">
        <v>81</v>
      </c>
      <c r="AT140" s="229" t="s">
        <v>72</v>
      </c>
      <c r="AU140" s="229" t="s">
        <v>81</v>
      </c>
      <c r="AY140" s="228" t="s">
        <v>129</v>
      </c>
      <c r="BK140" s="230">
        <f>SUM(BK141:BK149)</f>
        <v>0</v>
      </c>
    </row>
    <row r="141" spans="1:65" s="2" customFormat="1" ht="16.5" customHeight="1">
      <c r="A141" s="35"/>
      <c r="B141" s="36"/>
      <c r="C141" s="233" t="s">
        <v>177</v>
      </c>
      <c r="D141" s="233" t="s">
        <v>131</v>
      </c>
      <c r="E141" s="234" t="s">
        <v>724</v>
      </c>
      <c r="F141" s="235" t="s">
        <v>725</v>
      </c>
      <c r="G141" s="236" t="s">
        <v>134</v>
      </c>
      <c r="H141" s="237">
        <v>4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135</v>
      </c>
      <c r="AT141" s="245" t="s">
        <v>131</v>
      </c>
      <c r="AU141" s="245" t="s">
        <v>83</v>
      </c>
      <c r="AY141" s="14" t="s">
        <v>129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81</v>
      </c>
      <c r="BK141" s="246">
        <f>ROUND(I141*H141,2)</f>
        <v>0</v>
      </c>
      <c r="BL141" s="14" t="s">
        <v>135</v>
      </c>
      <c r="BM141" s="245" t="s">
        <v>726</v>
      </c>
    </row>
    <row r="142" spans="1:65" s="2" customFormat="1" ht="16.5" customHeight="1">
      <c r="A142" s="35"/>
      <c r="B142" s="36"/>
      <c r="C142" s="233" t="s">
        <v>181</v>
      </c>
      <c r="D142" s="233" t="s">
        <v>131</v>
      </c>
      <c r="E142" s="234" t="s">
        <v>727</v>
      </c>
      <c r="F142" s="235" t="s">
        <v>728</v>
      </c>
      <c r="G142" s="236" t="s">
        <v>189</v>
      </c>
      <c r="H142" s="237">
        <v>53</v>
      </c>
      <c r="I142" s="238"/>
      <c r="J142" s="239">
        <f>ROUND(I142*H142,2)</f>
        <v>0</v>
      </c>
      <c r="K142" s="240"/>
      <c r="L142" s="41"/>
      <c r="M142" s="241" t="s">
        <v>1</v>
      </c>
      <c r="N142" s="242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135</v>
      </c>
      <c r="AT142" s="245" t="s">
        <v>131</v>
      </c>
      <c r="AU142" s="245" t="s">
        <v>83</v>
      </c>
      <c r="AY142" s="14" t="s">
        <v>129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81</v>
      </c>
      <c r="BK142" s="246">
        <f>ROUND(I142*H142,2)</f>
        <v>0</v>
      </c>
      <c r="BL142" s="14" t="s">
        <v>135</v>
      </c>
      <c r="BM142" s="245" t="s">
        <v>729</v>
      </c>
    </row>
    <row r="143" spans="1:65" s="2" customFormat="1" ht="16.5" customHeight="1">
      <c r="A143" s="35"/>
      <c r="B143" s="36"/>
      <c r="C143" s="233" t="s">
        <v>186</v>
      </c>
      <c r="D143" s="233" t="s">
        <v>131</v>
      </c>
      <c r="E143" s="234" t="s">
        <v>730</v>
      </c>
      <c r="F143" s="235" t="s">
        <v>731</v>
      </c>
      <c r="G143" s="236" t="s">
        <v>189</v>
      </c>
      <c r="H143" s="237">
        <v>4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135</v>
      </c>
      <c r="AT143" s="245" t="s">
        <v>131</v>
      </c>
      <c r="AU143" s="245" t="s">
        <v>83</v>
      </c>
      <c r="AY143" s="14" t="s">
        <v>129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81</v>
      </c>
      <c r="BK143" s="246">
        <f>ROUND(I143*H143,2)</f>
        <v>0</v>
      </c>
      <c r="BL143" s="14" t="s">
        <v>135</v>
      </c>
      <c r="BM143" s="245" t="s">
        <v>732</v>
      </c>
    </row>
    <row r="144" spans="1:65" s="2" customFormat="1" ht="16.5" customHeight="1">
      <c r="A144" s="35"/>
      <c r="B144" s="36"/>
      <c r="C144" s="233" t="s">
        <v>8</v>
      </c>
      <c r="D144" s="233" t="s">
        <v>131</v>
      </c>
      <c r="E144" s="234" t="s">
        <v>733</v>
      </c>
      <c r="F144" s="235" t="s">
        <v>734</v>
      </c>
      <c r="G144" s="236" t="s">
        <v>189</v>
      </c>
      <c r="H144" s="237">
        <v>4</v>
      </c>
      <c r="I144" s="238"/>
      <c r="J144" s="239">
        <f>ROUND(I144*H144,2)</f>
        <v>0</v>
      </c>
      <c r="K144" s="240"/>
      <c r="L144" s="41"/>
      <c r="M144" s="241" t="s">
        <v>1</v>
      </c>
      <c r="N144" s="242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135</v>
      </c>
      <c r="AT144" s="245" t="s">
        <v>131</v>
      </c>
      <c r="AU144" s="245" t="s">
        <v>83</v>
      </c>
      <c r="AY144" s="14" t="s">
        <v>129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81</v>
      </c>
      <c r="BK144" s="246">
        <f>ROUND(I144*H144,2)</f>
        <v>0</v>
      </c>
      <c r="BL144" s="14" t="s">
        <v>135</v>
      </c>
      <c r="BM144" s="245" t="s">
        <v>735</v>
      </c>
    </row>
    <row r="145" spans="1:65" s="2" customFormat="1" ht="16.5" customHeight="1">
      <c r="A145" s="35"/>
      <c r="B145" s="36"/>
      <c r="C145" s="233" t="s">
        <v>194</v>
      </c>
      <c r="D145" s="233" t="s">
        <v>131</v>
      </c>
      <c r="E145" s="234" t="s">
        <v>736</v>
      </c>
      <c r="F145" s="235" t="s">
        <v>737</v>
      </c>
      <c r="G145" s="236" t="s">
        <v>189</v>
      </c>
      <c r="H145" s="237">
        <v>8</v>
      </c>
      <c r="I145" s="238"/>
      <c r="J145" s="239">
        <f>ROUND(I145*H145,2)</f>
        <v>0</v>
      </c>
      <c r="K145" s="240"/>
      <c r="L145" s="41"/>
      <c r="M145" s="241" t="s">
        <v>1</v>
      </c>
      <c r="N145" s="242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135</v>
      </c>
      <c r="AT145" s="245" t="s">
        <v>131</v>
      </c>
      <c r="AU145" s="245" t="s">
        <v>83</v>
      </c>
      <c r="AY145" s="14" t="s">
        <v>129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81</v>
      </c>
      <c r="BK145" s="246">
        <f>ROUND(I145*H145,2)</f>
        <v>0</v>
      </c>
      <c r="BL145" s="14" t="s">
        <v>135</v>
      </c>
      <c r="BM145" s="245" t="s">
        <v>738</v>
      </c>
    </row>
    <row r="146" spans="1:65" s="2" customFormat="1" ht="16.5" customHeight="1">
      <c r="A146" s="35"/>
      <c r="B146" s="36"/>
      <c r="C146" s="247" t="s">
        <v>198</v>
      </c>
      <c r="D146" s="247" t="s">
        <v>230</v>
      </c>
      <c r="E146" s="248" t="s">
        <v>739</v>
      </c>
      <c r="F146" s="249" t="s">
        <v>740</v>
      </c>
      <c r="G146" s="250" t="s">
        <v>189</v>
      </c>
      <c r="H146" s="251">
        <v>53</v>
      </c>
      <c r="I146" s="252"/>
      <c r="J146" s="253">
        <f>ROUND(I146*H146,2)</f>
        <v>0</v>
      </c>
      <c r="K146" s="254"/>
      <c r="L146" s="255"/>
      <c r="M146" s="256" t="s">
        <v>1</v>
      </c>
      <c r="N146" s="257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161</v>
      </c>
      <c r="AT146" s="245" t="s">
        <v>230</v>
      </c>
      <c r="AU146" s="245" t="s">
        <v>83</v>
      </c>
      <c r="AY146" s="14" t="s">
        <v>129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81</v>
      </c>
      <c r="BK146" s="246">
        <f>ROUND(I146*H146,2)</f>
        <v>0</v>
      </c>
      <c r="BL146" s="14" t="s">
        <v>135</v>
      </c>
      <c r="BM146" s="245" t="s">
        <v>741</v>
      </c>
    </row>
    <row r="147" spans="1:65" s="2" customFormat="1" ht="16.5" customHeight="1">
      <c r="A147" s="35"/>
      <c r="B147" s="36"/>
      <c r="C147" s="247" t="s">
        <v>202</v>
      </c>
      <c r="D147" s="247" t="s">
        <v>230</v>
      </c>
      <c r="E147" s="248" t="s">
        <v>742</v>
      </c>
      <c r="F147" s="249" t="s">
        <v>743</v>
      </c>
      <c r="G147" s="250" t="s">
        <v>189</v>
      </c>
      <c r="H147" s="251">
        <v>4</v>
      </c>
      <c r="I147" s="252"/>
      <c r="J147" s="253">
        <f>ROUND(I147*H147,2)</f>
        <v>0</v>
      </c>
      <c r="K147" s="254"/>
      <c r="L147" s="255"/>
      <c r="M147" s="256" t="s">
        <v>1</v>
      </c>
      <c r="N147" s="257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161</v>
      </c>
      <c r="AT147" s="245" t="s">
        <v>230</v>
      </c>
      <c r="AU147" s="245" t="s">
        <v>83</v>
      </c>
      <c r="AY147" s="14" t="s">
        <v>129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81</v>
      </c>
      <c r="BK147" s="246">
        <f>ROUND(I147*H147,2)</f>
        <v>0</v>
      </c>
      <c r="BL147" s="14" t="s">
        <v>135</v>
      </c>
      <c r="BM147" s="245" t="s">
        <v>744</v>
      </c>
    </row>
    <row r="148" spans="1:65" s="2" customFormat="1" ht="16.5" customHeight="1">
      <c r="A148" s="35"/>
      <c r="B148" s="36"/>
      <c r="C148" s="247" t="s">
        <v>206</v>
      </c>
      <c r="D148" s="247" t="s">
        <v>230</v>
      </c>
      <c r="E148" s="248" t="s">
        <v>745</v>
      </c>
      <c r="F148" s="249" t="s">
        <v>746</v>
      </c>
      <c r="G148" s="250" t="s">
        <v>189</v>
      </c>
      <c r="H148" s="251">
        <v>4</v>
      </c>
      <c r="I148" s="252"/>
      <c r="J148" s="253">
        <f>ROUND(I148*H148,2)</f>
        <v>0</v>
      </c>
      <c r="K148" s="254"/>
      <c r="L148" s="255"/>
      <c r="M148" s="256" t="s">
        <v>1</v>
      </c>
      <c r="N148" s="257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161</v>
      </c>
      <c r="AT148" s="245" t="s">
        <v>230</v>
      </c>
      <c r="AU148" s="245" t="s">
        <v>83</v>
      </c>
      <c r="AY148" s="14" t="s">
        <v>129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81</v>
      </c>
      <c r="BK148" s="246">
        <f>ROUND(I148*H148,2)</f>
        <v>0</v>
      </c>
      <c r="BL148" s="14" t="s">
        <v>135</v>
      </c>
      <c r="BM148" s="245" t="s">
        <v>747</v>
      </c>
    </row>
    <row r="149" spans="1:65" s="2" customFormat="1" ht="16.5" customHeight="1">
      <c r="A149" s="35"/>
      <c r="B149" s="36"/>
      <c r="C149" s="247" t="s">
        <v>210</v>
      </c>
      <c r="D149" s="247" t="s">
        <v>230</v>
      </c>
      <c r="E149" s="248" t="s">
        <v>748</v>
      </c>
      <c r="F149" s="249" t="s">
        <v>749</v>
      </c>
      <c r="G149" s="250" t="s">
        <v>189</v>
      </c>
      <c r="H149" s="251">
        <v>8</v>
      </c>
      <c r="I149" s="252"/>
      <c r="J149" s="253">
        <f>ROUND(I149*H149,2)</f>
        <v>0</v>
      </c>
      <c r="K149" s="254"/>
      <c r="L149" s="255"/>
      <c r="M149" s="256" t="s">
        <v>1</v>
      </c>
      <c r="N149" s="257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161</v>
      </c>
      <c r="AT149" s="245" t="s">
        <v>230</v>
      </c>
      <c r="AU149" s="245" t="s">
        <v>83</v>
      </c>
      <c r="AY149" s="14" t="s">
        <v>129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81</v>
      </c>
      <c r="BK149" s="246">
        <f>ROUND(I149*H149,2)</f>
        <v>0</v>
      </c>
      <c r="BL149" s="14" t="s">
        <v>135</v>
      </c>
      <c r="BM149" s="245" t="s">
        <v>750</v>
      </c>
    </row>
    <row r="150" spans="1:63" s="12" customFormat="1" ht="22.8" customHeight="1">
      <c r="A150" s="12"/>
      <c r="B150" s="217"/>
      <c r="C150" s="218"/>
      <c r="D150" s="219" t="s">
        <v>72</v>
      </c>
      <c r="E150" s="231" t="s">
        <v>161</v>
      </c>
      <c r="F150" s="231" t="s">
        <v>631</v>
      </c>
      <c r="G150" s="218"/>
      <c r="H150" s="218"/>
      <c r="I150" s="221"/>
      <c r="J150" s="232">
        <f>BK150</f>
        <v>0</v>
      </c>
      <c r="K150" s="218"/>
      <c r="L150" s="223"/>
      <c r="M150" s="224"/>
      <c r="N150" s="225"/>
      <c r="O150" s="225"/>
      <c r="P150" s="226">
        <f>SUM(P151:P172)</f>
        <v>0</v>
      </c>
      <c r="Q150" s="225"/>
      <c r="R150" s="226">
        <f>SUM(R151:R172)</f>
        <v>0</v>
      </c>
      <c r="S150" s="225"/>
      <c r="T150" s="227">
        <f>SUM(T151:T172)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8" t="s">
        <v>81</v>
      </c>
      <c r="AT150" s="229" t="s">
        <v>72</v>
      </c>
      <c r="AU150" s="229" t="s">
        <v>81</v>
      </c>
      <c r="AY150" s="228" t="s">
        <v>129</v>
      </c>
      <c r="BK150" s="230">
        <f>SUM(BK151:BK172)</f>
        <v>0</v>
      </c>
    </row>
    <row r="151" spans="1:65" s="2" customFormat="1" ht="16.5" customHeight="1">
      <c r="A151" s="35"/>
      <c r="B151" s="36"/>
      <c r="C151" s="233" t="s">
        <v>7</v>
      </c>
      <c r="D151" s="233" t="s">
        <v>131</v>
      </c>
      <c r="E151" s="234" t="s">
        <v>751</v>
      </c>
      <c r="F151" s="235" t="s">
        <v>633</v>
      </c>
      <c r="G151" s="236" t="s">
        <v>146</v>
      </c>
      <c r="H151" s="237">
        <v>35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135</v>
      </c>
      <c r="AT151" s="245" t="s">
        <v>131</v>
      </c>
      <c r="AU151" s="245" t="s">
        <v>83</v>
      </c>
      <c r="AY151" s="14" t="s">
        <v>129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81</v>
      </c>
      <c r="BK151" s="246">
        <f>ROUND(I151*H151,2)</f>
        <v>0</v>
      </c>
      <c r="BL151" s="14" t="s">
        <v>135</v>
      </c>
      <c r="BM151" s="245" t="s">
        <v>752</v>
      </c>
    </row>
    <row r="152" spans="1:65" s="2" customFormat="1" ht="16.5" customHeight="1">
      <c r="A152" s="35"/>
      <c r="B152" s="36"/>
      <c r="C152" s="247" t="s">
        <v>217</v>
      </c>
      <c r="D152" s="247" t="s">
        <v>230</v>
      </c>
      <c r="E152" s="248" t="s">
        <v>635</v>
      </c>
      <c r="F152" s="249" t="s">
        <v>636</v>
      </c>
      <c r="G152" s="250" t="s">
        <v>146</v>
      </c>
      <c r="H152" s="251">
        <v>35</v>
      </c>
      <c r="I152" s="252"/>
      <c r="J152" s="253">
        <f>ROUND(I152*H152,2)</f>
        <v>0</v>
      </c>
      <c r="K152" s="254"/>
      <c r="L152" s="255"/>
      <c r="M152" s="256" t="s">
        <v>1</v>
      </c>
      <c r="N152" s="257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161</v>
      </c>
      <c r="AT152" s="245" t="s">
        <v>230</v>
      </c>
      <c r="AU152" s="245" t="s">
        <v>83</v>
      </c>
      <c r="AY152" s="14" t="s">
        <v>129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81</v>
      </c>
      <c r="BK152" s="246">
        <f>ROUND(I152*H152,2)</f>
        <v>0</v>
      </c>
      <c r="BL152" s="14" t="s">
        <v>135</v>
      </c>
      <c r="BM152" s="245" t="s">
        <v>753</v>
      </c>
    </row>
    <row r="153" spans="1:65" s="2" customFormat="1" ht="16.5" customHeight="1">
      <c r="A153" s="35"/>
      <c r="B153" s="36"/>
      <c r="C153" s="233" t="s">
        <v>221</v>
      </c>
      <c r="D153" s="233" t="s">
        <v>131</v>
      </c>
      <c r="E153" s="234" t="s">
        <v>754</v>
      </c>
      <c r="F153" s="235" t="s">
        <v>755</v>
      </c>
      <c r="G153" s="236" t="s">
        <v>146</v>
      </c>
      <c r="H153" s="237">
        <v>116.5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135</v>
      </c>
      <c r="AT153" s="245" t="s">
        <v>131</v>
      </c>
      <c r="AU153" s="245" t="s">
        <v>83</v>
      </c>
      <c r="AY153" s="14" t="s">
        <v>129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81</v>
      </c>
      <c r="BK153" s="246">
        <f>ROUND(I153*H153,2)</f>
        <v>0</v>
      </c>
      <c r="BL153" s="14" t="s">
        <v>135</v>
      </c>
      <c r="BM153" s="245" t="s">
        <v>756</v>
      </c>
    </row>
    <row r="154" spans="1:65" s="2" customFormat="1" ht="16.5" customHeight="1">
      <c r="A154" s="35"/>
      <c r="B154" s="36"/>
      <c r="C154" s="247" t="s">
        <v>225</v>
      </c>
      <c r="D154" s="247" t="s">
        <v>230</v>
      </c>
      <c r="E154" s="248" t="s">
        <v>757</v>
      </c>
      <c r="F154" s="249" t="s">
        <v>758</v>
      </c>
      <c r="G154" s="250" t="s">
        <v>146</v>
      </c>
      <c r="H154" s="251">
        <v>116.5</v>
      </c>
      <c r="I154" s="252"/>
      <c r="J154" s="253">
        <f>ROUND(I154*H154,2)</f>
        <v>0</v>
      </c>
      <c r="K154" s="254"/>
      <c r="L154" s="255"/>
      <c r="M154" s="256" t="s">
        <v>1</v>
      </c>
      <c r="N154" s="257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161</v>
      </c>
      <c r="AT154" s="245" t="s">
        <v>230</v>
      </c>
      <c r="AU154" s="245" t="s">
        <v>83</v>
      </c>
      <c r="AY154" s="14" t="s">
        <v>129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81</v>
      </c>
      <c r="BK154" s="246">
        <f>ROUND(I154*H154,2)</f>
        <v>0</v>
      </c>
      <c r="BL154" s="14" t="s">
        <v>135</v>
      </c>
      <c r="BM154" s="245" t="s">
        <v>759</v>
      </c>
    </row>
    <row r="155" spans="1:65" s="2" customFormat="1" ht="16.5" customHeight="1">
      <c r="A155" s="35"/>
      <c r="B155" s="36"/>
      <c r="C155" s="233" t="s">
        <v>229</v>
      </c>
      <c r="D155" s="233" t="s">
        <v>131</v>
      </c>
      <c r="E155" s="234" t="s">
        <v>760</v>
      </c>
      <c r="F155" s="235" t="s">
        <v>645</v>
      </c>
      <c r="G155" s="236" t="s">
        <v>146</v>
      </c>
      <c r="H155" s="237">
        <v>70</v>
      </c>
      <c r="I155" s="238"/>
      <c r="J155" s="239">
        <f>ROUND(I155*H155,2)</f>
        <v>0</v>
      </c>
      <c r="K155" s="240"/>
      <c r="L155" s="41"/>
      <c r="M155" s="241" t="s">
        <v>1</v>
      </c>
      <c r="N155" s="242" t="s">
        <v>38</v>
      </c>
      <c r="O155" s="88"/>
      <c r="P155" s="243">
        <f>O155*H155</f>
        <v>0</v>
      </c>
      <c r="Q155" s="243">
        <v>0</v>
      </c>
      <c r="R155" s="243">
        <f>Q155*H155</f>
        <v>0</v>
      </c>
      <c r="S155" s="243">
        <v>0</v>
      </c>
      <c r="T155" s="24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5" t="s">
        <v>135</v>
      </c>
      <c r="AT155" s="245" t="s">
        <v>131</v>
      </c>
      <c r="AU155" s="245" t="s">
        <v>83</v>
      </c>
      <c r="AY155" s="14" t="s">
        <v>129</v>
      </c>
      <c r="BE155" s="246">
        <f>IF(N155="základní",J155,0)</f>
        <v>0</v>
      </c>
      <c r="BF155" s="246">
        <f>IF(N155="snížená",J155,0)</f>
        <v>0</v>
      </c>
      <c r="BG155" s="246">
        <f>IF(N155="zákl. přenesená",J155,0)</f>
        <v>0</v>
      </c>
      <c r="BH155" s="246">
        <f>IF(N155="sníž. přenesená",J155,0)</f>
        <v>0</v>
      </c>
      <c r="BI155" s="246">
        <f>IF(N155="nulová",J155,0)</f>
        <v>0</v>
      </c>
      <c r="BJ155" s="14" t="s">
        <v>81</v>
      </c>
      <c r="BK155" s="246">
        <f>ROUND(I155*H155,2)</f>
        <v>0</v>
      </c>
      <c r="BL155" s="14" t="s">
        <v>135</v>
      </c>
      <c r="BM155" s="245" t="s">
        <v>761</v>
      </c>
    </row>
    <row r="156" spans="1:65" s="2" customFormat="1" ht="16.5" customHeight="1">
      <c r="A156" s="35"/>
      <c r="B156" s="36"/>
      <c r="C156" s="247" t="s">
        <v>234</v>
      </c>
      <c r="D156" s="247" t="s">
        <v>230</v>
      </c>
      <c r="E156" s="248" t="s">
        <v>762</v>
      </c>
      <c r="F156" s="249" t="s">
        <v>763</v>
      </c>
      <c r="G156" s="250" t="s">
        <v>146</v>
      </c>
      <c r="H156" s="251">
        <v>70</v>
      </c>
      <c r="I156" s="252"/>
      <c r="J156" s="253">
        <f>ROUND(I156*H156,2)</f>
        <v>0</v>
      </c>
      <c r="K156" s="254"/>
      <c r="L156" s="255"/>
      <c r="M156" s="256" t="s">
        <v>1</v>
      </c>
      <c r="N156" s="257" t="s">
        <v>38</v>
      </c>
      <c r="O156" s="88"/>
      <c r="P156" s="243">
        <f>O156*H156</f>
        <v>0</v>
      </c>
      <c r="Q156" s="243">
        <v>0</v>
      </c>
      <c r="R156" s="243">
        <f>Q156*H156</f>
        <v>0</v>
      </c>
      <c r="S156" s="243">
        <v>0</v>
      </c>
      <c r="T156" s="24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5" t="s">
        <v>161</v>
      </c>
      <c r="AT156" s="245" t="s">
        <v>230</v>
      </c>
      <c r="AU156" s="245" t="s">
        <v>83</v>
      </c>
      <c r="AY156" s="14" t="s">
        <v>129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4" t="s">
        <v>81</v>
      </c>
      <c r="BK156" s="246">
        <f>ROUND(I156*H156,2)</f>
        <v>0</v>
      </c>
      <c r="BL156" s="14" t="s">
        <v>135</v>
      </c>
      <c r="BM156" s="245" t="s">
        <v>764</v>
      </c>
    </row>
    <row r="157" spans="1:65" s="2" customFormat="1" ht="16.5" customHeight="1">
      <c r="A157" s="35"/>
      <c r="B157" s="36"/>
      <c r="C157" s="247" t="s">
        <v>238</v>
      </c>
      <c r="D157" s="247" t="s">
        <v>230</v>
      </c>
      <c r="E157" s="248" t="s">
        <v>765</v>
      </c>
      <c r="F157" s="249" t="s">
        <v>766</v>
      </c>
      <c r="G157" s="250" t="s">
        <v>189</v>
      </c>
      <c r="H157" s="251">
        <v>4</v>
      </c>
      <c r="I157" s="252"/>
      <c r="J157" s="253">
        <f>ROUND(I157*H157,2)</f>
        <v>0</v>
      </c>
      <c r="K157" s="254"/>
      <c r="L157" s="255"/>
      <c r="M157" s="256" t="s">
        <v>1</v>
      </c>
      <c r="N157" s="257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161</v>
      </c>
      <c r="AT157" s="245" t="s">
        <v>230</v>
      </c>
      <c r="AU157" s="245" t="s">
        <v>83</v>
      </c>
      <c r="AY157" s="14" t="s">
        <v>129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81</v>
      </c>
      <c r="BK157" s="246">
        <f>ROUND(I157*H157,2)</f>
        <v>0</v>
      </c>
      <c r="BL157" s="14" t="s">
        <v>135</v>
      </c>
      <c r="BM157" s="245" t="s">
        <v>767</v>
      </c>
    </row>
    <row r="158" spans="1:65" s="2" customFormat="1" ht="16.5" customHeight="1">
      <c r="A158" s="35"/>
      <c r="B158" s="36"/>
      <c r="C158" s="233" t="s">
        <v>242</v>
      </c>
      <c r="D158" s="233" t="s">
        <v>131</v>
      </c>
      <c r="E158" s="234" t="s">
        <v>768</v>
      </c>
      <c r="F158" s="235" t="s">
        <v>769</v>
      </c>
      <c r="G158" s="236" t="s">
        <v>189</v>
      </c>
      <c r="H158" s="237">
        <v>10</v>
      </c>
      <c r="I158" s="238"/>
      <c r="J158" s="239">
        <f>ROUND(I158*H158,2)</f>
        <v>0</v>
      </c>
      <c r="K158" s="240"/>
      <c r="L158" s="41"/>
      <c r="M158" s="241" t="s">
        <v>1</v>
      </c>
      <c r="N158" s="242" t="s">
        <v>38</v>
      </c>
      <c r="O158" s="88"/>
      <c r="P158" s="243">
        <f>O158*H158</f>
        <v>0</v>
      </c>
      <c r="Q158" s="243">
        <v>0</v>
      </c>
      <c r="R158" s="243">
        <f>Q158*H158</f>
        <v>0</v>
      </c>
      <c r="S158" s="243">
        <v>0</v>
      </c>
      <c r="T158" s="24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5" t="s">
        <v>135</v>
      </c>
      <c r="AT158" s="245" t="s">
        <v>131</v>
      </c>
      <c r="AU158" s="245" t="s">
        <v>83</v>
      </c>
      <c r="AY158" s="14" t="s">
        <v>129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4" t="s">
        <v>81</v>
      </c>
      <c r="BK158" s="246">
        <f>ROUND(I158*H158,2)</f>
        <v>0</v>
      </c>
      <c r="BL158" s="14" t="s">
        <v>135</v>
      </c>
      <c r="BM158" s="245" t="s">
        <v>770</v>
      </c>
    </row>
    <row r="159" spans="1:65" s="2" customFormat="1" ht="16.5" customHeight="1">
      <c r="A159" s="35"/>
      <c r="B159" s="36"/>
      <c r="C159" s="233" t="s">
        <v>246</v>
      </c>
      <c r="D159" s="233" t="s">
        <v>131</v>
      </c>
      <c r="E159" s="234" t="s">
        <v>771</v>
      </c>
      <c r="F159" s="235" t="s">
        <v>654</v>
      </c>
      <c r="G159" s="236" t="s">
        <v>189</v>
      </c>
      <c r="H159" s="237">
        <v>7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135</v>
      </c>
      <c r="AT159" s="245" t="s">
        <v>131</v>
      </c>
      <c r="AU159" s="245" t="s">
        <v>83</v>
      </c>
      <c r="AY159" s="14" t="s">
        <v>129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81</v>
      </c>
      <c r="BK159" s="246">
        <f>ROUND(I159*H159,2)</f>
        <v>0</v>
      </c>
      <c r="BL159" s="14" t="s">
        <v>135</v>
      </c>
      <c r="BM159" s="245" t="s">
        <v>772</v>
      </c>
    </row>
    <row r="160" spans="1:65" s="2" customFormat="1" ht="16.5" customHeight="1">
      <c r="A160" s="35"/>
      <c r="B160" s="36"/>
      <c r="C160" s="247" t="s">
        <v>250</v>
      </c>
      <c r="D160" s="247" t="s">
        <v>230</v>
      </c>
      <c r="E160" s="248" t="s">
        <v>656</v>
      </c>
      <c r="F160" s="249" t="s">
        <v>657</v>
      </c>
      <c r="G160" s="250" t="s">
        <v>189</v>
      </c>
      <c r="H160" s="251">
        <v>15</v>
      </c>
      <c r="I160" s="252"/>
      <c r="J160" s="253">
        <f>ROUND(I160*H160,2)</f>
        <v>0</v>
      </c>
      <c r="K160" s="254"/>
      <c r="L160" s="255"/>
      <c r="M160" s="256" t="s">
        <v>1</v>
      </c>
      <c r="N160" s="257" t="s">
        <v>38</v>
      </c>
      <c r="O160" s="8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5" t="s">
        <v>161</v>
      </c>
      <c r="AT160" s="245" t="s">
        <v>230</v>
      </c>
      <c r="AU160" s="245" t="s">
        <v>83</v>
      </c>
      <c r="AY160" s="14" t="s">
        <v>129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4" t="s">
        <v>81</v>
      </c>
      <c r="BK160" s="246">
        <f>ROUND(I160*H160,2)</f>
        <v>0</v>
      </c>
      <c r="BL160" s="14" t="s">
        <v>135</v>
      </c>
      <c r="BM160" s="245" t="s">
        <v>773</v>
      </c>
    </row>
    <row r="161" spans="1:65" s="2" customFormat="1" ht="16.5" customHeight="1">
      <c r="A161" s="35"/>
      <c r="B161" s="36"/>
      <c r="C161" s="233" t="s">
        <v>254</v>
      </c>
      <c r="D161" s="233" t="s">
        <v>131</v>
      </c>
      <c r="E161" s="234" t="s">
        <v>774</v>
      </c>
      <c r="F161" s="235" t="s">
        <v>775</v>
      </c>
      <c r="G161" s="236" t="s">
        <v>189</v>
      </c>
      <c r="H161" s="237">
        <v>7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135</v>
      </c>
      <c r="AT161" s="245" t="s">
        <v>131</v>
      </c>
      <c r="AU161" s="245" t="s">
        <v>83</v>
      </c>
      <c r="AY161" s="14" t="s">
        <v>129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81</v>
      </c>
      <c r="BK161" s="246">
        <f>ROUND(I161*H161,2)</f>
        <v>0</v>
      </c>
      <c r="BL161" s="14" t="s">
        <v>135</v>
      </c>
      <c r="BM161" s="245" t="s">
        <v>776</v>
      </c>
    </row>
    <row r="162" spans="1:65" s="2" customFormat="1" ht="16.5" customHeight="1">
      <c r="A162" s="35"/>
      <c r="B162" s="36"/>
      <c r="C162" s="247" t="s">
        <v>258</v>
      </c>
      <c r="D162" s="247" t="s">
        <v>230</v>
      </c>
      <c r="E162" s="248" t="s">
        <v>777</v>
      </c>
      <c r="F162" s="249" t="s">
        <v>778</v>
      </c>
      <c r="G162" s="250" t="s">
        <v>189</v>
      </c>
      <c r="H162" s="251">
        <v>3</v>
      </c>
      <c r="I162" s="252"/>
      <c r="J162" s="253">
        <f>ROUND(I162*H162,2)</f>
        <v>0</v>
      </c>
      <c r="K162" s="254"/>
      <c r="L162" s="255"/>
      <c r="M162" s="256" t="s">
        <v>1</v>
      </c>
      <c r="N162" s="257" t="s">
        <v>38</v>
      </c>
      <c r="O162" s="8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161</v>
      </c>
      <c r="AT162" s="245" t="s">
        <v>230</v>
      </c>
      <c r="AU162" s="245" t="s">
        <v>83</v>
      </c>
      <c r="AY162" s="14" t="s">
        <v>129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81</v>
      </c>
      <c r="BK162" s="246">
        <f>ROUND(I162*H162,2)</f>
        <v>0</v>
      </c>
      <c r="BL162" s="14" t="s">
        <v>135</v>
      </c>
      <c r="BM162" s="245" t="s">
        <v>779</v>
      </c>
    </row>
    <row r="163" spans="1:65" s="2" customFormat="1" ht="16.5" customHeight="1">
      <c r="A163" s="35"/>
      <c r="B163" s="36"/>
      <c r="C163" s="247" t="s">
        <v>262</v>
      </c>
      <c r="D163" s="247" t="s">
        <v>230</v>
      </c>
      <c r="E163" s="248" t="s">
        <v>780</v>
      </c>
      <c r="F163" s="249" t="s">
        <v>781</v>
      </c>
      <c r="G163" s="250" t="s">
        <v>189</v>
      </c>
      <c r="H163" s="251">
        <v>4</v>
      </c>
      <c r="I163" s="252"/>
      <c r="J163" s="253">
        <f>ROUND(I163*H163,2)</f>
        <v>0</v>
      </c>
      <c r="K163" s="254"/>
      <c r="L163" s="255"/>
      <c r="M163" s="256" t="s">
        <v>1</v>
      </c>
      <c r="N163" s="257" t="s">
        <v>38</v>
      </c>
      <c r="O163" s="8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5" t="s">
        <v>161</v>
      </c>
      <c r="AT163" s="245" t="s">
        <v>230</v>
      </c>
      <c r="AU163" s="245" t="s">
        <v>83</v>
      </c>
      <c r="AY163" s="14" t="s">
        <v>129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4" t="s">
        <v>81</v>
      </c>
      <c r="BK163" s="246">
        <f>ROUND(I163*H163,2)</f>
        <v>0</v>
      </c>
      <c r="BL163" s="14" t="s">
        <v>135</v>
      </c>
      <c r="BM163" s="245" t="s">
        <v>782</v>
      </c>
    </row>
    <row r="164" spans="1:65" s="2" customFormat="1" ht="16.5" customHeight="1">
      <c r="A164" s="35"/>
      <c r="B164" s="36"/>
      <c r="C164" s="247" t="s">
        <v>266</v>
      </c>
      <c r="D164" s="247" t="s">
        <v>230</v>
      </c>
      <c r="E164" s="248" t="s">
        <v>783</v>
      </c>
      <c r="F164" s="249" t="s">
        <v>784</v>
      </c>
      <c r="G164" s="250" t="s">
        <v>189</v>
      </c>
      <c r="H164" s="251">
        <v>3</v>
      </c>
      <c r="I164" s="252"/>
      <c r="J164" s="253">
        <f>ROUND(I164*H164,2)</f>
        <v>0</v>
      </c>
      <c r="K164" s="254"/>
      <c r="L164" s="255"/>
      <c r="M164" s="256" t="s">
        <v>1</v>
      </c>
      <c r="N164" s="257" t="s">
        <v>38</v>
      </c>
      <c r="O164" s="88"/>
      <c r="P164" s="243">
        <f>O164*H164</f>
        <v>0</v>
      </c>
      <c r="Q164" s="243">
        <v>0</v>
      </c>
      <c r="R164" s="243">
        <f>Q164*H164</f>
        <v>0</v>
      </c>
      <c r="S164" s="243">
        <v>0</v>
      </c>
      <c r="T164" s="24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5" t="s">
        <v>161</v>
      </c>
      <c r="AT164" s="245" t="s">
        <v>230</v>
      </c>
      <c r="AU164" s="245" t="s">
        <v>83</v>
      </c>
      <c r="AY164" s="14" t="s">
        <v>129</v>
      </c>
      <c r="BE164" s="246">
        <f>IF(N164="základní",J164,0)</f>
        <v>0</v>
      </c>
      <c r="BF164" s="246">
        <f>IF(N164="snížená",J164,0)</f>
        <v>0</v>
      </c>
      <c r="BG164" s="246">
        <f>IF(N164="zákl. přenesená",J164,0)</f>
        <v>0</v>
      </c>
      <c r="BH164" s="246">
        <f>IF(N164="sníž. přenesená",J164,0)</f>
        <v>0</v>
      </c>
      <c r="BI164" s="246">
        <f>IF(N164="nulová",J164,0)</f>
        <v>0</v>
      </c>
      <c r="BJ164" s="14" t="s">
        <v>81</v>
      </c>
      <c r="BK164" s="246">
        <f>ROUND(I164*H164,2)</f>
        <v>0</v>
      </c>
      <c r="BL164" s="14" t="s">
        <v>135</v>
      </c>
      <c r="BM164" s="245" t="s">
        <v>785</v>
      </c>
    </row>
    <row r="165" spans="1:65" s="2" customFormat="1" ht="21.75" customHeight="1">
      <c r="A165" s="35"/>
      <c r="B165" s="36"/>
      <c r="C165" s="233" t="s">
        <v>270</v>
      </c>
      <c r="D165" s="233" t="s">
        <v>131</v>
      </c>
      <c r="E165" s="234" t="s">
        <v>786</v>
      </c>
      <c r="F165" s="235" t="s">
        <v>660</v>
      </c>
      <c r="G165" s="236" t="s">
        <v>189</v>
      </c>
      <c r="H165" s="237">
        <v>3</v>
      </c>
      <c r="I165" s="238"/>
      <c r="J165" s="239">
        <f>ROUND(I165*H165,2)</f>
        <v>0</v>
      </c>
      <c r="K165" s="240"/>
      <c r="L165" s="41"/>
      <c r="M165" s="241" t="s">
        <v>1</v>
      </c>
      <c r="N165" s="242" t="s">
        <v>38</v>
      </c>
      <c r="O165" s="8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5" t="s">
        <v>135</v>
      </c>
      <c r="AT165" s="245" t="s">
        <v>131</v>
      </c>
      <c r="AU165" s="245" t="s">
        <v>83</v>
      </c>
      <c r="AY165" s="14" t="s">
        <v>129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4" t="s">
        <v>81</v>
      </c>
      <c r="BK165" s="246">
        <f>ROUND(I165*H165,2)</f>
        <v>0</v>
      </c>
      <c r="BL165" s="14" t="s">
        <v>135</v>
      </c>
      <c r="BM165" s="245" t="s">
        <v>787</v>
      </c>
    </row>
    <row r="166" spans="1:65" s="2" customFormat="1" ht="16.5" customHeight="1">
      <c r="A166" s="35"/>
      <c r="B166" s="36"/>
      <c r="C166" s="233" t="s">
        <v>274</v>
      </c>
      <c r="D166" s="233" t="s">
        <v>131</v>
      </c>
      <c r="E166" s="234" t="s">
        <v>788</v>
      </c>
      <c r="F166" s="235" t="s">
        <v>663</v>
      </c>
      <c r="G166" s="236" t="s">
        <v>189</v>
      </c>
      <c r="H166" s="237">
        <v>1</v>
      </c>
      <c r="I166" s="238"/>
      <c r="J166" s="239">
        <f>ROUND(I166*H166,2)</f>
        <v>0</v>
      </c>
      <c r="K166" s="240"/>
      <c r="L166" s="41"/>
      <c r="M166" s="241" t="s">
        <v>1</v>
      </c>
      <c r="N166" s="242" t="s">
        <v>38</v>
      </c>
      <c r="O166" s="8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5" t="s">
        <v>135</v>
      </c>
      <c r="AT166" s="245" t="s">
        <v>131</v>
      </c>
      <c r="AU166" s="245" t="s">
        <v>83</v>
      </c>
      <c r="AY166" s="14" t="s">
        <v>129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4" t="s">
        <v>81</v>
      </c>
      <c r="BK166" s="246">
        <f>ROUND(I166*H166,2)</f>
        <v>0</v>
      </c>
      <c r="BL166" s="14" t="s">
        <v>135</v>
      </c>
      <c r="BM166" s="245" t="s">
        <v>789</v>
      </c>
    </row>
    <row r="167" spans="1:65" s="2" customFormat="1" ht="21.75" customHeight="1">
      <c r="A167" s="35"/>
      <c r="B167" s="36"/>
      <c r="C167" s="233" t="s">
        <v>278</v>
      </c>
      <c r="D167" s="233" t="s">
        <v>131</v>
      </c>
      <c r="E167" s="234" t="s">
        <v>790</v>
      </c>
      <c r="F167" s="235" t="s">
        <v>666</v>
      </c>
      <c r="G167" s="236" t="s">
        <v>146</v>
      </c>
      <c r="H167" s="237">
        <v>70</v>
      </c>
      <c r="I167" s="238"/>
      <c r="J167" s="239">
        <f>ROUND(I167*H167,2)</f>
        <v>0</v>
      </c>
      <c r="K167" s="240"/>
      <c r="L167" s="41"/>
      <c r="M167" s="241" t="s">
        <v>1</v>
      </c>
      <c r="N167" s="242" t="s">
        <v>38</v>
      </c>
      <c r="O167" s="88"/>
      <c r="P167" s="243">
        <f>O167*H167</f>
        <v>0</v>
      </c>
      <c r="Q167" s="243">
        <v>0</v>
      </c>
      <c r="R167" s="243">
        <f>Q167*H167</f>
        <v>0</v>
      </c>
      <c r="S167" s="243">
        <v>0</v>
      </c>
      <c r="T167" s="24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5" t="s">
        <v>135</v>
      </c>
      <c r="AT167" s="245" t="s">
        <v>131</v>
      </c>
      <c r="AU167" s="245" t="s">
        <v>83</v>
      </c>
      <c r="AY167" s="14" t="s">
        <v>129</v>
      </c>
      <c r="BE167" s="246">
        <f>IF(N167="základní",J167,0)</f>
        <v>0</v>
      </c>
      <c r="BF167" s="246">
        <f>IF(N167="snížená",J167,0)</f>
        <v>0</v>
      </c>
      <c r="BG167" s="246">
        <f>IF(N167="zákl. přenesená",J167,0)</f>
        <v>0</v>
      </c>
      <c r="BH167" s="246">
        <f>IF(N167="sníž. přenesená",J167,0)</f>
        <v>0</v>
      </c>
      <c r="BI167" s="246">
        <f>IF(N167="nulová",J167,0)</f>
        <v>0</v>
      </c>
      <c r="BJ167" s="14" t="s">
        <v>81</v>
      </c>
      <c r="BK167" s="246">
        <f>ROUND(I167*H167,2)</f>
        <v>0</v>
      </c>
      <c r="BL167" s="14" t="s">
        <v>135</v>
      </c>
      <c r="BM167" s="245" t="s">
        <v>791</v>
      </c>
    </row>
    <row r="168" spans="1:65" s="2" customFormat="1" ht="16.5" customHeight="1">
      <c r="A168" s="35"/>
      <c r="B168" s="36"/>
      <c r="C168" s="233" t="s">
        <v>282</v>
      </c>
      <c r="D168" s="233" t="s">
        <v>131</v>
      </c>
      <c r="E168" s="234" t="s">
        <v>792</v>
      </c>
      <c r="F168" s="235" t="s">
        <v>669</v>
      </c>
      <c r="G168" s="236" t="s">
        <v>670</v>
      </c>
      <c r="H168" s="237">
        <v>2</v>
      </c>
      <c r="I168" s="238"/>
      <c r="J168" s="239">
        <f>ROUND(I168*H168,2)</f>
        <v>0</v>
      </c>
      <c r="K168" s="240"/>
      <c r="L168" s="41"/>
      <c r="M168" s="241" t="s">
        <v>1</v>
      </c>
      <c r="N168" s="242" t="s">
        <v>38</v>
      </c>
      <c r="O168" s="88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5" t="s">
        <v>135</v>
      </c>
      <c r="AT168" s="245" t="s">
        <v>131</v>
      </c>
      <c r="AU168" s="245" t="s">
        <v>83</v>
      </c>
      <c r="AY168" s="14" t="s">
        <v>129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4" t="s">
        <v>81</v>
      </c>
      <c r="BK168" s="246">
        <f>ROUND(I168*H168,2)</f>
        <v>0</v>
      </c>
      <c r="BL168" s="14" t="s">
        <v>135</v>
      </c>
      <c r="BM168" s="245" t="s">
        <v>793</v>
      </c>
    </row>
    <row r="169" spans="1:65" s="2" customFormat="1" ht="21.75" customHeight="1">
      <c r="A169" s="35"/>
      <c r="B169" s="36"/>
      <c r="C169" s="233" t="s">
        <v>286</v>
      </c>
      <c r="D169" s="233" t="s">
        <v>131</v>
      </c>
      <c r="E169" s="234" t="s">
        <v>794</v>
      </c>
      <c r="F169" s="235" t="s">
        <v>795</v>
      </c>
      <c r="G169" s="236" t="s">
        <v>189</v>
      </c>
      <c r="H169" s="237">
        <v>1</v>
      </c>
      <c r="I169" s="238"/>
      <c r="J169" s="239">
        <f>ROUND(I169*H169,2)</f>
        <v>0</v>
      </c>
      <c r="K169" s="240"/>
      <c r="L169" s="41"/>
      <c r="M169" s="241" t="s">
        <v>1</v>
      </c>
      <c r="N169" s="242" t="s">
        <v>38</v>
      </c>
      <c r="O169" s="8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5" t="s">
        <v>135</v>
      </c>
      <c r="AT169" s="245" t="s">
        <v>131</v>
      </c>
      <c r="AU169" s="245" t="s">
        <v>83</v>
      </c>
      <c r="AY169" s="14" t="s">
        <v>129</v>
      </c>
      <c r="BE169" s="246">
        <f>IF(N169="základní",J169,0)</f>
        <v>0</v>
      </c>
      <c r="BF169" s="246">
        <f>IF(N169="snížená",J169,0)</f>
        <v>0</v>
      </c>
      <c r="BG169" s="246">
        <f>IF(N169="zákl. přenesená",J169,0)</f>
        <v>0</v>
      </c>
      <c r="BH169" s="246">
        <f>IF(N169="sníž. přenesená",J169,0)</f>
        <v>0</v>
      </c>
      <c r="BI169" s="246">
        <f>IF(N169="nulová",J169,0)</f>
        <v>0</v>
      </c>
      <c r="BJ169" s="14" t="s">
        <v>81</v>
      </c>
      <c r="BK169" s="246">
        <f>ROUND(I169*H169,2)</f>
        <v>0</v>
      </c>
      <c r="BL169" s="14" t="s">
        <v>135</v>
      </c>
      <c r="BM169" s="245" t="s">
        <v>796</v>
      </c>
    </row>
    <row r="170" spans="1:65" s="2" customFormat="1" ht="21.75" customHeight="1">
      <c r="A170" s="35"/>
      <c r="B170" s="36"/>
      <c r="C170" s="233" t="s">
        <v>290</v>
      </c>
      <c r="D170" s="233" t="s">
        <v>131</v>
      </c>
      <c r="E170" s="234" t="s">
        <v>797</v>
      </c>
      <c r="F170" s="235" t="s">
        <v>679</v>
      </c>
      <c r="G170" s="236" t="s">
        <v>189</v>
      </c>
      <c r="H170" s="237">
        <v>2</v>
      </c>
      <c r="I170" s="238"/>
      <c r="J170" s="239">
        <f>ROUND(I170*H170,2)</f>
        <v>0</v>
      </c>
      <c r="K170" s="240"/>
      <c r="L170" s="41"/>
      <c r="M170" s="241" t="s">
        <v>1</v>
      </c>
      <c r="N170" s="242" t="s">
        <v>38</v>
      </c>
      <c r="O170" s="88"/>
      <c r="P170" s="243">
        <f>O170*H170</f>
        <v>0</v>
      </c>
      <c r="Q170" s="243">
        <v>0</v>
      </c>
      <c r="R170" s="243">
        <f>Q170*H170</f>
        <v>0</v>
      </c>
      <c r="S170" s="243">
        <v>0</v>
      </c>
      <c r="T170" s="24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5" t="s">
        <v>135</v>
      </c>
      <c r="AT170" s="245" t="s">
        <v>131</v>
      </c>
      <c r="AU170" s="245" t="s">
        <v>83</v>
      </c>
      <c r="AY170" s="14" t="s">
        <v>129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4" t="s">
        <v>81</v>
      </c>
      <c r="BK170" s="246">
        <f>ROUND(I170*H170,2)</f>
        <v>0</v>
      </c>
      <c r="BL170" s="14" t="s">
        <v>135</v>
      </c>
      <c r="BM170" s="245" t="s">
        <v>798</v>
      </c>
    </row>
    <row r="171" spans="1:65" s="2" customFormat="1" ht="16.5" customHeight="1">
      <c r="A171" s="35"/>
      <c r="B171" s="36"/>
      <c r="C171" s="233" t="s">
        <v>294</v>
      </c>
      <c r="D171" s="233" t="s">
        <v>131</v>
      </c>
      <c r="E171" s="234" t="s">
        <v>799</v>
      </c>
      <c r="F171" s="235" t="s">
        <v>800</v>
      </c>
      <c r="G171" s="236" t="s">
        <v>189</v>
      </c>
      <c r="H171" s="237">
        <v>1</v>
      </c>
      <c r="I171" s="238"/>
      <c r="J171" s="239">
        <f>ROUND(I171*H171,2)</f>
        <v>0</v>
      </c>
      <c r="K171" s="240"/>
      <c r="L171" s="41"/>
      <c r="M171" s="241" t="s">
        <v>1</v>
      </c>
      <c r="N171" s="242" t="s">
        <v>38</v>
      </c>
      <c r="O171" s="88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5" t="s">
        <v>135</v>
      </c>
      <c r="AT171" s="245" t="s">
        <v>131</v>
      </c>
      <c r="AU171" s="245" t="s">
        <v>83</v>
      </c>
      <c r="AY171" s="14" t="s">
        <v>129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4" t="s">
        <v>81</v>
      </c>
      <c r="BK171" s="246">
        <f>ROUND(I171*H171,2)</f>
        <v>0</v>
      </c>
      <c r="BL171" s="14" t="s">
        <v>135</v>
      </c>
      <c r="BM171" s="245" t="s">
        <v>801</v>
      </c>
    </row>
    <row r="172" spans="1:65" s="2" customFormat="1" ht="16.5" customHeight="1">
      <c r="A172" s="35"/>
      <c r="B172" s="36"/>
      <c r="C172" s="233" t="s">
        <v>298</v>
      </c>
      <c r="D172" s="233" t="s">
        <v>131</v>
      </c>
      <c r="E172" s="234" t="s">
        <v>802</v>
      </c>
      <c r="F172" s="235" t="s">
        <v>682</v>
      </c>
      <c r="G172" s="236" t="s">
        <v>146</v>
      </c>
      <c r="H172" s="237">
        <v>221.5</v>
      </c>
      <c r="I172" s="238"/>
      <c r="J172" s="239">
        <f>ROUND(I172*H172,2)</f>
        <v>0</v>
      </c>
      <c r="K172" s="240"/>
      <c r="L172" s="41"/>
      <c r="M172" s="241" t="s">
        <v>1</v>
      </c>
      <c r="N172" s="242" t="s">
        <v>38</v>
      </c>
      <c r="O172" s="88"/>
      <c r="P172" s="243">
        <f>O172*H172</f>
        <v>0</v>
      </c>
      <c r="Q172" s="243">
        <v>0</v>
      </c>
      <c r="R172" s="243">
        <f>Q172*H172</f>
        <v>0</v>
      </c>
      <c r="S172" s="243">
        <v>0</v>
      </c>
      <c r="T172" s="24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5" t="s">
        <v>135</v>
      </c>
      <c r="AT172" s="245" t="s">
        <v>131</v>
      </c>
      <c r="AU172" s="245" t="s">
        <v>83</v>
      </c>
      <c r="AY172" s="14" t="s">
        <v>129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4" t="s">
        <v>81</v>
      </c>
      <c r="BK172" s="246">
        <f>ROUND(I172*H172,2)</f>
        <v>0</v>
      </c>
      <c r="BL172" s="14" t="s">
        <v>135</v>
      </c>
      <c r="BM172" s="245" t="s">
        <v>803</v>
      </c>
    </row>
    <row r="173" spans="1:63" s="12" customFormat="1" ht="22.8" customHeight="1">
      <c r="A173" s="12"/>
      <c r="B173" s="217"/>
      <c r="C173" s="218"/>
      <c r="D173" s="219" t="s">
        <v>72</v>
      </c>
      <c r="E173" s="231" t="s">
        <v>684</v>
      </c>
      <c r="F173" s="231" t="s">
        <v>685</v>
      </c>
      <c r="G173" s="218"/>
      <c r="H173" s="218"/>
      <c r="I173" s="221"/>
      <c r="J173" s="232">
        <f>BK173</f>
        <v>0</v>
      </c>
      <c r="K173" s="218"/>
      <c r="L173" s="223"/>
      <c r="M173" s="224"/>
      <c r="N173" s="225"/>
      <c r="O173" s="225"/>
      <c r="P173" s="226">
        <f>P174</f>
        <v>0</v>
      </c>
      <c r="Q173" s="225"/>
      <c r="R173" s="226">
        <f>R174</f>
        <v>0</v>
      </c>
      <c r="S173" s="225"/>
      <c r="T173" s="227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8" t="s">
        <v>81</v>
      </c>
      <c r="AT173" s="229" t="s">
        <v>72</v>
      </c>
      <c r="AU173" s="229" t="s">
        <v>81</v>
      </c>
      <c r="AY173" s="228" t="s">
        <v>129</v>
      </c>
      <c r="BK173" s="230">
        <f>BK174</f>
        <v>0</v>
      </c>
    </row>
    <row r="174" spans="1:65" s="2" customFormat="1" ht="21.75" customHeight="1">
      <c r="A174" s="35"/>
      <c r="B174" s="36"/>
      <c r="C174" s="233" t="s">
        <v>302</v>
      </c>
      <c r="D174" s="233" t="s">
        <v>131</v>
      </c>
      <c r="E174" s="234" t="s">
        <v>804</v>
      </c>
      <c r="F174" s="235" t="s">
        <v>687</v>
      </c>
      <c r="G174" s="236" t="s">
        <v>688</v>
      </c>
      <c r="H174" s="237">
        <v>1</v>
      </c>
      <c r="I174" s="238"/>
      <c r="J174" s="239">
        <f>ROUND(I174*H174,2)</f>
        <v>0</v>
      </c>
      <c r="K174" s="240"/>
      <c r="L174" s="41"/>
      <c r="M174" s="241" t="s">
        <v>1</v>
      </c>
      <c r="N174" s="242" t="s">
        <v>38</v>
      </c>
      <c r="O174" s="88"/>
      <c r="P174" s="243">
        <f>O174*H174</f>
        <v>0</v>
      </c>
      <c r="Q174" s="243">
        <v>0</v>
      </c>
      <c r="R174" s="243">
        <f>Q174*H174</f>
        <v>0</v>
      </c>
      <c r="S174" s="243">
        <v>0</v>
      </c>
      <c r="T174" s="24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5" t="s">
        <v>135</v>
      </c>
      <c r="AT174" s="245" t="s">
        <v>131</v>
      </c>
      <c r="AU174" s="245" t="s">
        <v>83</v>
      </c>
      <c r="AY174" s="14" t="s">
        <v>129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4" t="s">
        <v>81</v>
      </c>
      <c r="BK174" s="246">
        <f>ROUND(I174*H174,2)</f>
        <v>0</v>
      </c>
      <c r="BL174" s="14" t="s">
        <v>135</v>
      </c>
      <c r="BM174" s="245" t="s">
        <v>805</v>
      </c>
    </row>
    <row r="175" spans="1:63" s="12" customFormat="1" ht="22.8" customHeight="1">
      <c r="A175" s="12"/>
      <c r="B175" s="217"/>
      <c r="C175" s="218"/>
      <c r="D175" s="219" t="s">
        <v>72</v>
      </c>
      <c r="E175" s="231" t="s">
        <v>690</v>
      </c>
      <c r="F175" s="231" t="s">
        <v>691</v>
      </c>
      <c r="G175" s="218"/>
      <c r="H175" s="218"/>
      <c r="I175" s="221"/>
      <c r="J175" s="232">
        <f>BK175</f>
        <v>0</v>
      </c>
      <c r="K175" s="218"/>
      <c r="L175" s="223"/>
      <c r="M175" s="224"/>
      <c r="N175" s="225"/>
      <c r="O175" s="225"/>
      <c r="P175" s="226">
        <f>SUM(P176:P177)</f>
        <v>0</v>
      </c>
      <c r="Q175" s="225"/>
      <c r="R175" s="226">
        <f>SUM(R176:R177)</f>
        <v>0</v>
      </c>
      <c r="S175" s="225"/>
      <c r="T175" s="227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8" t="s">
        <v>81</v>
      </c>
      <c r="AT175" s="229" t="s">
        <v>72</v>
      </c>
      <c r="AU175" s="229" t="s">
        <v>81</v>
      </c>
      <c r="AY175" s="228" t="s">
        <v>129</v>
      </c>
      <c r="BK175" s="230">
        <f>SUM(BK176:BK177)</f>
        <v>0</v>
      </c>
    </row>
    <row r="176" spans="1:65" s="2" customFormat="1" ht="16.5" customHeight="1">
      <c r="A176" s="35"/>
      <c r="B176" s="36"/>
      <c r="C176" s="233" t="s">
        <v>308</v>
      </c>
      <c r="D176" s="233" t="s">
        <v>131</v>
      </c>
      <c r="E176" s="234" t="s">
        <v>806</v>
      </c>
      <c r="F176" s="235" t="s">
        <v>693</v>
      </c>
      <c r="G176" s="236" t="s">
        <v>694</v>
      </c>
      <c r="H176" s="237">
        <v>1</v>
      </c>
      <c r="I176" s="238"/>
      <c r="J176" s="239">
        <f>ROUND(I176*H176,2)</f>
        <v>0</v>
      </c>
      <c r="K176" s="240"/>
      <c r="L176" s="41"/>
      <c r="M176" s="241" t="s">
        <v>1</v>
      </c>
      <c r="N176" s="242" t="s">
        <v>38</v>
      </c>
      <c r="O176" s="8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5" t="s">
        <v>135</v>
      </c>
      <c r="AT176" s="245" t="s">
        <v>131</v>
      </c>
      <c r="AU176" s="245" t="s">
        <v>83</v>
      </c>
      <c r="AY176" s="14" t="s">
        <v>129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4" t="s">
        <v>81</v>
      </c>
      <c r="BK176" s="246">
        <f>ROUND(I176*H176,2)</f>
        <v>0</v>
      </c>
      <c r="BL176" s="14" t="s">
        <v>135</v>
      </c>
      <c r="BM176" s="245" t="s">
        <v>807</v>
      </c>
    </row>
    <row r="177" spans="1:65" s="2" customFormat="1" ht="21.75" customHeight="1">
      <c r="A177" s="35"/>
      <c r="B177" s="36"/>
      <c r="C177" s="233" t="s">
        <v>313</v>
      </c>
      <c r="D177" s="233" t="s">
        <v>131</v>
      </c>
      <c r="E177" s="234" t="s">
        <v>808</v>
      </c>
      <c r="F177" s="235" t="s">
        <v>697</v>
      </c>
      <c r="G177" s="236" t="s">
        <v>694</v>
      </c>
      <c r="H177" s="237">
        <v>1</v>
      </c>
      <c r="I177" s="238"/>
      <c r="J177" s="239">
        <f>ROUND(I177*H177,2)</f>
        <v>0</v>
      </c>
      <c r="K177" s="240"/>
      <c r="L177" s="41"/>
      <c r="M177" s="258" t="s">
        <v>1</v>
      </c>
      <c r="N177" s="259" t="s">
        <v>38</v>
      </c>
      <c r="O177" s="260"/>
      <c r="P177" s="261">
        <f>O177*H177</f>
        <v>0</v>
      </c>
      <c r="Q177" s="261">
        <v>0</v>
      </c>
      <c r="R177" s="261">
        <f>Q177*H177</f>
        <v>0</v>
      </c>
      <c r="S177" s="261">
        <v>0</v>
      </c>
      <c r="T177" s="26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5" t="s">
        <v>135</v>
      </c>
      <c r="AT177" s="245" t="s">
        <v>131</v>
      </c>
      <c r="AU177" s="245" t="s">
        <v>83</v>
      </c>
      <c r="AY177" s="14" t="s">
        <v>129</v>
      </c>
      <c r="BE177" s="246">
        <f>IF(N177="základní",J177,0)</f>
        <v>0</v>
      </c>
      <c r="BF177" s="246">
        <f>IF(N177="snížená",J177,0)</f>
        <v>0</v>
      </c>
      <c r="BG177" s="246">
        <f>IF(N177="zákl. přenesená",J177,0)</f>
        <v>0</v>
      </c>
      <c r="BH177" s="246">
        <f>IF(N177="sníž. přenesená",J177,0)</f>
        <v>0</v>
      </c>
      <c r="BI177" s="246">
        <f>IF(N177="nulová",J177,0)</f>
        <v>0</v>
      </c>
      <c r="BJ177" s="14" t="s">
        <v>81</v>
      </c>
      <c r="BK177" s="246">
        <f>ROUND(I177*H177,2)</f>
        <v>0</v>
      </c>
      <c r="BL177" s="14" t="s">
        <v>135</v>
      </c>
      <c r="BM177" s="245" t="s">
        <v>809</v>
      </c>
    </row>
    <row r="178" spans="1:31" s="2" customFormat="1" ht="6.95" customHeight="1">
      <c r="A178" s="35"/>
      <c r="B178" s="63"/>
      <c r="C178" s="64"/>
      <c r="D178" s="64"/>
      <c r="E178" s="64"/>
      <c r="F178" s="64"/>
      <c r="G178" s="64"/>
      <c r="H178" s="64"/>
      <c r="I178" s="180"/>
      <c r="J178" s="64"/>
      <c r="K178" s="64"/>
      <c r="L178" s="41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password="CC35" sheet="1" objects="1" scenarios="1" formatColumns="0" formatRows="0" autoFilter="0"/>
  <autoFilter ref="C123:K17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III/3287 Velký Osek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4.75" customHeight="1">
      <c r="A9" s="35"/>
      <c r="B9" s="41"/>
      <c r="C9" s="35"/>
      <c r="D9" s="35"/>
      <c r="E9" s="142" t="s">
        <v>810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7. 6. 2018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ROUND(J125,2)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ROUND((SUM(BE125:BE162)),2)</f>
        <v>0</v>
      </c>
      <c r="G33" s="35"/>
      <c r="H33" s="35"/>
      <c r="I33" s="159">
        <v>0.21</v>
      </c>
      <c r="J33" s="158">
        <f>ROUND(((SUM(BE125:BE162))*I33),2)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ROUND((SUM(BF125:BF162)),2)</f>
        <v>0</v>
      </c>
      <c r="G34" s="35"/>
      <c r="H34" s="35"/>
      <c r="I34" s="159">
        <v>0.15</v>
      </c>
      <c r="J34" s="158">
        <f>ROUND(((SUM(BF125:BF162))*I34),2)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ROUND((SUM(BG125:BG162)),2)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ROUND((SUM(BH125:BH162)),2)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ROUND((SUM(BI125:BI162)),2)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III/3287 Velký Osek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75" customHeight="1">
      <c r="A87" s="35"/>
      <c r="B87" s="36"/>
      <c r="C87" s="37"/>
      <c r="D87" s="37"/>
      <c r="E87" s="73" t="str">
        <f>E9</f>
        <v>SO 803 DK - SO 803 Dešťová kanalizace ETAPA 3 st. 0,470 - 0,924 km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7. 6. 2018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J125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J126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J127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597</v>
      </c>
      <c r="E99" s="200"/>
      <c r="F99" s="200"/>
      <c r="G99" s="200"/>
      <c r="H99" s="200"/>
      <c r="I99" s="201"/>
      <c r="J99" s="202">
        <f>J136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598</v>
      </c>
      <c r="E100" s="200"/>
      <c r="F100" s="200"/>
      <c r="G100" s="200"/>
      <c r="H100" s="200"/>
      <c r="I100" s="201"/>
      <c r="J100" s="202">
        <f>J138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599</v>
      </c>
      <c r="E101" s="200"/>
      <c r="F101" s="200"/>
      <c r="G101" s="200"/>
      <c r="H101" s="200"/>
      <c r="I101" s="201"/>
      <c r="J101" s="202">
        <f>J140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110</v>
      </c>
      <c r="E102" s="200"/>
      <c r="F102" s="200"/>
      <c r="G102" s="200"/>
      <c r="H102" s="200"/>
      <c r="I102" s="201"/>
      <c r="J102" s="202">
        <f>J155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7"/>
      <c r="C103" s="198"/>
      <c r="D103" s="199" t="s">
        <v>811</v>
      </c>
      <c r="E103" s="200"/>
      <c r="F103" s="200"/>
      <c r="G103" s="200"/>
      <c r="H103" s="200"/>
      <c r="I103" s="201"/>
      <c r="J103" s="202">
        <f>J156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600</v>
      </c>
      <c r="E104" s="200"/>
      <c r="F104" s="200"/>
      <c r="G104" s="200"/>
      <c r="H104" s="200"/>
      <c r="I104" s="201"/>
      <c r="J104" s="202">
        <f>J158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601</v>
      </c>
      <c r="E105" s="200"/>
      <c r="F105" s="200"/>
      <c r="G105" s="200"/>
      <c r="H105" s="200"/>
      <c r="I105" s="201"/>
      <c r="J105" s="202">
        <f>J160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63"/>
      <c r="C107" s="64"/>
      <c r="D107" s="64"/>
      <c r="E107" s="64"/>
      <c r="F107" s="64"/>
      <c r="G107" s="64"/>
      <c r="H107" s="64"/>
      <c r="I107" s="180"/>
      <c r="J107" s="64"/>
      <c r="K107" s="64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pans="1:31" s="2" customFormat="1" ht="6.95" customHeight="1">
      <c r="A111" s="35"/>
      <c r="B111" s="65"/>
      <c r="C111" s="66"/>
      <c r="D111" s="66"/>
      <c r="E111" s="66"/>
      <c r="F111" s="66"/>
      <c r="G111" s="66"/>
      <c r="H111" s="66"/>
      <c r="I111" s="183"/>
      <c r="J111" s="66"/>
      <c r="K111" s="66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0" t="s">
        <v>114</v>
      </c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16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184" t="str">
        <f>E7</f>
        <v>III/3287 Velký Osek</v>
      </c>
      <c r="F115" s="29"/>
      <c r="G115" s="29"/>
      <c r="H115" s="29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100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75" customHeight="1">
      <c r="A117" s="35"/>
      <c r="B117" s="36"/>
      <c r="C117" s="37"/>
      <c r="D117" s="37"/>
      <c r="E117" s="73" t="str">
        <f>E9</f>
        <v>SO 803 DK - SO 803 Dešťová kanalizace ETAPA 3 st. 0,470 - 0,924 km</v>
      </c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20</v>
      </c>
      <c r="D119" s="37"/>
      <c r="E119" s="37"/>
      <c r="F119" s="24" t="str">
        <f>F12</f>
        <v xml:space="preserve"> </v>
      </c>
      <c r="G119" s="37"/>
      <c r="H119" s="37"/>
      <c r="I119" s="144" t="s">
        <v>22</v>
      </c>
      <c r="J119" s="76" t="str">
        <f>IF(J12="","",J12)</f>
        <v>7. 6. 2018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24</v>
      </c>
      <c r="D121" s="37"/>
      <c r="E121" s="37"/>
      <c r="F121" s="24" t="str">
        <f>E15</f>
        <v xml:space="preserve"> </v>
      </c>
      <c r="G121" s="37"/>
      <c r="H121" s="37"/>
      <c r="I121" s="144" t="s">
        <v>29</v>
      </c>
      <c r="J121" s="33" t="str">
        <f>E21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27</v>
      </c>
      <c r="D122" s="37"/>
      <c r="E122" s="37"/>
      <c r="F122" s="24" t="str">
        <f>IF(E18="","",E18)</f>
        <v>Vyplň údaj</v>
      </c>
      <c r="G122" s="37"/>
      <c r="H122" s="37"/>
      <c r="I122" s="144" t="s">
        <v>31</v>
      </c>
      <c r="J122" s="33" t="str">
        <f>E24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" customHeight="1">
      <c r="A123" s="35"/>
      <c r="B123" s="36"/>
      <c r="C123" s="37"/>
      <c r="D123" s="37"/>
      <c r="E123" s="37"/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1" customFormat="1" ht="29.25" customHeight="1">
      <c r="A124" s="204"/>
      <c r="B124" s="205"/>
      <c r="C124" s="206" t="s">
        <v>115</v>
      </c>
      <c r="D124" s="207" t="s">
        <v>58</v>
      </c>
      <c r="E124" s="207" t="s">
        <v>54</v>
      </c>
      <c r="F124" s="207" t="s">
        <v>55</v>
      </c>
      <c r="G124" s="207" t="s">
        <v>116</v>
      </c>
      <c r="H124" s="207" t="s">
        <v>117</v>
      </c>
      <c r="I124" s="208" t="s">
        <v>118</v>
      </c>
      <c r="J124" s="209" t="s">
        <v>104</v>
      </c>
      <c r="K124" s="210" t="s">
        <v>119</v>
      </c>
      <c r="L124" s="211"/>
      <c r="M124" s="97" t="s">
        <v>1</v>
      </c>
      <c r="N124" s="98" t="s">
        <v>37</v>
      </c>
      <c r="O124" s="98" t="s">
        <v>120</v>
      </c>
      <c r="P124" s="98" t="s">
        <v>121</v>
      </c>
      <c r="Q124" s="98" t="s">
        <v>122</v>
      </c>
      <c r="R124" s="98" t="s">
        <v>123</v>
      </c>
      <c r="S124" s="98" t="s">
        <v>124</v>
      </c>
      <c r="T124" s="99" t="s">
        <v>125</v>
      </c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</row>
    <row r="125" spans="1:63" s="2" customFormat="1" ht="22.8" customHeight="1">
      <c r="A125" s="35"/>
      <c r="B125" s="36"/>
      <c r="C125" s="104" t="s">
        <v>126</v>
      </c>
      <c r="D125" s="37"/>
      <c r="E125" s="37"/>
      <c r="F125" s="37"/>
      <c r="G125" s="37"/>
      <c r="H125" s="37"/>
      <c r="I125" s="141"/>
      <c r="J125" s="212">
        <f>BK125</f>
        <v>0</v>
      </c>
      <c r="K125" s="37"/>
      <c r="L125" s="41"/>
      <c r="M125" s="100"/>
      <c r="N125" s="213"/>
      <c r="O125" s="101"/>
      <c r="P125" s="214">
        <f>P126</f>
        <v>0</v>
      </c>
      <c r="Q125" s="101"/>
      <c r="R125" s="214">
        <f>R126</f>
        <v>0</v>
      </c>
      <c r="S125" s="101"/>
      <c r="T125" s="215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72</v>
      </c>
      <c r="AU125" s="14" t="s">
        <v>106</v>
      </c>
      <c r="BK125" s="216">
        <f>BK126</f>
        <v>0</v>
      </c>
    </row>
    <row r="126" spans="1:63" s="12" customFormat="1" ht="25.9" customHeight="1">
      <c r="A126" s="12"/>
      <c r="B126" s="217"/>
      <c r="C126" s="218"/>
      <c r="D126" s="219" t="s">
        <v>72</v>
      </c>
      <c r="E126" s="220" t="s">
        <v>127</v>
      </c>
      <c r="F126" s="220" t="s">
        <v>128</v>
      </c>
      <c r="G126" s="218"/>
      <c r="H126" s="218"/>
      <c r="I126" s="221"/>
      <c r="J126" s="222">
        <f>BK126</f>
        <v>0</v>
      </c>
      <c r="K126" s="218"/>
      <c r="L126" s="223"/>
      <c r="M126" s="224"/>
      <c r="N126" s="225"/>
      <c r="O126" s="225"/>
      <c r="P126" s="226">
        <f>P127+P136+P138+P140+P155+P158+P160</f>
        <v>0</v>
      </c>
      <c r="Q126" s="225"/>
      <c r="R126" s="226">
        <f>R127+R136+R138+R140+R155+R158+R160</f>
        <v>0</v>
      </c>
      <c r="S126" s="225"/>
      <c r="T126" s="227">
        <f>T127+T136+T138+T140+T155+T158+T160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8" t="s">
        <v>81</v>
      </c>
      <c r="AT126" s="229" t="s">
        <v>72</v>
      </c>
      <c r="AU126" s="229" t="s">
        <v>73</v>
      </c>
      <c r="AY126" s="228" t="s">
        <v>129</v>
      </c>
      <c r="BK126" s="230">
        <f>BK127+BK136+BK138+BK140+BK155+BK158+BK160</f>
        <v>0</v>
      </c>
    </row>
    <row r="127" spans="1:63" s="12" customFormat="1" ht="22.8" customHeight="1">
      <c r="A127" s="12"/>
      <c r="B127" s="217"/>
      <c r="C127" s="218"/>
      <c r="D127" s="219" t="s">
        <v>72</v>
      </c>
      <c r="E127" s="231" t="s">
        <v>81</v>
      </c>
      <c r="F127" s="231" t="s">
        <v>130</v>
      </c>
      <c r="G127" s="218"/>
      <c r="H127" s="218"/>
      <c r="I127" s="221"/>
      <c r="J127" s="232">
        <f>BK127</f>
        <v>0</v>
      </c>
      <c r="K127" s="218"/>
      <c r="L127" s="223"/>
      <c r="M127" s="224"/>
      <c r="N127" s="225"/>
      <c r="O127" s="225"/>
      <c r="P127" s="226">
        <f>SUM(P128:P135)</f>
        <v>0</v>
      </c>
      <c r="Q127" s="225"/>
      <c r="R127" s="226">
        <f>SUM(R128:R135)</f>
        <v>0</v>
      </c>
      <c r="S127" s="225"/>
      <c r="T127" s="227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8" t="s">
        <v>81</v>
      </c>
      <c r="AT127" s="229" t="s">
        <v>72</v>
      </c>
      <c r="AU127" s="229" t="s">
        <v>81</v>
      </c>
      <c r="AY127" s="228" t="s">
        <v>129</v>
      </c>
      <c r="BK127" s="230">
        <f>SUM(BK128:BK135)</f>
        <v>0</v>
      </c>
    </row>
    <row r="128" spans="1:65" s="2" customFormat="1" ht="21.75" customHeight="1">
      <c r="A128" s="35"/>
      <c r="B128" s="36"/>
      <c r="C128" s="233" t="s">
        <v>81</v>
      </c>
      <c r="D128" s="233" t="s">
        <v>131</v>
      </c>
      <c r="E128" s="234" t="s">
        <v>812</v>
      </c>
      <c r="F128" s="235" t="s">
        <v>603</v>
      </c>
      <c r="G128" s="236" t="s">
        <v>146</v>
      </c>
      <c r="H128" s="237">
        <v>5</v>
      </c>
      <c r="I128" s="238"/>
      <c r="J128" s="239">
        <f>ROUND(I128*H128,2)</f>
        <v>0</v>
      </c>
      <c r="K128" s="240"/>
      <c r="L128" s="41"/>
      <c r="M128" s="241" t="s">
        <v>1</v>
      </c>
      <c r="N128" s="242" t="s">
        <v>38</v>
      </c>
      <c r="O128" s="88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45" t="s">
        <v>135</v>
      </c>
      <c r="AT128" s="245" t="s">
        <v>131</v>
      </c>
      <c r="AU128" s="245" t="s">
        <v>83</v>
      </c>
      <c r="AY128" s="14" t="s">
        <v>129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4" t="s">
        <v>81</v>
      </c>
      <c r="BK128" s="246">
        <f>ROUND(I128*H128,2)</f>
        <v>0</v>
      </c>
      <c r="BL128" s="14" t="s">
        <v>135</v>
      </c>
      <c r="BM128" s="245" t="s">
        <v>813</v>
      </c>
    </row>
    <row r="129" spans="1:65" s="2" customFormat="1" ht="21.75" customHeight="1">
      <c r="A129" s="35"/>
      <c r="B129" s="36"/>
      <c r="C129" s="233" t="s">
        <v>83</v>
      </c>
      <c r="D129" s="233" t="s">
        <v>131</v>
      </c>
      <c r="E129" s="234" t="s">
        <v>814</v>
      </c>
      <c r="F129" s="235" t="s">
        <v>612</v>
      </c>
      <c r="G129" s="236" t="s">
        <v>384</v>
      </c>
      <c r="H129" s="237">
        <v>160</v>
      </c>
      <c r="I129" s="238"/>
      <c r="J129" s="239">
        <f>ROUND(I129*H129,2)</f>
        <v>0</v>
      </c>
      <c r="K129" s="240"/>
      <c r="L129" s="41"/>
      <c r="M129" s="241" t="s">
        <v>1</v>
      </c>
      <c r="N129" s="242" t="s">
        <v>38</v>
      </c>
      <c r="O129" s="8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5" t="s">
        <v>135</v>
      </c>
      <c r="AT129" s="245" t="s">
        <v>131</v>
      </c>
      <c r="AU129" s="245" t="s">
        <v>83</v>
      </c>
      <c r="AY129" s="14" t="s">
        <v>129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4" t="s">
        <v>81</v>
      </c>
      <c r="BK129" s="246">
        <f>ROUND(I129*H129,2)</f>
        <v>0</v>
      </c>
      <c r="BL129" s="14" t="s">
        <v>135</v>
      </c>
      <c r="BM129" s="245" t="s">
        <v>815</v>
      </c>
    </row>
    <row r="130" spans="1:65" s="2" customFormat="1" ht="16.5" customHeight="1">
      <c r="A130" s="35"/>
      <c r="B130" s="36"/>
      <c r="C130" s="233" t="s">
        <v>140</v>
      </c>
      <c r="D130" s="233" t="s">
        <v>131</v>
      </c>
      <c r="E130" s="234" t="s">
        <v>816</v>
      </c>
      <c r="F130" s="235" t="s">
        <v>615</v>
      </c>
      <c r="G130" s="236" t="s">
        <v>384</v>
      </c>
      <c r="H130" s="237">
        <v>30</v>
      </c>
      <c r="I130" s="238"/>
      <c r="J130" s="239">
        <f>ROUND(I130*H130,2)</f>
        <v>0</v>
      </c>
      <c r="K130" s="240"/>
      <c r="L130" s="41"/>
      <c r="M130" s="241" t="s">
        <v>1</v>
      </c>
      <c r="N130" s="242" t="s">
        <v>38</v>
      </c>
      <c r="O130" s="8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5" t="s">
        <v>135</v>
      </c>
      <c r="AT130" s="245" t="s">
        <v>131</v>
      </c>
      <c r="AU130" s="245" t="s">
        <v>83</v>
      </c>
      <c r="AY130" s="14" t="s">
        <v>129</v>
      </c>
      <c r="BE130" s="246">
        <f>IF(N130="základní",J130,0)</f>
        <v>0</v>
      </c>
      <c r="BF130" s="246">
        <f>IF(N130="snížená",J130,0)</f>
        <v>0</v>
      </c>
      <c r="BG130" s="246">
        <f>IF(N130="zákl. přenesená",J130,0)</f>
        <v>0</v>
      </c>
      <c r="BH130" s="246">
        <f>IF(N130="sníž. přenesená",J130,0)</f>
        <v>0</v>
      </c>
      <c r="BI130" s="246">
        <f>IF(N130="nulová",J130,0)</f>
        <v>0</v>
      </c>
      <c r="BJ130" s="14" t="s">
        <v>81</v>
      </c>
      <c r="BK130" s="246">
        <f>ROUND(I130*H130,2)</f>
        <v>0</v>
      </c>
      <c r="BL130" s="14" t="s">
        <v>135</v>
      </c>
      <c r="BM130" s="245" t="s">
        <v>817</v>
      </c>
    </row>
    <row r="131" spans="1:65" s="2" customFormat="1" ht="16.5" customHeight="1">
      <c r="A131" s="35"/>
      <c r="B131" s="36"/>
      <c r="C131" s="233" t="s">
        <v>135</v>
      </c>
      <c r="D131" s="233" t="s">
        <v>131</v>
      </c>
      <c r="E131" s="234" t="s">
        <v>818</v>
      </c>
      <c r="F131" s="235" t="s">
        <v>618</v>
      </c>
      <c r="G131" s="236" t="s">
        <v>384</v>
      </c>
      <c r="H131" s="237">
        <v>30</v>
      </c>
      <c r="I131" s="238"/>
      <c r="J131" s="239">
        <f>ROUND(I131*H131,2)</f>
        <v>0</v>
      </c>
      <c r="K131" s="240"/>
      <c r="L131" s="41"/>
      <c r="M131" s="241" t="s">
        <v>1</v>
      </c>
      <c r="N131" s="242" t="s">
        <v>38</v>
      </c>
      <c r="O131" s="88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5" t="s">
        <v>135</v>
      </c>
      <c r="AT131" s="245" t="s">
        <v>131</v>
      </c>
      <c r="AU131" s="245" t="s">
        <v>83</v>
      </c>
      <c r="AY131" s="14" t="s">
        <v>129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4" t="s">
        <v>81</v>
      </c>
      <c r="BK131" s="246">
        <f>ROUND(I131*H131,2)</f>
        <v>0</v>
      </c>
      <c r="BL131" s="14" t="s">
        <v>135</v>
      </c>
      <c r="BM131" s="245" t="s">
        <v>819</v>
      </c>
    </row>
    <row r="132" spans="1:65" s="2" customFormat="1" ht="16.5" customHeight="1">
      <c r="A132" s="35"/>
      <c r="B132" s="36"/>
      <c r="C132" s="233" t="s">
        <v>148</v>
      </c>
      <c r="D132" s="233" t="s">
        <v>131</v>
      </c>
      <c r="E132" s="234" t="s">
        <v>820</v>
      </c>
      <c r="F132" s="235" t="s">
        <v>821</v>
      </c>
      <c r="G132" s="236" t="s">
        <v>384</v>
      </c>
      <c r="H132" s="237">
        <v>100</v>
      </c>
      <c r="I132" s="238"/>
      <c r="J132" s="239">
        <f>ROUND(I132*H132,2)</f>
        <v>0</v>
      </c>
      <c r="K132" s="240"/>
      <c r="L132" s="41"/>
      <c r="M132" s="241" t="s">
        <v>1</v>
      </c>
      <c r="N132" s="242" t="s">
        <v>38</v>
      </c>
      <c r="O132" s="8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5" t="s">
        <v>135</v>
      </c>
      <c r="AT132" s="245" t="s">
        <v>131</v>
      </c>
      <c r="AU132" s="245" t="s">
        <v>83</v>
      </c>
      <c r="AY132" s="14" t="s">
        <v>129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4" t="s">
        <v>81</v>
      </c>
      <c r="BK132" s="246">
        <f>ROUND(I132*H132,2)</f>
        <v>0</v>
      </c>
      <c r="BL132" s="14" t="s">
        <v>135</v>
      </c>
      <c r="BM132" s="245" t="s">
        <v>822</v>
      </c>
    </row>
    <row r="133" spans="1:65" s="2" customFormat="1" ht="16.5" customHeight="1">
      <c r="A133" s="35"/>
      <c r="B133" s="36"/>
      <c r="C133" s="233" t="s">
        <v>153</v>
      </c>
      <c r="D133" s="233" t="s">
        <v>131</v>
      </c>
      <c r="E133" s="234" t="s">
        <v>823</v>
      </c>
      <c r="F133" s="235" t="s">
        <v>621</v>
      </c>
      <c r="G133" s="236" t="s">
        <v>384</v>
      </c>
      <c r="H133" s="237">
        <v>50</v>
      </c>
      <c r="I133" s="238"/>
      <c r="J133" s="239">
        <f>ROUND(I133*H133,2)</f>
        <v>0</v>
      </c>
      <c r="K133" s="240"/>
      <c r="L133" s="41"/>
      <c r="M133" s="241" t="s">
        <v>1</v>
      </c>
      <c r="N133" s="242" t="s">
        <v>38</v>
      </c>
      <c r="O133" s="8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5" t="s">
        <v>135</v>
      </c>
      <c r="AT133" s="245" t="s">
        <v>131</v>
      </c>
      <c r="AU133" s="245" t="s">
        <v>83</v>
      </c>
      <c r="AY133" s="14" t="s">
        <v>129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4" t="s">
        <v>81</v>
      </c>
      <c r="BK133" s="246">
        <f>ROUND(I133*H133,2)</f>
        <v>0</v>
      </c>
      <c r="BL133" s="14" t="s">
        <v>135</v>
      </c>
      <c r="BM133" s="245" t="s">
        <v>824</v>
      </c>
    </row>
    <row r="134" spans="1:65" s="2" customFormat="1" ht="21.75" customHeight="1">
      <c r="A134" s="35"/>
      <c r="B134" s="36"/>
      <c r="C134" s="233" t="s">
        <v>157</v>
      </c>
      <c r="D134" s="233" t="s">
        <v>131</v>
      </c>
      <c r="E134" s="234" t="s">
        <v>825</v>
      </c>
      <c r="F134" s="235" t="s">
        <v>715</v>
      </c>
      <c r="G134" s="236" t="s">
        <v>384</v>
      </c>
      <c r="H134" s="237">
        <v>160</v>
      </c>
      <c r="I134" s="238"/>
      <c r="J134" s="239">
        <f>ROUND(I134*H134,2)</f>
        <v>0</v>
      </c>
      <c r="K134" s="240"/>
      <c r="L134" s="41"/>
      <c r="M134" s="241" t="s">
        <v>1</v>
      </c>
      <c r="N134" s="242" t="s">
        <v>38</v>
      </c>
      <c r="O134" s="88"/>
      <c r="P134" s="243">
        <f>O134*H134</f>
        <v>0</v>
      </c>
      <c r="Q134" s="243">
        <v>0</v>
      </c>
      <c r="R134" s="243">
        <f>Q134*H134</f>
        <v>0</v>
      </c>
      <c r="S134" s="243">
        <v>0</v>
      </c>
      <c r="T134" s="24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5" t="s">
        <v>135</v>
      </c>
      <c r="AT134" s="245" t="s">
        <v>131</v>
      </c>
      <c r="AU134" s="245" t="s">
        <v>83</v>
      </c>
      <c r="AY134" s="14" t="s">
        <v>129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4" t="s">
        <v>81</v>
      </c>
      <c r="BK134" s="246">
        <f>ROUND(I134*H134,2)</f>
        <v>0</v>
      </c>
      <c r="BL134" s="14" t="s">
        <v>135</v>
      </c>
      <c r="BM134" s="245" t="s">
        <v>826</v>
      </c>
    </row>
    <row r="135" spans="1:65" s="2" customFormat="1" ht="16.5" customHeight="1">
      <c r="A135" s="35"/>
      <c r="B135" s="36"/>
      <c r="C135" s="233" t="s">
        <v>161</v>
      </c>
      <c r="D135" s="233" t="s">
        <v>131</v>
      </c>
      <c r="E135" s="234" t="s">
        <v>827</v>
      </c>
      <c r="F135" s="235" t="s">
        <v>718</v>
      </c>
      <c r="G135" s="236" t="s">
        <v>384</v>
      </c>
      <c r="H135" s="237">
        <v>100</v>
      </c>
      <c r="I135" s="238"/>
      <c r="J135" s="239">
        <f>ROUND(I135*H135,2)</f>
        <v>0</v>
      </c>
      <c r="K135" s="240"/>
      <c r="L135" s="41"/>
      <c r="M135" s="241" t="s">
        <v>1</v>
      </c>
      <c r="N135" s="242" t="s">
        <v>38</v>
      </c>
      <c r="O135" s="8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5" t="s">
        <v>135</v>
      </c>
      <c r="AT135" s="245" t="s">
        <v>131</v>
      </c>
      <c r="AU135" s="245" t="s">
        <v>83</v>
      </c>
      <c r="AY135" s="14" t="s">
        <v>129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4" t="s">
        <v>81</v>
      </c>
      <c r="BK135" s="246">
        <f>ROUND(I135*H135,2)</f>
        <v>0</v>
      </c>
      <c r="BL135" s="14" t="s">
        <v>135</v>
      </c>
      <c r="BM135" s="245" t="s">
        <v>828</v>
      </c>
    </row>
    <row r="136" spans="1:63" s="12" customFormat="1" ht="22.8" customHeight="1">
      <c r="A136" s="12"/>
      <c r="B136" s="217"/>
      <c r="C136" s="218"/>
      <c r="D136" s="219" t="s">
        <v>72</v>
      </c>
      <c r="E136" s="231" t="s">
        <v>140</v>
      </c>
      <c r="F136" s="231" t="s">
        <v>623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P137</f>
        <v>0</v>
      </c>
      <c r="Q136" s="225"/>
      <c r="R136" s="226">
        <f>R137</f>
        <v>0</v>
      </c>
      <c r="S136" s="225"/>
      <c r="T136" s="227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81</v>
      </c>
      <c r="AT136" s="229" t="s">
        <v>72</v>
      </c>
      <c r="AU136" s="229" t="s">
        <v>81</v>
      </c>
      <c r="AY136" s="228" t="s">
        <v>129</v>
      </c>
      <c r="BK136" s="230">
        <f>BK137</f>
        <v>0</v>
      </c>
    </row>
    <row r="137" spans="1:65" s="2" customFormat="1" ht="16.5" customHeight="1">
      <c r="A137" s="35"/>
      <c r="B137" s="36"/>
      <c r="C137" s="233" t="s">
        <v>165</v>
      </c>
      <c r="D137" s="233" t="s">
        <v>131</v>
      </c>
      <c r="E137" s="234" t="s">
        <v>829</v>
      </c>
      <c r="F137" s="235" t="s">
        <v>625</v>
      </c>
      <c r="G137" s="236" t="s">
        <v>146</v>
      </c>
      <c r="H137" s="237">
        <v>50</v>
      </c>
      <c r="I137" s="238"/>
      <c r="J137" s="239">
        <f>ROUND(I137*H137,2)</f>
        <v>0</v>
      </c>
      <c r="K137" s="240"/>
      <c r="L137" s="41"/>
      <c r="M137" s="241" t="s">
        <v>1</v>
      </c>
      <c r="N137" s="242" t="s">
        <v>38</v>
      </c>
      <c r="O137" s="88"/>
      <c r="P137" s="243">
        <f>O137*H137</f>
        <v>0</v>
      </c>
      <c r="Q137" s="243">
        <v>0</v>
      </c>
      <c r="R137" s="243">
        <f>Q137*H137</f>
        <v>0</v>
      </c>
      <c r="S137" s="243">
        <v>0</v>
      </c>
      <c r="T137" s="24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5" t="s">
        <v>135</v>
      </c>
      <c r="AT137" s="245" t="s">
        <v>131</v>
      </c>
      <c r="AU137" s="245" t="s">
        <v>83</v>
      </c>
      <c r="AY137" s="14" t="s">
        <v>129</v>
      </c>
      <c r="BE137" s="246">
        <f>IF(N137="základní",J137,0)</f>
        <v>0</v>
      </c>
      <c r="BF137" s="246">
        <f>IF(N137="snížená",J137,0)</f>
        <v>0</v>
      </c>
      <c r="BG137" s="246">
        <f>IF(N137="zákl. přenesená",J137,0)</f>
        <v>0</v>
      </c>
      <c r="BH137" s="246">
        <f>IF(N137="sníž. přenesená",J137,0)</f>
        <v>0</v>
      </c>
      <c r="BI137" s="246">
        <f>IF(N137="nulová",J137,0)</f>
        <v>0</v>
      </c>
      <c r="BJ137" s="14" t="s">
        <v>81</v>
      </c>
      <c r="BK137" s="246">
        <f>ROUND(I137*H137,2)</f>
        <v>0</v>
      </c>
      <c r="BL137" s="14" t="s">
        <v>135</v>
      </c>
      <c r="BM137" s="245" t="s">
        <v>830</v>
      </c>
    </row>
    <row r="138" spans="1:63" s="12" customFormat="1" ht="22.8" customHeight="1">
      <c r="A138" s="12"/>
      <c r="B138" s="217"/>
      <c r="C138" s="218"/>
      <c r="D138" s="219" t="s">
        <v>72</v>
      </c>
      <c r="E138" s="231" t="s">
        <v>135</v>
      </c>
      <c r="F138" s="231" t="s">
        <v>627</v>
      </c>
      <c r="G138" s="218"/>
      <c r="H138" s="218"/>
      <c r="I138" s="221"/>
      <c r="J138" s="232">
        <f>BK138</f>
        <v>0</v>
      </c>
      <c r="K138" s="218"/>
      <c r="L138" s="223"/>
      <c r="M138" s="224"/>
      <c r="N138" s="225"/>
      <c r="O138" s="225"/>
      <c r="P138" s="226">
        <f>P139</f>
        <v>0</v>
      </c>
      <c r="Q138" s="225"/>
      <c r="R138" s="226">
        <f>R139</f>
        <v>0</v>
      </c>
      <c r="S138" s="225"/>
      <c r="T138" s="227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8" t="s">
        <v>81</v>
      </c>
      <c r="AT138" s="229" t="s">
        <v>72</v>
      </c>
      <c r="AU138" s="229" t="s">
        <v>81</v>
      </c>
      <c r="AY138" s="228" t="s">
        <v>129</v>
      </c>
      <c r="BK138" s="230">
        <f>BK139</f>
        <v>0</v>
      </c>
    </row>
    <row r="139" spans="1:65" s="2" customFormat="1" ht="16.5" customHeight="1">
      <c r="A139" s="35"/>
      <c r="B139" s="36"/>
      <c r="C139" s="233" t="s">
        <v>169</v>
      </c>
      <c r="D139" s="233" t="s">
        <v>131</v>
      </c>
      <c r="E139" s="234" t="s">
        <v>831</v>
      </c>
      <c r="F139" s="235" t="s">
        <v>629</v>
      </c>
      <c r="G139" s="236" t="s">
        <v>384</v>
      </c>
      <c r="H139" s="237">
        <v>20</v>
      </c>
      <c r="I139" s="238"/>
      <c r="J139" s="239">
        <f>ROUND(I139*H139,2)</f>
        <v>0</v>
      </c>
      <c r="K139" s="240"/>
      <c r="L139" s="41"/>
      <c r="M139" s="241" t="s">
        <v>1</v>
      </c>
      <c r="N139" s="242" t="s">
        <v>38</v>
      </c>
      <c r="O139" s="8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5" t="s">
        <v>135</v>
      </c>
      <c r="AT139" s="245" t="s">
        <v>131</v>
      </c>
      <c r="AU139" s="245" t="s">
        <v>83</v>
      </c>
      <c r="AY139" s="14" t="s">
        <v>129</v>
      </c>
      <c r="BE139" s="246">
        <f>IF(N139="základní",J139,0)</f>
        <v>0</v>
      </c>
      <c r="BF139" s="246">
        <f>IF(N139="snížená",J139,0)</f>
        <v>0</v>
      </c>
      <c r="BG139" s="246">
        <f>IF(N139="zákl. přenesená",J139,0)</f>
        <v>0</v>
      </c>
      <c r="BH139" s="246">
        <f>IF(N139="sníž. přenesená",J139,0)</f>
        <v>0</v>
      </c>
      <c r="BI139" s="246">
        <f>IF(N139="nulová",J139,0)</f>
        <v>0</v>
      </c>
      <c r="BJ139" s="14" t="s">
        <v>81</v>
      </c>
      <c r="BK139" s="246">
        <f>ROUND(I139*H139,2)</f>
        <v>0</v>
      </c>
      <c r="BL139" s="14" t="s">
        <v>135</v>
      </c>
      <c r="BM139" s="245" t="s">
        <v>832</v>
      </c>
    </row>
    <row r="140" spans="1:63" s="12" customFormat="1" ht="22.8" customHeight="1">
      <c r="A140" s="12"/>
      <c r="B140" s="217"/>
      <c r="C140" s="218"/>
      <c r="D140" s="219" t="s">
        <v>72</v>
      </c>
      <c r="E140" s="231" t="s">
        <v>161</v>
      </c>
      <c r="F140" s="231" t="s">
        <v>631</v>
      </c>
      <c r="G140" s="218"/>
      <c r="H140" s="218"/>
      <c r="I140" s="221"/>
      <c r="J140" s="232">
        <f>BK140</f>
        <v>0</v>
      </c>
      <c r="K140" s="218"/>
      <c r="L140" s="223"/>
      <c r="M140" s="224"/>
      <c r="N140" s="225"/>
      <c r="O140" s="225"/>
      <c r="P140" s="226">
        <f>SUM(P141:P154)</f>
        <v>0</v>
      </c>
      <c r="Q140" s="225"/>
      <c r="R140" s="226">
        <f>SUM(R141:R154)</f>
        <v>0</v>
      </c>
      <c r="S140" s="225"/>
      <c r="T140" s="227">
        <f>SUM(T141:T154)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8" t="s">
        <v>81</v>
      </c>
      <c r="AT140" s="229" t="s">
        <v>72</v>
      </c>
      <c r="AU140" s="229" t="s">
        <v>81</v>
      </c>
      <c r="AY140" s="228" t="s">
        <v>129</v>
      </c>
      <c r="BK140" s="230">
        <f>SUM(BK141:BK154)</f>
        <v>0</v>
      </c>
    </row>
    <row r="141" spans="1:65" s="2" customFormat="1" ht="16.5" customHeight="1">
      <c r="A141" s="35"/>
      <c r="B141" s="36"/>
      <c r="C141" s="233" t="s">
        <v>173</v>
      </c>
      <c r="D141" s="233" t="s">
        <v>131</v>
      </c>
      <c r="E141" s="234" t="s">
        <v>833</v>
      </c>
      <c r="F141" s="235" t="s">
        <v>633</v>
      </c>
      <c r="G141" s="236" t="s">
        <v>146</v>
      </c>
      <c r="H141" s="237">
        <v>60</v>
      </c>
      <c r="I141" s="238"/>
      <c r="J141" s="239">
        <f>ROUND(I141*H141,2)</f>
        <v>0</v>
      </c>
      <c r="K141" s="240"/>
      <c r="L141" s="41"/>
      <c r="M141" s="241" t="s">
        <v>1</v>
      </c>
      <c r="N141" s="242" t="s">
        <v>38</v>
      </c>
      <c r="O141" s="8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5" t="s">
        <v>135</v>
      </c>
      <c r="AT141" s="245" t="s">
        <v>131</v>
      </c>
      <c r="AU141" s="245" t="s">
        <v>83</v>
      </c>
      <c r="AY141" s="14" t="s">
        <v>129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4" t="s">
        <v>81</v>
      </c>
      <c r="BK141" s="246">
        <f>ROUND(I141*H141,2)</f>
        <v>0</v>
      </c>
      <c r="BL141" s="14" t="s">
        <v>135</v>
      </c>
      <c r="BM141" s="245" t="s">
        <v>834</v>
      </c>
    </row>
    <row r="142" spans="1:65" s="2" customFormat="1" ht="16.5" customHeight="1">
      <c r="A142" s="35"/>
      <c r="B142" s="36"/>
      <c r="C142" s="247" t="s">
        <v>177</v>
      </c>
      <c r="D142" s="247" t="s">
        <v>230</v>
      </c>
      <c r="E142" s="248" t="s">
        <v>635</v>
      </c>
      <c r="F142" s="249" t="s">
        <v>636</v>
      </c>
      <c r="G142" s="250" t="s">
        <v>146</v>
      </c>
      <c r="H142" s="251">
        <v>60</v>
      </c>
      <c r="I142" s="252"/>
      <c r="J142" s="253">
        <f>ROUND(I142*H142,2)</f>
        <v>0</v>
      </c>
      <c r="K142" s="254"/>
      <c r="L142" s="255"/>
      <c r="M142" s="256" t="s">
        <v>1</v>
      </c>
      <c r="N142" s="257" t="s">
        <v>38</v>
      </c>
      <c r="O142" s="8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5" t="s">
        <v>161</v>
      </c>
      <c r="AT142" s="245" t="s">
        <v>230</v>
      </c>
      <c r="AU142" s="245" t="s">
        <v>83</v>
      </c>
      <c r="AY142" s="14" t="s">
        <v>129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4" t="s">
        <v>81</v>
      </c>
      <c r="BK142" s="246">
        <f>ROUND(I142*H142,2)</f>
        <v>0</v>
      </c>
      <c r="BL142" s="14" t="s">
        <v>135</v>
      </c>
      <c r="BM142" s="245" t="s">
        <v>835</v>
      </c>
    </row>
    <row r="143" spans="1:65" s="2" customFormat="1" ht="16.5" customHeight="1">
      <c r="A143" s="35"/>
      <c r="B143" s="36"/>
      <c r="C143" s="233" t="s">
        <v>181</v>
      </c>
      <c r="D143" s="233" t="s">
        <v>131</v>
      </c>
      <c r="E143" s="234" t="s">
        <v>836</v>
      </c>
      <c r="F143" s="235" t="s">
        <v>645</v>
      </c>
      <c r="G143" s="236" t="s">
        <v>146</v>
      </c>
      <c r="H143" s="237">
        <v>140</v>
      </c>
      <c r="I143" s="238"/>
      <c r="J143" s="239">
        <f>ROUND(I143*H143,2)</f>
        <v>0</v>
      </c>
      <c r="K143" s="240"/>
      <c r="L143" s="41"/>
      <c r="M143" s="241" t="s">
        <v>1</v>
      </c>
      <c r="N143" s="242" t="s">
        <v>38</v>
      </c>
      <c r="O143" s="8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5" t="s">
        <v>135</v>
      </c>
      <c r="AT143" s="245" t="s">
        <v>131</v>
      </c>
      <c r="AU143" s="245" t="s">
        <v>83</v>
      </c>
      <c r="AY143" s="14" t="s">
        <v>129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4" t="s">
        <v>81</v>
      </c>
      <c r="BK143" s="246">
        <f>ROUND(I143*H143,2)</f>
        <v>0</v>
      </c>
      <c r="BL143" s="14" t="s">
        <v>135</v>
      </c>
      <c r="BM143" s="245" t="s">
        <v>837</v>
      </c>
    </row>
    <row r="144" spans="1:65" s="2" customFormat="1" ht="16.5" customHeight="1">
      <c r="A144" s="35"/>
      <c r="B144" s="36"/>
      <c r="C144" s="247" t="s">
        <v>186</v>
      </c>
      <c r="D144" s="247" t="s">
        <v>230</v>
      </c>
      <c r="E144" s="248" t="s">
        <v>762</v>
      </c>
      <c r="F144" s="249" t="s">
        <v>763</v>
      </c>
      <c r="G144" s="250" t="s">
        <v>146</v>
      </c>
      <c r="H144" s="251">
        <v>140</v>
      </c>
      <c r="I144" s="252"/>
      <c r="J144" s="253">
        <f>ROUND(I144*H144,2)</f>
        <v>0</v>
      </c>
      <c r="K144" s="254"/>
      <c r="L144" s="255"/>
      <c r="M144" s="256" t="s">
        <v>1</v>
      </c>
      <c r="N144" s="257" t="s">
        <v>38</v>
      </c>
      <c r="O144" s="8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5" t="s">
        <v>161</v>
      </c>
      <c r="AT144" s="245" t="s">
        <v>230</v>
      </c>
      <c r="AU144" s="245" t="s">
        <v>83</v>
      </c>
      <c r="AY144" s="14" t="s">
        <v>129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4" t="s">
        <v>81</v>
      </c>
      <c r="BK144" s="246">
        <f>ROUND(I144*H144,2)</f>
        <v>0</v>
      </c>
      <c r="BL144" s="14" t="s">
        <v>135</v>
      </c>
      <c r="BM144" s="245" t="s">
        <v>838</v>
      </c>
    </row>
    <row r="145" spans="1:65" s="2" customFormat="1" ht="16.5" customHeight="1">
      <c r="A145" s="35"/>
      <c r="B145" s="36"/>
      <c r="C145" s="247" t="s">
        <v>8</v>
      </c>
      <c r="D145" s="247" t="s">
        <v>230</v>
      </c>
      <c r="E145" s="248" t="s">
        <v>765</v>
      </c>
      <c r="F145" s="249" t="s">
        <v>766</v>
      </c>
      <c r="G145" s="250" t="s">
        <v>189</v>
      </c>
      <c r="H145" s="251">
        <v>5</v>
      </c>
      <c r="I145" s="252"/>
      <c r="J145" s="253">
        <f>ROUND(I145*H145,2)</f>
        <v>0</v>
      </c>
      <c r="K145" s="254"/>
      <c r="L145" s="255"/>
      <c r="M145" s="256" t="s">
        <v>1</v>
      </c>
      <c r="N145" s="257" t="s">
        <v>38</v>
      </c>
      <c r="O145" s="8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5" t="s">
        <v>161</v>
      </c>
      <c r="AT145" s="245" t="s">
        <v>230</v>
      </c>
      <c r="AU145" s="245" t="s">
        <v>83</v>
      </c>
      <c r="AY145" s="14" t="s">
        <v>129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4" t="s">
        <v>81</v>
      </c>
      <c r="BK145" s="246">
        <f>ROUND(I145*H145,2)</f>
        <v>0</v>
      </c>
      <c r="BL145" s="14" t="s">
        <v>135</v>
      </c>
      <c r="BM145" s="245" t="s">
        <v>839</v>
      </c>
    </row>
    <row r="146" spans="1:65" s="2" customFormat="1" ht="16.5" customHeight="1">
      <c r="A146" s="35"/>
      <c r="B146" s="36"/>
      <c r="C146" s="233" t="s">
        <v>194</v>
      </c>
      <c r="D146" s="233" t="s">
        <v>131</v>
      </c>
      <c r="E146" s="234" t="s">
        <v>840</v>
      </c>
      <c r="F146" s="235" t="s">
        <v>769</v>
      </c>
      <c r="G146" s="236" t="s">
        <v>189</v>
      </c>
      <c r="H146" s="237">
        <v>5</v>
      </c>
      <c r="I146" s="238"/>
      <c r="J146" s="239">
        <f>ROUND(I146*H146,2)</f>
        <v>0</v>
      </c>
      <c r="K146" s="240"/>
      <c r="L146" s="41"/>
      <c r="M146" s="241" t="s">
        <v>1</v>
      </c>
      <c r="N146" s="242" t="s">
        <v>38</v>
      </c>
      <c r="O146" s="88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5" t="s">
        <v>135</v>
      </c>
      <c r="AT146" s="245" t="s">
        <v>131</v>
      </c>
      <c r="AU146" s="245" t="s">
        <v>83</v>
      </c>
      <c r="AY146" s="14" t="s">
        <v>129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4" t="s">
        <v>81</v>
      </c>
      <c r="BK146" s="246">
        <f>ROUND(I146*H146,2)</f>
        <v>0</v>
      </c>
      <c r="BL146" s="14" t="s">
        <v>135</v>
      </c>
      <c r="BM146" s="245" t="s">
        <v>841</v>
      </c>
    </row>
    <row r="147" spans="1:65" s="2" customFormat="1" ht="21.75" customHeight="1">
      <c r="A147" s="35"/>
      <c r="B147" s="36"/>
      <c r="C147" s="233" t="s">
        <v>198</v>
      </c>
      <c r="D147" s="233" t="s">
        <v>131</v>
      </c>
      <c r="E147" s="234" t="s">
        <v>842</v>
      </c>
      <c r="F147" s="235" t="s">
        <v>660</v>
      </c>
      <c r="G147" s="236" t="s">
        <v>189</v>
      </c>
      <c r="H147" s="237">
        <v>7</v>
      </c>
      <c r="I147" s="238"/>
      <c r="J147" s="239">
        <f>ROUND(I147*H147,2)</f>
        <v>0</v>
      </c>
      <c r="K147" s="240"/>
      <c r="L147" s="41"/>
      <c r="M147" s="241" t="s">
        <v>1</v>
      </c>
      <c r="N147" s="242" t="s">
        <v>38</v>
      </c>
      <c r="O147" s="88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5" t="s">
        <v>135</v>
      </c>
      <c r="AT147" s="245" t="s">
        <v>131</v>
      </c>
      <c r="AU147" s="245" t="s">
        <v>83</v>
      </c>
      <c r="AY147" s="14" t="s">
        <v>129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4" t="s">
        <v>81</v>
      </c>
      <c r="BK147" s="246">
        <f>ROUND(I147*H147,2)</f>
        <v>0</v>
      </c>
      <c r="BL147" s="14" t="s">
        <v>135</v>
      </c>
      <c r="BM147" s="245" t="s">
        <v>843</v>
      </c>
    </row>
    <row r="148" spans="1:65" s="2" customFormat="1" ht="16.5" customHeight="1">
      <c r="A148" s="35"/>
      <c r="B148" s="36"/>
      <c r="C148" s="247" t="s">
        <v>202</v>
      </c>
      <c r="D148" s="247" t="s">
        <v>230</v>
      </c>
      <c r="E148" s="248" t="s">
        <v>656</v>
      </c>
      <c r="F148" s="249" t="s">
        <v>657</v>
      </c>
      <c r="G148" s="250" t="s">
        <v>189</v>
      </c>
      <c r="H148" s="251">
        <v>8</v>
      </c>
      <c r="I148" s="252"/>
      <c r="J148" s="253">
        <f>ROUND(I148*H148,2)</f>
        <v>0</v>
      </c>
      <c r="K148" s="254"/>
      <c r="L148" s="255"/>
      <c r="M148" s="256" t="s">
        <v>1</v>
      </c>
      <c r="N148" s="257" t="s">
        <v>38</v>
      </c>
      <c r="O148" s="8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5" t="s">
        <v>161</v>
      </c>
      <c r="AT148" s="245" t="s">
        <v>230</v>
      </c>
      <c r="AU148" s="245" t="s">
        <v>83</v>
      </c>
      <c r="AY148" s="14" t="s">
        <v>129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4" t="s">
        <v>81</v>
      </c>
      <c r="BK148" s="246">
        <f>ROUND(I148*H148,2)</f>
        <v>0</v>
      </c>
      <c r="BL148" s="14" t="s">
        <v>135</v>
      </c>
      <c r="BM148" s="245" t="s">
        <v>844</v>
      </c>
    </row>
    <row r="149" spans="1:65" s="2" customFormat="1" ht="16.5" customHeight="1">
      <c r="A149" s="35"/>
      <c r="B149" s="36"/>
      <c r="C149" s="233" t="s">
        <v>206</v>
      </c>
      <c r="D149" s="233" t="s">
        <v>131</v>
      </c>
      <c r="E149" s="234" t="s">
        <v>845</v>
      </c>
      <c r="F149" s="235" t="s">
        <v>682</v>
      </c>
      <c r="G149" s="236" t="s">
        <v>146</v>
      </c>
      <c r="H149" s="237">
        <v>200</v>
      </c>
      <c r="I149" s="238"/>
      <c r="J149" s="239">
        <f>ROUND(I149*H149,2)</f>
        <v>0</v>
      </c>
      <c r="K149" s="240"/>
      <c r="L149" s="41"/>
      <c r="M149" s="241" t="s">
        <v>1</v>
      </c>
      <c r="N149" s="242" t="s">
        <v>38</v>
      </c>
      <c r="O149" s="88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5" t="s">
        <v>135</v>
      </c>
      <c r="AT149" s="245" t="s">
        <v>131</v>
      </c>
      <c r="AU149" s="245" t="s">
        <v>83</v>
      </c>
      <c r="AY149" s="14" t="s">
        <v>129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4" t="s">
        <v>81</v>
      </c>
      <c r="BK149" s="246">
        <f>ROUND(I149*H149,2)</f>
        <v>0</v>
      </c>
      <c r="BL149" s="14" t="s">
        <v>135</v>
      </c>
      <c r="BM149" s="245" t="s">
        <v>846</v>
      </c>
    </row>
    <row r="150" spans="1:65" s="2" customFormat="1" ht="16.5" customHeight="1">
      <c r="A150" s="35"/>
      <c r="B150" s="36"/>
      <c r="C150" s="233" t="s">
        <v>210</v>
      </c>
      <c r="D150" s="233" t="s">
        <v>131</v>
      </c>
      <c r="E150" s="234" t="s">
        <v>847</v>
      </c>
      <c r="F150" s="235" t="s">
        <v>663</v>
      </c>
      <c r="G150" s="236" t="s">
        <v>189</v>
      </c>
      <c r="H150" s="237">
        <v>5</v>
      </c>
      <c r="I150" s="238"/>
      <c r="J150" s="239">
        <f>ROUND(I150*H150,2)</f>
        <v>0</v>
      </c>
      <c r="K150" s="240"/>
      <c r="L150" s="41"/>
      <c r="M150" s="241" t="s">
        <v>1</v>
      </c>
      <c r="N150" s="242" t="s">
        <v>38</v>
      </c>
      <c r="O150" s="88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5" t="s">
        <v>135</v>
      </c>
      <c r="AT150" s="245" t="s">
        <v>131</v>
      </c>
      <c r="AU150" s="245" t="s">
        <v>83</v>
      </c>
      <c r="AY150" s="14" t="s">
        <v>129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4" t="s">
        <v>81</v>
      </c>
      <c r="BK150" s="246">
        <f>ROUND(I150*H150,2)</f>
        <v>0</v>
      </c>
      <c r="BL150" s="14" t="s">
        <v>135</v>
      </c>
      <c r="BM150" s="245" t="s">
        <v>848</v>
      </c>
    </row>
    <row r="151" spans="1:65" s="2" customFormat="1" ht="21.75" customHeight="1">
      <c r="A151" s="35"/>
      <c r="B151" s="36"/>
      <c r="C151" s="233" t="s">
        <v>7</v>
      </c>
      <c r="D151" s="233" t="s">
        <v>131</v>
      </c>
      <c r="E151" s="234" t="s">
        <v>849</v>
      </c>
      <c r="F151" s="235" t="s">
        <v>666</v>
      </c>
      <c r="G151" s="236" t="s">
        <v>146</v>
      </c>
      <c r="H151" s="237">
        <v>140</v>
      </c>
      <c r="I151" s="238"/>
      <c r="J151" s="239">
        <f>ROUND(I151*H151,2)</f>
        <v>0</v>
      </c>
      <c r="K151" s="240"/>
      <c r="L151" s="41"/>
      <c r="M151" s="241" t="s">
        <v>1</v>
      </c>
      <c r="N151" s="242" t="s">
        <v>38</v>
      </c>
      <c r="O151" s="8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5" t="s">
        <v>135</v>
      </c>
      <c r="AT151" s="245" t="s">
        <v>131</v>
      </c>
      <c r="AU151" s="245" t="s">
        <v>83</v>
      </c>
      <c r="AY151" s="14" t="s">
        <v>129</v>
      </c>
      <c r="BE151" s="246">
        <f>IF(N151="základní",J151,0)</f>
        <v>0</v>
      </c>
      <c r="BF151" s="246">
        <f>IF(N151="snížená",J151,0)</f>
        <v>0</v>
      </c>
      <c r="BG151" s="246">
        <f>IF(N151="zákl. přenesená",J151,0)</f>
        <v>0</v>
      </c>
      <c r="BH151" s="246">
        <f>IF(N151="sníž. přenesená",J151,0)</f>
        <v>0</v>
      </c>
      <c r="BI151" s="246">
        <f>IF(N151="nulová",J151,0)</f>
        <v>0</v>
      </c>
      <c r="BJ151" s="14" t="s">
        <v>81</v>
      </c>
      <c r="BK151" s="246">
        <f>ROUND(I151*H151,2)</f>
        <v>0</v>
      </c>
      <c r="BL151" s="14" t="s">
        <v>135</v>
      </c>
      <c r="BM151" s="245" t="s">
        <v>850</v>
      </c>
    </row>
    <row r="152" spans="1:65" s="2" customFormat="1" ht="16.5" customHeight="1">
      <c r="A152" s="35"/>
      <c r="B152" s="36"/>
      <c r="C152" s="233" t="s">
        <v>217</v>
      </c>
      <c r="D152" s="233" t="s">
        <v>131</v>
      </c>
      <c r="E152" s="234" t="s">
        <v>851</v>
      </c>
      <c r="F152" s="235" t="s">
        <v>669</v>
      </c>
      <c r="G152" s="236" t="s">
        <v>670</v>
      </c>
      <c r="H152" s="237">
        <v>8</v>
      </c>
      <c r="I152" s="238"/>
      <c r="J152" s="239">
        <f>ROUND(I152*H152,2)</f>
        <v>0</v>
      </c>
      <c r="K152" s="240"/>
      <c r="L152" s="41"/>
      <c r="M152" s="241" t="s">
        <v>1</v>
      </c>
      <c r="N152" s="242" t="s">
        <v>38</v>
      </c>
      <c r="O152" s="88"/>
      <c r="P152" s="243">
        <f>O152*H152</f>
        <v>0</v>
      </c>
      <c r="Q152" s="243">
        <v>0</v>
      </c>
      <c r="R152" s="243">
        <f>Q152*H152</f>
        <v>0</v>
      </c>
      <c r="S152" s="243">
        <v>0</v>
      </c>
      <c r="T152" s="24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5" t="s">
        <v>135</v>
      </c>
      <c r="AT152" s="245" t="s">
        <v>131</v>
      </c>
      <c r="AU152" s="245" t="s">
        <v>83</v>
      </c>
      <c r="AY152" s="14" t="s">
        <v>129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4" t="s">
        <v>81</v>
      </c>
      <c r="BK152" s="246">
        <f>ROUND(I152*H152,2)</f>
        <v>0</v>
      </c>
      <c r="BL152" s="14" t="s">
        <v>135</v>
      </c>
      <c r="BM152" s="245" t="s">
        <v>852</v>
      </c>
    </row>
    <row r="153" spans="1:65" s="2" customFormat="1" ht="21.75" customHeight="1">
      <c r="A153" s="35"/>
      <c r="B153" s="36"/>
      <c r="C153" s="233" t="s">
        <v>221</v>
      </c>
      <c r="D153" s="233" t="s">
        <v>131</v>
      </c>
      <c r="E153" s="234" t="s">
        <v>853</v>
      </c>
      <c r="F153" s="235" t="s">
        <v>795</v>
      </c>
      <c r="G153" s="236" t="s">
        <v>189</v>
      </c>
      <c r="H153" s="237">
        <v>5</v>
      </c>
      <c r="I153" s="238"/>
      <c r="J153" s="239">
        <f>ROUND(I153*H153,2)</f>
        <v>0</v>
      </c>
      <c r="K153" s="240"/>
      <c r="L153" s="41"/>
      <c r="M153" s="241" t="s">
        <v>1</v>
      </c>
      <c r="N153" s="242" t="s">
        <v>38</v>
      </c>
      <c r="O153" s="8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5" t="s">
        <v>135</v>
      </c>
      <c r="AT153" s="245" t="s">
        <v>131</v>
      </c>
      <c r="AU153" s="245" t="s">
        <v>83</v>
      </c>
      <c r="AY153" s="14" t="s">
        <v>129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4" t="s">
        <v>81</v>
      </c>
      <c r="BK153" s="246">
        <f>ROUND(I153*H153,2)</f>
        <v>0</v>
      </c>
      <c r="BL153" s="14" t="s">
        <v>135</v>
      </c>
      <c r="BM153" s="245" t="s">
        <v>854</v>
      </c>
    </row>
    <row r="154" spans="1:65" s="2" customFormat="1" ht="21.75" customHeight="1">
      <c r="A154" s="35"/>
      <c r="B154" s="36"/>
      <c r="C154" s="233" t="s">
        <v>225</v>
      </c>
      <c r="D154" s="233" t="s">
        <v>131</v>
      </c>
      <c r="E154" s="234" t="s">
        <v>855</v>
      </c>
      <c r="F154" s="235" t="s">
        <v>679</v>
      </c>
      <c r="G154" s="236" t="s">
        <v>189</v>
      </c>
      <c r="H154" s="237">
        <v>2</v>
      </c>
      <c r="I154" s="238"/>
      <c r="J154" s="239">
        <f>ROUND(I154*H154,2)</f>
        <v>0</v>
      </c>
      <c r="K154" s="240"/>
      <c r="L154" s="41"/>
      <c r="M154" s="241" t="s">
        <v>1</v>
      </c>
      <c r="N154" s="242" t="s">
        <v>38</v>
      </c>
      <c r="O154" s="8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5" t="s">
        <v>135</v>
      </c>
      <c r="AT154" s="245" t="s">
        <v>131</v>
      </c>
      <c r="AU154" s="245" t="s">
        <v>83</v>
      </c>
      <c r="AY154" s="14" t="s">
        <v>129</v>
      </c>
      <c r="BE154" s="246">
        <f>IF(N154="základní",J154,0)</f>
        <v>0</v>
      </c>
      <c r="BF154" s="246">
        <f>IF(N154="snížená",J154,0)</f>
        <v>0</v>
      </c>
      <c r="BG154" s="246">
        <f>IF(N154="zákl. přenesená",J154,0)</f>
        <v>0</v>
      </c>
      <c r="BH154" s="246">
        <f>IF(N154="sníž. přenesená",J154,0)</f>
        <v>0</v>
      </c>
      <c r="BI154" s="246">
        <f>IF(N154="nulová",J154,0)</f>
        <v>0</v>
      </c>
      <c r="BJ154" s="14" t="s">
        <v>81</v>
      </c>
      <c r="BK154" s="246">
        <f>ROUND(I154*H154,2)</f>
        <v>0</v>
      </c>
      <c r="BL154" s="14" t="s">
        <v>135</v>
      </c>
      <c r="BM154" s="245" t="s">
        <v>856</v>
      </c>
    </row>
    <row r="155" spans="1:63" s="12" customFormat="1" ht="22.8" customHeight="1">
      <c r="A155" s="12"/>
      <c r="B155" s="217"/>
      <c r="C155" s="218"/>
      <c r="D155" s="219" t="s">
        <v>72</v>
      </c>
      <c r="E155" s="231" t="s">
        <v>165</v>
      </c>
      <c r="F155" s="231" t="s">
        <v>185</v>
      </c>
      <c r="G155" s="218"/>
      <c r="H155" s="218"/>
      <c r="I155" s="221"/>
      <c r="J155" s="232">
        <f>BK155</f>
        <v>0</v>
      </c>
      <c r="K155" s="218"/>
      <c r="L155" s="223"/>
      <c r="M155" s="224"/>
      <c r="N155" s="225"/>
      <c r="O155" s="225"/>
      <c r="P155" s="226">
        <f>P156</f>
        <v>0</v>
      </c>
      <c r="Q155" s="225"/>
      <c r="R155" s="226">
        <f>R156</f>
        <v>0</v>
      </c>
      <c r="S155" s="225"/>
      <c r="T155" s="227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8" t="s">
        <v>81</v>
      </c>
      <c r="AT155" s="229" t="s">
        <v>72</v>
      </c>
      <c r="AU155" s="229" t="s">
        <v>81</v>
      </c>
      <c r="AY155" s="228" t="s">
        <v>129</v>
      </c>
      <c r="BK155" s="230">
        <f>BK156</f>
        <v>0</v>
      </c>
    </row>
    <row r="156" spans="1:63" s="12" customFormat="1" ht="20.85" customHeight="1">
      <c r="A156" s="12"/>
      <c r="B156" s="217"/>
      <c r="C156" s="218"/>
      <c r="D156" s="219" t="s">
        <v>72</v>
      </c>
      <c r="E156" s="231" t="s">
        <v>857</v>
      </c>
      <c r="F156" s="231" t="s">
        <v>858</v>
      </c>
      <c r="G156" s="218"/>
      <c r="H156" s="218"/>
      <c r="I156" s="221"/>
      <c r="J156" s="232">
        <f>BK156</f>
        <v>0</v>
      </c>
      <c r="K156" s="218"/>
      <c r="L156" s="223"/>
      <c r="M156" s="224"/>
      <c r="N156" s="225"/>
      <c r="O156" s="225"/>
      <c r="P156" s="226">
        <f>P157</f>
        <v>0</v>
      </c>
      <c r="Q156" s="225"/>
      <c r="R156" s="226">
        <f>R157</f>
        <v>0</v>
      </c>
      <c r="S156" s="225"/>
      <c r="T156" s="227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8" t="s">
        <v>81</v>
      </c>
      <c r="AT156" s="229" t="s">
        <v>72</v>
      </c>
      <c r="AU156" s="229" t="s">
        <v>83</v>
      </c>
      <c r="AY156" s="228" t="s">
        <v>129</v>
      </c>
      <c r="BK156" s="230">
        <f>BK157</f>
        <v>0</v>
      </c>
    </row>
    <row r="157" spans="1:65" s="2" customFormat="1" ht="16.5" customHeight="1">
      <c r="A157" s="35"/>
      <c r="B157" s="36"/>
      <c r="C157" s="233" t="s">
        <v>229</v>
      </c>
      <c r="D157" s="233" t="s">
        <v>131</v>
      </c>
      <c r="E157" s="234" t="s">
        <v>859</v>
      </c>
      <c r="F157" s="235" t="s">
        <v>860</v>
      </c>
      <c r="G157" s="236" t="s">
        <v>311</v>
      </c>
      <c r="H157" s="237">
        <v>170</v>
      </c>
      <c r="I157" s="238"/>
      <c r="J157" s="239">
        <f>ROUND(I157*H157,2)</f>
        <v>0</v>
      </c>
      <c r="K157" s="240"/>
      <c r="L157" s="41"/>
      <c r="M157" s="241" t="s">
        <v>1</v>
      </c>
      <c r="N157" s="242" t="s">
        <v>38</v>
      </c>
      <c r="O157" s="8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5" t="s">
        <v>135</v>
      </c>
      <c r="AT157" s="245" t="s">
        <v>131</v>
      </c>
      <c r="AU157" s="245" t="s">
        <v>140</v>
      </c>
      <c r="AY157" s="14" t="s">
        <v>129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4" t="s">
        <v>81</v>
      </c>
      <c r="BK157" s="246">
        <f>ROUND(I157*H157,2)</f>
        <v>0</v>
      </c>
      <c r="BL157" s="14" t="s">
        <v>135</v>
      </c>
      <c r="BM157" s="245" t="s">
        <v>861</v>
      </c>
    </row>
    <row r="158" spans="1:63" s="12" customFormat="1" ht="22.8" customHeight="1">
      <c r="A158" s="12"/>
      <c r="B158" s="217"/>
      <c r="C158" s="218"/>
      <c r="D158" s="219" t="s">
        <v>72</v>
      </c>
      <c r="E158" s="231" t="s">
        <v>684</v>
      </c>
      <c r="F158" s="231" t="s">
        <v>685</v>
      </c>
      <c r="G158" s="218"/>
      <c r="H158" s="218"/>
      <c r="I158" s="221"/>
      <c r="J158" s="232">
        <f>BK158</f>
        <v>0</v>
      </c>
      <c r="K158" s="218"/>
      <c r="L158" s="223"/>
      <c r="M158" s="224"/>
      <c r="N158" s="225"/>
      <c r="O158" s="225"/>
      <c r="P158" s="226">
        <f>P159</f>
        <v>0</v>
      </c>
      <c r="Q158" s="225"/>
      <c r="R158" s="226">
        <f>R159</f>
        <v>0</v>
      </c>
      <c r="S158" s="225"/>
      <c r="T158" s="227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8" t="s">
        <v>81</v>
      </c>
      <c r="AT158" s="229" t="s">
        <v>72</v>
      </c>
      <c r="AU158" s="229" t="s">
        <v>81</v>
      </c>
      <c r="AY158" s="228" t="s">
        <v>129</v>
      </c>
      <c r="BK158" s="230">
        <f>BK159</f>
        <v>0</v>
      </c>
    </row>
    <row r="159" spans="1:65" s="2" customFormat="1" ht="21.75" customHeight="1">
      <c r="A159" s="35"/>
      <c r="B159" s="36"/>
      <c r="C159" s="233" t="s">
        <v>234</v>
      </c>
      <c r="D159" s="233" t="s">
        <v>131</v>
      </c>
      <c r="E159" s="234" t="s">
        <v>862</v>
      </c>
      <c r="F159" s="235" t="s">
        <v>687</v>
      </c>
      <c r="G159" s="236" t="s">
        <v>688</v>
      </c>
      <c r="H159" s="237">
        <v>4</v>
      </c>
      <c r="I159" s="238"/>
      <c r="J159" s="239">
        <f>ROUND(I159*H159,2)</f>
        <v>0</v>
      </c>
      <c r="K159" s="240"/>
      <c r="L159" s="41"/>
      <c r="M159" s="241" t="s">
        <v>1</v>
      </c>
      <c r="N159" s="242" t="s">
        <v>38</v>
      </c>
      <c r="O159" s="88"/>
      <c r="P159" s="243">
        <f>O159*H159</f>
        <v>0</v>
      </c>
      <c r="Q159" s="243">
        <v>0</v>
      </c>
      <c r="R159" s="243">
        <f>Q159*H159</f>
        <v>0</v>
      </c>
      <c r="S159" s="243">
        <v>0</v>
      </c>
      <c r="T159" s="24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5" t="s">
        <v>135</v>
      </c>
      <c r="AT159" s="245" t="s">
        <v>131</v>
      </c>
      <c r="AU159" s="245" t="s">
        <v>83</v>
      </c>
      <c r="AY159" s="14" t="s">
        <v>129</v>
      </c>
      <c r="BE159" s="246">
        <f>IF(N159="základní",J159,0)</f>
        <v>0</v>
      </c>
      <c r="BF159" s="246">
        <f>IF(N159="snížená",J159,0)</f>
        <v>0</v>
      </c>
      <c r="BG159" s="246">
        <f>IF(N159="zákl. přenesená",J159,0)</f>
        <v>0</v>
      </c>
      <c r="BH159" s="246">
        <f>IF(N159="sníž. přenesená",J159,0)</f>
        <v>0</v>
      </c>
      <c r="BI159" s="246">
        <f>IF(N159="nulová",J159,0)</f>
        <v>0</v>
      </c>
      <c r="BJ159" s="14" t="s">
        <v>81</v>
      </c>
      <c r="BK159" s="246">
        <f>ROUND(I159*H159,2)</f>
        <v>0</v>
      </c>
      <c r="BL159" s="14" t="s">
        <v>135</v>
      </c>
      <c r="BM159" s="245" t="s">
        <v>863</v>
      </c>
    </row>
    <row r="160" spans="1:63" s="12" customFormat="1" ht="22.8" customHeight="1">
      <c r="A160" s="12"/>
      <c r="B160" s="217"/>
      <c r="C160" s="218"/>
      <c r="D160" s="219" t="s">
        <v>72</v>
      </c>
      <c r="E160" s="231" t="s">
        <v>690</v>
      </c>
      <c r="F160" s="231" t="s">
        <v>691</v>
      </c>
      <c r="G160" s="218"/>
      <c r="H160" s="218"/>
      <c r="I160" s="221"/>
      <c r="J160" s="232">
        <f>BK160</f>
        <v>0</v>
      </c>
      <c r="K160" s="218"/>
      <c r="L160" s="223"/>
      <c r="M160" s="224"/>
      <c r="N160" s="225"/>
      <c r="O160" s="225"/>
      <c r="P160" s="226">
        <f>SUM(P161:P162)</f>
        <v>0</v>
      </c>
      <c r="Q160" s="225"/>
      <c r="R160" s="226">
        <f>SUM(R161:R162)</f>
        <v>0</v>
      </c>
      <c r="S160" s="225"/>
      <c r="T160" s="227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8" t="s">
        <v>81</v>
      </c>
      <c r="AT160" s="229" t="s">
        <v>72</v>
      </c>
      <c r="AU160" s="229" t="s">
        <v>81</v>
      </c>
      <c r="AY160" s="228" t="s">
        <v>129</v>
      </c>
      <c r="BK160" s="230">
        <f>SUM(BK161:BK162)</f>
        <v>0</v>
      </c>
    </row>
    <row r="161" spans="1:65" s="2" customFormat="1" ht="16.5" customHeight="1">
      <c r="A161" s="35"/>
      <c r="B161" s="36"/>
      <c r="C161" s="233" t="s">
        <v>238</v>
      </c>
      <c r="D161" s="233" t="s">
        <v>131</v>
      </c>
      <c r="E161" s="234" t="s">
        <v>864</v>
      </c>
      <c r="F161" s="235" t="s">
        <v>693</v>
      </c>
      <c r="G161" s="236" t="s">
        <v>694</v>
      </c>
      <c r="H161" s="237">
        <v>1</v>
      </c>
      <c r="I161" s="238"/>
      <c r="J161" s="239">
        <f>ROUND(I161*H161,2)</f>
        <v>0</v>
      </c>
      <c r="K161" s="240"/>
      <c r="L161" s="41"/>
      <c r="M161" s="241" t="s">
        <v>1</v>
      </c>
      <c r="N161" s="242" t="s">
        <v>38</v>
      </c>
      <c r="O161" s="8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5" t="s">
        <v>135</v>
      </c>
      <c r="AT161" s="245" t="s">
        <v>131</v>
      </c>
      <c r="AU161" s="245" t="s">
        <v>83</v>
      </c>
      <c r="AY161" s="14" t="s">
        <v>129</v>
      </c>
      <c r="BE161" s="246">
        <f>IF(N161="základní",J161,0)</f>
        <v>0</v>
      </c>
      <c r="BF161" s="246">
        <f>IF(N161="snížená",J161,0)</f>
        <v>0</v>
      </c>
      <c r="BG161" s="246">
        <f>IF(N161="zákl. přenesená",J161,0)</f>
        <v>0</v>
      </c>
      <c r="BH161" s="246">
        <f>IF(N161="sníž. přenesená",J161,0)</f>
        <v>0</v>
      </c>
      <c r="BI161" s="246">
        <f>IF(N161="nulová",J161,0)</f>
        <v>0</v>
      </c>
      <c r="BJ161" s="14" t="s">
        <v>81</v>
      </c>
      <c r="BK161" s="246">
        <f>ROUND(I161*H161,2)</f>
        <v>0</v>
      </c>
      <c r="BL161" s="14" t="s">
        <v>135</v>
      </c>
      <c r="BM161" s="245" t="s">
        <v>865</v>
      </c>
    </row>
    <row r="162" spans="1:65" s="2" customFormat="1" ht="21.75" customHeight="1">
      <c r="A162" s="35"/>
      <c r="B162" s="36"/>
      <c r="C162" s="233" t="s">
        <v>242</v>
      </c>
      <c r="D162" s="233" t="s">
        <v>131</v>
      </c>
      <c r="E162" s="234" t="s">
        <v>866</v>
      </c>
      <c r="F162" s="235" t="s">
        <v>697</v>
      </c>
      <c r="G162" s="236" t="s">
        <v>694</v>
      </c>
      <c r="H162" s="237">
        <v>1</v>
      </c>
      <c r="I162" s="238"/>
      <c r="J162" s="239">
        <f>ROUND(I162*H162,2)</f>
        <v>0</v>
      </c>
      <c r="K162" s="240"/>
      <c r="L162" s="41"/>
      <c r="M162" s="258" t="s">
        <v>1</v>
      </c>
      <c r="N162" s="259" t="s">
        <v>38</v>
      </c>
      <c r="O162" s="260"/>
      <c r="P162" s="261">
        <f>O162*H162</f>
        <v>0</v>
      </c>
      <c r="Q162" s="261">
        <v>0</v>
      </c>
      <c r="R162" s="261">
        <f>Q162*H162</f>
        <v>0</v>
      </c>
      <c r="S162" s="261">
        <v>0</v>
      </c>
      <c r="T162" s="26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5" t="s">
        <v>135</v>
      </c>
      <c r="AT162" s="245" t="s">
        <v>131</v>
      </c>
      <c r="AU162" s="245" t="s">
        <v>83</v>
      </c>
      <c r="AY162" s="14" t="s">
        <v>129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4" t="s">
        <v>81</v>
      </c>
      <c r="BK162" s="246">
        <f>ROUND(I162*H162,2)</f>
        <v>0</v>
      </c>
      <c r="BL162" s="14" t="s">
        <v>135</v>
      </c>
      <c r="BM162" s="245" t="s">
        <v>867</v>
      </c>
    </row>
    <row r="163" spans="1:31" s="2" customFormat="1" ht="6.95" customHeight="1">
      <c r="A163" s="35"/>
      <c r="B163" s="63"/>
      <c r="C163" s="64"/>
      <c r="D163" s="64"/>
      <c r="E163" s="64"/>
      <c r="F163" s="64"/>
      <c r="G163" s="64"/>
      <c r="H163" s="64"/>
      <c r="I163" s="180"/>
      <c r="J163" s="64"/>
      <c r="K163" s="64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password="CC35" sheet="1" objects="1" scenarios="1" formatColumns="0" formatRows="0" autoFilter="0"/>
  <autoFilter ref="C124:K16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2020-04-21T12:14:56Z</dcterms:created>
  <dcterms:modified xsi:type="dcterms:W3CDTF">2020-04-21T12:15:05Z</dcterms:modified>
  <cp:category/>
  <cp:version/>
  <cp:contentType/>
  <cp:contentStatus/>
</cp:coreProperties>
</file>