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Kryci list" sheetId="1" r:id="rId1"/>
    <sheet name="Výkaz výměr" sheetId="2" r:id="rId2"/>
    <sheet name="Figury" sheetId="3" state="hidden" r:id="rId3"/>
  </sheets>
  <definedNames>
    <definedName name="__CENA__">'Výkaz výměr'!#REF!</definedName>
    <definedName name="__MAIN__">'Výkaz výměr'!$F$1:$CV$155</definedName>
    <definedName name="__MAIN2__">#REF!</definedName>
    <definedName name="__MAIN3__">'Kryci list'!#REF!</definedName>
    <definedName name="__SAZBA__">'Výkaz výměr'!#REF!</definedName>
    <definedName name="__T0__">'Výkaz výměr'!$F$5:$T$155</definedName>
    <definedName name="__T1__">'Výkaz výměr'!$F$6:$T$32</definedName>
    <definedName name="__T2__">'Výkaz výměr'!$F$7:$CV$8</definedName>
    <definedName name="__T3__">'Výkaz výměr'!$I$8:$L$8</definedName>
    <definedName name="__TE0__">'Kryci list'!#REF!</definedName>
    <definedName name="__TE1__">'Kryci list'!#REF!</definedName>
    <definedName name="__TE2__">'Kryci list'!#REF!</definedName>
    <definedName name="__TE3__">'Figury'!#REF!</definedName>
    <definedName name="__TR0__">#REF!</definedName>
    <definedName name="__TR1__">#REF!</definedName>
    <definedName name="_xlnm.Print_Titles" localSheetId="1">'Výkaz výměr'!$3:$4</definedName>
  </definedNames>
  <calcPr fullCalcOnLoad="1"/>
</workbook>
</file>

<file path=xl/sharedStrings.xml><?xml version="1.0" encoding="utf-8"?>
<sst xmlns="http://schemas.openxmlformats.org/spreadsheetml/2006/main" count="553" uniqueCount="315">
  <si>
    <t>%</t>
  </si>
  <si>
    <t>H</t>
  </si>
  <si>
    <t>m</t>
  </si>
  <si>
    <t>t</t>
  </si>
  <si>
    <t>01</t>
  </si>
  <si>
    <t>02</t>
  </si>
  <si>
    <t>03</t>
  </si>
  <si>
    <t>05</t>
  </si>
  <si>
    <t>06</t>
  </si>
  <si>
    <t>08</t>
  </si>
  <si>
    <t>09</t>
  </si>
  <si>
    <t>MJ</t>
  </si>
  <si>
    <t>ON</t>
  </si>
  <si>
    <t>SP</t>
  </si>
  <si>
    <t>ks</t>
  </si>
  <si>
    <t>m2</t>
  </si>
  <si>
    <t>m3</t>
  </si>
  <si>
    <t>120</t>
  </si>
  <si>
    <t>Kód</t>
  </si>
  <si>
    <t>Typ</t>
  </si>
  <si>
    <t>kus</t>
  </si>
  <si>
    <t>Kč</t>
  </si>
  <si>
    <t>Boky</t>
  </si>
  <si>
    <t>Jámy</t>
  </si>
  <si>
    <t>1*2*2</t>
  </si>
  <si>
    <t>146,3</t>
  </si>
  <si>
    <t>Deska</t>
  </si>
  <si>
    <t>Popis</t>
  </si>
  <si>
    <t>Výraz</t>
  </si>
  <si>
    <t>Suť</t>
  </si>
  <si>
    <t>Zeď</t>
  </si>
  <si>
    <t>13,292</t>
  </si>
  <si>
    <t>4*68,4</t>
  </si>
  <si>
    <t>5,08*2</t>
  </si>
  <si>
    <t>6*68,4</t>
  </si>
  <si>
    <t>68,4*2</t>
  </si>
  <si>
    <t>68,4*6</t>
  </si>
  <si>
    <t>Figura</t>
  </si>
  <si>
    <t>Základ</t>
  </si>
  <si>
    <t>146,3*2</t>
  </si>
  <si>
    <t>35*0,65</t>
  </si>
  <si>
    <t>4,516*5</t>
  </si>
  <si>
    <t>Hodnota</t>
  </si>
  <si>
    <t>Ztratné</t>
  </si>
  <si>
    <t>Poř.</t>
  </si>
  <si>
    <t>28613483</t>
  </si>
  <si>
    <t>28614946</t>
  </si>
  <si>
    <t>28614958</t>
  </si>
  <si>
    <t>28615023</t>
  </si>
  <si>
    <t>28615972</t>
  </si>
  <si>
    <t>3,5*68,4</t>
  </si>
  <si>
    <t>4,5*68,4</t>
  </si>
  <si>
    <t>5,08*0,8</t>
  </si>
  <si>
    <t>56241R07</t>
  </si>
  <si>
    <t>58331R23</t>
  </si>
  <si>
    <t>58331R24</t>
  </si>
  <si>
    <t>59227R15</t>
  </si>
  <si>
    <t>62832R13</t>
  </si>
  <si>
    <t>Hmotnost</t>
  </si>
  <si>
    <t>(1+2)*2*2</t>
  </si>
  <si>
    <t>0,15*68,4</t>
  </si>
  <si>
    <t>0,35*68,4</t>
  </si>
  <si>
    <t>0,75*68,4</t>
  </si>
  <si>
    <t>0,806*1,6</t>
  </si>
  <si>
    <t>1*0,1*2*2</t>
  </si>
  <si>
    <t>1*0,2*2*2</t>
  </si>
  <si>
    <t>1*2*1,2*2</t>
  </si>
  <si>
    <t>1,35*68,4</t>
  </si>
  <si>
    <t>1,613*1,6</t>
  </si>
  <si>
    <t>112,1*0,3</t>
  </si>
  <si>
    <t>113107024</t>
  </si>
  <si>
    <t>113107042</t>
  </si>
  <si>
    <t>113107224</t>
  </si>
  <si>
    <t>113154124</t>
  </si>
  <si>
    <t>130901114</t>
  </si>
  <si>
    <t>131201102</t>
  </si>
  <si>
    <t>132232201</t>
  </si>
  <si>
    <t>133202011</t>
  </si>
  <si>
    <t>141721112</t>
  </si>
  <si>
    <t>146,3*0,3</t>
  </si>
  <si>
    <t>162701101</t>
  </si>
  <si>
    <t>167101102</t>
  </si>
  <si>
    <t>171201211</t>
  </si>
  <si>
    <t>174101101</t>
  </si>
  <si>
    <t>175101101</t>
  </si>
  <si>
    <t>182101101</t>
  </si>
  <si>
    <t>2,419*1,6</t>
  </si>
  <si>
    <t>211971110</t>
  </si>
  <si>
    <t>212752212</t>
  </si>
  <si>
    <t>213141111</t>
  </si>
  <si>
    <t>273313R06</t>
  </si>
  <si>
    <t>3,09*68,4</t>
  </si>
  <si>
    <t>313234R16</t>
  </si>
  <si>
    <t>316231111</t>
  </si>
  <si>
    <t>317321021</t>
  </si>
  <si>
    <t>317353111</t>
  </si>
  <si>
    <t>317353112</t>
  </si>
  <si>
    <t>317361016</t>
  </si>
  <si>
    <t>327215131</t>
  </si>
  <si>
    <t>327323128</t>
  </si>
  <si>
    <t>327351211</t>
  </si>
  <si>
    <t>327351221</t>
  </si>
  <si>
    <t>327361R04</t>
  </si>
  <si>
    <t>334214R08</t>
  </si>
  <si>
    <t>334791112</t>
  </si>
  <si>
    <t>345244222</t>
  </si>
  <si>
    <t>4,8+4,877</t>
  </si>
  <si>
    <t>451315114</t>
  </si>
  <si>
    <t>451595111</t>
  </si>
  <si>
    <t>457311R23</t>
  </si>
  <si>
    <t>463215111</t>
  </si>
  <si>
    <t>469,775*5</t>
  </si>
  <si>
    <t>564831111</t>
  </si>
  <si>
    <t>564851111</t>
  </si>
  <si>
    <t>564861111</t>
  </si>
  <si>
    <t>565135R11</t>
  </si>
  <si>
    <t>567122111</t>
  </si>
  <si>
    <t>576133R09</t>
  </si>
  <si>
    <t>577156R10</t>
  </si>
  <si>
    <t>596811R14</t>
  </si>
  <si>
    <t>599141R13</t>
  </si>
  <si>
    <t>68,4*0,15</t>
  </si>
  <si>
    <t>711141559</t>
  </si>
  <si>
    <t>871211R20</t>
  </si>
  <si>
    <t>871211R21</t>
  </si>
  <si>
    <t>877211101</t>
  </si>
  <si>
    <t>877211110</t>
  </si>
  <si>
    <t>877211113</t>
  </si>
  <si>
    <t>877211118</t>
  </si>
  <si>
    <t>892312R24</t>
  </si>
  <si>
    <t>892312R25</t>
  </si>
  <si>
    <t>892312R26</t>
  </si>
  <si>
    <t>892312R27</t>
  </si>
  <si>
    <t>892312R28</t>
  </si>
  <si>
    <t>892312R29</t>
  </si>
  <si>
    <t>919735112</t>
  </si>
  <si>
    <t>931994R14</t>
  </si>
  <si>
    <t>962023391</t>
  </si>
  <si>
    <t>966005211</t>
  </si>
  <si>
    <t>997002511</t>
  </si>
  <si>
    <t>997002519</t>
  </si>
  <si>
    <t>997002611</t>
  </si>
  <si>
    <t>997013831</t>
  </si>
  <si>
    <t>998153131</t>
  </si>
  <si>
    <t>998276101</t>
  </si>
  <si>
    <t>998711201</t>
  </si>
  <si>
    <t>DIR a DIO</t>
  </si>
  <si>
    <t>129,2*0,65</t>
  </si>
  <si>
    <t>27,2 kg/bm</t>
  </si>
  <si>
    <t>66,11+5,08</t>
  </si>
  <si>
    <t>0,29*68,4*2</t>
  </si>
  <si>
    <t>0,33*1,42*2</t>
  </si>
  <si>
    <t>194,18*1,35</t>
  </si>
  <si>
    <t>205,418*1,6</t>
  </si>
  <si>
    <t>213,5 kg/bm</t>
  </si>
  <si>
    <t>25*0,15*0,3</t>
  </si>
  <si>
    <t>9,677-7,258</t>
  </si>
  <si>
    <t>Výměra</t>
  </si>
  <si>
    <t>0,8*0,1*5,08</t>
  </si>
  <si>
    <t>0,8*0,2*5,08</t>
  </si>
  <si>
    <t>0,8*1,2*5,08</t>
  </si>
  <si>
    <t>002: Základy</t>
  </si>
  <si>
    <t>Hubený beton</t>
  </si>
  <si>
    <t>Jedn. hmotn.</t>
  </si>
  <si>
    <t>-0,4*0,3*68,4</t>
  </si>
  <si>
    <t>-0,6*0,6*68,4</t>
  </si>
  <si>
    <t>0,65*1,2*68,4</t>
  </si>
  <si>
    <t>1,35*0,6*68,4</t>
  </si>
  <si>
    <t>1,4*1,05*68,4</t>
  </si>
  <si>
    <t>153,14*2,35/2</t>
  </si>
  <si>
    <t>Sloupky 25 ks</t>
  </si>
  <si>
    <t>0,29*1,42*68,4</t>
  </si>
  <si>
    <t>0,6*0,6*68,4/2</t>
  </si>
  <si>
    <t>0,65*0,95*68,4</t>
  </si>
  <si>
    <t>1,35*0,35*68,4</t>
  </si>
  <si>
    <t>27,2/1000*68,4</t>
  </si>
  <si>
    <t>(2*2,35)/2*68,4</t>
  </si>
  <si>
    <t>005: Komunikace</t>
  </si>
  <si>
    <t>1*2*(1,2-0,3)*2</t>
  </si>
  <si>
    <t>213,5/1000*68,4</t>
  </si>
  <si>
    <t>442,082-236,664</t>
  </si>
  <si>
    <t>001: Zemní práce</t>
  </si>
  <si>
    <t>2*(0,4+0,2)*68,4</t>
  </si>
  <si>
    <t>Geodetické práce</t>
  </si>
  <si>
    <t>Projektové práce</t>
  </si>
  <si>
    <t>Revize plynovodu</t>
  </si>
  <si>
    <t>Jedn. suť</t>
  </si>
  <si>
    <t>008: Trubní vedení</t>
  </si>
  <si>
    <t>10,282+2,762/2+0,3</t>
  </si>
  <si>
    <t>5,08*0,8*(1,2-0,3)</t>
  </si>
  <si>
    <t>3,864+3,844*2+3,319</t>
  </si>
  <si>
    <t>Dodávka geotextilie</t>
  </si>
  <si>
    <t>Pod římsou</t>
  </si>
  <si>
    <t>##T2##PRO_ITEM_catID</t>
  </si>
  <si>
    <t>Odhad tl. zdi 0,65 m</t>
  </si>
  <si>
    <t>(0,95+0,25+0,35)*68,4</t>
  </si>
  <si>
    <t>##T2##PRO_ITEM_iteCode</t>
  </si>
  <si>
    <t>##T2##PRO_ITEM_szvCode</t>
  </si>
  <si>
    <t>##T2##PRO_ITEM_tevCode</t>
  </si>
  <si>
    <t>(129,2+0,25*68,4)*0,35</t>
  </si>
  <si>
    <t>003: Svislé konstrukce</t>
  </si>
  <si>
    <t>Za stávajícím objektem</t>
  </si>
  <si>
    <t>##T2##N_Catalog_catGUID</t>
  </si>
  <si>
    <t>(0,34-0,29)*1,42*68,4/2</t>
  </si>
  <si>
    <t>Kotvení zábradelní zídky</t>
  </si>
  <si>
    <t>Startovací a cílová jáma</t>
  </si>
  <si>
    <t>004: Vodorovné konstrukce</t>
  </si>
  <si>
    <t>Dočasný zábor</t>
  </si>
  <si>
    <t>Pod ŽB římsou</t>
  </si>
  <si>
    <t>Asfaltový modifikovaný pás</t>
  </si>
  <si>
    <t>Podkladní betonová mazanina</t>
  </si>
  <si>
    <t>Hutnící zkoušky</t>
  </si>
  <si>
    <t>Odměřeno v CADu</t>
  </si>
  <si>
    <t>Průzkumné práce</t>
  </si>
  <si>
    <t>Výměra bez ztr.</t>
  </si>
  <si>
    <t>Elektrozáslepka,  PE 100, d 63</t>
  </si>
  <si>
    <t>009: Ostatní konstrukce a práce</t>
  </si>
  <si>
    <t>Dodávka písku pro obsyp potrubí</t>
  </si>
  <si>
    <t>Odečtení drenáže</t>
  </si>
  <si>
    <t>Propojení se stávajícím potrubím</t>
  </si>
  <si>
    <t>Nakládání suti a vybouraných hmot</t>
  </si>
  <si>
    <t>SO 01: Opěrná zeď</t>
  </si>
  <si>
    <t>Žlabovka betonová</t>
  </si>
  <si>
    <t>(0,35*2,082+0,65*0,95+1,35*0,35)*2</t>
  </si>
  <si>
    <t>Zařízení staveniště</t>
  </si>
  <si>
    <t>Elektrokoleno 45°, PE 100, PN 16, d 63</t>
  </si>
  <si>
    <t>099: Přesun hmot HSV</t>
  </si>
  <si>
    <t>Elektrospojka SDR 11, PE 100, PN 16 d 63</t>
  </si>
  <si>
    <t>Čištění potrubí DN 150</t>
  </si>
  <si>
    <t>Jámy bez lože a obsypu</t>
  </si>
  <si>
    <t>Potrubí otevřený výkop</t>
  </si>
  <si>
    <t>711: Izolace proti vodě</t>
  </si>
  <si>
    <t>Spádová vrstva na římse</t>
  </si>
  <si>
    <t>Elektro T-kus rovnoramenný, PE 100, PN 16, d 63</t>
  </si>
  <si>
    <t>Kladení betonové žlabovky</t>
  </si>
  <si>
    <t>Sloupky (odměřeno v CADu)</t>
  </si>
  <si>
    <t>Rozsah uvažován dle návrhu</t>
  </si>
  <si>
    <t>Prostup v betonových zdech z plastových trub DN do 110</t>
  </si>
  <si>
    <t>Propojení stávající přípojky</t>
  </si>
  <si>
    <t>SO 02: Přeložka STL plynovodu</t>
  </si>
  <si>
    <t>Kotvení kamenného obkladového zdiva tl 300 mm ocelovými trny</t>
  </si>
  <si>
    <t>VRN: Vedlejší a ostatní náklady</t>
  </si>
  <si>
    <t>Dodávka a montáž výstražné fólie</t>
  </si>
  <si>
    <t>Pohledové plochy odměřeny v CADu</t>
  </si>
  <si>
    <t>VRN: Vedlejší rozpočtové náklady</t>
  </si>
  <si>
    <t>Dodávka písku pro lože pod potrubí</t>
  </si>
  <si>
    <t>Podklad ze štěrkodrtě ŠD tl 100 mm</t>
  </si>
  <si>
    <t>Podklad ze štěrkodrtě ŠD tl 150 mm</t>
  </si>
  <si>
    <t>Podklad ze štěrkodrtě ŠD tl 200 mm</t>
  </si>
  <si>
    <t>Opěrné zdi a valy ze ŽB tř. C 30/37</t>
  </si>
  <si>
    <t>Průměrná délka svahu v řezu = 3,09 m</t>
  </si>
  <si>
    <t>Rovnanina z lomového kamene netříděného</t>
  </si>
  <si>
    <t>Bourání stávající stěny pod úrovní terénu</t>
  </si>
  <si>
    <t>Odstranění a zaslepení rušeného plynovodu</t>
  </si>
  <si>
    <t>Svahování v zářezech v hornině tř. 1 až 4</t>
  </si>
  <si>
    <t>Římsy opěrných zdí a valů ze ŽB tř. C 35/45</t>
  </si>
  <si>
    <t>Asfaltový koberec AKM II tl 40 mm š přes 3 m</t>
  </si>
  <si>
    <t>Pohledová plocha = 120,0 m2 (odměřeno v CADu)</t>
  </si>
  <si>
    <t>Pohledová plocha = 129,2 m2 (odměřeno v CADu)</t>
  </si>
  <si>
    <t>Montáž elektrospojek na potrubí z PE trub d 63</t>
  </si>
  <si>
    <t xml:space="preserve">Pohledová plocha = 112,1 m2 (odměřena v CADu) </t>
  </si>
  <si>
    <t>Trvale pružná zálivka mezi římsou a komunikací</t>
  </si>
  <si>
    <t>Montáž elektro T-kusů na potrubí z PE trub d 63</t>
  </si>
  <si>
    <t>Řezání stávajícího živičného krytu hl do 100 mm</t>
  </si>
  <si>
    <t>Montáž elektrozáslepek na potrubí z PE trub d 63</t>
  </si>
  <si>
    <t>Montáž potrubí z PE otevřený výkop D 63 x 5,8 mm</t>
  </si>
  <si>
    <t>Tlaková zkouška vzduchem potrubí DN 150 0,85 MPa</t>
  </si>
  <si>
    <t>Montáž elektrokolen 45° na potrubí z PE trub d 63</t>
  </si>
  <si>
    <t>Nakládání výkopku z hornin tř. 1 až 4 přes 100 m3</t>
  </si>
  <si>
    <t>Výztuž opěrných zdí a valů z betonářské oceli 10 505</t>
  </si>
  <si>
    <t>Lože pod potrubí otevřený výkop z prohozeného výkopku</t>
  </si>
  <si>
    <t>Příplatek ZKD 1 km přemístění suti a vybouraných hmot</t>
  </si>
  <si>
    <t>Přesun hmot pro trubní vedení z trub z plastických hmot</t>
  </si>
  <si>
    <t>Úprava dilatační spáry betonové konstrukce opěrné stěny</t>
  </si>
  <si>
    <t>Asfaltový beton vrstva ložní ABVH II tl 60 mm š přes 3 m</t>
  </si>
  <si>
    <t>Bednění opěrných zdí a valů svislých i skloněných zřízení</t>
  </si>
  <si>
    <t>Výztuž říms opěrných zdí a valů z betonářské oceli 10 505</t>
  </si>
  <si>
    <t>Hloubení jam nezapažených v hornině tř. 3 objemu do 1000 m3</t>
  </si>
  <si>
    <t>Bednění opěrných zdí a valů svislých i skloněných odstranění</t>
  </si>
  <si>
    <t>Podkladní nebo výplňová vrstva z betonu C 12/15 tl do 100 mm</t>
  </si>
  <si>
    <t>Vyrovnávací nebo spádový beton C 35/45 včetně úpravy povrchu</t>
  </si>
  <si>
    <t>Podklad ze směsi stmelené cementem SC C 8/10 (KSC I) tl 120 mm</t>
  </si>
  <si>
    <t>Poplatek za uložení odpadu ze sypaniny na skládce (skládkovné)</t>
  </si>
  <si>
    <t>Bourání zdiva nadzákladového smíšeného na MV nebo MVC přes 1 m3</t>
  </si>
  <si>
    <t>Zásyp jam, šachet rýh nebo kolem objektů sypaninou se zhutněním</t>
  </si>
  <si>
    <t>Odstranění podkladu pl přes 200 m2 z kameniva drceného tl 400 mm</t>
  </si>
  <si>
    <t>Vodorovné přemístění do 6000 m výkopku/sypaniny z horniny tř. 1 až 4</t>
  </si>
  <si>
    <t>Zřízení vrstvy z geotextilie v rovině nebo ve sklonu do 1:5 š do 3 m</t>
  </si>
  <si>
    <t>Provedení izolace proti zemní vlhkosti pásy přitavením vodorovné NAIP</t>
  </si>
  <si>
    <t>Bourání kcí v hloubených vykopávkách ze zdiva kamenného na sucho ručně</t>
  </si>
  <si>
    <t>Poplatek za uložení stavebního směsného odpadu na skládce (skládkovné)</t>
  </si>
  <si>
    <t>Ukončení vrstvy z cihel plných pálených dl 290 mm pevnosti P 20 naplocho</t>
  </si>
  <si>
    <t>Zdivo nadzákladové obkladní z kamene lomařsky upraveného se zatřením spár</t>
  </si>
  <si>
    <t>Potrubí plynovodní PE100 SDR 11, návin se signalizační vrstvou 63 x 5,8 mm</t>
  </si>
  <si>
    <t>Bednění říms opěrných zdí a valů přímých, zalomených nebo zakřivených zřízení</t>
  </si>
  <si>
    <t>Odstranění podkladu plochy do 15 m2 živičných tl 100 mm při překopech inž sítí</t>
  </si>
  <si>
    <t>Zídky atikové, parapetní, schodišťové a zábradelní tl 140 mm z cihel dl 290 mm</t>
  </si>
  <si>
    <t>Asfaltový beton vrstva podkladní (obalované kamenivo OK II) tl 50 mm š přes 3 m</t>
  </si>
  <si>
    <t>Bednění říms opěrných zdí a valů přímých, zalomených nebo zakřivených odstranění</t>
  </si>
  <si>
    <t>Frézování živičného krytu tl 100 mm pruh š 1 m pl do 500 m2 bez překážek v trase</t>
  </si>
  <si>
    <t>Řízený zemní protlak hloubky do 6 m vnějšího průměru do 90 mm v hornině tř 1 až 4</t>
  </si>
  <si>
    <t>Zřízení opláštění žeber nebo trativodů geotextilií v rýze nebo zářezu sklonu do 1:2</t>
  </si>
  <si>
    <t>Přesun hmot procentní pro izolace proti vodě, vlhkosti a plynům v objektech v do 6 m</t>
  </si>
  <si>
    <t>Hloubení rýh do 10 m3 ručně šířky do 2 m v soudržné hornině tř. 3 při překopech inž sítí</t>
  </si>
  <si>
    <t>Odstranění podkladu plochy do 15 m2 z kameniva drceného tl 400 mm při překopech inž sítí</t>
  </si>
  <si>
    <t>Rozebrání a odstranění silničního zábradlí se sloupky osazenými do říms nebo krycích desek</t>
  </si>
  <si>
    <t>Obsypání potrubí bez prohození sypaniny z hornin tř. 1 až 4 uloženým do 3 m od kraje výkopu</t>
  </si>
  <si>
    <t>Trativod z drenážních trubek plastových flexibilních D do 100 mm včetně lože otevřený výkop</t>
  </si>
  <si>
    <t>Hloubení šachet ručním nebo pneum nářadím v soudržných horninách tř. 3, plocha výkopu do 4 m2</t>
  </si>
  <si>
    <t>Vodorovné přemístění suti a vybouraných hmot bez naložení ale se složením a urovnáním do 1 km</t>
  </si>
  <si>
    <t>Přesun hmot pro samostatné zdi a valy zděné z cihel, kamene, tvárnic nebo monolitické v do 12 m</t>
  </si>
  <si>
    <t>Havárie opěrné zdi a komunikace III/2407 na p.č. 459, k.ú. Úholičky - II. Etapa výstavby</t>
  </si>
  <si>
    <t>Výkaz výměr</t>
  </si>
  <si>
    <t>56,4*5+12*1,5</t>
  </si>
  <si>
    <t>Revize č. 1 - 23.6.2017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</si>
</sst>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_(#,##0_);[Red]\-\ #,##0\);&quot;–&quot;??;_(@_)"/>
    <numFmt numFmtId="175" formatCode="_(#,##0\);[Red]\-\ #,##0\);&quot;–&quot;??;_(@_)"/>
    <numFmt numFmtId="176" formatCode="_(#,##0.0_);[Red]\-\ #,##0.0_);&quot;–&quot;??;_(@_)"/>
    <numFmt numFmtId="177" formatCode="#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sz val="8"/>
      <color indexed="17"/>
      <name val="Courier New"/>
      <family val="3"/>
    </font>
    <font>
      <sz val="9"/>
      <color indexed="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10"/>
      <color indexed="61"/>
      <name val="Arial"/>
      <family val="2"/>
    </font>
    <font>
      <sz val="9"/>
      <name val="Arial"/>
      <family val="2"/>
    </font>
    <font>
      <sz val="9"/>
      <color indexed="8"/>
      <name val="Arial CE"/>
      <family val="0"/>
    </font>
    <font>
      <sz val="8"/>
      <color indexed="17"/>
      <name val="Arial"/>
      <family val="2"/>
    </font>
    <font>
      <b/>
      <sz val="1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"/>
      <color indexed="9"/>
      <name val="Calibri"/>
      <family val="2"/>
    </font>
    <font>
      <b/>
      <sz val="10"/>
      <color indexed="18"/>
      <name val="Arial"/>
      <family val="2"/>
    </font>
    <font>
      <b/>
      <sz val="2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"/>
      <color theme="0"/>
      <name val="Calibri"/>
      <family val="2"/>
    </font>
    <font>
      <b/>
      <sz val="10"/>
      <color rgb="FF000080"/>
      <name val="Arial"/>
      <family val="2"/>
    </font>
    <font>
      <b/>
      <sz val="20"/>
      <color rgb="FF0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64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165" fontId="3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6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166" fontId="6" fillId="0" borderId="10" xfId="0" applyNumberFormat="1" applyFont="1" applyBorder="1" applyAlignment="1">
      <alignment horizontal="right" vertical="top"/>
    </xf>
    <xf numFmtId="0" fontId="42" fillId="0" borderId="0" xfId="44" applyAlignment="1">
      <alignment/>
    </xf>
    <xf numFmtId="0" fontId="8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165" fontId="9" fillId="0" borderId="0" xfId="0" applyNumberFormat="1" applyFont="1" applyFill="1" applyBorder="1" applyAlignment="1">
      <alignment/>
    </xf>
    <xf numFmtId="166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10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top"/>
    </xf>
    <xf numFmtId="0" fontId="6" fillId="0" borderId="10" xfId="0" applyNumberFormat="1" applyFont="1" applyBorder="1" applyAlignment="1">
      <alignment horizontal="left" vertical="top" wrapText="1"/>
    </xf>
    <xf numFmtId="165" fontId="11" fillId="0" borderId="10" xfId="0" applyNumberFormat="1" applyFont="1" applyFill="1" applyBorder="1" applyAlignment="1">
      <alignment horizontal="right" vertical="top"/>
    </xf>
    <xf numFmtId="168" fontId="6" fillId="0" borderId="10" xfId="0" applyNumberFormat="1" applyFont="1" applyBorder="1" applyAlignment="1">
      <alignment horizontal="right" vertical="top"/>
    </xf>
    <xf numFmtId="176" fontId="6" fillId="0" borderId="10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165" fontId="5" fillId="0" borderId="0" xfId="0" applyNumberFormat="1" applyFont="1" applyFill="1" applyBorder="1" applyAlignment="1">
      <alignment horizontal="right" vertical="top"/>
    </xf>
    <xf numFmtId="166" fontId="5" fillId="0" borderId="0" xfId="0" applyNumberFormat="1" applyFont="1" applyAlignment="1">
      <alignment horizontal="left" vertical="top" wrapText="1"/>
    </xf>
    <xf numFmtId="165" fontId="5" fillId="0" borderId="0" xfId="0" applyNumberFormat="1" applyFont="1" applyFill="1" applyBorder="1" applyAlignment="1">
      <alignment horizontal="left" vertical="top" wrapText="1"/>
    </xf>
    <xf numFmtId="168" fontId="5" fillId="0" borderId="0" xfId="0" applyNumberFormat="1" applyFont="1" applyAlignment="1">
      <alignment horizontal="left" vertical="top" wrapText="1"/>
    </xf>
    <xf numFmtId="0" fontId="13" fillId="0" borderId="0" xfId="44" applyNumberFormat="1" applyFont="1" applyBorder="1" applyAlignment="1">
      <alignment horizontal="left"/>
    </xf>
    <xf numFmtId="0" fontId="42" fillId="0" borderId="0" xfId="44" applyNumberFormat="1" applyAlignment="1">
      <alignment horizontal="left" wrapText="1"/>
    </xf>
    <xf numFmtId="0" fontId="51" fillId="0" borderId="0" xfId="0" applyFont="1" applyAlignment="1">
      <alignment horizontal="center" vertical="center"/>
    </xf>
    <xf numFmtId="164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 wrapText="1"/>
    </xf>
    <xf numFmtId="165" fontId="51" fillId="0" borderId="0" xfId="0" applyNumberFormat="1" applyFont="1" applyFill="1" applyBorder="1" applyAlignment="1">
      <alignment horizontal="center" vertical="center"/>
    </xf>
    <xf numFmtId="166" fontId="51" fillId="0" borderId="0" xfId="0" applyNumberFormat="1" applyFont="1" applyAlignment="1">
      <alignment horizontal="center" vertical="center"/>
    </xf>
    <xf numFmtId="168" fontId="51" fillId="0" borderId="0" xfId="0" applyNumberFormat="1" applyFont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164" fontId="6" fillId="13" borderId="10" xfId="0" applyNumberFormat="1" applyFont="1" applyFill="1" applyBorder="1" applyAlignment="1">
      <alignment horizontal="right" vertical="top"/>
    </xf>
    <xf numFmtId="49" fontId="6" fillId="13" borderId="10" xfId="0" applyNumberFormat="1" applyFont="1" applyFill="1" applyBorder="1" applyAlignment="1">
      <alignment horizontal="center" vertical="top"/>
    </xf>
    <xf numFmtId="49" fontId="6" fillId="13" borderId="10" xfId="0" applyNumberFormat="1" applyFont="1" applyFill="1" applyBorder="1" applyAlignment="1">
      <alignment horizontal="left" vertical="top"/>
    </xf>
    <xf numFmtId="0" fontId="6" fillId="13" borderId="10" xfId="0" applyNumberFormat="1" applyFont="1" applyFill="1" applyBorder="1" applyAlignment="1">
      <alignment horizontal="left" vertical="top" wrapText="1"/>
    </xf>
    <xf numFmtId="165" fontId="11" fillId="13" borderId="10" xfId="0" applyNumberFormat="1" applyFont="1" applyFill="1" applyBorder="1" applyAlignment="1">
      <alignment horizontal="right" vertical="top"/>
    </xf>
    <xf numFmtId="166" fontId="6" fillId="13" borderId="10" xfId="0" applyNumberFormat="1" applyFont="1" applyFill="1" applyBorder="1" applyAlignment="1">
      <alignment horizontal="right" vertical="top"/>
    </xf>
    <xf numFmtId="168" fontId="6" fillId="13" borderId="10" xfId="0" applyNumberFormat="1" applyFont="1" applyFill="1" applyBorder="1" applyAlignment="1">
      <alignment horizontal="right" vertical="top"/>
    </xf>
    <xf numFmtId="176" fontId="6" fillId="13" borderId="10" xfId="0" applyNumberFormat="1" applyFont="1" applyFill="1" applyBorder="1" applyAlignment="1">
      <alignment horizontal="right" vertical="top"/>
    </xf>
    <xf numFmtId="164" fontId="5" fillId="13" borderId="0" xfId="0" applyNumberFormat="1" applyFont="1" applyFill="1" applyAlignment="1">
      <alignment horizontal="left" vertical="top" wrapText="1"/>
    </xf>
    <xf numFmtId="49" fontId="5" fillId="13" borderId="0" xfId="0" applyNumberFormat="1" applyFont="1" applyFill="1" applyAlignment="1">
      <alignment horizontal="left" vertical="top" wrapText="1"/>
    </xf>
    <xf numFmtId="0" fontId="5" fillId="13" borderId="0" xfId="0" applyNumberFormat="1" applyFont="1" applyFill="1" applyAlignment="1">
      <alignment horizontal="left" vertical="top" wrapText="1"/>
    </xf>
    <xf numFmtId="165" fontId="5" fillId="13" borderId="0" xfId="0" applyNumberFormat="1" applyFont="1" applyFill="1" applyBorder="1" applyAlignment="1">
      <alignment horizontal="right" vertical="top"/>
    </xf>
    <xf numFmtId="166" fontId="5" fillId="13" borderId="0" xfId="0" applyNumberFormat="1" applyFont="1" applyFill="1" applyAlignment="1">
      <alignment horizontal="left" vertical="top" wrapText="1"/>
    </xf>
    <xf numFmtId="165" fontId="5" fillId="13" borderId="0" xfId="0" applyNumberFormat="1" applyFont="1" applyFill="1" applyBorder="1" applyAlignment="1">
      <alignment horizontal="left" vertical="top" wrapText="1"/>
    </xf>
    <xf numFmtId="168" fontId="5" fillId="13" borderId="0" xfId="0" applyNumberFormat="1" applyFont="1" applyFill="1" applyAlignment="1">
      <alignment horizontal="left" vertical="top" wrapText="1"/>
    </xf>
    <xf numFmtId="0" fontId="5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29.421875" style="0" customWidth="1"/>
    <col min="2" max="2" width="92.00390625" style="0" customWidth="1"/>
    <col min="7" max="7" width="18.00390625" style="0" customWidth="1"/>
    <col min="8" max="8" width="27.421875" style="0" bestFit="1" customWidth="1"/>
    <col min="9" max="9" width="20.00390625" style="0" customWidth="1"/>
  </cols>
  <sheetData>
    <row r="1" spans="1:2" s="19" customFormat="1" ht="23.25">
      <c r="A1" s="53"/>
      <c r="B1" s="54"/>
    </row>
    <row r="2" spans="1:2" ht="30" customHeight="1">
      <c r="A2" s="79" t="s">
        <v>312</v>
      </c>
      <c r="B2" s="79"/>
    </row>
    <row r="3" spans="1:7" ht="14.25">
      <c r="A3" s="80" t="s">
        <v>311</v>
      </c>
      <c r="B3" s="80"/>
      <c r="G3" s="17"/>
    </row>
    <row r="5" ht="12.75">
      <c r="A5" t="s">
        <v>314</v>
      </c>
    </row>
  </sheetData>
  <sheetProtection/>
  <mergeCells count="2">
    <mergeCell ref="A2:B2"/>
    <mergeCell ref="A3:B3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248"/>
  <sheetViews>
    <sheetView zoomScaleSheetLayoutView="100" zoomScalePageLayoutView="0" workbookViewId="0" topLeftCell="F1">
      <pane ySplit="3" topLeftCell="A207" activePane="bottomLeft" state="frozen"/>
      <selection pane="topLeft" activeCell="A1" sqref="A1"/>
      <selection pane="bottomLeft" activeCell="K245" sqref="K245"/>
    </sheetView>
  </sheetViews>
  <sheetFormatPr defaultColWidth="9.140625" defaultRowHeight="12.75" outlineLevelRow="3"/>
  <cols>
    <col min="1" max="5" width="0" style="0" hidden="1" customWidth="1"/>
    <col min="6" max="6" width="5.421875" style="1" customWidth="1"/>
    <col min="7" max="7" width="4.28125" style="4" customWidth="1"/>
    <col min="8" max="8" width="10.28125" style="3" bestFit="1" customWidth="1"/>
    <col min="9" max="9" width="57.140625" style="5" customWidth="1"/>
    <col min="10" max="10" width="4.28125" style="4" customWidth="1"/>
    <col min="11" max="11" width="13.7109375" style="7" customWidth="1"/>
    <col min="12" max="12" width="6.8515625" style="8" customWidth="1"/>
    <col min="13" max="13" width="9.421875" style="7" bestFit="1" customWidth="1"/>
    <col min="14" max="14" width="11.421875" style="9" customWidth="1"/>
    <col min="15" max="15" width="8.8515625" style="8" bestFit="1" customWidth="1"/>
    <col min="16" max="16" width="8.7109375" style="8" bestFit="1" customWidth="1"/>
    <col min="17" max="17" width="6.7109375" style="8" bestFit="1" customWidth="1"/>
    <col min="18" max="18" width="9.421875" style="0" customWidth="1"/>
  </cols>
  <sheetData>
    <row r="1" spans="6:17" ht="21" customHeight="1">
      <c r="F1" s="10"/>
      <c r="G1" s="11"/>
      <c r="H1" s="11"/>
      <c r="I1" s="11"/>
      <c r="J1" s="11"/>
      <c r="K1" s="12"/>
      <c r="L1" s="13"/>
      <c r="M1" s="12"/>
      <c r="N1" s="14"/>
      <c r="O1" s="13"/>
      <c r="P1" s="13"/>
      <c r="Q1" s="13"/>
    </row>
    <row r="2" spans="6:17" ht="21" customHeight="1">
      <c r="F2" s="10"/>
      <c r="G2" s="11"/>
      <c r="H2" s="11"/>
      <c r="I2" s="11"/>
      <c r="J2" s="11"/>
      <c r="K2" s="12"/>
      <c r="L2" s="13"/>
      <c r="M2" s="12"/>
      <c r="N2" s="14"/>
      <c r="O2" s="13"/>
      <c r="P2" s="13"/>
      <c r="Q2" s="13"/>
    </row>
    <row r="3" spans="6:17" s="20" customFormat="1" ht="13.5" thickBot="1">
      <c r="F3" s="21" t="s">
        <v>44</v>
      </c>
      <c r="G3" s="21" t="s">
        <v>19</v>
      </c>
      <c r="H3" s="21" t="s">
        <v>18</v>
      </c>
      <c r="I3" s="62" t="s">
        <v>27</v>
      </c>
      <c r="J3" s="21" t="s">
        <v>11</v>
      </c>
      <c r="K3" s="21" t="s">
        <v>214</v>
      </c>
      <c r="L3" s="21" t="s">
        <v>43</v>
      </c>
      <c r="M3" s="21" t="s">
        <v>157</v>
      </c>
      <c r="N3" s="21" t="s">
        <v>163</v>
      </c>
      <c r="O3" s="21" t="s">
        <v>58</v>
      </c>
      <c r="P3" s="21" t="s">
        <v>186</v>
      </c>
      <c r="Q3" s="21" t="s">
        <v>29</v>
      </c>
    </row>
    <row r="4" spans="6:17" ht="11.25" customHeight="1">
      <c r="F4" s="2"/>
      <c r="G4" s="6"/>
      <c r="H4" s="22"/>
      <c r="I4" s="23"/>
      <c r="J4" s="6"/>
      <c r="K4" s="2"/>
      <c r="L4" s="2"/>
      <c r="M4" s="2"/>
      <c r="N4" s="2"/>
      <c r="O4" s="2"/>
      <c r="P4" s="2"/>
      <c r="Q4" s="2"/>
    </row>
    <row r="5" spans="6:17" s="24" customFormat="1" ht="18.75" customHeight="1">
      <c r="F5" s="25"/>
      <c r="G5" s="26"/>
      <c r="H5" s="27"/>
      <c r="I5" s="27" t="s">
        <v>221</v>
      </c>
      <c r="J5" s="26"/>
      <c r="K5" s="28"/>
      <c r="L5" s="29"/>
      <c r="M5" s="28"/>
      <c r="N5" s="30"/>
      <c r="O5" s="31">
        <f>SUBTOTAL(9,O6:O155)</f>
        <v>1161.3784727532</v>
      </c>
      <c r="P5" s="29"/>
      <c r="Q5" s="31">
        <f>SUBTOTAL(9,Q6:Q155)</f>
        <v>469.775</v>
      </c>
    </row>
    <row r="6" spans="6:17" s="32" customFormat="1" ht="16.5" customHeight="1" outlineLevel="1">
      <c r="F6" s="33"/>
      <c r="G6" s="6"/>
      <c r="H6" s="34"/>
      <c r="I6" s="34" t="s">
        <v>181</v>
      </c>
      <c r="J6" s="6"/>
      <c r="K6" s="35"/>
      <c r="L6" s="36"/>
      <c r="M6" s="35"/>
      <c r="N6" s="37"/>
      <c r="O6" s="38">
        <f>SUBTOTAL(9,O7:O32)</f>
        <v>0.036936000000000004</v>
      </c>
      <c r="P6" s="36"/>
      <c r="Q6" s="38">
        <f>SUBTOTAL(9,Q7:Q32)</f>
        <v>277.4304</v>
      </c>
    </row>
    <row r="7" spans="1:17" s="39" customFormat="1" ht="24" outlineLevel="2">
      <c r="A7" s="39" t="s">
        <v>202</v>
      </c>
      <c r="B7" s="39" t="s">
        <v>193</v>
      </c>
      <c r="C7" s="39" t="s">
        <v>196</v>
      </c>
      <c r="D7" s="39" t="s">
        <v>197</v>
      </c>
      <c r="E7" s="39" t="s">
        <v>198</v>
      </c>
      <c r="F7" s="15">
        <v>1</v>
      </c>
      <c r="G7" s="16" t="s">
        <v>13</v>
      </c>
      <c r="H7" s="40" t="s">
        <v>73</v>
      </c>
      <c r="I7" s="41" t="s">
        <v>299</v>
      </c>
      <c r="J7" s="16" t="s">
        <v>15</v>
      </c>
      <c r="K7" s="42">
        <v>410.4</v>
      </c>
      <c r="L7" s="18">
        <v>0</v>
      </c>
      <c r="M7" s="42">
        <f>K7*(1+L7/100)</f>
        <v>410.4</v>
      </c>
      <c r="N7" s="43">
        <v>9E-05</v>
      </c>
      <c r="O7" s="44">
        <f>M7*N7</f>
        <v>0.036936000000000004</v>
      </c>
      <c r="P7" s="43">
        <v>0.256</v>
      </c>
      <c r="Q7" s="44">
        <f>M7*P7</f>
        <v>105.0624</v>
      </c>
    </row>
    <row r="8" spans="6:17" s="45" customFormat="1" ht="11.25" outlineLevel="3">
      <c r="F8" s="46"/>
      <c r="G8" s="47"/>
      <c r="H8" s="47"/>
      <c r="I8" s="48" t="s">
        <v>236</v>
      </c>
      <c r="J8" s="47"/>
      <c r="K8" s="49">
        <v>0</v>
      </c>
      <c r="L8" s="50"/>
      <c r="M8" s="51"/>
      <c r="N8" s="52"/>
      <c r="O8" s="50"/>
      <c r="P8" s="50"/>
      <c r="Q8" s="50"/>
    </row>
    <row r="9" spans="6:17" s="45" customFormat="1" ht="11.25" outlineLevel="3">
      <c r="F9" s="46"/>
      <c r="G9" s="47"/>
      <c r="H9" s="47"/>
      <c r="I9" s="48" t="s">
        <v>36</v>
      </c>
      <c r="J9" s="47"/>
      <c r="K9" s="49">
        <v>410.4</v>
      </c>
      <c r="L9" s="50"/>
      <c r="M9" s="51"/>
      <c r="N9" s="52"/>
      <c r="O9" s="50"/>
      <c r="P9" s="50"/>
      <c r="Q9" s="50"/>
    </row>
    <row r="10" spans="6:17" s="39" customFormat="1" ht="12" outlineLevel="2">
      <c r="F10" s="15">
        <v>2</v>
      </c>
      <c r="G10" s="16" t="s">
        <v>13</v>
      </c>
      <c r="H10" s="40" t="s">
        <v>72</v>
      </c>
      <c r="I10" s="41" t="s">
        <v>285</v>
      </c>
      <c r="J10" s="16" t="s">
        <v>15</v>
      </c>
      <c r="K10" s="42">
        <v>307.8</v>
      </c>
      <c r="L10" s="18">
        <v>0</v>
      </c>
      <c r="M10" s="42">
        <f>K10*(1+L10/100)</f>
        <v>307.8</v>
      </c>
      <c r="N10" s="43"/>
      <c r="O10" s="44">
        <f>M10*N10</f>
        <v>0</v>
      </c>
      <c r="P10" s="43">
        <v>0.56</v>
      </c>
      <c r="Q10" s="44">
        <f>M10*P10</f>
        <v>172.36800000000002</v>
      </c>
    </row>
    <row r="11" spans="6:17" s="45" customFormat="1" ht="11.25" outlineLevel="3">
      <c r="F11" s="46"/>
      <c r="G11" s="47"/>
      <c r="H11" s="47"/>
      <c r="I11" s="48" t="s">
        <v>236</v>
      </c>
      <c r="J11" s="47"/>
      <c r="K11" s="49">
        <v>0</v>
      </c>
      <c r="L11" s="50"/>
      <c r="M11" s="51"/>
      <c r="N11" s="52"/>
      <c r="O11" s="50"/>
      <c r="P11" s="50"/>
      <c r="Q11" s="50"/>
    </row>
    <row r="12" spans="6:17" s="45" customFormat="1" ht="11.25" outlineLevel="3">
      <c r="F12" s="46"/>
      <c r="G12" s="47"/>
      <c r="H12" s="47"/>
      <c r="I12" s="48" t="s">
        <v>51</v>
      </c>
      <c r="J12" s="47"/>
      <c r="K12" s="49">
        <v>307.8</v>
      </c>
      <c r="L12" s="50"/>
      <c r="M12" s="51"/>
      <c r="N12" s="52"/>
      <c r="O12" s="50"/>
      <c r="P12" s="50"/>
      <c r="Q12" s="50"/>
    </row>
    <row r="13" spans="6:17" s="39" customFormat="1" ht="12" outlineLevel="2">
      <c r="F13" s="15">
        <v>3</v>
      </c>
      <c r="G13" s="16" t="s">
        <v>13</v>
      </c>
      <c r="H13" s="40" t="s">
        <v>75</v>
      </c>
      <c r="I13" s="41" t="s">
        <v>277</v>
      </c>
      <c r="J13" s="16" t="s">
        <v>16</v>
      </c>
      <c r="K13" s="42">
        <v>442.0825</v>
      </c>
      <c r="L13" s="18">
        <v>0</v>
      </c>
      <c r="M13" s="42">
        <f>K13*(1+L13/100)</f>
        <v>442.0825</v>
      </c>
      <c r="N13" s="43"/>
      <c r="O13" s="44">
        <f>M13*N13</f>
        <v>0</v>
      </c>
      <c r="P13" s="43"/>
      <c r="Q13" s="44">
        <f>M13*P13</f>
        <v>0</v>
      </c>
    </row>
    <row r="14" spans="6:17" s="45" customFormat="1" ht="11.25" outlineLevel="3">
      <c r="F14" s="46"/>
      <c r="G14" s="47"/>
      <c r="H14" s="47"/>
      <c r="I14" s="48" t="s">
        <v>243</v>
      </c>
      <c r="J14" s="47"/>
      <c r="K14" s="49">
        <v>0</v>
      </c>
      <c r="L14" s="50"/>
      <c r="M14" s="51"/>
      <c r="N14" s="52"/>
      <c r="O14" s="50"/>
      <c r="P14" s="50"/>
      <c r="Q14" s="50"/>
    </row>
    <row r="15" spans="6:17" s="45" customFormat="1" ht="11.25" outlineLevel="3">
      <c r="F15" s="46"/>
      <c r="G15" s="47"/>
      <c r="H15" s="47"/>
      <c r="I15" s="48" t="s">
        <v>152</v>
      </c>
      <c r="J15" s="47"/>
      <c r="K15" s="49">
        <v>262.14300000000003</v>
      </c>
      <c r="L15" s="50"/>
      <c r="M15" s="51"/>
      <c r="N15" s="52"/>
      <c r="O15" s="50"/>
      <c r="P15" s="50"/>
      <c r="Q15" s="50"/>
    </row>
    <row r="16" spans="6:17" s="45" customFormat="1" ht="11.25" outlineLevel="3">
      <c r="F16" s="46"/>
      <c r="G16" s="47"/>
      <c r="H16" s="47"/>
      <c r="I16" s="48" t="s">
        <v>169</v>
      </c>
      <c r="J16" s="47"/>
      <c r="K16" s="49">
        <v>179.93949999999998</v>
      </c>
      <c r="L16" s="50"/>
      <c r="M16" s="51"/>
      <c r="N16" s="52"/>
      <c r="O16" s="50"/>
      <c r="P16" s="50"/>
      <c r="Q16" s="50"/>
    </row>
    <row r="17" spans="6:17" s="39" customFormat="1" ht="24" outlineLevel="2">
      <c r="F17" s="15">
        <v>4</v>
      </c>
      <c r="G17" s="16" t="s">
        <v>13</v>
      </c>
      <c r="H17" s="40" t="s">
        <v>74</v>
      </c>
      <c r="I17" s="41" t="s">
        <v>289</v>
      </c>
      <c r="J17" s="16" t="s">
        <v>16</v>
      </c>
      <c r="K17" s="42">
        <v>53.352000000000004</v>
      </c>
      <c r="L17" s="18">
        <v>0</v>
      </c>
      <c r="M17" s="42">
        <f>K17*(1+L17/100)</f>
        <v>53.352000000000004</v>
      </c>
      <c r="N17" s="43"/>
      <c r="O17" s="44">
        <f>M17*N17</f>
        <v>0</v>
      </c>
      <c r="P17" s="43"/>
      <c r="Q17" s="44">
        <f>M17*P17</f>
        <v>0</v>
      </c>
    </row>
    <row r="18" spans="6:17" s="45" customFormat="1" ht="11.25" outlineLevel="3">
      <c r="F18" s="46"/>
      <c r="G18" s="47"/>
      <c r="H18" s="47"/>
      <c r="I18" s="48" t="s">
        <v>252</v>
      </c>
      <c r="J18" s="47"/>
      <c r="K18" s="49">
        <v>0</v>
      </c>
      <c r="L18" s="50"/>
      <c r="M18" s="51"/>
      <c r="N18" s="52"/>
      <c r="O18" s="50"/>
      <c r="P18" s="50"/>
      <c r="Q18" s="50"/>
    </row>
    <row r="19" spans="6:17" s="45" customFormat="1" ht="11.25" outlineLevel="3">
      <c r="F19" s="46"/>
      <c r="G19" s="47"/>
      <c r="H19" s="47"/>
      <c r="I19" s="48" t="s">
        <v>166</v>
      </c>
      <c r="J19" s="47"/>
      <c r="K19" s="49">
        <v>53.352000000000004</v>
      </c>
      <c r="L19" s="50"/>
      <c r="M19" s="51"/>
      <c r="N19" s="52"/>
      <c r="O19" s="50"/>
      <c r="P19" s="50"/>
      <c r="Q19" s="50"/>
    </row>
    <row r="20" spans="6:17" s="39" customFormat="1" ht="12" outlineLevel="2">
      <c r="F20" s="15">
        <v>5</v>
      </c>
      <c r="G20" s="16" t="s">
        <v>13</v>
      </c>
      <c r="H20" s="40" t="s">
        <v>85</v>
      </c>
      <c r="I20" s="41" t="s">
        <v>254</v>
      </c>
      <c r="J20" s="16" t="s">
        <v>15</v>
      </c>
      <c r="K20" s="42">
        <v>211.356</v>
      </c>
      <c r="L20" s="18">
        <v>0</v>
      </c>
      <c r="M20" s="42">
        <f>K20*(1+L20/100)</f>
        <v>211.356</v>
      </c>
      <c r="N20" s="43"/>
      <c r="O20" s="44">
        <f>M20*N20</f>
        <v>0</v>
      </c>
      <c r="P20" s="43"/>
      <c r="Q20" s="44">
        <f>M20*P20</f>
        <v>0</v>
      </c>
    </row>
    <row r="21" spans="6:17" s="45" customFormat="1" ht="11.25" outlineLevel="3">
      <c r="F21" s="46"/>
      <c r="G21" s="47"/>
      <c r="H21" s="47"/>
      <c r="I21" s="48" t="s">
        <v>250</v>
      </c>
      <c r="J21" s="47"/>
      <c r="K21" s="49">
        <v>0</v>
      </c>
      <c r="L21" s="50"/>
      <c r="M21" s="51"/>
      <c r="N21" s="52"/>
      <c r="O21" s="50"/>
      <c r="P21" s="50"/>
      <c r="Q21" s="50"/>
    </row>
    <row r="22" spans="6:17" s="45" customFormat="1" ht="11.25" outlineLevel="3">
      <c r="F22" s="46"/>
      <c r="G22" s="47"/>
      <c r="H22" s="47"/>
      <c r="I22" s="48" t="s">
        <v>91</v>
      </c>
      <c r="J22" s="47"/>
      <c r="K22" s="49">
        <v>211.356</v>
      </c>
      <c r="L22" s="50"/>
      <c r="M22" s="51"/>
      <c r="N22" s="52"/>
      <c r="O22" s="50"/>
      <c r="P22" s="50"/>
      <c r="Q22" s="50"/>
    </row>
    <row r="23" spans="6:17" s="39" customFormat="1" ht="12" outlineLevel="2">
      <c r="F23" s="15">
        <v>6</v>
      </c>
      <c r="G23" s="16" t="s">
        <v>13</v>
      </c>
      <c r="H23" s="40" t="s">
        <v>83</v>
      </c>
      <c r="I23" s="41" t="s">
        <v>284</v>
      </c>
      <c r="J23" s="16" t="s">
        <v>16</v>
      </c>
      <c r="K23" s="42">
        <v>236.66400000000002</v>
      </c>
      <c r="L23" s="18">
        <v>0</v>
      </c>
      <c r="M23" s="42">
        <f>K23*(1+L23/100)</f>
        <v>236.66400000000002</v>
      </c>
      <c r="N23" s="43"/>
      <c r="O23" s="44">
        <f>M23*N23</f>
        <v>0</v>
      </c>
      <c r="P23" s="43"/>
      <c r="Q23" s="44">
        <f>M23*P23</f>
        <v>0</v>
      </c>
    </row>
    <row r="24" spans="6:17" s="45" customFormat="1" ht="11.25" outlineLevel="3">
      <c r="F24" s="46"/>
      <c r="G24" s="47"/>
      <c r="H24" s="47"/>
      <c r="I24" s="48" t="s">
        <v>168</v>
      </c>
      <c r="J24" s="47"/>
      <c r="K24" s="49">
        <v>100.548</v>
      </c>
      <c r="L24" s="50"/>
      <c r="M24" s="51"/>
      <c r="N24" s="52"/>
      <c r="O24" s="50"/>
      <c r="P24" s="50"/>
      <c r="Q24" s="50"/>
    </row>
    <row r="25" spans="6:17" s="45" customFormat="1" ht="11.25" outlineLevel="3">
      <c r="F25" s="46"/>
      <c r="G25" s="47"/>
      <c r="H25" s="47"/>
      <c r="I25" s="48" t="s">
        <v>176</v>
      </c>
      <c r="J25" s="47"/>
      <c r="K25" s="49">
        <v>160.74</v>
      </c>
      <c r="L25" s="50"/>
      <c r="M25" s="51"/>
      <c r="N25" s="52"/>
      <c r="O25" s="50"/>
      <c r="P25" s="50"/>
      <c r="Q25" s="50"/>
    </row>
    <row r="26" spans="6:17" s="45" customFormat="1" ht="11.25" outlineLevel="3">
      <c r="F26" s="46"/>
      <c r="G26" s="47"/>
      <c r="H26" s="47"/>
      <c r="I26" s="48" t="s">
        <v>165</v>
      </c>
      <c r="J26" s="47"/>
      <c r="K26" s="49">
        <v>-24.624000000000002</v>
      </c>
      <c r="L26" s="50"/>
      <c r="M26" s="51"/>
      <c r="N26" s="52"/>
      <c r="O26" s="50"/>
      <c r="P26" s="50"/>
      <c r="Q26" s="50"/>
    </row>
    <row r="27" spans="6:17" s="39" customFormat="1" ht="12" outlineLevel="2">
      <c r="F27" s="15">
        <v>7</v>
      </c>
      <c r="G27" s="16" t="s">
        <v>13</v>
      </c>
      <c r="H27" s="40" t="s">
        <v>81</v>
      </c>
      <c r="I27" s="41" t="s">
        <v>268</v>
      </c>
      <c r="J27" s="16" t="s">
        <v>16</v>
      </c>
      <c r="K27" s="42">
        <v>442.082</v>
      </c>
      <c r="L27" s="18">
        <v>0</v>
      </c>
      <c r="M27" s="42">
        <f>K27*(1+L27/100)</f>
        <v>442.082</v>
      </c>
      <c r="N27" s="43"/>
      <c r="O27" s="44">
        <f>M27*N27</f>
        <v>0</v>
      </c>
      <c r="P27" s="43"/>
      <c r="Q27" s="44">
        <f>M27*P27</f>
        <v>0</v>
      </c>
    </row>
    <row r="28" spans="6:17" s="39" customFormat="1" ht="12" outlineLevel="2">
      <c r="F28" s="15">
        <v>8</v>
      </c>
      <c r="G28" s="16" t="s">
        <v>13</v>
      </c>
      <c r="H28" s="40" t="s">
        <v>80</v>
      </c>
      <c r="I28" s="41" t="s">
        <v>286</v>
      </c>
      <c r="J28" s="16" t="s">
        <v>16</v>
      </c>
      <c r="K28" s="42">
        <v>205.418</v>
      </c>
      <c r="L28" s="18">
        <v>0</v>
      </c>
      <c r="M28" s="42">
        <f>K28*(1+L28/100)</f>
        <v>205.418</v>
      </c>
      <c r="N28" s="43"/>
      <c r="O28" s="44">
        <f>M28*N28</f>
        <v>0</v>
      </c>
      <c r="P28" s="43"/>
      <c r="Q28" s="44">
        <f>M28*P28</f>
        <v>0</v>
      </c>
    </row>
    <row r="29" spans="6:17" s="45" customFormat="1" ht="11.25" outlineLevel="3">
      <c r="F29" s="46"/>
      <c r="G29" s="47"/>
      <c r="H29" s="47"/>
      <c r="I29" s="48" t="s">
        <v>180</v>
      </c>
      <c r="J29" s="47"/>
      <c r="K29" s="49">
        <v>205.418</v>
      </c>
      <c r="L29" s="50"/>
      <c r="M29" s="51"/>
      <c r="N29" s="52"/>
      <c r="O29" s="50"/>
      <c r="P29" s="50"/>
      <c r="Q29" s="50"/>
    </row>
    <row r="30" spans="6:17" s="39" customFormat="1" ht="12" outlineLevel="2">
      <c r="F30" s="15">
        <v>9</v>
      </c>
      <c r="G30" s="16" t="s">
        <v>13</v>
      </c>
      <c r="H30" s="40" t="s">
        <v>82</v>
      </c>
      <c r="I30" s="41" t="s">
        <v>282</v>
      </c>
      <c r="J30" s="16" t="s">
        <v>3</v>
      </c>
      <c r="K30" s="42">
        <v>328.66880000000003</v>
      </c>
      <c r="L30" s="18">
        <v>0</v>
      </c>
      <c r="M30" s="42">
        <f>K30*(1+L30/100)</f>
        <v>328.66880000000003</v>
      </c>
      <c r="N30" s="43"/>
      <c r="O30" s="44">
        <f>M30*N30</f>
        <v>0</v>
      </c>
      <c r="P30" s="43"/>
      <c r="Q30" s="44">
        <f>M30*P30</f>
        <v>0</v>
      </c>
    </row>
    <row r="31" spans="6:17" s="45" customFormat="1" ht="11.25" outlineLevel="3">
      <c r="F31" s="46"/>
      <c r="G31" s="47"/>
      <c r="H31" s="47"/>
      <c r="I31" s="48" t="s">
        <v>153</v>
      </c>
      <c r="J31" s="47"/>
      <c r="K31" s="49">
        <v>328.66880000000003</v>
      </c>
      <c r="L31" s="50"/>
      <c r="M31" s="51"/>
      <c r="N31" s="52"/>
      <c r="O31" s="50"/>
      <c r="P31" s="50"/>
      <c r="Q31" s="50"/>
    </row>
    <row r="32" spans="6:17" s="55" customFormat="1" ht="12.75" customHeight="1" outlineLevel="2">
      <c r="F32" s="56"/>
      <c r="G32" s="57"/>
      <c r="H32" s="57"/>
      <c r="I32" s="58"/>
      <c r="J32" s="57"/>
      <c r="K32" s="59"/>
      <c r="L32" s="60"/>
      <c r="M32" s="59"/>
      <c r="N32" s="61"/>
      <c r="O32" s="60"/>
      <c r="P32" s="60"/>
      <c r="Q32" s="60"/>
    </row>
    <row r="33" spans="6:17" s="32" customFormat="1" ht="16.5" customHeight="1" outlineLevel="1">
      <c r="F33" s="33"/>
      <c r="G33" s="6"/>
      <c r="H33" s="34"/>
      <c r="I33" s="34" t="s">
        <v>161</v>
      </c>
      <c r="J33" s="6"/>
      <c r="K33" s="35"/>
      <c r="L33" s="36"/>
      <c r="M33" s="35"/>
      <c r="N33" s="37"/>
      <c r="O33" s="38">
        <f>SUBTOTAL(9,O34:O46)</f>
        <v>183.83272236</v>
      </c>
      <c r="P33" s="36"/>
      <c r="Q33" s="38">
        <f>SUBTOTAL(9,Q34:Q46)</f>
        <v>0</v>
      </c>
    </row>
    <row r="34" spans="6:17" s="39" customFormat="1" ht="12" outlineLevel="2">
      <c r="F34" s="15">
        <v>10</v>
      </c>
      <c r="G34" s="16" t="s">
        <v>13</v>
      </c>
      <c r="H34" s="40" t="s">
        <v>90</v>
      </c>
      <c r="I34" s="41" t="s">
        <v>162</v>
      </c>
      <c r="J34" s="16" t="s">
        <v>16</v>
      </c>
      <c r="K34" s="42">
        <v>67.71600000000001</v>
      </c>
      <c r="L34" s="18">
        <v>0</v>
      </c>
      <c r="M34" s="42">
        <f>K34*(1+L34/100)</f>
        <v>67.71600000000001</v>
      </c>
      <c r="N34" s="43">
        <v>2.25634</v>
      </c>
      <c r="O34" s="44">
        <f>M34*N34</f>
        <v>152.79031944</v>
      </c>
      <c r="P34" s="43"/>
      <c r="Q34" s="44">
        <f>M34*P34</f>
        <v>0</v>
      </c>
    </row>
    <row r="35" spans="6:17" s="45" customFormat="1" ht="11.25" outlineLevel="3">
      <c r="F35" s="46"/>
      <c r="G35" s="47"/>
      <c r="H35" s="47"/>
      <c r="I35" s="48" t="s">
        <v>167</v>
      </c>
      <c r="J35" s="47"/>
      <c r="K35" s="49">
        <v>55.40400000000001</v>
      </c>
      <c r="L35" s="50"/>
      <c r="M35" s="51"/>
      <c r="N35" s="52"/>
      <c r="O35" s="50"/>
      <c r="P35" s="50"/>
      <c r="Q35" s="50"/>
    </row>
    <row r="36" spans="6:17" s="45" customFormat="1" ht="11.25" outlineLevel="3">
      <c r="F36" s="46"/>
      <c r="G36" s="47"/>
      <c r="H36" s="47"/>
      <c r="I36" s="48" t="s">
        <v>172</v>
      </c>
      <c r="J36" s="47"/>
      <c r="K36" s="49">
        <v>12.312000000000001</v>
      </c>
      <c r="L36" s="50"/>
      <c r="M36" s="51"/>
      <c r="N36" s="52"/>
      <c r="O36" s="50"/>
      <c r="P36" s="50"/>
      <c r="Q36" s="50"/>
    </row>
    <row r="37" spans="6:17" s="39" customFormat="1" ht="24" outlineLevel="2">
      <c r="F37" s="15">
        <v>11</v>
      </c>
      <c r="G37" s="16" t="s">
        <v>13</v>
      </c>
      <c r="H37" s="40" t="s">
        <v>88</v>
      </c>
      <c r="I37" s="41" t="s">
        <v>307</v>
      </c>
      <c r="J37" s="16" t="s">
        <v>2</v>
      </c>
      <c r="K37" s="42">
        <v>136.8</v>
      </c>
      <c r="L37" s="18">
        <v>0</v>
      </c>
      <c r="M37" s="42">
        <f>K37*(1+L37/100)</f>
        <v>136.8</v>
      </c>
      <c r="N37" s="43">
        <v>0.22657</v>
      </c>
      <c r="O37" s="44">
        <f>M37*N37</f>
        <v>30.994776</v>
      </c>
      <c r="P37" s="43"/>
      <c r="Q37" s="44">
        <f>M37*P37</f>
        <v>0</v>
      </c>
    </row>
    <row r="38" spans="6:17" s="45" customFormat="1" ht="11.25" outlineLevel="3">
      <c r="F38" s="46"/>
      <c r="G38" s="47"/>
      <c r="H38" s="47"/>
      <c r="I38" s="48" t="s">
        <v>35</v>
      </c>
      <c r="J38" s="47"/>
      <c r="K38" s="49">
        <v>136.8</v>
      </c>
      <c r="L38" s="50"/>
      <c r="M38" s="51"/>
      <c r="N38" s="52"/>
      <c r="O38" s="50"/>
      <c r="P38" s="50"/>
      <c r="Q38" s="50"/>
    </row>
    <row r="39" spans="6:17" s="39" customFormat="1" ht="24" outlineLevel="2">
      <c r="F39" s="15">
        <v>12</v>
      </c>
      <c r="G39" s="16" t="s">
        <v>13</v>
      </c>
      <c r="H39" s="40" t="s">
        <v>87</v>
      </c>
      <c r="I39" s="41" t="s">
        <v>301</v>
      </c>
      <c r="J39" s="16" t="s">
        <v>15</v>
      </c>
      <c r="K39" s="42">
        <v>82.08000000000001</v>
      </c>
      <c r="L39" s="18">
        <v>0</v>
      </c>
      <c r="M39" s="42">
        <f>K39*(1+L39/100)</f>
        <v>82.08000000000001</v>
      </c>
      <c r="N39" s="43">
        <v>0.00017</v>
      </c>
      <c r="O39" s="44">
        <f>M39*N39</f>
        <v>0.013953600000000004</v>
      </c>
      <c r="P39" s="43"/>
      <c r="Q39" s="44">
        <f>M39*P39</f>
        <v>0</v>
      </c>
    </row>
    <row r="40" spans="6:17" s="45" customFormat="1" ht="11.25" outlineLevel="3">
      <c r="F40" s="46"/>
      <c r="G40" s="47"/>
      <c r="H40" s="47"/>
      <c r="I40" s="48" t="s">
        <v>182</v>
      </c>
      <c r="J40" s="47"/>
      <c r="K40" s="49">
        <v>82.08000000000001</v>
      </c>
      <c r="L40" s="50"/>
      <c r="M40" s="51"/>
      <c r="N40" s="52"/>
      <c r="O40" s="50"/>
      <c r="P40" s="50"/>
      <c r="Q40" s="50"/>
    </row>
    <row r="41" spans="6:17" s="39" customFormat="1" ht="12" outlineLevel="2">
      <c r="F41" s="15">
        <v>13</v>
      </c>
      <c r="G41" s="16" t="s">
        <v>1</v>
      </c>
      <c r="H41" s="40" t="s">
        <v>53</v>
      </c>
      <c r="I41" s="41" t="s">
        <v>191</v>
      </c>
      <c r="J41" s="16" t="s">
        <v>15</v>
      </c>
      <c r="K41" s="42">
        <v>82.08</v>
      </c>
      <c r="L41" s="18">
        <v>2</v>
      </c>
      <c r="M41" s="42">
        <f>K41*(1+L41/100)</f>
        <v>83.7216</v>
      </c>
      <c r="N41" s="43">
        <v>0.0002</v>
      </c>
      <c r="O41" s="44">
        <f>M41*N41</f>
        <v>0.01674432</v>
      </c>
      <c r="P41" s="43"/>
      <c r="Q41" s="44">
        <f>M41*P41</f>
        <v>0</v>
      </c>
    </row>
    <row r="42" spans="6:17" s="39" customFormat="1" ht="12" outlineLevel="2">
      <c r="F42" s="15">
        <v>14</v>
      </c>
      <c r="G42" s="16" t="s">
        <v>13</v>
      </c>
      <c r="H42" s="40" t="s">
        <v>89</v>
      </c>
      <c r="I42" s="41" t="s">
        <v>287</v>
      </c>
      <c r="J42" s="16" t="s">
        <v>15</v>
      </c>
      <c r="K42" s="42">
        <v>51.3</v>
      </c>
      <c r="L42" s="18">
        <v>0</v>
      </c>
      <c r="M42" s="42">
        <f>K42*(1+L42/100)</f>
        <v>51.3</v>
      </c>
      <c r="N42" s="43">
        <v>0.0001</v>
      </c>
      <c r="O42" s="44">
        <f>M42*N42</f>
        <v>0.00513</v>
      </c>
      <c r="P42" s="43"/>
      <c r="Q42" s="44">
        <f>M42*P42</f>
        <v>0</v>
      </c>
    </row>
    <row r="43" spans="6:17" s="45" customFormat="1" ht="11.25" outlineLevel="3">
      <c r="F43" s="46"/>
      <c r="G43" s="47"/>
      <c r="H43" s="47"/>
      <c r="I43" s="48" t="s">
        <v>208</v>
      </c>
      <c r="J43" s="47"/>
      <c r="K43" s="49">
        <v>0</v>
      </c>
      <c r="L43" s="50"/>
      <c r="M43" s="51"/>
      <c r="N43" s="52"/>
      <c r="O43" s="50"/>
      <c r="P43" s="50"/>
      <c r="Q43" s="50"/>
    </row>
    <row r="44" spans="6:17" s="45" customFormat="1" ht="11.25" outlineLevel="3">
      <c r="F44" s="46"/>
      <c r="G44" s="47"/>
      <c r="H44" s="47"/>
      <c r="I44" s="48" t="s">
        <v>62</v>
      </c>
      <c r="J44" s="47"/>
      <c r="K44" s="49">
        <v>51.3</v>
      </c>
      <c r="L44" s="50"/>
      <c r="M44" s="51"/>
      <c r="N44" s="52"/>
      <c r="O44" s="50"/>
      <c r="P44" s="50"/>
      <c r="Q44" s="50"/>
    </row>
    <row r="45" spans="6:17" s="39" customFormat="1" ht="12" outlineLevel="2">
      <c r="F45" s="15">
        <v>15</v>
      </c>
      <c r="G45" s="16" t="s">
        <v>1</v>
      </c>
      <c r="H45" s="40" t="s">
        <v>53</v>
      </c>
      <c r="I45" s="41" t="s">
        <v>191</v>
      </c>
      <c r="J45" s="16" t="s">
        <v>15</v>
      </c>
      <c r="K45" s="42">
        <v>51.3</v>
      </c>
      <c r="L45" s="18">
        <v>15</v>
      </c>
      <c r="M45" s="42">
        <f>K45*(1+L45/100)</f>
        <v>58.99499999999999</v>
      </c>
      <c r="N45" s="43">
        <v>0.0002</v>
      </c>
      <c r="O45" s="44">
        <f>M45*N45</f>
        <v>0.011798999999999999</v>
      </c>
      <c r="P45" s="43"/>
      <c r="Q45" s="44">
        <f>M45*P45</f>
        <v>0</v>
      </c>
    </row>
    <row r="46" spans="6:17" s="55" customFormat="1" ht="12.75" customHeight="1" outlineLevel="2">
      <c r="F46" s="56"/>
      <c r="G46" s="57"/>
      <c r="H46" s="57"/>
      <c r="I46" s="58"/>
      <c r="J46" s="57"/>
      <c r="K46" s="59"/>
      <c r="L46" s="60"/>
      <c r="M46" s="59"/>
      <c r="N46" s="61"/>
      <c r="O46" s="60"/>
      <c r="P46" s="60"/>
      <c r="Q46" s="60"/>
    </row>
    <row r="47" spans="6:17" s="32" customFormat="1" ht="16.5" customHeight="1" outlineLevel="1">
      <c r="F47" s="33"/>
      <c r="G47" s="6"/>
      <c r="H47" s="34"/>
      <c r="I47" s="34" t="s">
        <v>200</v>
      </c>
      <c r="J47" s="6"/>
      <c r="K47" s="35"/>
      <c r="L47" s="36"/>
      <c r="M47" s="35"/>
      <c r="N47" s="37"/>
      <c r="O47" s="38">
        <f>SUBTOTAL(9,O48:O96)</f>
        <v>554.6057704172</v>
      </c>
      <c r="P47" s="36"/>
      <c r="Q47" s="38">
        <f>SUBTOTAL(9,Q48:Q96)</f>
        <v>0</v>
      </c>
    </row>
    <row r="48" spans="6:17" s="39" customFormat="1" ht="12" outlineLevel="2">
      <c r="F48" s="15">
        <v>16</v>
      </c>
      <c r="G48" s="16" t="s">
        <v>13</v>
      </c>
      <c r="H48" s="40" t="s">
        <v>99</v>
      </c>
      <c r="I48" s="41" t="s">
        <v>249</v>
      </c>
      <c r="J48" s="16" t="s">
        <v>16</v>
      </c>
      <c r="K48" s="42">
        <v>125.761</v>
      </c>
      <c r="L48" s="18">
        <v>0</v>
      </c>
      <c r="M48" s="42">
        <f>K48*(1+L48/100)</f>
        <v>125.761</v>
      </c>
      <c r="N48" s="43">
        <v>2.45329</v>
      </c>
      <c r="O48" s="44">
        <f>M48*N48</f>
        <v>308.52820369</v>
      </c>
      <c r="P48" s="43"/>
      <c r="Q48" s="44">
        <f>M48*P48</f>
        <v>0</v>
      </c>
    </row>
    <row r="49" spans="6:17" s="45" customFormat="1" ht="11.25" outlineLevel="3">
      <c r="F49" s="46"/>
      <c r="G49" s="47"/>
      <c r="H49" s="47"/>
      <c r="I49" s="48" t="s">
        <v>30</v>
      </c>
      <c r="J49" s="47"/>
      <c r="K49" s="49">
        <v>0</v>
      </c>
      <c r="L49" s="50"/>
      <c r="M49" s="51"/>
      <c r="N49" s="52"/>
      <c r="O49" s="50"/>
      <c r="P49" s="50"/>
      <c r="Q49" s="50"/>
    </row>
    <row r="50" spans="6:17" s="45" customFormat="1" ht="11.25" outlineLevel="3">
      <c r="F50" s="46"/>
      <c r="G50" s="47"/>
      <c r="H50" s="47"/>
      <c r="I50" s="48" t="s">
        <v>258</v>
      </c>
      <c r="J50" s="47"/>
      <c r="K50" s="49">
        <v>0</v>
      </c>
      <c r="L50" s="50"/>
      <c r="M50" s="51"/>
      <c r="N50" s="52"/>
      <c r="O50" s="50"/>
      <c r="P50" s="50"/>
      <c r="Q50" s="50"/>
    </row>
    <row r="51" spans="6:17" s="45" customFormat="1" ht="11.25" outlineLevel="3">
      <c r="F51" s="46"/>
      <c r="G51" s="47"/>
      <c r="H51" s="47"/>
      <c r="I51" s="48" t="s">
        <v>199</v>
      </c>
      <c r="J51" s="47"/>
      <c r="K51" s="49">
        <v>51.20499999999999</v>
      </c>
      <c r="L51" s="50"/>
      <c r="M51" s="51"/>
      <c r="N51" s="52"/>
      <c r="O51" s="50"/>
      <c r="P51" s="50"/>
      <c r="Q51" s="50"/>
    </row>
    <row r="52" spans="6:17" s="45" customFormat="1" ht="11.25" outlineLevel="3">
      <c r="F52" s="46"/>
      <c r="G52" s="47"/>
      <c r="H52" s="47"/>
      <c r="I52" s="48" t="s">
        <v>38</v>
      </c>
      <c r="J52" s="47"/>
      <c r="K52" s="49">
        <v>0</v>
      </c>
      <c r="L52" s="50"/>
      <c r="M52" s="51"/>
      <c r="N52" s="52"/>
      <c r="O52" s="50"/>
      <c r="P52" s="50"/>
      <c r="Q52" s="50"/>
    </row>
    <row r="53" spans="6:17" s="45" customFormat="1" ht="11.25" outlineLevel="3">
      <c r="F53" s="46"/>
      <c r="G53" s="47"/>
      <c r="H53" s="47"/>
      <c r="I53" s="48" t="s">
        <v>173</v>
      </c>
      <c r="J53" s="47"/>
      <c r="K53" s="49">
        <v>42.237</v>
      </c>
      <c r="L53" s="50"/>
      <c r="M53" s="51"/>
      <c r="N53" s="52"/>
      <c r="O53" s="50"/>
      <c r="P53" s="50"/>
      <c r="Q53" s="50"/>
    </row>
    <row r="54" spans="6:17" s="45" customFormat="1" ht="11.25" outlineLevel="3">
      <c r="F54" s="46"/>
      <c r="G54" s="47"/>
      <c r="H54" s="47"/>
      <c r="I54" s="48" t="s">
        <v>26</v>
      </c>
      <c r="J54" s="47"/>
      <c r="K54" s="49">
        <v>0</v>
      </c>
      <c r="L54" s="50"/>
      <c r="M54" s="51"/>
      <c r="N54" s="52"/>
      <c r="O54" s="50"/>
      <c r="P54" s="50"/>
      <c r="Q54" s="50"/>
    </row>
    <row r="55" spans="6:17" s="45" customFormat="1" ht="11.25" outlineLevel="3">
      <c r="F55" s="46"/>
      <c r="G55" s="47"/>
      <c r="H55" s="47"/>
      <c r="I55" s="48" t="s">
        <v>174</v>
      </c>
      <c r="J55" s="47"/>
      <c r="K55" s="49">
        <v>32.319</v>
      </c>
      <c r="L55" s="50"/>
      <c r="M55" s="51"/>
      <c r="N55" s="52"/>
      <c r="O55" s="50"/>
      <c r="P55" s="50"/>
      <c r="Q55" s="50"/>
    </row>
    <row r="56" spans="6:17" s="39" customFormat="1" ht="12" outlineLevel="2">
      <c r="F56" s="15">
        <v>17</v>
      </c>
      <c r="G56" s="16" t="s">
        <v>13</v>
      </c>
      <c r="H56" s="40" t="s">
        <v>100</v>
      </c>
      <c r="I56" s="41" t="s">
        <v>275</v>
      </c>
      <c r="J56" s="16" t="s">
        <v>15</v>
      </c>
      <c r="K56" s="42">
        <v>426.1974</v>
      </c>
      <c r="L56" s="18">
        <v>0</v>
      </c>
      <c r="M56" s="42">
        <f>K56*(1+L56/100)</f>
        <v>426.1974</v>
      </c>
      <c r="N56" s="43">
        <v>0.00251</v>
      </c>
      <c r="O56" s="44">
        <f>M56*N56</f>
        <v>1.0697554740000002</v>
      </c>
      <c r="P56" s="43"/>
      <c r="Q56" s="44">
        <f>M56*P56</f>
        <v>0</v>
      </c>
    </row>
    <row r="57" spans="6:17" s="45" customFormat="1" ht="11.25" outlineLevel="3">
      <c r="F57" s="46"/>
      <c r="G57" s="47"/>
      <c r="H57" s="47"/>
      <c r="I57" s="48" t="s">
        <v>30</v>
      </c>
      <c r="J57" s="47"/>
      <c r="K57" s="49">
        <v>0</v>
      </c>
      <c r="L57" s="50"/>
      <c r="M57" s="51"/>
      <c r="N57" s="52"/>
      <c r="O57" s="50"/>
      <c r="P57" s="50"/>
      <c r="Q57" s="50"/>
    </row>
    <row r="58" spans="6:17" s="45" customFormat="1" ht="11.25" outlineLevel="3">
      <c r="F58" s="46"/>
      <c r="G58" s="47"/>
      <c r="H58" s="47"/>
      <c r="I58" s="48" t="s">
        <v>39</v>
      </c>
      <c r="J58" s="47"/>
      <c r="K58" s="49">
        <v>292.6</v>
      </c>
      <c r="L58" s="50"/>
      <c r="M58" s="51"/>
      <c r="N58" s="52"/>
      <c r="O58" s="50"/>
      <c r="P58" s="50"/>
      <c r="Q58" s="50"/>
    </row>
    <row r="59" spans="6:17" s="45" customFormat="1" ht="11.25" outlineLevel="3">
      <c r="F59" s="46"/>
      <c r="G59" s="47"/>
      <c r="H59" s="47"/>
      <c r="I59" s="48" t="s">
        <v>38</v>
      </c>
      <c r="J59" s="47"/>
      <c r="K59" s="49">
        <v>0</v>
      </c>
      <c r="L59" s="50"/>
      <c r="M59" s="51"/>
      <c r="N59" s="52"/>
      <c r="O59" s="50"/>
      <c r="P59" s="50"/>
      <c r="Q59" s="50"/>
    </row>
    <row r="60" spans="6:17" s="45" customFormat="1" ht="11.25" outlineLevel="3">
      <c r="F60" s="46"/>
      <c r="G60" s="47"/>
      <c r="H60" s="47"/>
      <c r="I60" s="48" t="s">
        <v>195</v>
      </c>
      <c r="J60" s="47"/>
      <c r="K60" s="49">
        <v>106.02</v>
      </c>
      <c r="L60" s="50"/>
      <c r="M60" s="51"/>
      <c r="N60" s="52"/>
      <c r="O60" s="50"/>
      <c r="P60" s="50"/>
      <c r="Q60" s="50"/>
    </row>
    <row r="61" spans="6:17" s="45" customFormat="1" ht="11.25" outlineLevel="3">
      <c r="F61" s="46"/>
      <c r="G61" s="47"/>
      <c r="H61" s="47"/>
      <c r="I61" s="48" t="s">
        <v>26</v>
      </c>
      <c r="J61" s="47"/>
      <c r="K61" s="49">
        <v>0</v>
      </c>
      <c r="L61" s="50"/>
      <c r="M61" s="51"/>
      <c r="N61" s="52"/>
      <c r="O61" s="50"/>
      <c r="P61" s="50"/>
      <c r="Q61" s="50"/>
    </row>
    <row r="62" spans="6:17" s="45" customFormat="1" ht="11.25" outlineLevel="3">
      <c r="F62" s="46"/>
      <c r="G62" s="47"/>
      <c r="H62" s="47"/>
      <c r="I62" s="48" t="s">
        <v>61</v>
      </c>
      <c r="J62" s="47"/>
      <c r="K62" s="49">
        <v>23.94</v>
      </c>
      <c r="L62" s="50"/>
      <c r="M62" s="51"/>
      <c r="N62" s="52"/>
      <c r="O62" s="50"/>
      <c r="P62" s="50"/>
      <c r="Q62" s="50"/>
    </row>
    <row r="63" spans="6:17" s="45" customFormat="1" ht="11.25" outlineLevel="3">
      <c r="F63" s="46"/>
      <c r="G63" s="47"/>
      <c r="H63" s="47"/>
      <c r="I63" s="48" t="s">
        <v>22</v>
      </c>
      <c r="J63" s="47"/>
      <c r="K63" s="49">
        <v>0</v>
      </c>
      <c r="L63" s="50"/>
      <c r="M63" s="51"/>
      <c r="N63" s="52"/>
      <c r="O63" s="50"/>
      <c r="P63" s="50"/>
      <c r="Q63" s="50"/>
    </row>
    <row r="64" spans="6:17" s="45" customFormat="1" ht="11.25" outlineLevel="3">
      <c r="F64" s="46"/>
      <c r="G64" s="47"/>
      <c r="H64" s="47"/>
      <c r="I64" s="48" t="s">
        <v>223</v>
      </c>
      <c r="J64" s="47"/>
      <c r="K64" s="49">
        <v>3.6373999999999995</v>
      </c>
      <c r="L64" s="50"/>
      <c r="M64" s="51"/>
      <c r="N64" s="52"/>
      <c r="O64" s="50"/>
      <c r="P64" s="50"/>
      <c r="Q64" s="50"/>
    </row>
    <row r="65" spans="6:17" s="39" customFormat="1" ht="12" outlineLevel="2">
      <c r="F65" s="15">
        <v>18</v>
      </c>
      <c r="G65" s="16" t="s">
        <v>13</v>
      </c>
      <c r="H65" s="40" t="s">
        <v>101</v>
      </c>
      <c r="I65" s="41" t="s">
        <v>278</v>
      </c>
      <c r="J65" s="16" t="s">
        <v>15</v>
      </c>
      <c r="K65" s="42">
        <v>426.197</v>
      </c>
      <c r="L65" s="18">
        <v>0</v>
      </c>
      <c r="M65" s="42">
        <f>K65*(1+L65/100)</f>
        <v>426.197</v>
      </c>
      <c r="N65" s="43"/>
      <c r="O65" s="44">
        <f>M65*N65</f>
        <v>0</v>
      </c>
      <c r="P65" s="43"/>
      <c r="Q65" s="44">
        <f>M65*P65</f>
        <v>0</v>
      </c>
    </row>
    <row r="66" spans="6:17" s="39" customFormat="1" ht="12" outlineLevel="2">
      <c r="F66" s="15">
        <v>19</v>
      </c>
      <c r="G66" s="16" t="s">
        <v>13</v>
      </c>
      <c r="H66" s="40" t="s">
        <v>102</v>
      </c>
      <c r="I66" s="41" t="s">
        <v>269</v>
      </c>
      <c r="J66" s="16" t="s">
        <v>3</v>
      </c>
      <c r="K66" s="42">
        <v>14.6034</v>
      </c>
      <c r="L66" s="18">
        <v>0</v>
      </c>
      <c r="M66" s="42">
        <f>K66*(1+L66/100)</f>
        <v>14.6034</v>
      </c>
      <c r="N66" s="43">
        <v>1.03431</v>
      </c>
      <c r="O66" s="44">
        <f>M66*N66</f>
        <v>15.104442654000001</v>
      </c>
      <c r="P66" s="43"/>
      <c r="Q66" s="44">
        <f>M66*P66</f>
        <v>0</v>
      </c>
    </row>
    <row r="67" spans="6:17" s="45" customFormat="1" ht="11.25" outlineLevel="3">
      <c r="F67" s="46"/>
      <c r="G67" s="47"/>
      <c r="H67" s="47"/>
      <c r="I67" s="48" t="s">
        <v>154</v>
      </c>
      <c r="J67" s="47"/>
      <c r="K67" s="49">
        <v>0</v>
      </c>
      <c r="L67" s="50"/>
      <c r="M67" s="51"/>
      <c r="N67" s="52"/>
      <c r="O67" s="50"/>
      <c r="P67" s="50"/>
      <c r="Q67" s="50"/>
    </row>
    <row r="68" spans="6:17" s="45" customFormat="1" ht="11.25" outlineLevel="3">
      <c r="F68" s="46"/>
      <c r="G68" s="47"/>
      <c r="H68" s="47"/>
      <c r="I68" s="48" t="s">
        <v>179</v>
      </c>
      <c r="J68" s="47"/>
      <c r="K68" s="49">
        <v>14.6034</v>
      </c>
      <c r="L68" s="50"/>
      <c r="M68" s="51"/>
      <c r="N68" s="52"/>
      <c r="O68" s="50"/>
      <c r="P68" s="50"/>
      <c r="Q68" s="50"/>
    </row>
    <row r="69" spans="6:17" s="39" customFormat="1" ht="24" outlineLevel="2">
      <c r="F69" s="15">
        <v>20</v>
      </c>
      <c r="G69" s="16" t="s">
        <v>13</v>
      </c>
      <c r="H69" s="40" t="s">
        <v>98</v>
      </c>
      <c r="I69" s="41" t="s">
        <v>292</v>
      </c>
      <c r="J69" s="16" t="s">
        <v>16</v>
      </c>
      <c r="K69" s="42">
        <v>43.89</v>
      </c>
      <c r="L69" s="18">
        <v>0</v>
      </c>
      <c r="M69" s="42">
        <f>K69*(1+L69/100)</f>
        <v>43.89</v>
      </c>
      <c r="N69" s="43">
        <v>2.76878</v>
      </c>
      <c r="O69" s="44">
        <f>M69*N69</f>
        <v>121.5217542</v>
      </c>
      <c r="P69" s="43"/>
      <c r="Q69" s="44">
        <f>M69*P69</f>
        <v>0</v>
      </c>
    </row>
    <row r="70" spans="6:17" s="45" customFormat="1" ht="11.25" outlineLevel="3">
      <c r="F70" s="46"/>
      <c r="G70" s="47"/>
      <c r="H70" s="47"/>
      <c r="I70" s="48" t="s">
        <v>79</v>
      </c>
      <c r="J70" s="47"/>
      <c r="K70" s="49">
        <v>43.89</v>
      </c>
      <c r="L70" s="50"/>
      <c r="M70" s="51"/>
      <c r="N70" s="52"/>
      <c r="O70" s="50"/>
      <c r="P70" s="50"/>
      <c r="Q70" s="50"/>
    </row>
    <row r="71" spans="6:17" s="39" customFormat="1" ht="12" outlineLevel="2">
      <c r="F71" s="15">
        <v>21</v>
      </c>
      <c r="G71" s="16" t="s">
        <v>13</v>
      </c>
      <c r="H71" s="40" t="s">
        <v>103</v>
      </c>
      <c r="I71" s="41" t="s">
        <v>240</v>
      </c>
      <c r="J71" s="16" t="s">
        <v>15</v>
      </c>
      <c r="K71" s="42">
        <v>146.3</v>
      </c>
      <c r="L71" s="18">
        <v>0</v>
      </c>
      <c r="M71" s="42">
        <f>K71*(1+L71/100)</f>
        <v>146.3</v>
      </c>
      <c r="N71" s="43">
        <v>0.01137</v>
      </c>
      <c r="O71" s="44">
        <f>M71*N71</f>
        <v>1.663431</v>
      </c>
      <c r="P71" s="43"/>
      <c r="Q71" s="44">
        <f>M71*P71</f>
        <v>0</v>
      </c>
    </row>
    <row r="72" spans="6:17" s="45" customFormat="1" ht="11.25" outlineLevel="3">
      <c r="F72" s="46"/>
      <c r="G72" s="47"/>
      <c r="H72" s="47"/>
      <c r="I72" s="48" t="s">
        <v>212</v>
      </c>
      <c r="J72" s="47"/>
      <c r="K72" s="49">
        <v>0</v>
      </c>
      <c r="L72" s="50"/>
      <c r="M72" s="51"/>
      <c r="N72" s="52"/>
      <c r="O72" s="50"/>
      <c r="P72" s="50"/>
      <c r="Q72" s="50"/>
    </row>
    <row r="73" spans="6:17" s="45" customFormat="1" ht="11.25" outlineLevel="3">
      <c r="F73" s="46"/>
      <c r="G73" s="47"/>
      <c r="H73" s="47"/>
      <c r="I73" s="48" t="s">
        <v>25</v>
      </c>
      <c r="J73" s="47"/>
      <c r="K73" s="49">
        <v>146.3</v>
      </c>
      <c r="L73" s="50"/>
      <c r="M73" s="51"/>
      <c r="N73" s="52"/>
      <c r="O73" s="50"/>
      <c r="P73" s="50"/>
      <c r="Q73" s="50"/>
    </row>
    <row r="74" spans="6:17" s="39" customFormat="1" ht="12" outlineLevel="2">
      <c r="F74" s="15">
        <v>22</v>
      </c>
      <c r="G74" s="16" t="s">
        <v>13</v>
      </c>
      <c r="H74" s="40" t="s">
        <v>94</v>
      </c>
      <c r="I74" s="41" t="s">
        <v>255</v>
      </c>
      <c r="J74" s="16" t="s">
        <v>16</v>
      </c>
      <c r="K74" s="42">
        <v>28.167119999999997</v>
      </c>
      <c r="L74" s="18">
        <v>0</v>
      </c>
      <c r="M74" s="42">
        <f>K74*(1+L74/100)</f>
        <v>28.167119999999997</v>
      </c>
      <c r="N74" s="43">
        <v>2.47057</v>
      </c>
      <c r="O74" s="44">
        <f>M74*N74</f>
        <v>69.58884165839999</v>
      </c>
      <c r="P74" s="43"/>
      <c r="Q74" s="44">
        <f>M74*P74</f>
        <v>0</v>
      </c>
    </row>
    <row r="75" spans="6:17" s="45" customFormat="1" ht="11.25" outlineLevel="3">
      <c r="F75" s="46"/>
      <c r="G75" s="47"/>
      <c r="H75" s="47"/>
      <c r="I75" s="48" t="s">
        <v>171</v>
      </c>
      <c r="J75" s="47"/>
      <c r="K75" s="49">
        <v>28.167119999999997</v>
      </c>
      <c r="L75" s="50"/>
      <c r="M75" s="51"/>
      <c r="N75" s="52"/>
      <c r="O75" s="50"/>
      <c r="P75" s="50"/>
      <c r="Q75" s="50"/>
    </row>
    <row r="76" spans="6:17" s="39" customFormat="1" ht="24" outlineLevel="2">
      <c r="F76" s="15">
        <v>23</v>
      </c>
      <c r="G76" s="16" t="s">
        <v>13</v>
      </c>
      <c r="H76" s="40" t="s">
        <v>95</v>
      </c>
      <c r="I76" s="41" t="s">
        <v>294</v>
      </c>
      <c r="J76" s="16" t="s">
        <v>15</v>
      </c>
      <c r="K76" s="42">
        <v>40.609199999999994</v>
      </c>
      <c r="L76" s="18">
        <v>0</v>
      </c>
      <c r="M76" s="42">
        <f>K76*(1+L76/100)</f>
        <v>40.609199999999994</v>
      </c>
      <c r="N76" s="43">
        <v>0.02519</v>
      </c>
      <c r="O76" s="44">
        <f>M76*N76</f>
        <v>1.022945748</v>
      </c>
      <c r="P76" s="43"/>
      <c r="Q76" s="44">
        <f>M76*P76</f>
        <v>0</v>
      </c>
    </row>
    <row r="77" spans="6:17" s="45" customFormat="1" ht="11.25" outlineLevel="3">
      <c r="F77" s="46"/>
      <c r="G77" s="47"/>
      <c r="H77" s="47"/>
      <c r="I77" s="48" t="s">
        <v>150</v>
      </c>
      <c r="J77" s="47"/>
      <c r="K77" s="49">
        <v>39.672</v>
      </c>
      <c r="L77" s="50"/>
      <c r="M77" s="51"/>
      <c r="N77" s="52"/>
      <c r="O77" s="50"/>
      <c r="P77" s="50"/>
      <c r="Q77" s="50"/>
    </row>
    <row r="78" spans="6:17" s="45" customFormat="1" ht="11.25" outlineLevel="3">
      <c r="F78" s="46"/>
      <c r="G78" s="47"/>
      <c r="H78" s="47"/>
      <c r="I78" s="48" t="s">
        <v>22</v>
      </c>
      <c r="J78" s="47"/>
      <c r="K78" s="49">
        <v>0</v>
      </c>
      <c r="L78" s="50"/>
      <c r="M78" s="51"/>
      <c r="N78" s="52"/>
      <c r="O78" s="50"/>
      <c r="P78" s="50"/>
      <c r="Q78" s="50"/>
    </row>
    <row r="79" spans="6:17" s="45" customFormat="1" ht="11.25" outlineLevel="3">
      <c r="F79" s="46"/>
      <c r="G79" s="47"/>
      <c r="H79" s="47"/>
      <c r="I79" s="48" t="s">
        <v>151</v>
      </c>
      <c r="J79" s="47"/>
      <c r="K79" s="49">
        <v>0.9372</v>
      </c>
      <c r="L79" s="50"/>
      <c r="M79" s="51"/>
      <c r="N79" s="52"/>
      <c r="O79" s="50"/>
      <c r="P79" s="50"/>
      <c r="Q79" s="50"/>
    </row>
    <row r="80" spans="6:17" s="39" customFormat="1" ht="24" outlineLevel="2">
      <c r="F80" s="15">
        <v>24</v>
      </c>
      <c r="G80" s="16" t="s">
        <v>13</v>
      </c>
      <c r="H80" s="40" t="s">
        <v>96</v>
      </c>
      <c r="I80" s="41" t="s">
        <v>298</v>
      </c>
      <c r="J80" s="16" t="s">
        <v>15</v>
      </c>
      <c r="K80" s="42">
        <v>40.609</v>
      </c>
      <c r="L80" s="18">
        <v>0</v>
      </c>
      <c r="M80" s="42">
        <f>K80*(1+L80/100)</f>
        <v>40.609</v>
      </c>
      <c r="N80" s="43"/>
      <c r="O80" s="44">
        <f>M80*N80</f>
        <v>0</v>
      </c>
      <c r="P80" s="43"/>
      <c r="Q80" s="44">
        <f>M80*P80</f>
        <v>0</v>
      </c>
    </row>
    <row r="81" spans="6:17" s="39" customFormat="1" ht="12" outlineLevel="2">
      <c r="F81" s="15">
        <v>25</v>
      </c>
      <c r="G81" s="16" t="s">
        <v>13</v>
      </c>
      <c r="H81" s="40" t="s">
        <v>97</v>
      </c>
      <c r="I81" s="41" t="s">
        <v>276</v>
      </c>
      <c r="J81" s="16" t="s">
        <v>3</v>
      </c>
      <c r="K81" s="42">
        <v>1.8604800000000001</v>
      </c>
      <c r="L81" s="18">
        <v>0</v>
      </c>
      <c r="M81" s="42">
        <f>K81*(1+L81/100)</f>
        <v>1.8604800000000001</v>
      </c>
      <c r="N81" s="43">
        <v>1.04711</v>
      </c>
      <c r="O81" s="44">
        <f>M81*N81</f>
        <v>1.9481272128</v>
      </c>
      <c r="P81" s="43"/>
      <c r="Q81" s="44">
        <f>M81*P81</f>
        <v>0</v>
      </c>
    </row>
    <row r="82" spans="6:17" s="45" customFormat="1" ht="11.25" outlineLevel="3">
      <c r="F82" s="46"/>
      <c r="G82" s="47"/>
      <c r="H82" s="47"/>
      <c r="I82" s="48" t="s">
        <v>148</v>
      </c>
      <c r="J82" s="47"/>
      <c r="K82" s="49">
        <v>0</v>
      </c>
      <c r="L82" s="50"/>
      <c r="M82" s="51"/>
      <c r="N82" s="52"/>
      <c r="O82" s="50"/>
      <c r="P82" s="50"/>
      <c r="Q82" s="50"/>
    </row>
    <row r="83" spans="6:17" s="45" customFormat="1" ht="11.25" outlineLevel="3">
      <c r="F83" s="46"/>
      <c r="G83" s="47"/>
      <c r="H83" s="47"/>
      <c r="I83" s="48" t="s">
        <v>175</v>
      </c>
      <c r="J83" s="47"/>
      <c r="K83" s="49">
        <v>1.8604800000000001</v>
      </c>
      <c r="L83" s="50"/>
      <c r="M83" s="51"/>
      <c r="N83" s="52"/>
      <c r="O83" s="50"/>
      <c r="P83" s="50"/>
      <c r="Q83" s="50"/>
    </row>
    <row r="84" spans="6:17" s="39" customFormat="1" ht="12" outlineLevel="2">
      <c r="F84" s="15">
        <v>26</v>
      </c>
      <c r="G84" s="16" t="s">
        <v>13</v>
      </c>
      <c r="H84" s="40" t="s">
        <v>104</v>
      </c>
      <c r="I84" s="41" t="s">
        <v>237</v>
      </c>
      <c r="J84" s="16" t="s">
        <v>2</v>
      </c>
      <c r="K84" s="42">
        <v>22.75</v>
      </c>
      <c r="L84" s="18">
        <v>0</v>
      </c>
      <c r="M84" s="42">
        <f>K84*(1+L84/100)</f>
        <v>22.75</v>
      </c>
      <c r="N84" s="43">
        <v>0.00086</v>
      </c>
      <c r="O84" s="44">
        <f>M84*N84</f>
        <v>0.019565</v>
      </c>
      <c r="P84" s="43"/>
      <c r="Q84" s="44">
        <f>M84*P84</f>
        <v>0</v>
      </c>
    </row>
    <row r="85" spans="6:17" s="45" customFormat="1" ht="11.25" outlineLevel="3">
      <c r="F85" s="46"/>
      <c r="G85" s="47"/>
      <c r="H85" s="47"/>
      <c r="I85" s="48" t="s">
        <v>40</v>
      </c>
      <c r="J85" s="47"/>
      <c r="K85" s="49">
        <v>22.75</v>
      </c>
      <c r="L85" s="50"/>
      <c r="M85" s="51"/>
      <c r="N85" s="52"/>
      <c r="O85" s="50"/>
      <c r="P85" s="50"/>
      <c r="Q85" s="50"/>
    </row>
    <row r="86" spans="6:17" s="39" customFormat="1" ht="24" outlineLevel="2">
      <c r="F86" s="15">
        <v>27</v>
      </c>
      <c r="G86" s="16" t="s">
        <v>13</v>
      </c>
      <c r="H86" s="40" t="s">
        <v>105</v>
      </c>
      <c r="I86" s="41" t="s">
        <v>296</v>
      </c>
      <c r="J86" s="16" t="s">
        <v>15</v>
      </c>
      <c r="K86" s="42">
        <v>133.292</v>
      </c>
      <c r="L86" s="18">
        <v>0</v>
      </c>
      <c r="M86" s="42">
        <f>K86*(1+L86/100)</f>
        <v>133.292</v>
      </c>
      <c r="N86" s="43">
        <v>0.24124</v>
      </c>
      <c r="O86" s="44">
        <f>M86*N86</f>
        <v>32.15536208</v>
      </c>
      <c r="P86" s="43"/>
      <c r="Q86" s="44">
        <f>M86*P86</f>
        <v>0</v>
      </c>
    </row>
    <row r="87" spans="6:17" s="45" customFormat="1" ht="11.25" outlineLevel="3">
      <c r="F87" s="46"/>
      <c r="G87" s="47"/>
      <c r="H87" s="47"/>
      <c r="I87" s="48" t="s">
        <v>257</v>
      </c>
      <c r="J87" s="47"/>
      <c r="K87" s="49">
        <v>0</v>
      </c>
      <c r="L87" s="50"/>
      <c r="M87" s="51"/>
      <c r="N87" s="52"/>
      <c r="O87" s="50"/>
      <c r="P87" s="50"/>
      <c r="Q87" s="50"/>
    </row>
    <row r="88" spans="6:17" s="45" customFormat="1" ht="11.25" outlineLevel="3">
      <c r="F88" s="46"/>
      <c r="G88" s="47"/>
      <c r="H88" s="47"/>
      <c r="I88" s="48" t="s">
        <v>17</v>
      </c>
      <c r="J88" s="47"/>
      <c r="K88" s="49">
        <v>120</v>
      </c>
      <c r="L88" s="50"/>
      <c r="M88" s="51"/>
      <c r="N88" s="52"/>
      <c r="O88" s="50"/>
      <c r="P88" s="50"/>
      <c r="Q88" s="50"/>
    </row>
    <row r="89" spans="6:17" s="45" customFormat="1" ht="11.25" outlineLevel="3">
      <c r="F89" s="46"/>
      <c r="G89" s="47"/>
      <c r="H89" s="47"/>
      <c r="I89" s="48" t="s">
        <v>235</v>
      </c>
      <c r="J89" s="47"/>
      <c r="K89" s="49">
        <v>0</v>
      </c>
      <c r="L89" s="50"/>
      <c r="M89" s="51"/>
      <c r="N89" s="52"/>
      <c r="O89" s="50"/>
      <c r="P89" s="50"/>
      <c r="Q89" s="50"/>
    </row>
    <row r="90" spans="6:17" s="45" customFormat="1" ht="11.25" outlineLevel="3">
      <c r="F90" s="46"/>
      <c r="G90" s="47"/>
      <c r="H90" s="47"/>
      <c r="I90" s="48" t="s">
        <v>31</v>
      </c>
      <c r="J90" s="47"/>
      <c r="K90" s="49">
        <v>13.292</v>
      </c>
      <c r="L90" s="50"/>
      <c r="M90" s="51"/>
      <c r="N90" s="52"/>
      <c r="O90" s="50"/>
      <c r="P90" s="50"/>
      <c r="Q90" s="50"/>
    </row>
    <row r="91" spans="6:17" s="39" customFormat="1" ht="12" outlineLevel="2">
      <c r="F91" s="15">
        <v>28</v>
      </c>
      <c r="G91" s="16" t="s">
        <v>13</v>
      </c>
      <c r="H91" s="40" t="s">
        <v>92</v>
      </c>
      <c r="I91" s="41" t="s">
        <v>204</v>
      </c>
      <c r="J91" s="16" t="s">
        <v>2</v>
      </c>
      <c r="K91" s="42">
        <v>68.4</v>
      </c>
      <c r="L91" s="18">
        <v>0</v>
      </c>
      <c r="M91" s="42">
        <f>K91*(1+L91/100)</f>
        <v>68.4</v>
      </c>
      <c r="N91" s="43">
        <v>0.00589</v>
      </c>
      <c r="O91" s="44">
        <f>M91*N91</f>
        <v>0.40287600000000007</v>
      </c>
      <c r="P91" s="43"/>
      <c r="Q91" s="44">
        <f>M91*P91</f>
        <v>0</v>
      </c>
    </row>
    <row r="92" spans="6:17" s="39" customFormat="1" ht="24" outlineLevel="2">
      <c r="F92" s="15">
        <v>29</v>
      </c>
      <c r="G92" s="16" t="s">
        <v>13</v>
      </c>
      <c r="H92" s="40" t="s">
        <v>93</v>
      </c>
      <c r="I92" s="41" t="s">
        <v>291</v>
      </c>
      <c r="J92" s="16" t="s">
        <v>15</v>
      </c>
      <c r="K92" s="42">
        <v>11.385</v>
      </c>
      <c r="L92" s="18">
        <v>0</v>
      </c>
      <c r="M92" s="42">
        <f>K92*(1+L92/100)</f>
        <v>11.385</v>
      </c>
      <c r="N92" s="43">
        <v>0.13882</v>
      </c>
      <c r="O92" s="44">
        <f>M92*N92</f>
        <v>1.5804657</v>
      </c>
      <c r="P92" s="43"/>
      <c r="Q92" s="44">
        <f>M92*P92</f>
        <v>0</v>
      </c>
    </row>
    <row r="93" spans="6:17" s="45" customFormat="1" ht="11.25" outlineLevel="3">
      <c r="F93" s="46"/>
      <c r="G93" s="47"/>
      <c r="H93" s="47"/>
      <c r="I93" s="48" t="s">
        <v>121</v>
      </c>
      <c r="J93" s="47"/>
      <c r="K93" s="49">
        <v>10.26</v>
      </c>
      <c r="L93" s="50"/>
      <c r="M93" s="51"/>
      <c r="N93" s="52"/>
      <c r="O93" s="50"/>
      <c r="P93" s="50"/>
      <c r="Q93" s="50"/>
    </row>
    <row r="94" spans="6:17" s="45" customFormat="1" ht="11.25" outlineLevel="3">
      <c r="F94" s="46"/>
      <c r="G94" s="47"/>
      <c r="H94" s="47"/>
      <c r="I94" s="48" t="s">
        <v>170</v>
      </c>
      <c r="J94" s="47"/>
      <c r="K94" s="49">
        <v>0</v>
      </c>
      <c r="L94" s="50"/>
      <c r="M94" s="51"/>
      <c r="N94" s="52"/>
      <c r="O94" s="50"/>
      <c r="P94" s="50"/>
      <c r="Q94" s="50"/>
    </row>
    <row r="95" spans="6:17" s="45" customFormat="1" ht="11.25" outlineLevel="3">
      <c r="F95" s="46"/>
      <c r="G95" s="47"/>
      <c r="H95" s="47"/>
      <c r="I95" s="48" t="s">
        <v>155</v>
      </c>
      <c r="J95" s="47"/>
      <c r="K95" s="49">
        <v>1.125</v>
      </c>
      <c r="L95" s="50"/>
      <c r="M95" s="51"/>
      <c r="N95" s="52"/>
      <c r="O95" s="50"/>
      <c r="P95" s="50"/>
      <c r="Q95" s="50"/>
    </row>
    <row r="96" spans="6:17" s="55" customFormat="1" ht="12.75" customHeight="1" outlineLevel="2">
      <c r="F96" s="56"/>
      <c r="G96" s="57"/>
      <c r="H96" s="57"/>
      <c r="I96" s="58"/>
      <c r="J96" s="57"/>
      <c r="K96" s="59"/>
      <c r="L96" s="60"/>
      <c r="M96" s="59"/>
      <c r="N96" s="61"/>
      <c r="O96" s="60"/>
      <c r="P96" s="60"/>
      <c r="Q96" s="60"/>
    </row>
    <row r="97" spans="6:17" s="32" customFormat="1" ht="16.5" customHeight="1" outlineLevel="1">
      <c r="F97" s="33"/>
      <c r="G97" s="6"/>
      <c r="H97" s="34"/>
      <c r="I97" s="34" t="s">
        <v>206</v>
      </c>
      <c r="J97" s="6"/>
      <c r="K97" s="35"/>
      <c r="L97" s="36"/>
      <c r="M97" s="35"/>
      <c r="N97" s="37"/>
      <c r="O97" s="38">
        <f>SUBTOTAL(9,O98:O109)</f>
        <v>77.413005756</v>
      </c>
      <c r="P97" s="36"/>
      <c r="Q97" s="38">
        <f>SUBTOTAL(9,Q98:Q109)</f>
        <v>0</v>
      </c>
    </row>
    <row r="98" spans="6:17" s="39" customFormat="1" ht="12" outlineLevel="2">
      <c r="F98" s="15">
        <v>30</v>
      </c>
      <c r="G98" s="16" t="s">
        <v>13</v>
      </c>
      <c r="H98" s="40" t="s">
        <v>107</v>
      </c>
      <c r="I98" s="41" t="s">
        <v>279</v>
      </c>
      <c r="J98" s="16" t="s">
        <v>15</v>
      </c>
      <c r="K98" s="42">
        <v>92.34000000000002</v>
      </c>
      <c r="L98" s="18">
        <v>0</v>
      </c>
      <c r="M98" s="42">
        <f>K98*(1+L98/100)</f>
        <v>92.34000000000002</v>
      </c>
      <c r="N98" s="43">
        <v>0.22798</v>
      </c>
      <c r="O98" s="44">
        <f>M98*N98</f>
        <v>21.051673200000003</v>
      </c>
      <c r="P98" s="43"/>
      <c r="Q98" s="44">
        <f>M98*P98</f>
        <v>0</v>
      </c>
    </row>
    <row r="99" spans="6:17" s="45" customFormat="1" ht="11.25" outlineLevel="3">
      <c r="F99" s="46"/>
      <c r="G99" s="47"/>
      <c r="H99" s="47"/>
      <c r="I99" s="48" t="s">
        <v>210</v>
      </c>
      <c r="J99" s="47"/>
      <c r="K99" s="49">
        <v>0</v>
      </c>
      <c r="L99" s="50"/>
      <c r="M99" s="51"/>
      <c r="N99" s="52"/>
      <c r="O99" s="50"/>
      <c r="P99" s="50"/>
      <c r="Q99" s="50"/>
    </row>
    <row r="100" spans="6:17" s="45" customFormat="1" ht="11.25" outlineLevel="3">
      <c r="F100" s="46"/>
      <c r="G100" s="47"/>
      <c r="H100" s="47"/>
      <c r="I100" s="48" t="s">
        <v>67</v>
      </c>
      <c r="J100" s="47"/>
      <c r="K100" s="49">
        <v>92.34000000000002</v>
      </c>
      <c r="L100" s="50"/>
      <c r="M100" s="51"/>
      <c r="N100" s="52"/>
      <c r="O100" s="50"/>
      <c r="P100" s="50"/>
      <c r="Q100" s="50"/>
    </row>
    <row r="101" spans="6:17" s="39" customFormat="1" ht="12" outlineLevel="2">
      <c r="F101" s="15">
        <v>31</v>
      </c>
      <c r="G101" s="16" t="s">
        <v>13</v>
      </c>
      <c r="H101" s="40" t="s">
        <v>110</v>
      </c>
      <c r="I101" s="41" t="s">
        <v>251</v>
      </c>
      <c r="J101" s="16" t="s">
        <v>16</v>
      </c>
      <c r="K101" s="42">
        <v>25.421999999999997</v>
      </c>
      <c r="L101" s="18">
        <v>0</v>
      </c>
      <c r="M101" s="42">
        <f>K101*(1+L101/100)</f>
        <v>25.421999999999997</v>
      </c>
      <c r="N101" s="43">
        <v>1.98</v>
      </c>
      <c r="O101" s="44">
        <f>M101*N101</f>
        <v>50.335559999999994</v>
      </c>
      <c r="P101" s="43"/>
      <c r="Q101" s="44">
        <f>M101*P101</f>
        <v>0</v>
      </c>
    </row>
    <row r="102" spans="6:17" s="45" customFormat="1" ht="11.25" outlineLevel="3">
      <c r="F102" s="46"/>
      <c r="G102" s="47"/>
      <c r="H102" s="47"/>
      <c r="I102" s="48" t="s">
        <v>260</v>
      </c>
      <c r="J102" s="47"/>
      <c r="K102" s="49">
        <v>0</v>
      </c>
      <c r="L102" s="50"/>
      <c r="M102" s="51"/>
      <c r="N102" s="52"/>
      <c r="O102" s="50"/>
      <c r="P102" s="50"/>
      <c r="Q102" s="50"/>
    </row>
    <row r="103" spans="6:17" s="45" customFormat="1" ht="11.25" outlineLevel="3">
      <c r="F103" s="46"/>
      <c r="G103" s="47"/>
      <c r="H103" s="47"/>
      <c r="I103" s="48" t="s">
        <v>69</v>
      </c>
      <c r="J103" s="47"/>
      <c r="K103" s="49">
        <v>33.629999999999995</v>
      </c>
      <c r="L103" s="50"/>
      <c r="M103" s="51"/>
      <c r="N103" s="52"/>
      <c r="O103" s="50"/>
      <c r="P103" s="50"/>
      <c r="Q103" s="50"/>
    </row>
    <row r="104" spans="6:17" s="45" customFormat="1" ht="11.25" outlineLevel="3">
      <c r="F104" s="46"/>
      <c r="G104" s="47"/>
      <c r="H104" s="47"/>
      <c r="I104" s="48" t="s">
        <v>218</v>
      </c>
      <c r="J104" s="47"/>
      <c r="K104" s="49">
        <v>0</v>
      </c>
      <c r="L104" s="50"/>
      <c r="M104" s="51"/>
      <c r="N104" s="52"/>
      <c r="O104" s="50"/>
      <c r="P104" s="50"/>
      <c r="Q104" s="50"/>
    </row>
    <row r="105" spans="6:17" s="45" customFormat="1" ht="11.25" outlineLevel="3">
      <c r="F105" s="46"/>
      <c r="G105" s="47"/>
      <c r="H105" s="47"/>
      <c r="I105" s="48" t="s">
        <v>164</v>
      </c>
      <c r="J105" s="47"/>
      <c r="K105" s="49">
        <v>-8.208</v>
      </c>
      <c r="L105" s="50"/>
      <c r="M105" s="51"/>
      <c r="N105" s="52"/>
      <c r="O105" s="50"/>
      <c r="P105" s="50"/>
      <c r="Q105" s="50"/>
    </row>
    <row r="106" spans="6:17" s="39" customFormat="1" ht="12" outlineLevel="2">
      <c r="F106" s="15">
        <v>32</v>
      </c>
      <c r="G106" s="16" t="s">
        <v>13</v>
      </c>
      <c r="H106" s="40" t="s">
        <v>109</v>
      </c>
      <c r="I106" s="41" t="s">
        <v>280</v>
      </c>
      <c r="J106" s="16" t="s">
        <v>16</v>
      </c>
      <c r="K106" s="42">
        <v>2.4282000000000026</v>
      </c>
      <c r="L106" s="18">
        <v>0</v>
      </c>
      <c r="M106" s="42">
        <f>K106*(1+L106/100)</f>
        <v>2.4282000000000026</v>
      </c>
      <c r="N106" s="43">
        <v>2.48158</v>
      </c>
      <c r="O106" s="44">
        <f>M106*N106</f>
        <v>6.025772556000007</v>
      </c>
      <c r="P106" s="43"/>
      <c r="Q106" s="44">
        <f>M106*P106</f>
        <v>0</v>
      </c>
    </row>
    <row r="107" spans="6:17" s="45" customFormat="1" ht="11.25" outlineLevel="3">
      <c r="F107" s="46"/>
      <c r="G107" s="47"/>
      <c r="H107" s="47"/>
      <c r="I107" s="48" t="s">
        <v>232</v>
      </c>
      <c r="J107" s="47"/>
      <c r="K107" s="49">
        <v>0</v>
      </c>
      <c r="L107" s="50"/>
      <c r="M107" s="51"/>
      <c r="N107" s="52"/>
      <c r="O107" s="50"/>
      <c r="P107" s="50"/>
      <c r="Q107" s="50"/>
    </row>
    <row r="108" spans="6:17" s="45" customFormat="1" ht="11.25" outlineLevel="3">
      <c r="F108" s="46"/>
      <c r="G108" s="47"/>
      <c r="H108" s="47"/>
      <c r="I108" s="48" t="s">
        <v>203</v>
      </c>
      <c r="J108" s="47"/>
      <c r="K108" s="49">
        <v>2.4282000000000026</v>
      </c>
      <c r="L108" s="50"/>
      <c r="M108" s="51"/>
      <c r="N108" s="52"/>
      <c r="O108" s="50"/>
      <c r="P108" s="50"/>
      <c r="Q108" s="50"/>
    </row>
    <row r="109" spans="6:17" s="55" customFormat="1" ht="12.75" customHeight="1" outlineLevel="2">
      <c r="F109" s="56"/>
      <c r="G109" s="57"/>
      <c r="H109" s="57"/>
      <c r="I109" s="58"/>
      <c r="J109" s="57"/>
      <c r="K109" s="59"/>
      <c r="L109" s="60"/>
      <c r="M109" s="59"/>
      <c r="N109" s="61"/>
      <c r="O109" s="60"/>
      <c r="P109" s="60"/>
      <c r="Q109" s="60"/>
    </row>
    <row r="110" spans="6:17" s="32" customFormat="1" ht="16.5" customHeight="1" outlineLevel="1">
      <c r="F110" s="33"/>
      <c r="G110" s="6"/>
      <c r="H110" s="34"/>
      <c r="I110" s="34" t="s">
        <v>177</v>
      </c>
      <c r="J110" s="6"/>
      <c r="K110" s="35"/>
      <c r="L110" s="36"/>
      <c r="M110" s="35"/>
      <c r="N110" s="37"/>
      <c r="O110" s="38">
        <f>SUBTOTAL(9,O111:O131)</f>
        <v>345.433324</v>
      </c>
      <c r="P110" s="36"/>
      <c r="Q110" s="38">
        <f>SUBTOTAL(9,Q111:Q131)</f>
        <v>0</v>
      </c>
    </row>
    <row r="111" spans="6:17" s="39" customFormat="1" ht="12" outlineLevel="2">
      <c r="F111" s="15">
        <v>33</v>
      </c>
      <c r="G111" s="16" t="s">
        <v>13</v>
      </c>
      <c r="H111" s="40" t="s">
        <v>117</v>
      </c>
      <c r="I111" s="41" t="s">
        <v>256</v>
      </c>
      <c r="J111" s="16" t="s">
        <v>15</v>
      </c>
      <c r="K111" s="42">
        <v>410.4</v>
      </c>
      <c r="L111" s="18">
        <v>0</v>
      </c>
      <c r="M111" s="42">
        <f>K111*(1+L111/100)</f>
        <v>410.4</v>
      </c>
      <c r="N111" s="43">
        <v>0.09668</v>
      </c>
      <c r="O111" s="44">
        <f>M111*N111</f>
        <v>39.677472</v>
      </c>
      <c r="P111" s="43"/>
      <c r="Q111" s="44">
        <f>M111*P111</f>
        <v>0</v>
      </c>
    </row>
    <row r="112" spans="6:17" s="45" customFormat="1" ht="11.25" outlineLevel="3">
      <c r="F112" s="46"/>
      <c r="G112" s="47"/>
      <c r="H112" s="47"/>
      <c r="I112" s="48" t="s">
        <v>34</v>
      </c>
      <c r="J112" s="47"/>
      <c r="K112" s="49">
        <v>410.4</v>
      </c>
      <c r="L112" s="50"/>
      <c r="M112" s="51"/>
      <c r="N112" s="52"/>
      <c r="O112" s="50"/>
      <c r="P112" s="50"/>
      <c r="Q112" s="50"/>
    </row>
    <row r="113" spans="6:17" s="39" customFormat="1" ht="12" outlineLevel="2">
      <c r="F113" s="15">
        <v>34</v>
      </c>
      <c r="G113" s="16" t="s">
        <v>13</v>
      </c>
      <c r="H113" s="40" t="s">
        <v>118</v>
      </c>
      <c r="I113" s="41" t="s">
        <v>274</v>
      </c>
      <c r="J113" s="16" t="s">
        <v>15</v>
      </c>
      <c r="K113" s="42">
        <v>410.4</v>
      </c>
      <c r="L113" s="18">
        <v>0</v>
      </c>
      <c r="M113" s="42">
        <f>K113*(1+L113/100)</f>
        <v>410.4</v>
      </c>
      <c r="N113" s="43">
        <v>0.15559</v>
      </c>
      <c r="O113" s="44">
        <f>M113*N113</f>
        <v>63.854136</v>
      </c>
      <c r="P113" s="43"/>
      <c r="Q113" s="44">
        <f>M113*P113</f>
        <v>0</v>
      </c>
    </row>
    <row r="114" spans="6:17" s="39" customFormat="1" ht="24" outlineLevel="2">
      <c r="F114" s="15">
        <v>35</v>
      </c>
      <c r="G114" s="16" t="s">
        <v>13</v>
      </c>
      <c r="H114" s="40" t="s">
        <v>115</v>
      </c>
      <c r="I114" s="41" t="s">
        <v>297</v>
      </c>
      <c r="J114" s="16" t="s">
        <v>15</v>
      </c>
      <c r="K114" s="42">
        <v>307.8</v>
      </c>
      <c r="L114" s="18">
        <v>0</v>
      </c>
      <c r="M114" s="42">
        <f>K114*(1+L114/100)</f>
        <v>307.8</v>
      </c>
      <c r="N114" s="43">
        <v>0.13188</v>
      </c>
      <c r="O114" s="44">
        <f>M114*N114</f>
        <v>40.592664</v>
      </c>
      <c r="P114" s="43"/>
      <c r="Q114" s="44">
        <f>M114*P114</f>
        <v>0</v>
      </c>
    </row>
    <row r="115" spans="6:17" s="45" customFormat="1" ht="11.25" outlineLevel="3">
      <c r="F115" s="46"/>
      <c r="G115" s="47"/>
      <c r="H115" s="47"/>
      <c r="I115" s="48" t="s">
        <v>51</v>
      </c>
      <c r="J115" s="47"/>
      <c r="K115" s="49">
        <v>307.8</v>
      </c>
      <c r="L115" s="50"/>
      <c r="M115" s="51"/>
      <c r="N115" s="52"/>
      <c r="O115" s="50"/>
      <c r="P115" s="50"/>
      <c r="Q115" s="50"/>
    </row>
    <row r="116" spans="6:17" s="39" customFormat="1" ht="12" outlineLevel="2">
      <c r="F116" s="15">
        <v>36</v>
      </c>
      <c r="G116" s="16" t="s">
        <v>13</v>
      </c>
      <c r="H116" s="40" t="s">
        <v>116</v>
      </c>
      <c r="I116" s="41" t="s">
        <v>281</v>
      </c>
      <c r="J116" s="16" t="s">
        <v>15</v>
      </c>
      <c r="K116" s="42">
        <v>273.6</v>
      </c>
      <c r="L116" s="18">
        <v>0</v>
      </c>
      <c r="M116" s="42">
        <f>K116*(1+L116/100)</f>
        <v>273.6</v>
      </c>
      <c r="N116" s="43">
        <v>0.30651</v>
      </c>
      <c r="O116" s="44">
        <f>M116*N116</f>
        <v>83.861136</v>
      </c>
      <c r="P116" s="43"/>
      <c r="Q116" s="44">
        <f>M116*P116</f>
        <v>0</v>
      </c>
    </row>
    <row r="117" spans="6:17" s="45" customFormat="1" ht="11.25" outlineLevel="3">
      <c r="F117" s="46"/>
      <c r="G117" s="47"/>
      <c r="H117" s="47"/>
      <c r="I117" s="48" t="s">
        <v>32</v>
      </c>
      <c r="J117" s="47"/>
      <c r="K117" s="49">
        <v>273.6</v>
      </c>
      <c r="L117" s="50"/>
      <c r="M117" s="51"/>
      <c r="N117" s="52"/>
      <c r="O117" s="50"/>
      <c r="P117" s="50"/>
      <c r="Q117" s="50"/>
    </row>
    <row r="118" spans="6:17" s="39" customFormat="1" ht="12" outlineLevel="2">
      <c r="F118" s="15">
        <v>37</v>
      </c>
      <c r="G118" s="16" t="s">
        <v>13</v>
      </c>
      <c r="H118" s="40" t="s">
        <v>114</v>
      </c>
      <c r="I118" s="41" t="s">
        <v>248</v>
      </c>
      <c r="J118" s="16" t="s">
        <v>15</v>
      </c>
      <c r="K118" s="42">
        <v>239.40000000000003</v>
      </c>
      <c r="L118" s="18">
        <v>0</v>
      </c>
      <c r="M118" s="42">
        <f>K118*(1+L118/100)</f>
        <v>239.40000000000003</v>
      </c>
      <c r="N118" s="43">
        <v>0.378</v>
      </c>
      <c r="O118" s="44">
        <f>M118*N118</f>
        <v>90.49320000000002</v>
      </c>
      <c r="P118" s="43"/>
      <c r="Q118" s="44">
        <f>M118*P118</f>
        <v>0</v>
      </c>
    </row>
    <row r="119" spans="6:17" s="45" customFormat="1" ht="11.25" outlineLevel="3">
      <c r="F119" s="46"/>
      <c r="G119" s="47"/>
      <c r="H119" s="47"/>
      <c r="I119" s="48" t="s">
        <v>50</v>
      </c>
      <c r="J119" s="47"/>
      <c r="K119" s="49">
        <v>239.40000000000003</v>
      </c>
      <c r="L119" s="50"/>
      <c r="M119" s="51"/>
      <c r="N119" s="52"/>
      <c r="O119" s="50"/>
      <c r="P119" s="50"/>
      <c r="Q119" s="50"/>
    </row>
    <row r="120" spans="6:17" s="39" customFormat="1" ht="12" outlineLevel="2">
      <c r="F120" s="15">
        <v>38</v>
      </c>
      <c r="G120" s="16" t="s">
        <v>13</v>
      </c>
      <c r="H120" s="40" t="s">
        <v>120</v>
      </c>
      <c r="I120" s="41" t="s">
        <v>261</v>
      </c>
      <c r="J120" s="16" t="s">
        <v>2</v>
      </c>
      <c r="K120" s="42">
        <v>68.4</v>
      </c>
      <c r="L120" s="18">
        <v>0</v>
      </c>
      <c r="M120" s="42">
        <f>K120*(1+L120/100)</f>
        <v>68.4</v>
      </c>
      <c r="N120" s="43">
        <v>0.0036</v>
      </c>
      <c r="O120" s="44">
        <f>M120*N120</f>
        <v>0.24624000000000001</v>
      </c>
      <c r="P120" s="43"/>
      <c r="Q120" s="44">
        <f>M120*P120</f>
        <v>0</v>
      </c>
    </row>
    <row r="121" spans="6:17" s="39" customFormat="1" ht="12" outlineLevel="2">
      <c r="F121" s="15">
        <v>39</v>
      </c>
      <c r="G121" s="16" t="s">
        <v>13</v>
      </c>
      <c r="H121" s="40" t="s">
        <v>112</v>
      </c>
      <c r="I121" s="41" t="s">
        <v>246</v>
      </c>
      <c r="J121" s="16" t="s">
        <v>15</v>
      </c>
      <c r="K121" s="42">
        <v>51.3</v>
      </c>
      <c r="L121" s="18">
        <v>0</v>
      </c>
      <c r="M121" s="42">
        <f>K121*(1+L121/100)</f>
        <v>51.3</v>
      </c>
      <c r="N121" s="43">
        <v>0.18907</v>
      </c>
      <c r="O121" s="44">
        <f>M121*N121</f>
        <v>9.699290999999999</v>
      </c>
      <c r="P121" s="43"/>
      <c r="Q121" s="44">
        <f>M121*P121</f>
        <v>0</v>
      </c>
    </row>
    <row r="122" spans="6:17" s="45" customFormat="1" ht="11.25" outlineLevel="3">
      <c r="F122" s="46"/>
      <c r="G122" s="47"/>
      <c r="H122" s="47"/>
      <c r="I122" s="48" t="s">
        <v>192</v>
      </c>
      <c r="J122" s="47"/>
      <c r="K122" s="49">
        <v>0</v>
      </c>
      <c r="L122" s="50"/>
      <c r="M122" s="51"/>
      <c r="N122" s="52"/>
      <c r="O122" s="50"/>
      <c r="P122" s="50"/>
      <c r="Q122" s="50"/>
    </row>
    <row r="123" spans="6:17" s="45" customFormat="1" ht="11.25" outlineLevel="3">
      <c r="F123" s="46"/>
      <c r="G123" s="47"/>
      <c r="H123" s="47"/>
      <c r="I123" s="48" t="s">
        <v>62</v>
      </c>
      <c r="J123" s="47"/>
      <c r="K123" s="49">
        <v>51.3</v>
      </c>
      <c r="L123" s="50"/>
      <c r="M123" s="51"/>
      <c r="N123" s="52"/>
      <c r="O123" s="50"/>
      <c r="P123" s="50"/>
      <c r="Q123" s="50"/>
    </row>
    <row r="124" spans="6:17" s="39" customFormat="1" ht="12" outlineLevel="2">
      <c r="F124" s="15">
        <v>40</v>
      </c>
      <c r="G124" s="16" t="s">
        <v>13</v>
      </c>
      <c r="H124" s="40" t="s">
        <v>113</v>
      </c>
      <c r="I124" s="41" t="s">
        <v>247</v>
      </c>
      <c r="J124" s="16" t="s">
        <v>15</v>
      </c>
      <c r="K124" s="42">
        <v>51.3</v>
      </c>
      <c r="L124" s="18">
        <v>0</v>
      </c>
      <c r="M124" s="42">
        <f>K124*(1+L124/100)</f>
        <v>51.3</v>
      </c>
      <c r="N124" s="43">
        <v>0.27994</v>
      </c>
      <c r="O124" s="44">
        <f>M124*N124</f>
        <v>14.360922</v>
      </c>
      <c r="P124" s="43"/>
      <c r="Q124" s="44">
        <f>M124*P124</f>
        <v>0</v>
      </c>
    </row>
    <row r="125" spans="6:17" s="45" customFormat="1" ht="11.25" outlineLevel="3">
      <c r="F125" s="46"/>
      <c r="G125" s="47"/>
      <c r="H125" s="47"/>
      <c r="I125" s="48" t="s">
        <v>192</v>
      </c>
      <c r="J125" s="47"/>
      <c r="K125" s="49">
        <v>0</v>
      </c>
      <c r="L125" s="50"/>
      <c r="M125" s="51"/>
      <c r="N125" s="52"/>
      <c r="O125" s="50"/>
      <c r="P125" s="50"/>
      <c r="Q125" s="50"/>
    </row>
    <row r="126" spans="6:17" s="45" customFormat="1" ht="11.25" outlineLevel="3">
      <c r="F126" s="46"/>
      <c r="G126" s="47"/>
      <c r="H126" s="47"/>
      <c r="I126" s="48" t="s">
        <v>62</v>
      </c>
      <c r="J126" s="47"/>
      <c r="K126" s="49">
        <v>51.3</v>
      </c>
      <c r="L126" s="50"/>
      <c r="M126" s="51"/>
      <c r="N126" s="52"/>
      <c r="O126" s="50"/>
      <c r="P126" s="50"/>
      <c r="Q126" s="50"/>
    </row>
    <row r="127" spans="6:17" s="39" customFormat="1" ht="12" outlineLevel="2">
      <c r="F127" s="15">
        <v>41</v>
      </c>
      <c r="G127" s="16" t="s">
        <v>13</v>
      </c>
      <c r="H127" s="40" t="s">
        <v>119</v>
      </c>
      <c r="I127" s="41" t="s">
        <v>234</v>
      </c>
      <c r="J127" s="16" t="s">
        <v>2</v>
      </c>
      <c r="K127" s="42">
        <v>11.963000000000001</v>
      </c>
      <c r="L127" s="18">
        <v>0</v>
      </c>
      <c r="M127" s="42">
        <f>K127*(1+L127/100)</f>
        <v>11.963000000000001</v>
      </c>
      <c r="N127" s="43">
        <v>0.101</v>
      </c>
      <c r="O127" s="44">
        <f>M127*N127</f>
        <v>1.208263</v>
      </c>
      <c r="P127" s="43"/>
      <c r="Q127" s="44">
        <f>M127*P127</f>
        <v>0</v>
      </c>
    </row>
    <row r="128" spans="6:17" s="45" customFormat="1" ht="11.25" outlineLevel="3">
      <c r="F128" s="46"/>
      <c r="G128" s="47"/>
      <c r="H128" s="47"/>
      <c r="I128" s="48" t="s">
        <v>201</v>
      </c>
      <c r="J128" s="47"/>
      <c r="K128" s="49">
        <v>0</v>
      </c>
      <c r="L128" s="50"/>
      <c r="M128" s="51"/>
      <c r="N128" s="52"/>
      <c r="O128" s="50"/>
      <c r="P128" s="50"/>
      <c r="Q128" s="50"/>
    </row>
    <row r="129" spans="6:17" s="45" customFormat="1" ht="11.25" outlineLevel="3">
      <c r="F129" s="46"/>
      <c r="G129" s="47"/>
      <c r="H129" s="47"/>
      <c r="I129" s="48" t="s">
        <v>188</v>
      </c>
      <c r="J129" s="47"/>
      <c r="K129" s="49">
        <v>11.963000000000001</v>
      </c>
      <c r="L129" s="50"/>
      <c r="M129" s="51"/>
      <c r="N129" s="52"/>
      <c r="O129" s="50"/>
      <c r="P129" s="50"/>
      <c r="Q129" s="50"/>
    </row>
    <row r="130" spans="6:17" s="39" customFormat="1" ht="12" outlineLevel="2">
      <c r="F130" s="15">
        <v>42</v>
      </c>
      <c r="G130" s="16" t="s">
        <v>1</v>
      </c>
      <c r="H130" s="40" t="s">
        <v>56</v>
      </c>
      <c r="I130" s="41" t="s">
        <v>222</v>
      </c>
      <c r="J130" s="16" t="s">
        <v>2</v>
      </c>
      <c r="K130" s="42">
        <v>11.963</v>
      </c>
      <c r="L130" s="18">
        <v>0.3092869681518082</v>
      </c>
      <c r="M130" s="42">
        <f>K130*(1+L130/100)</f>
        <v>11.999999999999998</v>
      </c>
      <c r="N130" s="43">
        <v>0.12</v>
      </c>
      <c r="O130" s="44">
        <f>M130*N130</f>
        <v>1.4399999999999997</v>
      </c>
      <c r="P130" s="43"/>
      <c r="Q130" s="44">
        <f>M130*P130</f>
        <v>0</v>
      </c>
    </row>
    <row r="131" spans="6:17" s="55" customFormat="1" ht="12.75" customHeight="1" outlineLevel="2">
      <c r="F131" s="56"/>
      <c r="G131" s="57"/>
      <c r="H131" s="57"/>
      <c r="I131" s="58"/>
      <c r="J131" s="57"/>
      <c r="K131" s="59"/>
      <c r="L131" s="60"/>
      <c r="M131" s="59"/>
      <c r="N131" s="61"/>
      <c r="O131" s="60"/>
      <c r="P131" s="60"/>
      <c r="Q131" s="60"/>
    </row>
    <row r="132" spans="6:17" s="32" customFormat="1" ht="16.5" customHeight="1" outlineLevel="1">
      <c r="F132" s="33"/>
      <c r="G132" s="6"/>
      <c r="H132" s="34"/>
      <c r="I132" s="34" t="s">
        <v>216</v>
      </c>
      <c r="J132" s="6"/>
      <c r="K132" s="35"/>
      <c r="L132" s="36"/>
      <c r="M132" s="35"/>
      <c r="N132" s="37"/>
      <c r="O132" s="38">
        <f>SUBTOTAL(9,O133:O139)</f>
        <v>0.00356904</v>
      </c>
      <c r="P132" s="36"/>
      <c r="Q132" s="38">
        <f>SUBTOTAL(9,Q133:Q139)</f>
        <v>192.34459999999999</v>
      </c>
    </row>
    <row r="133" spans="6:17" s="39" customFormat="1" ht="24" outlineLevel="2">
      <c r="F133" s="15">
        <v>43</v>
      </c>
      <c r="G133" s="16" t="s">
        <v>13</v>
      </c>
      <c r="H133" s="40" t="s">
        <v>138</v>
      </c>
      <c r="I133" s="41" t="s">
        <v>305</v>
      </c>
      <c r="J133" s="16" t="s">
        <v>2</v>
      </c>
      <c r="K133" s="42">
        <v>68.4</v>
      </c>
      <c r="L133" s="18">
        <v>0</v>
      </c>
      <c r="M133" s="42">
        <f>K133*(1+L133/100)</f>
        <v>68.4</v>
      </c>
      <c r="N133" s="43"/>
      <c r="O133" s="44">
        <f>M133*N133</f>
        <v>0</v>
      </c>
      <c r="P133" s="43">
        <v>0.025</v>
      </c>
      <c r="Q133" s="44">
        <f>M133*P133</f>
        <v>1.7100000000000002</v>
      </c>
    </row>
    <row r="134" spans="6:17" s="39" customFormat="1" ht="24" outlineLevel="2">
      <c r="F134" s="15">
        <v>44</v>
      </c>
      <c r="G134" s="16" t="s">
        <v>13</v>
      </c>
      <c r="H134" s="40" t="s">
        <v>137</v>
      </c>
      <c r="I134" s="41" t="s">
        <v>283</v>
      </c>
      <c r="J134" s="16" t="s">
        <v>16</v>
      </c>
      <c r="K134" s="42">
        <v>83.97999999999999</v>
      </c>
      <c r="L134" s="18">
        <v>0</v>
      </c>
      <c r="M134" s="42">
        <f>K134*(1+L134/100)</f>
        <v>83.97999999999999</v>
      </c>
      <c r="N134" s="43"/>
      <c r="O134" s="44">
        <f>M134*N134</f>
        <v>0</v>
      </c>
      <c r="P134" s="43">
        <v>2.27</v>
      </c>
      <c r="Q134" s="44">
        <f>M134*P134</f>
        <v>190.63459999999998</v>
      </c>
    </row>
    <row r="135" spans="6:17" s="45" customFormat="1" ht="11.25" outlineLevel="3">
      <c r="F135" s="46"/>
      <c r="G135" s="47"/>
      <c r="H135" s="47"/>
      <c r="I135" s="48" t="s">
        <v>194</v>
      </c>
      <c r="J135" s="47"/>
      <c r="K135" s="49">
        <v>0</v>
      </c>
      <c r="L135" s="50"/>
      <c r="M135" s="51"/>
      <c r="N135" s="52"/>
      <c r="O135" s="50"/>
      <c r="P135" s="50"/>
      <c r="Q135" s="50"/>
    </row>
    <row r="136" spans="6:17" s="45" customFormat="1" ht="11.25" outlineLevel="3">
      <c r="F136" s="46"/>
      <c r="G136" s="47"/>
      <c r="H136" s="47"/>
      <c r="I136" s="48" t="s">
        <v>147</v>
      </c>
      <c r="J136" s="47"/>
      <c r="K136" s="49">
        <v>83.97999999999999</v>
      </c>
      <c r="L136" s="50"/>
      <c r="M136" s="51"/>
      <c r="N136" s="52"/>
      <c r="O136" s="50"/>
      <c r="P136" s="50"/>
      <c r="Q136" s="50"/>
    </row>
    <row r="137" spans="6:17" s="39" customFormat="1" ht="12" outlineLevel="2">
      <c r="F137" s="15">
        <v>45</v>
      </c>
      <c r="G137" s="16" t="s">
        <v>13</v>
      </c>
      <c r="H137" s="40" t="s">
        <v>136</v>
      </c>
      <c r="I137" s="41" t="s">
        <v>273</v>
      </c>
      <c r="J137" s="16" t="s">
        <v>2</v>
      </c>
      <c r="K137" s="42">
        <v>14.870999999999999</v>
      </c>
      <c r="L137" s="18">
        <v>0</v>
      </c>
      <c r="M137" s="42">
        <f>K137*(1+L137/100)</f>
        <v>14.870999999999999</v>
      </c>
      <c r="N137" s="43">
        <v>0.00024</v>
      </c>
      <c r="O137" s="44">
        <f>M137*N137</f>
        <v>0.00356904</v>
      </c>
      <c r="P137" s="43"/>
      <c r="Q137" s="44">
        <f>M137*P137</f>
        <v>0</v>
      </c>
    </row>
    <row r="138" spans="6:17" s="45" customFormat="1" ht="11.25" outlineLevel="3">
      <c r="F138" s="46"/>
      <c r="G138" s="47"/>
      <c r="H138" s="47"/>
      <c r="I138" s="48" t="s">
        <v>190</v>
      </c>
      <c r="J138" s="47"/>
      <c r="K138" s="49">
        <v>14.870999999999999</v>
      </c>
      <c r="L138" s="50"/>
      <c r="M138" s="51"/>
      <c r="N138" s="52"/>
      <c r="O138" s="50"/>
      <c r="P138" s="50"/>
      <c r="Q138" s="50"/>
    </row>
    <row r="139" spans="6:17" s="55" customFormat="1" ht="12.75" customHeight="1" outlineLevel="2">
      <c r="F139" s="56"/>
      <c r="G139" s="57"/>
      <c r="H139" s="57"/>
      <c r="I139" s="58"/>
      <c r="J139" s="57"/>
      <c r="K139" s="59"/>
      <c r="L139" s="60"/>
      <c r="M139" s="59"/>
      <c r="N139" s="61"/>
      <c r="O139" s="60"/>
      <c r="P139" s="60"/>
      <c r="Q139" s="60"/>
    </row>
    <row r="140" spans="6:17" s="32" customFormat="1" ht="16.5" customHeight="1" outlineLevel="1">
      <c r="F140" s="33"/>
      <c r="G140" s="6"/>
      <c r="H140" s="34"/>
      <c r="I140" s="34" t="s">
        <v>226</v>
      </c>
      <c r="J140" s="6"/>
      <c r="K140" s="35"/>
      <c r="L140" s="36"/>
      <c r="M140" s="35"/>
      <c r="N140" s="37"/>
      <c r="O140" s="38">
        <f>SUBTOTAL(9,O141:O147)</f>
        <v>0</v>
      </c>
      <c r="P140" s="36"/>
      <c r="Q140" s="38">
        <f>SUBTOTAL(9,Q141:Q147)</f>
        <v>0</v>
      </c>
    </row>
    <row r="141" spans="6:17" s="39" customFormat="1" ht="24" outlineLevel="2">
      <c r="F141" s="15">
        <v>46</v>
      </c>
      <c r="G141" s="16" t="s">
        <v>13</v>
      </c>
      <c r="H141" s="40" t="s">
        <v>139</v>
      </c>
      <c r="I141" s="41" t="s">
        <v>309</v>
      </c>
      <c r="J141" s="16" t="s">
        <v>3</v>
      </c>
      <c r="K141" s="42">
        <v>469.775</v>
      </c>
      <c r="L141" s="18">
        <v>0</v>
      </c>
      <c r="M141" s="42">
        <f>K141*(1+L141/100)</f>
        <v>469.775</v>
      </c>
      <c r="N141" s="43"/>
      <c r="O141" s="44">
        <f>M141*N141</f>
        <v>0</v>
      </c>
      <c r="P141" s="43"/>
      <c r="Q141" s="44">
        <f>M141*P141</f>
        <v>0</v>
      </c>
    </row>
    <row r="142" spans="6:17" s="39" customFormat="1" ht="12" outlineLevel="2">
      <c r="F142" s="15">
        <v>47</v>
      </c>
      <c r="G142" s="16" t="s">
        <v>13</v>
      </c>
      <c r="H142" s="40" t="s">
        <v>140</v>
      </c>
      <c r="I142" s="41" t="s">
        <v>271</v>
      </c>
      <c r="J142" s="16" t="s">
        <v>3</v>
      </c>
      <c r="K142" s="42">
        <v>2348.875</v>
      </c>
      <c r="L142" s="18">
        <v>0</v>
      </c>
      <c r="M142" s="42">
        <f>K142*(1+L142/100)</f>
        <v>2348.875</v>
      </c>
      <c r="N142" s="43"/>
      <c r="O142" s="44">
        <f>M142*N142</f>
        <v>0</v>
      </c>
      <c r="P142" s="43"/>
      <c r="Q142" s="44">
        <f>M142*P142</f>
        <v>0</v>
      </c>
    </row>
    <row r="143" spans="6:17" s="45" customFormat="1" ht="11.25" outlineLevel="3">
      <c r="F143" s="46"/>
      <c r="G143" s="47"/>
      <c r="H143" s="47"/>
      <c r="I143" s="48" t="s">
        <v>111</v>
      </c>
      <c r="J143" s="47"/>
      <c r="K143" s="49">
        <v>2348.875</v>
      </c>
      <c r="L143" s="50"/>
      <c r="M143" s="51"/>
      <c r="N143" s="52"/>
      <c r="O143" s="50"/>
      <c r="P143" s="50"/>
      <c r="Q143" s="50"/>
    </row>
    <row r="144" spans="6:17" s="39" customFormat="1" ht="12" outlineLevel="2">
      <c r="F144" s="15">
        <v>48</v>
      </c>
      <c r="G144" s="16" t="s">
        <v>13</v>
      </c>
      <c r="H144" s="40" t="s">
        <v>141</v>
      </c>
      <c r="I144" s="41" t="s">
        <v>220</v>
      </c>
      <c r="J144" s="16" t="s">
        <v>3</v>
      </c>
      <c r="K144" s="42">
        <v>469.775</v>
      </c>
      <c r="L144" s="18">
        <v>0</v>
      </c>
      <c r="M144" s="42">
        <f>K144*(1+L144/100)</f>
        <v>469.775</v>
      </c>
      <c r="N144" s="43"/>
      <c r="O144" s="44">
        <f>M144*N144</f>
        <v>0</v>
      </c>
      <c r="P144" s="43"/>
      <c r="Q144" s="44">
        <f>M144*P144</f>
        <v>0</v>
      </c>
    </row>
    <row r="145" spans="6:17" s="39" customFormat="1" ht="24" outlineLevel="2">
      <c r="F145" s="15">
        <v>49</v>
      </c>
      <c r="G145" s="16" t="s">
        <v>13</v>
      </c>
      <c r="H145" s="40" t="s">
        <v>142</v>
      </c>
      <c r="I145" s="41" t="s">
        <v>290</v>
      </c>
      <c r="J145" s="16" t="s">
        <v>3</v>
      </c>
      <c r="K145" s="42">
        <v>469.775</v>
      </c>
      <c r="L145" s="18">
        <v>0</v>
      </c>
      <c r="M145" s="42">
        <f>K145*(1+L145/100)</f>
        <v>469.775</v>
      </c>
      <c r="N145" s="43"/>
      <c r="O145" s="44">
        <f>M145*N145</f>
        <v>0</v>
      </c>
      <c r="P145" s="43"/>
      <c r="Q145" s="44">
        <f>M145*P145</f>
        <v>0</v>
      </c>
    </row>
    <row r="146" spans="6:17" s="39" customFormat="1" ht="24" outlineLevel="2">
      <c r="F146" s="15">
        <v>50</v>
      </c>
      <c r="G146" s="16" t="s">
        <v>13</v>
      </c>
      <c r="H146" s="40" t="s">
        <v>143</v>
      </c>
      <c r="I146" s="41" t="s">
        <v>310</v>
      </c>
      <c r="J146" s="16" t="s">
        <v>3</v>
      </c>
      <c r="K146" s="42">
        <v>1161.3253275732002</v>
      </c>
      <c r="L146" s="18">
        <v>0</v>
      </c>
      <c r="M146" s="42">
        <f>K146*(1+L146/100)</f>
        <v>1161.3253275732002</v>
      </c>
      <c r="N146" s="43"/>
      <c r="O146" s="44">
        <f>M146*N146</f>
        <v>0</v>
      </c>
      <c r="P146" s="43"/>
      <c r="Q146" s="44">
        <f>M146*P146</f>
        <v>0</v>
      </c>
    </row>
    <row r="147" spans="6:17" s="55" customFormat="1" ht="12.75" customHeight="1" outlineLevel="2">
      <c r="F147" s="56"/>
      <c r="G147" s="57"/>
      <c r="H147" s="57"/>
      <c r="I147" s="58"/>
      <c r="J147" s="57"/>
      <c r="K147" s="59"/>
      <c r="L147" s="60"/>
      <c r="M147" s="59"/>
      <c r="N147" s="61"/>
      <c r="O147" s="60"/>
      <c r="P147" s="60"/>
      <c r="Q147" s="60"/>
    </row>
    <row r="148" spans="6:17" s="32" customFormat="1" ht="16.5" customHeight="1" outlineLevel="1">
      <c r="F148" s="33"/>
      <c r="G148" s="6"/>
      <c r="H148" s="34"/>
      <c r="I148" s="34" t="s">
        <v>231</v>
      </c>
      <c r="J148" s="6"/>
      <c r="K148" s="35"/>
      <c r="L148" s="36"/>
      <c r="M148" s="35"/>
      <c r="N148" s="37"/>
      <c r="O148" s="38">
        <f>SUBTOTAL(9,O149:O154)</f>
        <v>0.05314518000000001</v>
      </c>
      <c r="P148" s="36"/>
      <c r="Q148" s="38">
        <f>SUBTOTAL(9,Q149:Q154)</f>
        <v>0</v>
      </c>
    </row>
    <row r="149" spans="6:17" s="39" customFormat="1" ht="12" outlineLevel="2">
      <c r="F149" s="15">
        <v>51</v>
      </c>
      <c r="G149" s="16" t="s">
        <v>13</v>
      </c>
      <c r="H149" s="40" t="s">
        <v>122</v>
      </c>
      <c r="I149" s="41" t="s">
        <v>288</v>
      </c>
      <c r="J149" s="16" t="s">
        <v>15</v>
      </c>
      <c r="K149" s="42">
        <v>11.385</v>
      </c>
      <c r="L149" s="18">
        <v>0</v>
      </c>
      <c r="M149" s="42">
        <f>K149*(1+L149/100)</f>
        <v>11.385</v>
      </c>
      <c r="N149" s="43">
        <v>0.0004</v>
      </c>
      <c r="O149" s="44">
        <f>M149*N149</f>
        <v>0.004554</v>
      </c>
      <c r="P149" s="43"/>
      <c r="Q149" s="44">
        <f>M149*P149</f>
        <v>0</v>
      </c>
    </row>
    <row r="150" spans="6:17" s="45" customFormat="1" ht="11.25" outlineLevel="3">
      <c r="F150" s="46"/>
      <c r="G150" s="47"/>
      <c r="H150" s="47"/>
      <c r="I150" s="48" t="s">
        <v>60</v>
      </c>
      <c r="J150" s="47"/>
      <c r="K150" s="49">
        <v>10.26</v>
      </c>
      <c r="L150" s="50"/>
      <c r="M150" s="51"/>
      <c r="N150" s="52"/>
      <c r="O150" s="50"/>
      <c r="P150" s="50"/>
      <c r="Q150" s="50"/>
    </row>
    <row r="151" spans="6:17" s="45" customFormat="1" ht="11.25" outlineLevel="3">
      <c r="F151" s="46"/>
      <c r="G151" s="47"/>
      <c r="H151" s="47"/>
      <c r="I151" s="48" t="s">
        <v>155</v>
      </c>
      <c r="J151" s="47"/>
      <c r="K151" s="49">
        <v>1.125</v>
      </c>
      <c r="L151" s="50"/>
      <c r="M151" s="51"/>
      <c r="N151" s="52"/>
      <c r="O151" s="50"/>
      <c r="P151" s="50"/>
      <c r="Q151" s="50"/>
    </row>
    <row r="152" spans="6:17" s="39" customFormat="1" ht="12" outlineLevel="2">
      <c r="F152" s="15">
        <v>52</v>
      </c>
      <c r="G152" s="16" t="s">
        <v>1</v>
      </c>
      <c r="H152" s="40" t="s">
        <v>57</v>
      </c>
      <c r="I152" s="41" t="s">
        <v>209</v>
      </c>
      <c r="J152" s="16" t="s">
        <v>15</v>
      </c>
      <c r="K152" s="42">
        <v>11.385</v>
      </c>
      <c r="L152" s="18">
        <v>10</v>
      </c>
      <c r="M152" s="42">
        <f>K152*(1+L152/100)</f>
        <v>12.5235</v>
      </c>
      <c r="N152" s="43">
        <v>0.00388</v>
      </c>
      <c r="O152" s="44">
        <f>M152*N152</f>
        <v>0.048591180000000005</v>
      </c>
      <c r="P152" s="43"/>
      <c r="Q152" s="44">
        <f>M152*P152</f>
        <v>0</v>
      </c>
    </row>
    <row r="153" spans="6:17" s="39" customFormat="1" ht="24" outlineLevel="2">
      <c r="F153" s="15">
        <v>53</v>
      </c>
      <c r="G153" s="16" t="s">
        <v>13</v>
      </c>
      <c r="H153" s="40" t="s">
        <v>145</v>
      </c>
      <c r="I153" s="41" t="s">
        <v>302</v>
      </c>
      <c r="J153" s="16" t="s">
        <v>0</v>
      </c>
      <c r="K153" s="42">
        <v>3.05</v>
      </c>
      <c r="L153" s="18">
        <v>0</v>
      </c>
      <c r="M153" s="42">
        <f>K153*(1+L153/100)</f>
        <v>3.05</v>
      </c>
      <c r="N153" s="43"/>
      <c r="O153" s="44">
        <f>M153*N153</f>
        <v>0</v>
      </c>
      <c r="P153" s="43"/>
      <c r="Q153" s="44">
        <f>M153*P153</f>
        <v>0</v>
      </c>
    </row>
    <row r="154" spans="6:17" s="55" customFormat="1" ht="12.75" customHeight="1" outlineLevel="2">
      <c r="F154" s="56"/>
      <c r="G154" s="57"/>
      <c r="H154" s="57"/>
      <c r="I154" s="58"/>
      <c r="J154" s="57"/>
      <c r="K154" s="59"/>
      <c r="L154" s="60"/>
      <c r="M154" s="59"/>
      <c r="N154" s="61"/>
      <c r="O154" s="60"/>
      <c r="P154" s="60"/>
      <c r="Q154" s="60"/>
    </row>
    <row r="155" spans="6:17" s="55" customFormat="1" ht="12.75" customHeight="1" outlineLevel="1">
      <c r="F155" s="56"/>
      <c r="G155" s="57"/>
      <c r="H155" s="57"/>
      <c r="I155" s="58"/>
      <c r="J155" s="57"/>
      <c r="K155" s="59"/>
      <c r="L155" s="60"/>
      <c r="M155" s="59"/>
      <c r="N155" s="61"/>
      <c r="O155" s="60"/>
      <c r="P155" s="60"/>
      <c r="Q155" s="60"/>
    </row>
    <row r="156" spans="6:17" s="24" customFormat="1" ht="18.75" customHeight="1">
      <c r="F156" s="25"/>
      <c r="G156" s="26"/>
      <c r="H156" s="27"/>
      <c r="I156" s="27" t="s">
        <v>239</v>
      </c>
      <c r="J156" s="26"/>
      <c r="K156" s="28"/>
      <c r="L156" s="29"/>
      <c r="M156" s="28"/>
      <c r="N156" s="30"/>
      <c r="O156" s="31">
        <f>SUBTOTAL(9,O157:O235)</f>
        <v>9.925786689999999</v>
      </c>
      <c r="P156" s="29"/>
      <c r="Q156" s="31">
        <f>SUBTOTAL(9,Q157:Q235)</f>
        <v>5.975424</v>
      </c>
    </row>
    <row r="157" spans="6:17" s="32" customFormat="1" ht="16.5" customHeight="1" outlineLevel="1">
      <c r="F157" s="33"/>
      <c r="G157" s="6"/>
      <c r="H157" s="34"/>
      <c r="I157" s="34" t="s">
        <v>181</v>
      </c>
      <c r="J157" s="6"/>
      <c r="K157" s="35"/>
      <c r="L157" s="36"/>
      <c r="M157" s="35"/>
      <c r="N157" s="37"/>
      <c r="O157" s="38">
        <f>SUBTOTAL(9,O158:O187)</f>
        <v>2.91523705</v>
      </c>
      <c r="P157" s="36"/>
      <c r="Q157" s="38">
        <f>SUBTOTAL(9,Q158:Q187)</f>
        <v>5.975424</v>
      </c>
    </row>
    <row r="158" spans="6:17" s="39" customFormat="1" ht="24" outlineLevel="2">
      <c r="F158" s="15">
        <v>54</v>
      </c>
      <c r="G158" s="16" t="s">
        <v>13</v>
      </c>
      <c r="H158" s="40" t="s">
        <v>71</v>
      </c>
      <c r="I158" s="41" t="s">
        <v>295</v>
      </c>
      <c r="J158" s="16" t="s">
        <v>15</v>
      </c>
      <c r="K158" s="42">
        <v>8.064</v>
      </c>
      <c r="L158" s="18">
        <v>0</v>
      </c>
      <c r="M158" s="42">
        <f>K158*(1+L158/100)</f>
        <v>8.064</v>
      </c>
      <c r="N158" s="43"/>
      <c r="O158" s="44">
        <f>M158*N158</f>
        <v>0</v>
      </c>
      <c r="P158" s="43">
        <v>0.181</v>
      </c>
      <c r="Q158" s="44">
        <f>M158*P158</f>
        <v>1.459584</v>
      </c>
    </row>
    <row r="159" spans="6:17" s="39" customFormat="1" ht="24" outlineLevel="2">
      <c r="F159" s="15">
        <v>55</v>
      </c>
      <c r="G159" s="16" t="s">
        <v>13</v>
      </c>
      <c r="H159" s="40" t="s">
        <v>70</v>
      </c>
      <c r="I159" s="41" t="s">
        <v>304</v>
      </c>
      <c r="J159" s="16" t="s">
        <v>15</v>
      </c>
      <c r="K159" s="42">
        <v>8.064</v>
      </c>
      <c r="L159" s="18">
        <v>0</v>
      </c>
      <c r="M159" s="42">
        <f>K159*(1+L159/100)</f>
        <v>8.064</v>
      </c>
      <c r="N159" s="43"/>
      <c r="O159" s="44">
        <f>M159*N159</f>
        <v>0</v>
      </c>
      <c r="P159" s="43">
        <v>0.56</v>
      </c>
      <c r="Q159" s="44">
        <f>M159*P159</f>
        <v>4.515840000000001</v>
      </c>
    </row>
    <row r="160" spans="6:17" s="45" customFormat="1" ht="11.25" outlineLevel="3">
      <c r="F160" s="46"/>
      <c r="G160" s="47"/>
      <c r="H160" s="47"/>
      <c r="I160" s="48" t="s">
        <v>23</v>
      </c>
      <c r="J160" s="47"/>
      <c r="K160" s="49">
        <v>0</v>
      </c>
      <c r="L160" s="50"/>
      <c r="M160" s="51"/>
      <c r="N160" s="52"/>
      <c r="O160" s="50"/>
      <c r="P160" s="50"/>
      <c r="Q160" s="50"/>
    </row>
    <row r="161" spans="6:17" s="45" customFormat="1" ht="11.25" outlineLevel="3">
      <c r="F161" s="46"/>
      <c r="G161" s="47"/>
      <c r="H161" s="47"/>
      <c r="I161" s="48" t="s">
        <v>24</v>
      </c>
      <c r="J161" s="47"/>
      <c r="K161" s="49">
        <v>4</v>
      </c>
      <c r="L161" s="50"/>
      <c r="M161" s="51"/>
      <c r="N161" s="52"/>
      <c r="O161" s="50"/>
      <c r="P161" s="50"/>
      <c r="Q161" s="50"/>
    </row>
    <row r="162" spans="6:17" s="45" customFormat="1" ht="11.25" outlineLevel="3">
      <c r="F162" s="46"/>
      <c r="G162" s="47"/>
      <c r="H162" s="47"/>
      <c r="I162" s="48" t="s">
        <v>230</v>
      </c>
      <c r="J162" s="47"/>
      <c r="K162" s="49">
        <v>0</v>
      </c>
      <c r="L162" s="50"/>
      <c r="M162" s="51"/>
      <c r="N162" s="52"/>
      <c r="O162" s="50"/>
      <c r="P162" s="50"/>
      <c r="Q162" s="50"/>
    </row>
    <row r="163" spans="6:17" s="45" customFormat="1" ht="11.25" outlineLevel="3">
      <c r="F163" s="46"/>
      <c r="G163" s="47"/>
      <c r="H163" s="47"/>
      <c r="I163" s="48" t="s">
        <v>52</v>
      </c>
      <c r="J163" s="47"/>
      <c r="K163" s="49">
        <v>4.064</v>
      </c>
      <c r="L163" s="50"/>
      <c r="M163" s="51"/>
      <c r="N163" s="52"/>
      <c r="O163" s="50"/>
      <c r="P163" s="50"/>
      <c r="Q163" s="50"/>
    </row>
    <row r="164" spans="6:17" s="39" customFormat="1" ht="24" outlineLevel="2">
      <c r="F164" s="15">
        <v>56</v>
      </c>
      <c r="G164" s="16" t="s">
        <v>13</v>
      </c>
      <c r="H164" s="40" t="s">
        <v>77</v>
      </c>
      <c r="I164" s="41" t="s">
        <v>308</v>
      </c>
      <c r="J164" s="16" t="s">
        <v>16</v>
      </c>
      <c r="K164" s="42">
        <v>4.8</v>
      </c>
      <c r="L164" s="18">
        <v>0</v>
      </c>
      <c r="M164" s="42">
        <f>K164*(1+L164/100)</f>
        <v>4.8</v>
      </c>
      <c r="N164" s="43"/>
      <c r="O164" s="44">
        <f>M164*N164</f>
        <v>0</v>
      </c>
      <c r="P164" s="43"/>
      <c r="Q164" s="44">
        <f>M164*P164</f>
        <v>0</v>
      </c>
    </row>
    <row r="165" spans="6:17" s="45" customFormat="1" ht="11.25" outlineLevel="3">
      <c r="F165" s="46"/>
      <c r="G165" s="47"/>
      <c r="H165" s="47"/>
      <c r="I165" s="48" t="s">
        <v>205</v>
      </c>
      <c r="J165" s="47"/>
      <c r="K165" s="49">
        <v>0</v>
      </c>
      <c r="L165" s="50"/>
      <c r="M165" s="51"/>
      <c r="N165" s="52"/>
      <c r="O165" s="50"/>
      <c r="P165" s="50"/>
      <c r="Q165" s="50"/>
    </row>
    <row r="166" spans="6:17" s="45" customFormat="1" ht="11.25" outlineLevel="3">
      <c r="F166" s="46"/>
      <c r="G166" s="47"/>
      <c r="H166" s="47"/>
      <c r="I166" s="48" t="s">
        <v>66</v>
      </c>
      <c r="J166" s="47"/>
      <c r="K166" s="49">
        <v>4.8</v>
      </c>
      <c r="L166" s="50"/>
      <c r="M166" s="51"/>
      <c r="N166" s="52"/>
      <c r="O166" s="50"/>
      <c r="P166" s="50"/>
      <c r="Q166" s="50"/>
    </row>
    <row r="167" spans="6:17" s="39" customFormat="1" ht="24" outlineLevel="2">
      <c r="F167" s="15">
        <v>57</v>
      </c>
      <c r="G167" s="16" t="s">
        <v>13</v>
      </c>
      <c r="H167" s="40" t="s">
        <v>78</v>
      </c>
      <c r="I167" s="41" t="s">
        <v>300</v>
      </c>
      <c r="J167" s="16" t="s">
        <v>2</v>
      </c>
      <c r="K167" s="42">
        <v>66.11</v>
      </c>
      <c r="L167" s="18">
        <v>0</v>
      </c>
      <c r="M167" s="42">
        <f>K167*(1+L167/100)</f>
        <v>66.11</v>
      </c>
      <c r="N167" s="43"/>
      <c r="O167" s="44">
        <f>M167*N167</f>
        <v>0</v>
      </c>
      <c r="P167" s="43"/>
      <c r="Q167" s="44">
        <f>M167*P167</f>
        <v>0</v>
      </c>
    </row>
    <row r="168" spans="6:17" s="39" customFormat="1" ht="24" outlineLevel="2">
      <c r="F168" s="15">
        <v>58</v>
      </c>
      <c r="G168" s="16" t="s">
        <v>1</v>
      </c>
      <c r="H168" s="40" t="s">
        <v>45</v>
      </c>
      <c r="I168" s="41" t="s">
        <v>293</v>
      </c>
      <c r="J168" s="16" t="s">
        <v>2</v>
      </c>
      <c r="K168" s="42">
        <v>66.11</v>
      </c>
      <c r="L168" s="18">
        <v>10</v>
      </c>
      <c r="M168" s="42">
        <f>K168*(1+L168/100)</f>
        <v>72.721</v>
      </c>
      <c r="N168" s="43">
        <v>0.00105</v>
      </c>
      <c r="O168" s="44">
        <f>M168*N168</f>
        <v>0.07635705</v>
      </c>
      <c r="P168" s="43"/>
      <c r="Q168" s="44">
        <f>M168*P168</f>
        <v>0</v>
      </c>
    </row>
    <row r="169" spans="6:17" s="39" customFormat="1" ht="24" outlineLevel="2">
      <c r="F169" s="15">
        <v>59</v>
      </c>
      <c r="G169" s="16" t="s">
        <v>13</v>
      </c>
      <c r="H169" s="40" t="s">
        <v>76</v>
      </c>
      <c r="I169" s="41" t="s">
        <v>303</v>
      </c>
      <c r="J169" s="16" t="s">
        <v>16</v>
      </c>
      <c r="K169" s="42">
        <v>4.8768</v>
      </c>
      <c r="L169" s="18">
        <v>0</v>
      </c>
      <c r="M169" s="42">
        <f>K169*(1+L169/100)</f>
        <v>4.8768</v>
      </c>
      <c r="N169" s="43"/>
      <c r="O169" s="44">
        <f>M169*N169</f>
        <v>0</v>
      </c>
      <c r="P169" s="43"/>
      <c r="Q169" s="44">
        <f>M169*P169</f>
        <v>0</v>
      </c>
    </row>
    <row r="170" spans="6:17" s="45" customFormat="1" ht="11.25" outlineLevel="3">
      <c r="F170" s="46"/>
      <c r="G170" s="47"/>
      <c r="H170" s="47"/>
      <c r="I170" s="48" t="s">
        <v>160</v>
      </c>
      <c r="J170" s="47"/>
      <c r="K170" s="49">
        <v>4.8768</v>
      </c>
      <c r="L170" s="50"/>
      <c r="M170" s="51"/>
      <c r="N170" s="52"/>
      <c r="O170" s="50"/>
      <c r="P170" s="50"/>
      <c r="Q170" s="50"/>
    </row>
    <row r="171" spans="6:17" s="39" customFormat="1" ht="24" outlineLevel="2">
      <c r="F171" s="15">
        <v>60</v>
      </c>
      <c r="G171" s="16" t="s">
        <v>13</v>
      </c>
      <c r="H171" s="40" t="s">
        <v>84</v>
      </c>
      <c r="I171" s="41" t="s">
        <v>306</v>
      </c>
      <c r="J171" s="16" t="s">
        <v>16</v>
      </c>
      <c r="K171" s="42">
        <v>1.6128000000000002</v>
      </c>
      <c r="L171" s="18">
        <v>0</v>
      </c>
      <c r="M171" s="42">
        <f>K171*(1+L171/100)</f>
        <v>1.6128000000000002</v>
      </c>
      <c r="N171" s="43"/>
      <c r="O171" s="44">
        <f>M171*N171</f>
        <v>0</v>
      </c>
      <c r="P171" s="43"/>
      <c r="Q171" s="44">
        <f>M171*P171</f>
        <v>0</v>
      </c>
    </row>
    <row r="172" spans="6:17" s="45" customFormat="1" ht="11.25" outlineLevel="3">
      <c r="F172" s="46"/>
      <c r="G172" s="47"/>
      <c r="H172" s="47"/>
      <c r="I172" s="48" t="s">
        <v>159</v>
      </c>
      <c r="J172" s="47"/>
      <c r="K172" s="49">
        <v>0.8128000000000002</v>
      </c>
      <c r="L172" s="50"/>
      <c r="M172" s="51"/>
      <c r="N172" s="52"/>
      <c r="O172" s="50"/>
      <c r="P172" s="50"/>
      <c r="Q172" s="50"/>
    </row>
    <row r="173" spans="6:17" s="45" customFormat="1" ht="11.25" outlineLevel="3">
      <c r="F173" s="46"/>
      <c r="G173" s="47"/>
      <c r="H173" s="47"/>
      <c r="I173" s="48" t="s">
        <v>65</v>
      </c>
      <c r="J173" s="47"/>
      <c r="K173" s="49">
        <v>0.8</v>
      </c>
      <c r="L173" s="50"/>
      <c r="M173" s="51"/>
      <c r="N173" s="52"/>
      <c r="O173" s="50"/>
      <c r="P173" s="50"/>
      <c r="Q173" s="50"/>
    </row>
    <row r="174" spans="6:17" s="39" customFormat="1" ht="12" outlineLevel="2">
      <c r="F174" s="15">
        <v>61</v>
      </c>
      <c r="G174" s="16" t="s">
        <v>1</v>
      </c>
      <c r="H174" s="40" t="s">
        <v>54</v>
      </c>
      <c r="I174" s="41" t="s">
        <v>217</v>
      </c>
      <c r="J174" s="16" t="s">
        <v>3</v>
      </c>
      <c r="K174" s="42">
        <v>2.5808</v>
      </c>
      <c r="L174" s="18">
        <v>10</v>
      </c>
      <c r="M174" s="42">
        <f>K174*(1+L174/100)</f>
        <v>2.83888</v>
      </c>
      <c r="N174" s="43">
        <v>1</v>
      </c>
      <c r="O174" s="44">
        <f>M174*N174</f>
        <v>2.83888</v>
      </c>
      <c r="P174" s="43"/>
      <c r="Q174" s="44">
        <f>M174*P174</f>
        <v>0</v>
      </c>
    </row>
    <row r="175" spans="6:17" s="45" customFormat="1" ht="11.25" outlineLevel="3">
      <c r="F175" s="46"/>
      <c r="G175" s="47"/>
      <c r="H175" s="47"/>
      <c r="I175" s="48" t="s">
        <v>68</v>
      </c>
      <c r="J175" s="47"/>
      <c r="K175" s="49">
        <v>2.5808</v>
      </c>
      <c r="L175" s="50"/>
      <c r="M175" s="51"/>
      <c r="N175" s="52"/>
      <c r="O175" s="50"/>
      <c r="P175" s="50"/>
      <c r="Q175" s="50"/>
    </row>
    <row r="176" spans="6:17" s="39" customFormat="1" ht="12" outlineLevel="2">
      <c r="F176" s="15">
        <v>62</v>
      </c>
      <c r="G176" s="16" t="s">
        <v>13</v>
      </c>
      <c r="H176" s="40" t="s">
        <v>83</v>
      </c>
      <c r="I176" s="41" t="s">
        <v>284</v>
      </c>
      <c r="J176" s="16" t="s">
        <v>16</v>
      </c>
      <c r="K176" s="42">
        <v>7.257599999999999</v>
      </c>
      <c r="L176" s="18">
        <v>0</v>
      </c>
      <c r="M176" s="42">
        <f>K176*(1+L176/100)</f>
        <v>7.257599999999999</v>
      </c>
      <c r="N176" s="43"/>
      <c r="O176" s="44">
        <f>M176*N176</f>
        <v>0</v>
      </c>
      <c r="P176" s="43"/>
      <c r="Q176" s="44">
        <f>M176*P176</f>
        <v>0</v>
      </c>
    </row>
    <row r="177" spans="6:17" s="45" customFormat="1" ht="11.25" outlineLevel="3">
      <c r="F177" s="46"/>
      <c r="G177" s="47"/>
      <c r="H177" s="47"/>
      <c r="I177" s="48" t="s">
        <v>229</v>
      </c>
      <c r="J177" s="47"/>
      <c r="K177" s="49">
        <v>0</v>
      </c>
      <c r="L177" s="50"/>
      <c r="M177" s="51"/>
      <c r="N177" s="52"/>
      <c r="O177" s="50"/>
      <c r="P177" s="50"/>
      <c r="Q177" s="50"/>
    </row>
    <row r="178" spans="6:17" s="45" customFormat="1" ht="11.25" outlineLevel="3">
      <c r="F178" s="46"/>
      <c r="G178" s="47"/>
      <c r="H178" s="47"/>
      <c r="I178" s="48" t="s">
        <v>178</v>
      </c>
      <c r="J178" s="47"/>
      <c r="K178" s="49">
        <v>3.5999999999999996</v>
      </c>
      <c r="L178" s="50"/>
      <c r="M178" s="51"/>
      <c r="N178" s="52"/>
      <c r="O178" s="50"/>
      <c r="P178" s="50"/>
      <c r="Q178" s="50"/>
    </row>
    <row r="179" spans="6:17" s="45" customFormat="1" ht="11.25" outlineLevel="3">
      <c r="F179" s="46"/>
      <c r="G179" s="47"/>
      <c r="H179" s="47"/>
      <c r="I179" s="48" t="s">
        <v>230</v>
      </c>
      <c r="J179" s="47"/>
      <c r="K179" s="49">
        <v>0</v>
      </c>
      <c r="L179" s="50"/>
      <c r="M179" s="51"/>
      <c r="N179" s="52"/>
      <c r="O179" s="50"/>
      <c r="P179" s="50"/>
      <c r="Q179" s="50"/>
    </row>
    <row r="180" spans="6:17" s="45" customFormat="1" ht="11.25" outlineLevel="3">
      <c r="F180" s="46"/>
      <c r="G180" s="47"/>
      <c r="H180" s="47"/>
      <c r="I180" s="48" t="s">
        <v>189</v>
      </c>
      <c r="J180" s="47"/>
      <c r="K180" s="49">
        <v>3.6575999999999995</v>
      </c>
      <c r="L180" s="50"/>
      <c r="M180" s="51"/>
      <c r="N180" s="52"/>
      <c r="O180" s="50"/>
      <c r="P180" s="50"/>
      <c r="Q180" s="50"/>
    </row>
    <row r="181" spans="6:17" s="39" customFormat="1" ht="12" outlineLevel="2">
      <c r="F181" s="15">
        <v>63</v>
      </c>
      <c r="G181" s="16" t="s">
        <v>13</v>
      </c>
      <c r="H181" s="40" t="s">
        <v>81</v>
      </c>
      <c r="I181" s="41" t="s">
        <v>268</v>
      </c>
      <c r="J181" s="16" t="s">
        <v>16</v>
      </c>
      <c r="K181" s="42">
        <v>9.677</v>
      </c>
      <c r="L181" s="18">
        <v>0</v>
      </c>
      <c r="M181" s="42">
        <f>K181*(1+L181/100)</f>
        <v>9.677</v>
      </c>
      <c r="N181" s="43"/>
      <c r="O181" s="44">
        <f>M181*N181</f>
        <v>0</v>
      </c>
      <c r="P181" s="43"/>
      <c r="Q181" s="44">
        <f>M181*P181</f>
        <v>0</v>
      </c>
    </row>
    <row r="182" spans="6:17" s="45" customFormat="1" ht="11.25" outlineLevel="3">
      <c r="F182" s="46"/>
      <c r="G182" s="47"/>
      <c r="H182" s="47"/>
      <c r="I182" s="48" t="s">
        <v>106</v>
      </c>
      <c r="J182" s="47"/>
      <c r="K182" s="49">
        <v>9.677</v>
      </c>
      <c r="L182" s="50"/>
      <c r="M182" s="51"/>
      <c r="N182" s="52"/>
      <c r="O182" s="50"/>
      <c r="P182" s="50"/>
      <c r="Q182" s="50"/>
    </row>
    <row r="183" spans="6:17" s="39" customFormat="1" ht="12" outlineLevel="2">
      <c r="F183" s="15">
        <v>64</v>
      </c>
      <c r="G183" s="16" t="s">
        <v>13</v>
      </c>
      <c r="H183" s="40" t="s">
        <v>80</v>
      </c>
      <c r="I183" s="41" t="s">
        <v>286</v>
      </c>
      <c r="J183" s="16" t="s">
        <v>16</v>
      </c>
      <c r="K183" s="42">
        <v>2.4189999999999996</v>
      </c>
      <c r="L183" s="18">
        <v>0</v>
      </c>
      <c r="M183" s="42">
        <f>K183*(1+L183/100)</f>
        <v>2.4189999999999996</v>
      </c>
      <c r="N183" s="43"/>
      <c r="O183" s="44">
        <f>M183*N183</f>
        <v>0</v>
      </c>
      <c r="P183" s="43"/>
      <c r="Q183" s="44">
        <f>M183*P183</f>
        <v>0</v>
      </c>
    </row>
    <row r="184" spans="6:17" s="45" customFormat="1" ht="11.25" outlineLevel="3">
      <c r="F184" s="46"/>
      <c r="G184" s="47"/>
      <c r="H184" s="47"/>
      <c r="I184" s="48" t="s">
        <v>156</v>
      </c>
      <c r="J184" s="47"/>
      <c r="K184" s="49">
        <v>2.4189999999999996</v>
      </c>
      <c r="L184" s="50"/>
      <c r="M184" s="51"/>
      <c r="N184" s="52"/>
      <c r="O184" s="50"/>
      <c r="P184" s="50"/>
      <c r="Q184" s="50"/>
    </row>
    <row r="185" spans="6:17" s="39" customFormat="1" ht="12" outlineLevel="2">
      <c r="F185" s="15">
        <v>65</v>
      </c>
      <c r="G185" s="16" t="s">
        <v>13</v>
      </c>
      <c r="H185" s="40" t="s">
        <v>82</v>
      </c>
      <c r="I185" s="41" t="s">
        <v>282</v>
      </c>
      <c r="J185" s="16" t="s">
        <v>3</v>
      </c>
      <c r="K185" s="42">
        <v>3.8704</v>
      </c>
      <c r="L185" s="18">
        <v>0</v>
      </c>
      <c r="M185" s="42">
        <f>K185*(1+L185/100)</f>
        <v>3.8704</v>
      </c>
      <c r="N185" s="43"/>
      <c r="O185" s="44">
        <f>M185*N185</f>
        <v>0</v>
      </c>
      <c r="P185" s="43"/>
      <c r="Q185" s="44">
        <f>M185*P185</f>
        <v>0</v>
      </c>
    </row>
    <row r="186" spans="6:17" s="45" customFormat="1" ht="11.25" outlineLevel="3">
      <c r="F186" s="46"/>
      <c r="G186" s="47"/>
      <c r="H186" s="47"/>
      <c r="I186" s="48" t="s">
        <v>86</v>
      </c>
      <c r="J186" s="47"/>
      <c r="K186" s="49">
        <v>3.8704</v>
      </c>
      <c r="L186" s="50"/>
      <c r="M186" s="51"/>
      <c r="N186" s="52"/>
      <c r="O186" s="50"/>
      <c r="P186" s="50"/>
      <c r="Q186" s="50"/>
    </row>
    <row r="187" spans="6:17" s="55" customFormat="1" ht="12.75" customHeight="1" outlineLevel="2">
      <c r="F187" s="56"/>
      <c r="G187" s="57"/>
      <c r="H187" s="57"/>
      <c r="I187" s="58"/>
      <c r="J187" s="57"/>
      <c r="K187" s="59"/>
      <c r="L187" s="60"/>
      <c r="M187" s="59"/>
      <c r="N187" s="61"/>
      <c r="O187" s="60"/>
      <c r="P187" s="60"/>
      <c r="Q187" s="60"/>
    </row>
    <row r="188" spans="6:17" s="32" customFormat="1" ht="16.5" customHeight="1" outlineLevel="1">
      <c r="F188" s="33"/>
      <c r="G188" s="6"/>
      <c r="H188" s="34"/>
      <c r="I188" s="34" t="s">
        <v>206</v>
      </c>
      <c r="J188" s="6"/>
      <c r="K188" s="35"/>
      <c r="L188" s="36"/>
      <c r="M188" s="35"/>
      <c r="N188" s="37"/>
      <c r="O188" s="38">
        <f>SUBTOTAL(9,O189:O194)</f>
        <v>1.4185600000000003</v>
      </c>
      <c r="P188" s="36"/>
      <c r="Q188" s="38">
        <f>SUBTOTAL(9,Q189:Q194)</f>
        <v>0</v>
      </c>
    </row>
    <row r="189" spans="6:17" s="39" customFormat="1" ht="12" outlineLevel="2">
      <c r="F189" s="15">
        <v>66</v>
      </c>
      <c r="G189" s="16" t="s">
        <v>13</v>
      </c>
      <c r="H189" s="40" t="s">
        <v>108</v>
      </c>
      <c r="I189" s="41" t="s">
        <v>270</v>
      </c>
      <c r="J189" s="16" t="s">
        <v>16</v>
      </c>
      <c r="K189" s="42">
        <v>0.8064000000000001</v>
      </c>
      <c r="L189" s="18">
        <v>0</v>
      </c>
      <c r="M189" s="42">
        <f>K189*(1+L189/100)</f>
        <v>0.8064000000000001</v>
      </c>
      <c r="N189" s="43"/>
      <c r="O189" s="44">
        <f>M189*N189</f>
        <v>0</v>
      </c>
      <c r="P189" s="43"/>
      <c r="Q189" s="44">
        <f>M189*P189</f>
        <v>0</v>
      </c>
    </row>
    <row r="190" spans="6:17" s="45" customFormat="1" ht="11.25" outlineLevel="3">
      <c r="F190" s="46"/>
      <c r="G190" s="47"/>
      <c r="H190" s="47"/>
      <c r="I190" s="48" t="s">
        <v>158</v>
      </c>
      <c r="J190" s="47"/>
      <c r="K190" s="49">
        <v>0.4064000000000001</v>
      </c>
      <c r="L190" s="50"/>
      <c r="M190" s="51"/>
      <c r="N190" s="52"/>
      <c r="O190" s="50"/>
      <c r="P190" s="50"/>
      <c r="Q190" s="50"/>
    </row>
    <row r="191" spans="6:17" s="45" customFormat="1" ht="11.25" outlineLevel="3">
      <c r="F191" s="46"/>
      <c r="G191" s="47"/>
      <c r="H191" s="47"/>
      <c r="I191" s="48" t="s">
        <v>64</v>
      </c>
      <c r="J191" s="47"/>
      <c r="K191" s="49">
        <v>0.4</v>
      </c>
      <c r="L191" s="50"/>
      <c r="M191" s="51"/>
      <c r="N191" s="52"/>
      <c r="O191" s="50"/>
      <c r="P191" s="50"/>
      <c r="Q191" s="50"/>
    </row>
    <row r="192" spans="6:17" s="39" customFormat="1" ht="12" outlineLevel="2">
      <c r="F192" s="15">
        <v>67</v>
      </c>
      <c r="G192" s="16" t="s">
        <v>1</v>
      </c>
      <c r="H192" s="40" t="s">
        <v>55</v>
      </c>
      <c r="I192" s="41" t="s">
        <v>245</v>
      </c>
      <c r="J192" s="16" t="s">
        <v>3</v>
      </c>
      <c r="K192" s="42">
        <v>1.2896</v>
      </c>
      <c r="L192" s="18">
        <v>10</v>
      </c>
      <c r="M192" s="42">
        <f>K192*(1+L192/100)</f>
        <v>1.4185600000000003</v>
      </c>
      <c r="N192" s="43">
        <v>1</v>
      </c>
      <c r="O192" s="44">
        <f>M192*N192</f>
        <v>1.4185600000000003</v>
      </c>
      <c r="P192" s="43"/>
      <c r="Q192" s="44">
        <f>M192*P192</f>
        <v>0</v>
      </c>
    </row>
    <row r="193" spans="6:17" s="45" customFormat="1" ht="11.25" outlineLevel="3">
      <c r="F193" s="46"/>
      <c r="G193" s="47"/>
      <c r="H193" s="47"/>
      <c r="I193" s="48" t="s">
        <v>63</v>
      </c>
      <c r="J193" s="47"/>
      <c r="K193" s="49">
        <v>1.2896</v>
      </c>
      <c r="L193" s="50"/>
      <c r="M193" s="51"/>
      <c r="N193" s="52"/>
      <c r="O193" s="50"/>
      <c r="P193" s="50"/>
      <c r="Q193" s="50"/>
    </row>
    <row r="194" spans="6:17" s="55" customFormat="1" ht="12.75" customHeight="1" outlineLevel="2">
      <c r="F194" s="56"/>
      <c r="G194" s="57"/>
      <c r="H194" s="57"/>
      <c r="I194" s="58"/>
      <c r="J194" s="57"/>
      <c r="K194" s="59"/>
      <c r="L194" s="60"/>
      <c r="M194" s="59"/>
      <c r="N194" s="61"/>
      <c r="O194" s="60"/>
      <c r="P194" s="60"/>
      <c r="Q194" s="60"/>
    </row>
    <row r="195" spans="6:17" s="32" customFormat="1" ht="16.5" customHeight="1" outlineLevel="1">
      <c r="F195" s="33"/>
      <c r="G195" s="6"/>
      <c r="H195" s="34"/>
      <c r="I195" s="34" t="s">
        <v>177</v>
      </c>
      <c r="J195" s="6"/>
      <c r="K195" s="35"/>
      <c r="L195" s="36"/>
      <c r="M195" s="35"/>
      <c r="N195" s="37"/>
      <c r="O195" s="38">
        <f>SUBTOTAL(9,O196:O200)</f>
        <v>5.56948224</v>
      </c>
      <c r="P195" s="36"/>
      <c r="Q195" s="38">
        <f>SUBTOTAL(9,Q196:Q200)</f>
        <v>0</v>
      </c>
    </row>
    <row r="196" spans="6:17" s="39" customFormat="1" ht="12" outlineLevel="2">
      <c r="F196" s="15">
        <v>68</v>
      </c>
      <c r="G196" s="16" t="s">
        <v>13</v>
      </c>
      <c r="H196" s="40" t="s">
        <v>117</v>
      </c>
      <c r="I196" s="41" t="s">
        <v>256</v>
      </c>
      <c r="J196" s="16" t="s">
        <v>15</v>
      </c>
      <c r="K196" s="42">
        <v>8.064</v>
      </c>
      <c r="L196" s="18">
        <v>0</v>
      </c>
      <c r="M196" s="42">
        <f>K196*(1+L196/100)</f>
        <v>8.064</v>
      </c>
      <c r="N196" s="43">
        <v>0.09668</v>
      </c>
      <c r="O196" s="44">
        <f>M196*N196</f>
        <v>0.77962752</v>
      </c>
      <c r="P196" s="43"/>
      <c r="Q196" s="44">
        <f>M196*P196</f>
        <v>0</v>
      </c>
    </row>
    <row r="197" spans="6:17" s="39" customFormat="1" ht="12" outlineLevel="2">
      <c r="F197" s="15">
        <v>69</v>
      </c>
      <c r="G197" s="16" t="s">
        <v>13</v>
      </c>
      <c r="H197" s="40" t="s">
        <v>118</v>
      </c>
      <c r="I197" s="41" t="s">
        <v>274</v>
      </c>
      <c r="J197" s="16" t="s">
        <v>15</v>
      </c>
      <c r="K197" s="42">
        <v>8.064</v>
      </c>
      <c r="L197" s="18">
        <v>0</v>
      </c>
      <c r="M197" s="42">
        <f>K197*(1+L197/100)</f>
        <v>8.064</v>
      </c>
      <c r="N197" s="43">
        <v>0.15559</v>
      </c>
      <c r="O197" s="44">
        <f>M197*N197</f>
        <v>1.25467776</v>
      </c>
      <c r="P197" s="43"/>
      <c r="Q197" s="44">
        <f>M197*P197</f>
        <v>0</v>
      </c>
    </row>
    <row r="198" spans="6:17" s="39" customFormat="1" ht="24" outlineLevel="2">
      <c r="F198" s="15">
        <v>70</v>
      </c>
      <c r="G198" s="16" t="s">
        <v>13</v>
      </c>
      <c r="H198" s="40" t="s">
        <v>115</v>
      </c>
      <c r="I198" s="41" t="s">
        <v>297</v>
      </c>
      <c r="J198" s="16" t="s">
        <v>15</v>
      </c>
      <c r="K198" s="42">
        <v>8.064</v>
      </c>
      <c r="L198" s="18">
        <v>0</v>
      </c>
      <c r="M198" s="42">
        <f>K198*(1+L198/100)</f>
        <v>8.064</v>
      </c>
      <c r="N198" s="43">
        <v>0.13188</v>
      </c>
      <c r="O198" s="44">
        <f>M198*N198</f>
        <v>1.06348032</v>
      </c>
      <c r="P198" s="43"/>
      <c r="Q198" s="44">
        <f>M198*P198</f>
        <v>0</v>
      </c>
    </row>
    <row r="199" spans="6:17" s="39" customFormat="1" ht="12" outlineLevel="2">
      <c r="F199" s="15">
        <v>71</v>
      </c>
      <c r="G199" s="16" t="s">
        <v>13</v>
      </c>
      <c r="H199" s="40" t="s">
        <v>116</v>
      </c>
      <c r="I199" s="41" t="s">
        <v>281</v>
      </c>
      <c r="J199" s="16" t="s">
        <v>15</v>
      </c>
      <c r="K199" s="42">
        <v>8.064</v>
      </c>
      <c r="L199" s="18">
        <v>0</v>
      </c>
      <c r="M199" s="42">
        <f>K199*(1+L199/100)</f>
        <v>8.064</v>
      </c>
      <c r="N199" s="43">
        <v>0.30651</v>
      </c>
      <c r="O199" s="44">
        <f>M199*N199</f>
        <v>2.4716966400000002</v>
      </c>
      <c r="P199" s="43"/>
      <c r="Q199" s="44">
        <f>M199*P199</f>
        <v>0</v>
      </c>
    </row>
    <row r="200" spans="6:17" s="55" customFormat="1" ht="12.75" customHeight="1" outlineLevel="2">
      <c r="F200" s="56"/>
      <c r="G200" s="57"/>
      <c r="H200" s="57"/>
      <c r="I200" s="58"/>
      <c r="J200" s="57"/>
      <c r="K200" s="59"/>
      <c r="L200" s="60"/>
      <c r="M200" s="59"/>
      <c r="N200" s="61"/>
      <c r="O200" s="60"/>
      <c r="P200" s="60"/>
      <c r="Q200" s="60"/>
    </row>
    <row r="201" spans="6:17" s="32" customFormat="1" ht="16.5" customHeight="1" outlineLevel="1">
      <c r="F201" s="33"/>
      <c r="G201" s="6"/>
      <c r="H201" s="34"/>
      <c r="I201" s="34" t="s">
        <v>187</v>
      </c>
      <c r="J201" s="6"/>
      <c r="K201" s="35"/>
      <c r="L201" s="36"/>
      <c r="M201" s="35"/>
      <c r="N201" s="37"/>
      <c r="O201" s="38">
        <f>SUBTOTAL(9,O202:O220)</f>
        <v>0.022507399999999997</v>
      </c>
      <c r="P201" s="36"/>
      <c r="Q201" s="38">
        <f>SUBTOTAL(9,Q202:Q220)</f>
        <v>0</v>
      </c>
    </row>
    <row r="202" spans="6:17" s="39" customFormat="1" ht="12" outlineLevel="2">
      <c r="F202" s="15">
        <v>72</v>
      </c>
      <c r="G202" s="16" t="s">
        <v>13</v>
      </c>
      <c r="H202" s="40" t="s">
        <v>123</v>
      </c>
      <c r="I202" s="41" t="s">
        <v>265</v>
      </c>
      <c r="J202" s="16" t="s">
        <v>2</v>
      </c>
      <c r="K202" s="42">
        <v>5.08</v>
      </c>
      <c r="L202" s="18">
        <v>0</v>
      </c>
      <c r="M202" s="42">
        <f aca="true" t="shared" si="0" ref="M202:M213">K202*(1+L202/100)</f>
        <v>5.08</v>
      </c>
      <c r="N202" s="43"/>
      <c r="O202" s="44">
        <f aca="true" t="shared" si="1" ref="O202:O213">M202*N202</f>
        <v>0</v>
      </c>
      <c r="P202" s="43"/>
      <c r="Q202" s="44">
        <f aca="true" t="shared" si="2" ref="Q202:Q213">M202*P202</f>
        <v>0</v>
      </c>
    </row>
    <row r="203" spans="6:17" s="39" customFormat="1" ht="24" outlineLevel="2">
      <c r="F203" s="15">
        <v>73</v>
      </c>
      <c r="G203" s="16" t="s">
        <v>1</v>
      </c>
      <c r="H203" s="40" t="s">
        <v>45</v>
      </c>
      <c r="I203" s="41" t="s">
        <v>293</v>
      </c>
      <c r="J203" s="16" t="s">
        <v>2</v>
      </c>
      <c r="K203" s="42">
        <v>5.08</v>
      </c>
      <c r="L203" s="18">
        <v>10</v>
      </c>
      <c r="M203" s="42">
        <f t="shared" si="0"/>
        <v>5.588000000000001</v>
      </c>
      <c r="N203" s="43">
        <v>0.00105</v>
      </c>
      <c r="O203" s="44">
        <f t="shared" si="1"/>
        <v>0.005867400000000001</v>
      </c>
      <c r="P203" s="43"/>
      <c r="Q203" s="44">
        <f t="shared" si="2"/>
        <v>0</v>
      </c>
    </row>
    <row r="204" spans="6:17" s="39" customFormat="1" ht="12" outlineLevel="2">
      <c r="F204" s="15">
        <v>74</v>
      </c>
      <c r="G204" s="16" t="s">
        <v>13</v>
      </c>
      <c r="H204" s="40" t="s">
        <v>124</v>
      </c>
      <c r="I204" s="41" t="s">
        <v>242</v>
      </c>
      <c r="J204" s="16" t="s">
        <v>2</v>
      </c>
      <c r="K204" s="42">
        <v>5.08</v>
      </c>
      <c r="L204" s="18">
        <v>0</v>
      </c>
      <c r="M204" s="42">
        <f t="shared" si="0"/>
        <v>5.08</v>
      </c>
      <c r="N204" s="43"/>
      <c r="O204" s="44">
        <f t="shared" si="1"/>
        <v>0</v>
      </c>
      <c r="P204" s="43"/>
      <c r="Q204" s="44">
        <f t="shared" si="2"/>
        <v>0</v>
      </c>
    </row>
    <row r="205" spans="6:17" s="39" customFormat="1" ht="12" outlineLevel="2">
      <c r="F205" s="15">
        <v>75</v>
      </c>
      <c r="G205" s="16" t="s">
        <v>13</v>
      </c>
      <c r="H205" s="40" t="s">
        <v>126</v>
      </c>
      <c r="I205" s="41" t="s">
        <v>267</v>
      </c>
      <c r="J205" s="16" t="s">
        <v>20</v>
      </c>
      <c r="K205" s="42">
        <v>2</v>
      </c>
      <c r="L205" s="18">
        <v>0</v>
      </c>
      <c r="M205" s="42">
        <f t="shared" si="0"/>
        <v>2</v>
      </c>
      <c r="N205" s="43"/>
      <c r="O205" s="44">
        <f t="shared" si="1"/>
        <v>0</v>
      </c>
      <c r="P205" s="43"/>
      <c r="Q205" s="44">
        <f t="shared" si="2"/>
        <v>0</v>
      </c>
    </row>
    <row r="206" spans="6:17" s="39" customFormat="1" ht="12" outlineLevel="2">
      <c r="F206" s="15">
        <v>76</v>
      </c>
      <c r="G206" s="16" t="s">
        <v>1</v>
      </c>
      <c r="H206" s="40" t="s">
        <v>46</v>
      </c>
      <c r="I206" s="41" t="s">
        <v>225</v>
      </c>
      <c r="J206" s="16" t="s">
        <v>20</v>
      </c>
      <c r="K206" s="42">
        <v>2</v>
      </c>
      <c r="L206" s="18">
        <v>0</v>
      </c>
      <c r="M206" s="42">
        <f t="shared" si="0"/>
        <v>2</v>
      </c>
      <c r="N206" s="43">
        <v>0.00026</v>
      </c>
      <c r="O206" s="44">
        <f t="shared" si="1"/>
        <v>0.00052</v>
      </c>
      <c r="P206" s="43"/>
      <c r="Q206" s="44">
        <f t="shared" si="2"/>
        <v>0</v>
      </c>
    </row>
    <row r="207" spans="6:17" s="39" customFormat="1" ht="12" outlineLevel="2">
      <c r="F207" s="15">
        <v>77</v>
      </c>
      <c r="G207" s="16" t="s">
        <v>13</v>
      </c>
      <c r="H207" s="40" t="s">
        <v>127</v>
      </c>
      <c r="I207" s="41" t="s">
        <v>262</v>
      </c>
      <c r="J207" s="16" t="s">
        <v>20</v>
      </c>
      <c r="K207" s="42">
        <v>1</v>
      </c>
      <c r="L207" s="18">
        <v>0</v>
      </c>
      <c r="M207" s="42">
        <f t="shared" si="0"/>
        <v>1</v>
      </c>
      <c r="N207" s="43"/>
      <c r="O207" s="44">
        <f t="shared" si="1"/>
        <v>0</v>
      </c>
      <c r="P207" s="43"/>
      <c r="Q207" s="44">
        <f t="shared" si="2"/>
        <v>0</v>
      </c>
    </row>
    <row r="208" spans="6:17" s="39" customFormat="1" ht="12" outlineLevel="2">
      <c r="F208" s="15">
        <v>78</v>
      </c>
      <c r="G208" s="16" t="s">
        <v>1</v>
      </c>
      <c r="H208" s="40" t="s">
        <v>47</v>
      </c>
      <c r="I208" s="41" t="s">
        <v>233</v>
      </c>
      <c r="J208" s="16" t="s">
        <v>20</v>
      </c>
      <c r="K208" s="42">
        <v>1</v>
      </c>
      <c r="L208" s="18">
        <v>0</v>
      </c>
      <c r="M208" s="42">
        <f t="shared" si="0"/>
        <v>1</v>
      </c>
      <c r="N208" s="43">
        <v>0.000413</v>
      </c>
      <c r="O208" s="44">
        <f t="shared" si="1"/>
        <v>0.000413</v>
      </c>
      <c r="P208" s="43"/>
      <c r="Q208" s="44">
        <f t="shared" si="2"/>
        <v>0</v>
      </c>
    </row>
    <row r="209" spans="6:17" s="39" customFormat="1" ht="12" outlineLevel="2">
      <c r="F209" s="15">
        <v>79</v>
      </c>
      <c r="G209" s="16" t="s">
        <v>13</v>
      </c>
      <c r="H209" s="40" t="s">
        <v>128</v>
      </c>
      <c r="I209" s="41" t="s">
        <v>264</v>
      </c>
      <c r="J209" s="16" t="s">
        <v>20</v>
      </c>
      <c r="K209" s="42">
        <v>3</v>
      </c>
      <c r="L209" s="18">
        <v>0</v>
      </c>
      <c r="M209" s="42">
        <f t="shared" si="0"/>
        <v>3</v>
      </c>
      <c r="N209" s="43"/>
      <c r="O209" s="44">
        <f t="shared" si="1"/>
        <v>0</v>
      </c>
      <c r="P209" s="43"/>
      <c r="Q209" s="44">
        <f t="shared" si="2"/>
        <v>0</v>
      </c>
    </row>
    <row r="210" spans="6:17" s="39" customFormat="1" ht="12" outlineLevel="2">
      <c r="F210" s="15">
        <v>80</v>
      </c>
      <c r="G210" s="16" t="s">
        <v>1</v>
      </c>
      <c r="H210" s="40" t="s">
        <v>48</v>
      </c>
      <c r="I210" s="41" t="s">
        <v>215</v>
      </c>
      <c r="J210" s="16" t="s">
        <v>20</v>
      </c>
      <c r="K210" s="42">
        <v>3</v>
      </c>
      <c r="L210" s="18">
        <v>0</v>
      </c>
      <c r="M210" s="42">
        <f t="shared" si="0"/>
        <v>3</v>
      </c>
      <c r="N210" s="43">
        <v>0.000154</v>
      </c>
      <c r="O210" s="44">
        <f t="shared" si="1"/>
        <v>0.000462</v>
      </c>
      <c r="P210" s="43"/>
      <c r="Q210" s="44">
        <f t="shared" si="2"/>
        <v>0</v>
      </c>
    </row>
    <row r="211" spans="6:17" s="39" customFormat="1" ht="12" outlineLevel="2">
      <c r="F211" s="15">
        <v>81</v>
      </c>
      <c r="G211" s="16" t="s">
        <v>13</v>
      </c>
      <c r="H211" s="40" t="s">
        <v>125</v>
      </c>
      <c r="I211" s="41" t="s">
        <v>259</v>
      </c>
      <c r="J211" s="16" t="s">
        <v>20</v>
      </c>
      <c r="K211" s="42">
        <v>3</v>
      </c>
      <c r="L211" s="18">
        <v>0</v>
      </c>
      <c r="M211" s="42">
        <f t="shared" si="0"/>
        <v>3</v>
      </c>
      <c r="N211" s="43"/>
      <c r="O211" s="44">
        <f t="shared" si="1"/>
        <v>0</v>
      </c>
      <c r="P211" s="43"/>
      <c r="Q211" s="44">
        <f t="shared" si="2"/>
        <v>0</v>
      </c>
    </row>
    <row r="212" spans="6:17" s="39" customFormat="1" ht="12" outlineLevel="2">
      <c r="F212" s="15">
        <v>82</v>
      </c>
      <c r="G212" s="16" t="s">
        <v>1</v>
      </c>
      <c r="H212" s="40" t="s">
        <v>49</v>
      </c>
      <c r="I212" s="41" t="s">
        <v>227</v>
      </c>
      <c r="J212" s="16" t="s">
        <v>20</v>
      </c>
      <c r="K212" s="42">
        <v>3</v>
      </c>
      <c r="L212" s="18">
        <v>0</v>
      </c>
      <c r="M212" s="42">
        <f t="shared" si="0"/>
        <v>3</v>
      </c>
      <c r="N212" s="43">
        <v>0.000169</v>
      </c>
      <c r="O212" s="44">
        <f t="shared" si="1"/>
        <v>0.000507</v>
      </c>
      <c r="P212" s="43"/>
      <c r="Q212" s="44">
        <f t="shared" si="2"/>
        <v>0</v>
      </c>
    </row>
    <row r="213" spans="6:17" s="39" customFormat="1" ht="12" outlineLevel="2">
      <c r="F213" s="15">
        <v>83</v>
      </c>
      <c r="G213" s="16" t="s">
        <v>13</v>
      </c>
      <c r="H213" s="40" t="s">
        <v>129</v>
      </c>
      <c r="I213" s="41" t="s">
        <v>266</v>
      </c>
      <c r="J213" s="16" t="s">
        <v>2</v>
      </c>
      <c r="K213" s="42">
        <v>71.19</v>
      </c>
      <c r="L213" s="18">
        <v>0</v>
      </c>
      <c r="M213" s="42">
        <f t="shared" si="0"/>
        <v>71.19</v>
      </c>
      <c r="N213" s="43">
        <v>0.0001</v>
      </c>
      <c r="O213" s="44">
        <f t="shared" si="1"/>
        <v>0.007119</v>
      </c>
      <c r="P213" s="43"/>
      <c r="Q213" s="44">
        <f t="shared" si="2"/>
        <v>0</v>
      </c>
    </row>
    <row r="214" spans="6:17" s="45" customFormat="1" ht="11.25" outlineLevel="3">
      <c r="F214" s="46"/>
      <c r="G214" s="47"/>
      <c r="H214" s="47"/>
      <c r="I214" s="48" t="s">
        <v>149</v>
      </c>
      <c r="J214" s="47"/>
      <c r="K214" s="49">
        <v>71.19</v>
      </c>
      <c r="L214" s="50"/>
      <c r="M214" s="51"/>
      <c r="N214" s="52"/>
      <c r="O214" s="50"/>
      <c r="P214" s="50"/>
      <c r="Q214" s="50"/>
    </row>
    <row r="215" spans="6:17" s="39" customFormat="1" ht="12" outlineLevel="2">
      <c r="F215" s="15">
        <v>84</v>
      </c>
      <c r="G215" s="16" t="s">
        <v>13</v>
      </c>
      <c r="H215" s="40" t="s">
        <v>130</v>
      </c>
      <c r="I215" s="41" t="s">
        <v>228</v>
      </c>
      <c r="J215" s="16" t="s">
        <v>2</v>
      </c>
      <c r="K215" s="42">
        <v>71.19</v>
      </c>
      <c r="L215" s="18">
        <v>0</v>
      </c>
      <c r="M215" s="42">
        <f>K215*(1+L215/100)</f>
        <v>71.19</v>
      </c>
      <c r="N215" s="43">
        <v>0.0001</v>
      </c>
      <c r="O215" s="44">
        <f>M215*N215</f>
        <v>0.007119</v>
      </c>
      <c r="P215" s="43"/>
      <c r="Q215" s="44">
        <f>M215*P215</f>
        <v>0</v>
      </c>
    </row>
    <row r="216" spans="6:17" s="39" customFormat="1" ht="12" outlineLevel="2">
      <c r="F216" s="15">
        <v>85</v>
      </c>
      <c r="G216" s="16" t="s">
        <v>13</v>
      </c>
      <c r="H216" s="40" t="s">
        <v>131</v>
      </c>
      <c r="I216" s="41" t="s">
        <v>185</v>
      </c>
      <c r="J216" s="16" t="s">
        <v>14</v>
      </c>
      <c r="K216" s="42">
        <v>1</v>
      </c>
      <c r="L216" s="18">
        <v>0</v>
      </c>
      <c r="M216" s="42">
        <f>K216*(1+L216/100)</f>
        <v>1</v>
      </c>
      <c r="N216" s="43">
        <v>0.0001</v>
      </c>
      <c r="O216" s="44">
        <f>M216*N216</f>
        <v>0.0001</v>
      </c>
      <c r="P216" s="43"/>
      <c r="Q216" s="44">
        <f>M216*P216</f>
        <v>0</v>
      </c>
    </row>
    <row r="217" spans="6:17" s="39" customFormat="1" ht="12" outlineLevel="2">
      <c r="F217" s="15">
        <v>86</v>
      </c>
      <c r="G217" s="16" t="s">
        <v>13</v>
      </c>
      <c r="H217" s="40" t="s">
        <v>132</v>
      </c>
      <c r="I217" s="41" t="s">
        <v>253</v>
      </c>
      <c r="J217" s="16" t="s">
        <v>14</v>
      </c>
      <c r="K217" s="42">
        <v>1</v>
      </c>
      <c r="L217" s="18">
        <v>0</v>
      </c>
      <c r="M217" s="42">
        <f>K217*(1+L217/100)</f>
        <v>1</v>
      </c>
      <c r="N217" s="43">
        <v>0.0001</v>
      </c>
      <c r="O217" s="44">
        <f>M217*N217</f>
        <v>0.0001</v>
      </c>
      <c r="P217" s="43"/>
      <c r="Q217" s="44">
        <f>M217*P217</f>
        <v>0</v>
      </c>
    </row>
    <row r="218" spans="6:17" s="39" customFormat="1" ht="12" outlineLevel="2">
      <c r="F218" s="15">
        <v>87</v>
      </c>
      <c r="G218" s="16" t="s">
        <v>13</v>
      </c>
      <c r="H218" s="40" t="s">
        <v>133</v>
      </c>
      <c r="I218" s="41" t="s">
        <v>219</v>
      </c>
      <c r="J218" s="16" t="s">
        <v>14</v>
      </c>
      <c r="K218" s="42">
        <v>2</v>
      </c>
      <c r="L218" s="18">
        <v>0</v>
      </c>
      <c r="M218" s="42">
        <f>K218*(1+L218/100)</f>
        <v>2</v>
      </c>
      <c r="N218" s="43">
        <v>0.0001</v>
      </c>
      <c r="O218" s="44">
        <f>M218*N218</f>
        <v>0.0002</v>
      </c>
      <c r="P218" s="43"/>
      <c r="Q218" s="44">
        <f>M218*P218</f>
        <v>0</v>
      </c>
    </row>
    <row r="219" spans="6:17" s="39" customFormat="1" ht="12" outlineLevel="2">
      <c r="F219" s="15">
        <v>88</v>
      </c>
      <c r="G219" s="16" t="s">
        <v>13</v>
      </c>
      <c r="H219" s="40" t="s">
        <v>134</v>
      </c>
      <c r="I219" s="41" t="s">
        <v>238</v>
      </c>
      <c r="J219" s="16" t="s">
        <v>14</v>
      </c>
      <c r="K219" s="42">
        <v>1</v>
      </c>
      <c r="L219" s="18">
        <v>0</v>
      </c>
      <c r="M219" s="42">
        <f>K219*(1+L219/100)</f>
        <v>1</v>
      </c>
      <c r="N219" s="43">
        <v>0.0001</v>
      </c>
      <c r="O219" s="44">
        <f>M219*N219</f>
        <v>0.0001</v>
      </c>
      <c r="P219" s="43"/>
      <c r="Q219" s="44">
        <f>M219*P219</f>
        <v>0</v>
      </c>
    </row>
    <row r="220" spans="6:17" s="55" customFormat="1" ht="12.75" customHeight="1" outlineLevel="2">
      <c r="F220" s="56"/>
      <c r="G220" s="57"/>
      <c r="H220" s="57"/>
      <c r="I220" s="58"/>
      <c r="J220" s="57"/>
      <c r="K220" s="59"/>
      <c r="L220" s="60"/>
      <c r="M220" s="59"/>
      <c r="N220" s="61"/>
      <c r="O220" s="60"/>
      <c r="P220" s="60"/>
      <c r="Q220" s="60"/>
    </row>
    <row r="221" spans="6:17" s="32" customFormat="1" ht="16.5" customHeight="1" outlineLevel="1">
      <c r="F221" s="33"/>
      <c r="G221" s="6"/>
      <c r="H221" s="34"/>
      <c r="I221" s="34" t="s">
        <v>216</v>
      </c>
      <c r="J221" s="6"/>
      <c r="K221" s="35"/>
      <c r="L221" s="36"/>
      <c r="M221" s="35"/>
      <c r="N221" s="37"/>
      <c r="O221" s="38">
        <f>SUBTOTAL(9,O222:O227)</f>
        <v>0</v>
      </c>
      <c r="P221" s="36"/>
      <c r="Q221" s="38">
        <f>SUBTOTAL(9,Q222:Q227)</f>
        <v>0</v>
      </c>
    </row>
    <row r="222" spans="6:17" s="39" customFormat="1" ht="12" outlineLevel="2">
      <c r="F222" s="15">
        <v>89</v>
      </c>
      <c r="G222" s="16" t="s">
        <v>13</v>
      </c>
      <c r="H222" s="40" t="s">
        <v>135</v>
      </c>
      <c r="I222" s="41" t="s">
        <v>263</v>
      </c>
      <c r="J222" s="16" t="s">
        <v>2</v>
      </c>
      <c r="K222" s="42">
        <v>22.16</v>
      </c>
      <c r="L222" s="18">
        <v>0</v>
      </c>
      <c r="M222" s="42">
        <f>K222*(1+L222/100)</f>
        <v>22.16</v>
      </c>
      <c r="N222" s="43"/>
      <c r="O222" s="44">
        <f>M222*N222</f>
        <v>0</v>
      </c>
      <c r="P222" s="43"/>
      <c r="Q222" s="44">
        <f>M222*P222</f>
        <v>0</v>
      </c>
    </row>
    <row r="223" spans="6:17" s="45" customFormat="1" ht="11.25" outlineLevel="3">
      <c r="F223" s="46"/>
      <c r="G223" s="47"/>
      <c r="H223" s="47"/>
      <c r="I223" s="48" t="s">
        <v>23</v>
      </c>
      <c r="J223" s="47"/>
      <c r="K223" s="49">
        <v>0</v>
      </c>
      <c r="L223" s="50"/>
      <c r="M223" s="51"/>
      <c r="N223" s="52"/>
      <c r="O223" s="50"/>
      <c r="P223" s="50"/>
      <c r="Q223" s="50"/>
    </row>
    <row r="224" spans="6:17" s="45" customFormat="1" ht="11.25" outlineLevel="3">
      <c r="F224" s="46"/>
      <c r="G224" s="47"/>
      <c r="H224" s="47"/>
      <c r="I224" s="48" t="s">
        <v>59</v>
      </c>
      <c r="J224" s="47"/>
      <c r="K224" s="49">
        <v>12</v>
      </c>
      <c r="L224" s="50"/>
      <c r="M224" s="51"/>
      <c r="N224" s="52"/>
      <c r="O224" s="50"/>
      <c r="P224" s="50"/>
      <c r="Q224" s="50"/>
    </row>
    <row r="225" spans="6:17" s="45" customFormat="1" ht="11.25" outlineLevel="3">
      <c r="F225" s="46"/>
      <c r="G225" s="47"/>
      <c r="H225" s="47"/>
      <c r="I225" s="48" t="s">
        <v>230</v>
      </c>
      <c r="J225" s="47"/>
      <c r="K225" s="49">
        <v>0</v>
      </c>
      <c r="L225" s="50"/>
      <c r="M225" s="51"/>
      <c r="N225" s="52"/>
      <c r="O225" s="50"/>
      <c r="P225" s="50"/>
      <c r="Q225" s="50"/>
    </row>
    <row r="226" spans="6:17" s="45" customFormat="1" ht="11.25" outlineLevel="3">
      <c r="F226" s="46"/>
      <c r="G226" s="47"/>
      <c r="H226" s="47"/>
      <c r="I226" s="48" t="s">
        <v>33</v>
      </c>
      <c r="J226" s="47"/>
      <c r="K226" s="49">
        <v>10.16</v>
      </c>
      <c r="L226" s="50"/>
      <c r="M226" s="51"/>
      <c r="N226" s="52"/>
      <c r="O226" s="50"/>
      <c r="P226" s="50"/>
      <c r="Q226" s="50"/>
    </row>
    <row r="227" spans="6:17" s="55" customFormat="1" ht="12.75" customHeight="1" outlineLevel="2">
      <c r="F227" s="56"/>
      <c r="G227" s="57"/>
      <c r="H227" s="57"/>
      <c r="I227" s="58"/>
      <c r="J227" s="57"/>
      <c r="K227" s="59"/>
      <c r="L227" s="60"/>
      <c r="M227" s="59"/>
      <c r="N227" s="61"/>
      <c r="O227" s="60"/>
      <c r="P227" s="60"/>
      <c r="Q227" s="60"/>
    </row>
    <row r="228" spans="6:17" s="32" customFormat="1" ht="16.5" customHeight="1" outlineLevel="1">
      <c r="F228" s="33"/>
      <c r="G228" s="6"/>
      <c r="H228" s="34"/>
      <c r="I228" s="34" t="s">
        <v>226</v>
      </c>
      <c r="J228" s="6"/>
      <c r="K228" s="35"/>
      <c r="L228" s="36"/>
      <c r="M228" s="35"/>
      <c r="N228" s="37"/>
      <c r="O228" s="38">
        <f>SUBTOTAL(9,O229:O234)</f>
        <v>0</v>
      </c>
      <c r="P228" s="36"/>
      <c r="Q228" s="38">
        <f>SUBTOTAL(9,Q229:Q234)</f>
        <v>0</v>
      </c>
    </row>
    <row r="229" spans="6:17" s="39" customFormat="1" ht="24" outlineLevel="2">
      <c r="F229" s="15">
        <v>90</v>
      </c>
      <c r="G229" s="16" t="s">
        <v>13</v>
      </c>
      <c r="H229" s="40" t="s">
        <v>139</v>
      </c>
      <c r="I229" s="41" t="s">
        <v>309</v>
      </c>
      <c r="J229" s="16" t="s">
        <v>3</v>
      </c>
      <c r="K229" s="42">
        <v>5.975424</v>
      </c>
      <c r="L229" s="18">
        <v>0</v>
      </c>
      <c r="M229" s="42">
        <f>K229*(1+L229/100)</f>
        <v>5.975424</v>
      </c>
      <c r="N229" s="43"/>
      <c r="O229" s="44">
        <f>M229*N229</f>
        <v>0</v>
      </c>
      <c r="P229" s="43"/>
      <c r="Q229" s="44">
        <f>M229*P229</f>
        <v>0</v>
      </c>
    </row>
    <row r="230" spans="6:17" s="39" customFormat="1" ht="12" outlineLevel="2">
      <c r="F230" s="15">
        <v>91</v>
      </c>
      <c r="G230" s="16" t="s">
        <v>13</v>
      </c>
      <c r="H230" s="40" t="s">
        <v>140</v>
      </c>
      <c r="I230" s="41" t="s">
        <v>271</v>
      </c>
      <c r="J230" s="16" t="s">
        <v>3</v>
      </c>
      <c r="K230" s="42">
        <v>22.58</v>
      </c>
      <c r="L230" s="18">
        <v>0</v>
      </c>
      <c r="M230" s="42">
        <f>K230*(1+L230/100)</f>
        <v>22.58</v>
      </c>
      <c r="N230" s="43"/>
      <c r="O230" s="44">
        <f>M230*N230</f>
        <v>0</v>
      </c>
      <c r="P230" s="43"/>
      <c r="Q230" s="44">
        <f>M230*P230</f>
        <v>0</v>
      </c>
    </row>
    <row r="231" spans="6:17" s="45" customFormat="1" ht="11.25" outlineLevel="3">
      <c r="F231" s="46"/>
      <c r="G231" s="47"/>
      <c r="H231" s="47"/>
      <c r="I231" s="48" t="s">
        <v>41</v>
      </c>
      <c r="J231" s="47"/>
      <c r="K231" s="49">
        <v>22.58</v>
      </c>
      <c r="L231" s="50"/>
      <c r="M231" s="51"/>
      <c r="N231" s="52"/>
      <c r="O231" s="50"/>
      <c r="P231" s="50"/>
      <c r="Q231" s="50"/>
    </row>
    <row r="232" spans="6:17" s="39" customFormat="1" ht="12" outlineLevel="2">
      <c r="F232" s="15">
        <v>92</v>
      </c>
      <c r="G232" s="16" t="s">
        <v>13</v>
      </c>
      <c r="H232" s="40" t="s">
        <v>141</v>
      </c>
      <c r="I232" s="41" t="s">
        <v>220</v>
      </c>
      <c r="J232" s="16" t="s">
        <v>3</v>
      </c>
      <c r="K232" s="42">
        <v>5.975424</v>
      </c>
      <c r="L232" s="18">
        <v>0</v>
      </c>
      <c r="M232" s="42">
        <f>K232*(1+L232/100)</f>
        <v>5.975424</v>
      </c>
      <c r="N232" s="43"/>
      <c r="O232" s="44">
        <f>M232*N232</f>
        <v>0</v>
      </c>
      <c r="P232" s="43"/>
      <c r="Q232" s="44">
        <f>M232*P232</f>
        <v>0</v>
      </c>
    </row>
    <row r="233" spans="6:17" s="39" customFormat="1" ht="24" outlineLevel="2">
      <c r="F233" s="15">
        <v>93</v>
      </c>
      <c r="G233" s="16" t="s">
        <v>13</v>
      </c>
      <c r="H233" s="40" t="s">
        <v>142</v>
      </c>
      <c r="I233" s="41" t="s">
        <v>290</v>
      </c>
      <c r="J233" s="16" t="s">
        <v>3</v>
      </c>
      <c r="K233" s="42">
        <v>4.516</v>
      </c>
      <c r="L233" s="18">
        <v>0</v>
      </c>
      <c r="M233" s="42">
        <f>K233*(1+L233/100)</f>
        <v>4.516</v>
      </c>
      <c r="N233" s="43"/>
      <c r="O233" s="44">
        <f>M233*N233</f>
        <v>0</v>
      </c>
      <c r="P233" s="43"/>
      <c r="Q233" s="44">
        <f>M233*P233</f>
        <v>0</v>
      </c>
    </row>
    <row r="234" spans="6:17" s="39" customFormat="1" ht="12" outlineLevel="2">
      <c r="F234" s="15">
        <v>94</v>
      </c>
      <c r="G234" s="16" t="s">
        <v>13</v>
      </c>
      <c r="H234" s="40" t="s">
        <v>144</v>
      </c>
      <c r="I234" s="41" t="s">
        <v>272</v>
      </c>
      <c r="J234" s="16" t="s">
        <v>3</v>
      </c>
      <c r="K234" s="42">
        <v>9.925786689999997</v>
      </c>
      <c r="L234" s="18">
        <v>0</v>
      </c>
      <c r="M234" s="42">
        <f>K234*(1+L234/100)</f>
        <v>9.925786689999997</v>
      </c>
      <c r="N234" s="43"/>
      <c r="O234" s="44">
        <f>M234*N234</f>
        <v>0</v>
      </c>
      <c r="P234" s="43"/>
      <c r="Q234" s="44">
        <f>M234*P234</f>
        <v>0</v>
      </c>
    </row>
    <row r="235" spans="6:17" s="55" customFormat="1" ht="12.75" customHeight="1" outlineLevel="1">
      <c r="F235" s="56"/>
      <c r="G235" s="57"/>
      <c r="H235" s="57"/>
      <c r="I235" s="58"/>
      <c r="J235" s="57"/>
      <c r="K235" s="59"/>
      <c r="L235" s="60"/>
      <c r="M235" s="59"/>
      <c r="N235" s="61"/>
      <c r="O235" s="60"/>
      <c r="P235" s="60"/>
      <c r="Q235" s="60"/>
    </row>
    <row r="236" spans="6:17" s="24" customFormat="1" ht="18.75" customHeight="1">
      <c r="F236" s="25"/>
      <c r="G236" s="26"/>
      <c r="H236" s="27"/>
      <c r="I236" s="27" t="s">
        <v>241</v>
      </c>
      <c r="J236" s="26"/>
      <c r="K236" s="28"/>
      <c r="L236" s="29"/>
      <c r="M236" s="28"/>
      <c r="N236" s="30"/>
      <c r="O236" s="31">
        <f>SUBTOTAL(9,O237:O247)</f>
        <v>0</v>
      </c>
      <c r="P236" s="29"/>
      <c r="Q236" s="31">
        <f>SUBTOTAL(9,Q237:Q247)</f>
        <v>0</v>
      </c>
    </row>
    <row r="237" spans="6:17" s="32" customFormat="1" ht="16.5" customHeight="1" outlineLevel="1">
      <c r="F237" s="33"/>
      <c r="G237" s="6"/>
      <c r="H237" s="34"/>
      <c r="I237" s="34" t="s">
        <v>244</v>
      </c>
      <c r="J237" s="6"/>
      <c r="K237" s="35"/>
      <c r="L237" s="36"/>
      <c r="M237" s="35"/>
      <c r="N237" s="37"/>
      <c r="O237" s="38">
        <f>SUBTOTAL(9,O238:O246)</f>
        <v>0</v>
      </c>
      <c r="P237" s="36"/>
      <c r="Q237" s="38">
        <f>SUBTOTAL(9,Q238:Q246)</f>
        <v>0</v>
      </c>
    </row>
    <row r="238" spans="6:17" s="39" customFormat="1" ht="12" outlineLevel="2">
      <c r="F238" s="15">
        <v>95</v>
      </c>
      <c r="G238" s="16" t="s">
        <v>12</v>
      </c>
      <c r="H238" s="40" t="s">
        <v>4</v>
      </c>
      <c r="I238" s="41" t="s">
        <v>183</v>
      </c>
      <c r="J238" s="16" t="s">
        <v>21</v>
      </c>
      <c r="K238" s="42">
        <v>1</v>
      </c>
      <c r="L238" s="18">
        <v>0</v>
      </c>
      <c r="M238" s="42">
        <f aca="true" t="shared" si="3" ref="M238:M244">K238*(1+L238/100)</f>
        <v>1</v>
      </c>
      <c r="N238" s="43"/>
      <c r="O238" s="44">
        <f aca="true" t="shared" si="4" ref="O238:O244">M238*N238</f>
        <v>0</v>
      </c>
      <c r="P238" s="43"/>
      <c r="Q238" s="44">
        <f aca="true" t="shared" si="5" ref="Q238:Q244">M238*P238</f>
        <v>0</v>
      </c>
    </row>
    <row r="239" spans="6:17" s="39" customFormat="1" ht="12" outlineLevel="2">
      <c r="F239" s="15">
        <v>96</v>
      </c>
      <c r="G239" s="16" t="s">
        <v>12</v>
      </c>
      <c r="H239" s="40" t="s">
        <v>5</v>
      </c>
      <c r="I239" s="41" t="s">
        <v>213</v>
      </c>
      <c r="J239" s="16" t="s">
        <v>21</v>
      </c>
      <c r="K239" s="42">
        <v>1</v>
      </c>
      <c r="L239" s="18">
        <v>0</v>
      </c>
      <c r="M239" s="42">
        <f t="shared" si="3"/>
        <v>1</v>
      </c>
      <c r="N239" s="43"/>
      <c r="O239" s="44">
        <f t="shared" si="4"/>
        <v>0</v>
      </c>
      <c r="P239" s="43"/>
      <c r="Q239" s="44">
        <f t="shared" si="5"/>
        <v>0</v>
      </c>
    </row>
    <row r="240" spans="6:17" s="39" customFormat="1" ht="12" outlineLevel="2">
      <c r="F240" s="15">
        <v>97</v>
      </c>
      <c r="G240" s="16" t="s">
        <v>12</v>
      </c>
      <c r="H240" s="40" t="s">
        <v>6</v>
      </c>
      <c r="I240" s="41" t="s">
        <v>184</v>
      </c>
      <c r="J240" s="16" t="s">
        <v>21</v>
      </c>
      <c r="K240" s="42">
        <v>1</v>
      </c>
      <c r="L240" s="18">
        <v>0</v>
      </c>
      <c r="M240" s="42">
        <f t="shared" si="3"/>
        <v>1</v>
      </c>
      <c r="N240" s="43"/>
      <c r="O240" s="44">
        <f t="shared" si="4"/>
        <v>0</v>
      </c>
      <c r="P240" s="43"/>
      <c r="Q240" s="44">
        <f t="shared" si="5"/>
        <v>0</v>
      </c>
    </row>
    <row r="241" spans="6:17" s="39" customFormat="1" ht="12" outlineLevel="2">
      <c r="F241" s="15">
        <v>98</v>
      </c>
      <c r="G241" s="16" t="s">
        <v>12</v>
      </c>
      <c r="H241" s="40" t="s">
        <v>7</v>
      </c>
      <c r="I241" s="41" t="s">
        <v>146</v>
      </c>
      <c r="J241" s="16" t="s">
        <v>21</v>
      </c>
      <c r="K241" s="42">
        <v>1</v>
      </c>
      <c r="L241" s="18">
        <v>0</v>
      </c>
      <c r="M241" s="42">
        <f t="shared" si="3"/>
        <v>1</v>
      </c>
      <c r="N241" s="43"/>
      <c r="O241" s="44">
        <f t="shared" si="4"/>
        <v>0</v>
      </c>
      <c r="P241" s="43"/>
      <c r="Q241" s="44">
        <f t="shared" si="5"/>
        <v>0</v>
      </c>
    </row>
    <row r="242" spans="6:17" s="39" customFormat="1" ht="12" outlineLevel="2">
      <c r="F242" s="15">
        <v>99</v>
      </c>
      <c r="G242" s="16" t="s">
        <v>12</v>
      </c>
      <c r="H242" s="40" t="s">
        <v>8</v>
      </c>
      <c r="I242" s="41" t="s">
        <v>211</v>
      </c>
      <c r="J242" s="16" t="s">
        <v>21</v>
      </c>
      <c r="K242" s="42">
        <v>1</v>
      </c>
      <c r="L242" s="18">
        <v>0</v>
      </c>
      <c r="M242" s="42">
        <f t="shared" si="3"/>
        <v>1</v>
      </c>
      <c r="N242" s="43"/>
      <c r="O242" s="44">
        <f t="shared" si="4"/>
        <v>0</v>
      </c>
      <c r="P242" s="43"/>
      <c r="Q242" s="44">
        <f t="shared" si="5"/>
        <v>0</v>
      </c>
    </row>
    <row r="243" spans="6:17" s="39" customFormat="1" ht="12" outlineLevel="2">
      <c r="F243" s="15">
        <v>100</v>
      </c>
      <c r="G243" s="16" t="s">
        <v>12</v>
      </c>
      <c r="H243" s="40" t="s">
        <v>9</v>
      </c>
      <c r="I243" s="41" t="s">
        <v>224</v>
      </c>
      <c r="J243" s="16" t="s">
        <v>21</v>
      </c>
      <c r="K243" s="42">
        <v>1</v>
      </c>
      <c r="L243" s="18">
        <v>0</v>
      </c>
      <c r="M243" s="42">
        <f t="shared" si="3"/>
        <v>1</v>
      </c>
      <c r="N243" s="43"/>
      <c r="O243" s="44">
        <f t="shared" si="4"/>
        <v>0</v>
      </c>
      <c r="P243" s="43"/>
      <c r="Q243" s="44">
        <f t="shared" si="5"/>
        <v>0</v>
      </c>
    </row>
    <row r="244" spans="6:17" s="39" customFormat="1" ht="12" outlineLevel="2">
      <c r="F244" s="64">
        <v>101</v>
      </c>
      <c r="G244" s="65" t="s">
        <v>12</v>
      </c>
      <c r="H244" s="66" t="s">
        <v>10</v>
      </c>
      <c r="I244" s="67" t="s">
        <v>207</v>
      </c>
      <c r="J244" s="65" t="s">
        <v>15</v>
      </c>
      <c r="K244" s="68">
        <f>K245</f>
        <v>300</v>
      </c>
      <c r="L244" s="69">
        <v>0</v>
      </c>
      <c r="M244" s="68">
        <f t="shared" si="3"/>
        <v>300</v>
      </c>
      <c r="N244" s="70"/>
      <c r="O244" s="71">
        <f t="shared" si="4"/>
        <v>0</v>
      </c>
      <c r="P244" s="70"/>
      <c r="Q244" s="71">
        <f t="shared" si="5"/>
        <v>0</v>
      </c>
    </row>
    <row r="245" spans="6:17" s="45" customFormat="1" ht="11.25" outlineLevel="3">
      <c r="F245" s="72"/>
      <c r="G245" s="73"/>
      <c r="H245" s="73"/>
      <c r="I245" s="74" t="s">
        <v>313</v>
      </c>
      <c r="J245" s="73"/>
      <c r="K245" s="75">
        <f>56.4*5+12*1.5</f>
        <v>300</v>
      </c>
      <c r="L245" s="76"/>
      <c r="M245" s="77"/>
      <c r="N245" s="78"/>
      <c r="O245" s="76"/>
      <c r="P245" s="76"/>
      <c r="Q245" s="76"/>
    </row>
    <row r="246" spans="6:17" s="55" customFormat="1" ht="12.75" customHeight="1" outlineLevel="2">
      <c r="F246" s="56"/>
      <c r="G246" s="57"/>
      <c r="H246" s="57"/>
      <c r="I246" s="58"/>
      <c r="J246" s="57"/>
      <c r="K246" s="59"/>
      <c r="L246" s="60"/>
      <c r="M246" s="59"/>
      <c r="N246" s="61"/>
      <c r="O246" s="60"/>
      <c r="P246" s="60"/>
      <c r="Q246" s="60"/>
    </row>
    <row r="247" spans="6:17" s="55" customFormat="1" ht="12.75" customHeight="1" outlineLevel="1">
      <c r="F247" s="56"/>
      <c r="G247" s="57"/>
      <c r="H247" s="57"/>
      <c r="I247" s="58"/>
      <c r="J247" s="57"/>
      <c r="K247" s="59"/>
      <c r="L247" s="60"/>
      <c r="M247" s="59"/>
      <c r="N247" s="61"/>
      <c r="O247" s="60"/>
      <c r="P247" s="60"/>
      <c r="Q247" s="60"/>
    </row>
    <row r="248" spans="6:17" s="55" customFormat="1" ht="12.75" customHeight="1">
      <c r="F248" s="56"/>
      <c r="G248" s="57"/>
      <c r="H248" s="57"/>
      <c r="I248" s="58"/>
      <c r="J248" s="57"/>
      <c r="K248" s="59"/>
      <c r="L248" s="60"/>
      <c r="M248" s="59"/>
      <c r="N248" s="61"/>
      <c r="O248" s="60"/>
      <c r="P248" s="60"/>
      <c r="Q248" s="60"/>
    </row>
  </sheetData>
  <sheetProtection/>
  <printOptions/>
  <pageMargins left="0.3937007874015748" right="0.3937007874015748" top="0.5905511811023623" bottom="0.5905511811023623" header="0.3937007874015748" footer="0.3937007874015748"/>
  <pageSetup fitToHeight="9999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47" sqref="B47"/>
    </sheetView>
  </sheetViews>
  <sheetFormatPr defaultColWidth="9.140625" defaultRowHeight="12.75"/>
  <cols>
    <col min="1" max="1" width="8.7109375" style="0" customWidth="1"/>
    <col min="2" max="2" width="40.7109375" style="0" customWidth="1"/>
    <col min="3" max="3" width="10.7109375" style="0" customWidth="1"/>
    <col min="4" max="4" width="40.7109375" style="0" customWidth="1"/>
  </cols>
  <sheetData>
    <row r="1" spans="1:4" ht="12.75">
      <c r="A1" s="63" t="s">
        <v>37</v>
      </c>
      <c r="B1" s="63" t="s">
        <v>28</v>
      </c>
      <c r="C1" s="63" t="s">
        <v>42</v>
      </c>
      <c r="D1" s="63" t="s">
        <v>27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Podlahova</cp:lastModifiedBy>
  <cp:lastPrinted>2017-06-23T12:49:25Z</cp:lastPrinted>
  <dcterms:created xsi:type="dcterms:W3CDTF">2007-10-16T11:08:58Z</dcterms:created>
  <dcterms:modified xsi:type="dcterms:W3CDTF">2017-06-23T12:49:33Z</dcterms:modified>
  <cp:category/>
  <cp:version/>
  <cp:contentType/>
  <cp:contentStatus/>
</cp:coreProperties>
</file>