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filterPrivacy="1" defaultThemeVersion="124226"/>
  <bookViews>
    <workbookView xWindow="5700" yWindow="945" windowWidth="22635" windowHeight="13485" activeTab="0"/>
  </bookViews>
  <sheets>
    <sheet name="I. Celkový součet" sheetId="13" r:id="rId1"/>
    <sheet name="II. Sazebník" sheetId="17" r:id="rId2"/>
    <sheet name="III.A) Projektové práce DÚR" sheetId="12" r:id="rId3"/>
    <sheet name="III.B) IČ k ÚR" sheetId="18" r:id="rId4"/>
    <sheet name="III.C) TP" sheetId="19" r:id="rId5"/>
  </sheets>
  <externalReferences>
    <externalReference r:id="rId8"/>
    <externalReference r:id="rId9"/>
    <externalReference r:id="rId10"/>
  </externalReferences>
  <definedNames>
    <definedName name="Excel_BuiltIn__FilterDatabase_1" localSheetId="2">#REF!</definedName>
    <definedName name="Excel_BuiltIn__FilterDatabase_1" localSheetId="3">#REF!</definedName>
    <definedName name="Excel_BuiltIn__FilterDatabase_1" localSheetId="4">#REF!</definedName>
    <definedName name="Excel_BuiltIn__FilterDatabase_1">#REF!</definedName>
    <definedName name="_xlnm.Print_Area" localSheetId="0">'I. Celkový součet'!$A$1:$H$17</definedName>
    <definedName name="_xlnm.Print_Area" localSheetId="1">'II. Sazebník'!$A$1:$G$46</definedName>
    <definedName name="_xlnm.Print_Area" localSheetId="2">'III.A) Projektové práce DÚR'!$A$1:$E$75</definedName>
    <definedName name="_xlnm.Print_Area" localSheetId="3">'III.B) IČ k ÚR'!$A$1:$E$28</definedName>
  </definedNames>
  <calcPr calcId="181029"/>
  <extLst/>
</workbook>
</file>

<file path=xl/sharedStrings.xml><?xml version="1.0" encoding="utf-8"?>
<sst xmlns="http://schemas.openxmlformats.org/spreadsheetml/2006/main" count="196" uniqueCount="156">
  <si>
    <t>1. Identifikační údaje</t>
  </si>
  <si>
    <t xml:space="preserve">OCENĚNÝ ROZPIS SLUŽEB  </t>
  </si>
  <si>
    <t>x</t>
  </si>
  <si>
    <t>Počet hodin</t>
  </si>
  <si>
    <t>Hodinová sazba Kč/hod.</t>
  </si>
  <si>
    <t>Cena Kč</t>
  </si>
  <si>
    <t>Cena</t>
  </si>
  <si>
    <t xml:space="preserve">  </t>
  </si>
  <si>
    <t>Kč bez DPH</t>
  </si>
  <si>
    <t>DPH</t>
  </si>
  <si>
    <t>Kč vč. DPH</t>
  </si>
  <si>
    <t>Cena celkem bez DPH</t>
  </si>
  <si>
    <t>Cena celkem vč. DPH</t>
  </si>
  <si>
    <t>Kč</t>
  </si>
  <si>
    <t xml:space="preserve">Počet </t>
  </si>
  <si>
    <t>Hodinová sazba</t>
  </si>
  <si>
    <t>hodin</t>
  </si>
  <si>
    <t>Kč / hod</t>
  </si>
  <si>
    <t>SPECIFIKACE INŽENÝRSKÉ ČINNOSTI – část A</t>
  </si>
  <si>
    <t>ČÁST A – CELKEM</t>
  </si>
  <si>
    <t>SPECIFIKACE INŽENÝRSKÉ ČINNOSTI – část B</t>
  </si>
  <si>
    <t>Počet  hodin</t>
  </si>
  <si>
    <t xml:space="preserve">Hodinová sazba  Kč/ hod  </t>
  </si>
  <si>
    <t>Cena                 Kč</t>
  </si>
  <si>
    <t>ČÁST B CELKEM</t>
  </si>
  <si>
    <t>SPECIFIKACE INŽENÝRSKÉ ČINNOSTI – část C</t>
  </si>
  <si>
    <t>ČÁST C CELKEM</t>
  </si>
  <si>
    <t>SPECIFIKACE INŽENÝRSKÉ ČINNOSTI – část D</t>
  </si>
  <si>
    <t>Zajištění konzultací, kontrolních dnů k IČ zhotovitele, osobní průběžné informování objednatele o průběhu IČ zhotovitele, zastupování objednatele ve správních řízeních k IČ, plynoucích z předmětu smlouvy, zajištění předání výstupů jednotlivých smluvních IČ.</t>
  </si>
  <si>
    <t>ČÁST D CELKEM</t>
  </si>
  <si>
    <t>NÁZEV AKCE:</t>
  </si>
  <si>
    <t xml:space="preserve">Služba </t>
  </si>
  <si>
    <t>Procentní podíl nabídkové a předpokládané ceny v %</t>
  </si>
  <si>
    <t>*)</t>
  </si>
  <si>
    <t>Předpokládaná hodnota zadavatele v Kč (IČ)</t>
  </si>
  <si>
    <t>Nabídková cena uchazeče v Kč (IČ)</t>
  </si>
  <si>
    <t>Kontrolní část pro Zadavatele - uchazeč neoceňuje</t>
  </si>
  <si>
    <t>Předpokládaná hodnota zadavatele v Kč celkem</t>
  </si>
  <si>
    <t>Nabídková cena uchazeče v Kč celkem</t>
  </si>
  <si>
    <t>I. Celková součtová tabulka nabídkové ceny</t>
  </si>
  <si>
    <t>**)</t>
  </si>
  <si>
    <t>Pozn.: Uchazeč v rámci této části vyplní předpokládaný počet v rámci dílčí činnosti, hodinovou sazbu a cenu - modré buňky</t>
  </si>
  <si>
    <t>Průzkumy a zaměření, ostatní práce v Kč</t>
  </si>
  <si>
    <t>Nabízená cena služeb v Kč</t>
  </si>
  <si>
    <t>Nerealizované položky nebudou oceňovány (označeny "Neobsazeno")</t>
  </si>
  <si>
    <t>Popis prací</t>
  </si>
  <si>
    <t>Podklady a průzkumy v Kč</t>
  </si>
  <si>
    <t>*) Pozn. Načítá se z listu III.A) Projektové práce</t>
  </si>
  <si>
    <t>D. VÝKRESOVÁ DOKUMENTACE</t>
  </si>
  <si>
    <t xml:space="preserve">Kompletace podkladů z dokladové části projednání </t>
  </si>
  <si>
    <t>SPECIFIKACE DÚR</t>
  </si>
  <si>
    <t>SOUČET A – G celkem za DÚR (bez DPH)</t>
  </si>
  <si>
    <t>Zaměření v Kč</t>
  </si>
  <si>
    <t>DÚR bez zaměření, průzkumů a ostatních prací - 19% z "C"</t>
  </si>
  <si>
    <t>Dokumentace k územnímu rozhodnutí</t>
  </si>
  <si>
    <t>Inženýrská činnost k územnímu rozhodnutí</t>
  </si>
  <si>
    <t>Předpokládaná hodnota zadavatele v Kč (DÚR)</t>
  </si>
  <si>
    <t>Nabídková cena uchazeče v Kč (DÚR)</t>
  </si>
  <si>
    <t>UNIKA Tabulka 13, odvětví - Stavby inženýrské  a vodohospodářské (vodní), PÁSMO III. dle kapitoly 3.5.13 Kategorie funkčních částí stavby Inženýrských a vodních (vodohospodářských)</t>
  </si>
  <si>
    <t>Předpokládaná hodnota stavebních nákladů v Kč</t>
  </si>
  <si>
    <t>Sleva (uveď kladnou hodnotu) /přirážka (uveď zápornou hodnotu)z UNIKY v %</t>
  </si>
  <si>
    <t>Výsledná cena po započtení slevy nebo přirážky v Kč bez DPH</t>
  </si>
  <si>
    <t>Ostatní práce v Kč</t>
  </si>
  <si>
    <t xml:space="preserve">II. Tabulka kontroly výpočtu nabídkové ceny dle Sazebníku pro navrhování nabídkových cen projektových prací a inženýrských činností, </t>
  </si>
  <si>
    <t xml:space="preserve">Uchazečem zvolená hodnota "C" v Kč v intevalu  dle Tabulky 13, pásmo III. </t>
  </si>
  <si>
    <t>přirážka k předpokládané ceně UNIKA za výkon inženýrské činnosti v Kč</t>
  </si>
  <si>
    <t>III. A) Položkový rozpočet - projektové práce (DÚR)</t>
  </si>
  <si>
    <t>Kontrola rozdílu dle Čl 15.2.2. ZD</t>
  </si>
  <si>
    <t xml:space="preserve">III. B) Položkový rozpočet - IČ k ÚR </t>
  </si>
  <si>
    <t>Zajištění  vydání územního rozhodnutí, kompletace a doplnění podkladů, vyjádření, stanovisek, sestavení seznamu účastníků řízení, kompletace dokladů o majetkoprávním vypořádání, sestavení žádosti o vydání územního rozhodnutí a jejího podání u příslušného stavebního úřadu včetně zajištění dalších podkladů dle požadavků příslušného stavebního úřadu v rámci územního  řízení, umístění informace o ÚŘ v terénu, účast na jednání, předání pravomocného územního rozhodnutí</t>
  </si>
  <si>
    <r>
      <t xml:space="preserve">Projednání plánovaných přeložek inženýrských sítí s vlastníky resp.provozovateli, zajištění  smlouvy </t>
    </r>
    <r>
      <rPr>
        <sz val="10"/>
        <rFont val="Arial"/>
        <family val="2"/>
      </rPr>
      <t xml:space="preserve"> o přeložce zařízení</t>
    </r>
  </si>
  <si>
    <t>Zajištění souhlasu s převzetím nově budovaných stavebních objektů budoucími vlastníky</t>
  </si>
  <si>
    <t>Činnosti spojené s majetkoprávním  vypořádáním, tj.zajištění všech existujících výpisů z příslušných katastrů nemovitostí, projednání s vlastníky dotčených pozemků a získání vyjádření (umístění stavby, ZPF, PUPFL, kácení MLZ,….)</t>
  </si>
  <si>
    <t>Studium podkladů předaných objednatelem (DÚR, EIA,…)</t>
  </si>
  <si>
    <t>IČ k ÚR vč. Souvisejícího projednání - 6% z "C" v Kč</t>
  </si>
  <si>
    <t>**) Pozn. Uchazeč doplní přirážku k ceně UNIKA za projednání v Kč bez DPH dle vlastního uvážení</t>
  </si>
  <si>
    <t xml:space="preserve">Zadavatelem odhadovaný rozsah hodin </t>
  </si>
  <si>
    <t>Neobsazeno</t>
  </si>
  <si>
    <t>Cena celkem - bez technické pomoci objednateli</t>
  </si>
  <si>
    <t>Technická pomoc objednateli</t>
  </si>
  <si>
    <t>III. C) Položkový rozpočet - technická pomoc objednateli</t>
  </si>
  <si>
    <t>Pozn.: Uchazeč v rámci této části vyplní hodinovou sazbu-modré buňky.</t>
  </si>
  <si>
    <t>Počet hod.</t>
  </si>
  <si>
    <t>Kč/hod *)</t>
  </si>
  <si>
    <t>Cena celkem</t>
  </si>
  <si>
    <t>Cena  TP objednateli celkem bez DPH</t>
  </si>
  <si>
    <t>*) Sazba zarhnuje veškeré související náklady s TP, tj. cestovné, náklady na PHM, stravné apod.</t>
  </si>
  <si>
    <t>Hodinová sazba TP</t>
  </si>
  <si>
    <t>Technická pomoc objednateli v rozsahu stanoveném v obchodních podmínkách</t>
  </si>
  <si>
    <t xml:space="preserve">A.  Průvodní zpráva </t>
  </si>
  <si>
    <t>B. Souhrnná technická zpráva</t>
  </si>
  <si>
    <t>2. Celkový popis stavby</t>
  </si>
  <si>
    <t>3. Připojení na technickou infrastrukturu</t>
  </si>
  <si>
    <t>5. Řešení vegetace s ouvisejících terénních úprav</t>
  </si>
  <si>
    <t>6. Popis vlivů na životní prostředí a jeho ochrana</t>
  </si>
  <si>
    <t>7. Ochrana obyvatelstva</t>
  </si>
  <si>
    <t>8. Zásady organizace výstavby</t>
  </si>
  <si>
    <t>C. Situační výkresy</t>
  </si>
  <si>
    <t>1. Situační výkres širších vztahů 1:10 000</t>
  </si>
  <si>
    <t>3. Koordinační situační výkres 1:1000</t>
  </si>
  <si>
    <t>Pozn.: Předběžný geotechnický a hydrologický průzkum a geodetické zaměření včetně prověření inženýrských sítí a záborový elaborát nejsou předmětem činnosti v rámci zpracování DÚR. Práce vyhotovují jiní zhotovitelé. Podklady budou zhotovitel předány objednatelem nejpozději k datu zahájení prací na DÚR. Výstupy z předběžného geotechnického průzkumu a zaměření budou zhotovitelem v souladu s technickými předpisy zapracovány.</t>
  </si>
  <si>
    <t>Předpokládaná hodnota zadavatele v Kč  (TP)</t>
  </si>
  <si>
    <t>DPH (21%)</t>
  </si>
  <si>
    <t>Pozn: Ceny jsou uvedeny bez DPH</t>
  </si>
  <si>
    <t>CELKEM ČÁST A+B+C+D  IČ (bez DPH)</t>
  </si>
  <si>
    <t>II/240 a II/101, přeložka silnic v úseku D7 - D8, I. etapa, DÚR/IČ k ÚR</t>
  </si>
  <si>
    <t>vydavatel UNIKA, Kolín, 2019, cenová úroveň 2019, I. čtvrtletí 2020</t>
  </si>
  <si>
    <t>NEOCEŇUJE SE</t>
  </si>
  <si>
    <r>
      <t xml:space="preserve">Pozn.: </t>
    </r>
    <r>
      <rPr>
        <i/>
        <sz val="8"/>
        <color indexed="8"/>
        <rFont val="Arial"/>
        <family val="2"/>
      </rPr>
      <t xml:space="preserve">Uchazeč v rámci této části vyplní předpokládaný počet v rámci dílčí činnosti, hodinovou sazbu </t>
    </r>
    <r>
      <rPr>
        <b/>
        <i/>
        <sz val="8"/>
        <color indexed="8"/>
        <rFont val="Arial"/>
        <family val="2"/>
      </rPr>
      <t>-</t>
    </r>
    <r>
      <rPr>
        <b/>
        <i/>
        <u val="single"/>
        <sz val="8"/>
        <color indexed="8"/>
        <rFont val="Arial"/>
        <family val="2"/>
      </rPr>
      <t>modré buňky</t>
    </r>
    <r>
      <rPr>
        <b/>
        <i/>
        <sz val="8"/>
        <color indexed="8"/>
        <rFont val="Arial"/>
        <family val="2"/>
      </rPr>
      <t>.</t>
    </r>
  </si>
  <si>
    <t>Zadavatelem předpokládaný počet hodin</t>
  </si>
  <si>
    <t>2. Členění stavby na objekty a technická a technologická zařízení</t>
  </si>
  <si>
    <t>3. Seznam vstupních podkladů</t>
  </si>
  <si>
    <t>1. Popis území stavby</t>
  </si>
  <si>
    <t>4. Dopravní řešení a základní údaje o provozu, provozní a dopravní technologie</t>
  </si>
  <si>
    <t>9. Celkové vodohospodářské řešení</t>
  </si>
  <si>
    <t>2. Katastrální situační výkres</t>
  </si>
  <si>
    <t>4. Speciální výkresy (výkres budoucího uspořádání silniční sítě apod.)</t>
  </si>
  <si>
    <t>D.1 Stavební část</t>
  </si>
  <si>
    <t>1.1 Objekty pozemních komunikací</t>
  </si>
  <si>
    <t>1.2 Mostní objekty a zdi</t>
  </si>
  <si>
    <t>1.3 Vodohospodářské objekty</t>
  </si>
  <si>
    <t>1.4 Objekty osvětlení pozemní komunikace</t>
  </si>
  <si>
    <t xml:space="preserve">1.5 Objekty podzemních staveb </t>
  </si>
  <si>
    <t>1.6 Objekty zařízení pro provozní informace a telematiku</t>
  </si>
  <si>
    <t>1.7 Objekty drah</t>
  </si>
  <si>
    <t>1.8 Objekty pozemních staveb</t>
  </si>
  <si>
    <t>1.9 Ostatní stavební objekty</t>
  </si>
  <si>
    <t>D.2 Technologická část</t>
  </si>
  <si>
    <t xml:space="preserve">DOKLADOVÁ ČÁST </t>
  </si>
  <si>
    <t>SOUVISEJÍCÍ DOKUMENTACE</t>
  </si>
  <si>
    <t xml:space="preserve"> (1) PRŮZKUMY ZAJIŠŤOVANÉ V RÁMCI DUR</t>
  </si>
  <si>
    <t>- geodetické zaměření stavby</t>
  </si>
  <si>
    <t>- průzkum inženýrských sítí</t>
  </si>
  <si>
    <t>- dopravně inženýrský průzkum</t>
  </si>
  <si>
    <t>- klimatologický průzkum</t>
  </si>
  <si>
    <t>- korozní průzkum</t>
  </si>
  <si>
    <t>- diagnostický průzkum konstrukcí (vozovka, mosty, zdi, propustky, apod.)</t>
  </si>
  <si>
    <t>- pedologický průzkum bude zpracován v rozsahu odpovídajícímu rozsahu stavby. Vyhodnocení musí být zpracováno jako podklad pro výpočet odvodů ze ZPF.</t>
  </si>
  <si>
    <t>- dendrologický průzkum bude zpracován vždy, když k realizaci navrhované stavby bude zapotřebí provést kácení mimolesní zeleně, na níž nelze uplatnit kritéria dle § 8 zákona č. 114/1992 Sb., o ochraně přírody a krajiny. Součástí průzkumu bude pasportizace jednotlivých dřevin určených ke kácení s uvedením údajů dle § 4 vyhlášky č. 189/2013, o ochraně dřevin a povolování jejich kácení.</t>
  </si>
  <si>
    <t>- přírodovědný (biologický) průzkum vč. biologického hodnocení – botanický a zoologický průzkum bude zpracován dle zákona č. 114/1992 Sb., o ochraně přírody a krajiny, a vyhlášky č. 395/1992 Sb., kterou se provádějí některá ustanovení zákona České národní rady č. 114/1992 Sb., o ochraně přírody a krajiny.</t>
  </si>
  <si>
    <t>- archeologický průzkum</t>
  </si>
  <si>
    <t>- průzkum ložisek nerostných surovin</t>
  </si>
  <si>
    <t>(2) ZÁBOROVÝ ELABORÁT</t>
  </si>
  <si>
    <t>(3) HLUKOVÁ STUDIE</t>
  </si>
  <si>
    <t xml:space="preserve"> (4) ROZPTYLOVÁ (EXHALAČNÍ) STUDIE</t>
  </si>
  <si>
    <t xml:space="preserve"> (5) BILANCE ZEMIN A ORNICE</t>
  </si>
  <si>
    <t xml:space="preserve"> (6) PODKLADY PRO ODNĚTÍ ZE ZPF A PUPFL</t>
  </si>
  <si>
    <t xml:space="preserve"> (7) DOKUMENTACE PRO PROJEDNÁNÍ S PŘÍSLUŠNÝMI ÚTVARY DRÁHY</t>
  </si>
  <si>
    <t xml:space="preserve"> (8) ODHAD STAVEBNÍCH NÁKLADŮ</t>
  </si>
  <si>
    <t>(9) PROJEKT ODPADOVÉHO HOSPODÁŘSTVÍ</t>
  </si>
  <si>
    <t>(10) PODKLADY PRO VERIFIKAČNÍ STANOVISKO</t>
  </si>
  <si>
    <t>Reprografie dle ZOP  (v Kč)</t>
  </si>
  <si>
    <t>- rešerše geotechnického průzkumu a projekt podrobného geotechnického průzkumu dle TP 76</t>
  </si>
  <si>
    <t>(11) Vizualizace stavby v rozsahu zákresu stavby do reálného terénu (10 zákresů)</t>
  </si>
  <si>
    <t xml:space="preserve">Oceněný rozpis služeb bude zpracován dle „Směrnice pro dokumentaci staveb pozemních komunikací“ (dále pouze Směrnice), v platném znění v rozsahu přiměřeném charakteru stavby s upřesněním podle těchto zadávacích podmínek. </t>
  </si>
  <si>
    <t>Projednání s dotčenými subjekty, majetkovými správci a dotčenými orgány státní správy.                      Formulace a podání žádostí s cílem vydání zásadních stanovisek, vyjádření, rozhodnutí (vč. doložky právní moci), souhlasu a výjimek potřebných k vydání stavebních povolení, a to v souladu s platnými právními předpisy a zákony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</si>
</sst>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Kč&quot;_-;\-* #,##0.00&quot; Kč&quot;_-;_-* \-??&quot; Kč&quot;_-;_-@_-"/>
    <numFmt numFmtId="165" formatCode="_-* #,##0&quot; Kč&quot;_-;\-* #,##0&quot; Kč&quot;_-;_-* \-??&quot; Kč&quot;_-;_-@_-"/>
    <numFmt numFmtId="166" formatCode="#,##0_ ;[Red]\-#,##0\ 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8"/>
      <name val="Calibri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u val="single"/>
      <sz val="11"/>
      <color indexed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  <scheme val="minor"/>
    </font>
    <font>
      <i/>
      <sz val="8"/>
      <color indexed="8"/>
      <name val="Arial"/>
      <family val="2"/>
    </font>
    <font>
      <b/>
      <i/>
      <u val="single"/>
      <sz val="8"/>
      <color indexed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204">
    <xf numFmtId="0" fontId="0" fillId="0" borderId="0" xfId="0"/>
    <xf numFmtId="0" fontId="0" fillId="2" borderId="0" xfId="0" applyFill="1"/>
    <xf numFmtId="0" fontId="2" fillId="0" borderId="0" xfId="22">
      <alignment/>
      <protection/>
    </xf>
    <xf numFmtId="165" fontId="0" fillId="0" borderId="0" xfId="20" applyNumberFormat="1" applyFont="1" applyFill="1" applyBorder="1" applyAlignment="1" applyProtection="1">
      <alignment/>
      <protection/>
    </xf>
    <xf numFmtId="0" fontId="2" fillId="0" borderId="0" xfId="22" applyFill="1">
      <alignment/>
      <protection/>
    </xf>
    <xf numFmtId="0" fontId="2" fillId="3" borderId="0" xfId="22" applyFill="1">
      <alignment/>
      <protection/>
    </xf>
    <xf numFmtId="0" fontId="8" fillId="3" borderId="0" xfId="22" applyFont="1" applyFill="1">
      <alignment/>
      <protection/>
    </xf>
    <xf numFmtId="0" fontId="14" fillId="0" borderId="0" xfId="22" applyFont="1" applyFill="1">
      <alignment/>
      <protection/>
    </xf>
    <xf numFmtId="0" fontId="6" fillId="0" borderId="0" xfId="22" applyFont="1" applyAlignment="1">
      <alignment horizontal="justify"/>
      <protection/>
    </xf>
    <xf numFmtId="0" fontId="10" fillId="0" borderId="0" xfId="22" applyFont="1">
      <alignment/>
      <protection/>
    </xf>
    <xf numFmtId="0" fontId="0" fillId="4" borderId="0" xfId="0" applyFill="1"/>
    <xf numFmtId="0" fontId="18" fillId="4" borderId="0" xfId="0" applyFont="1" applyFill="1"/>
    <xf numFmtId="0" fontId="1" fillId="4" borderId="0" xfId="23" applyFill="1">
      <alignment/>
      <protection/>
    </xf>
    <xf numFmtId="3" fontId="1" fillId="4" borderId="0" xfId="23" applyNumberFormat="1" applyFont="1" applyFill="1" applyAlignment="1">
      <alignment/>
      <protection/>
    </xf>
    <xf numFmtId="0" fontId="17" fillId="4" borderId="0" xfId="23" applyFont="1" applyFill="1" applyAlignment="1">
      <alignment horizontal="justify"/>
      <protection/>
    </xf>
    <xf numFmtId="0" fontId="15" fillId="4" borderId="0" xfId="23" applyFont="1" applyFill="1" applyAlignment="1">
      <alignment horizontal="justify"/>
      <protection/>
    </xf>
    <xf numFmtId="0" fontId="13" fillId="3" borderId="0" xfId="22" applyFont="1" applyFill="1">
      <alignment/>
      <protection/>
    </xf>
    <xf numFmtId="3" fontId="2" fillId="3" borderId="1" xfId="22" applyNumberFormat="1" applyFill="1" applyBorder="1">
      <alignment/>
      <protection/>
    </xf>
    <xf numFmtId="10" fontId="2" fillId="3" borderId="1" xfId="22" applyNumberFormat="1" applyFill="1" applyBorder="1">
      <alignment/>
      <protection/>
    </xf>
    <xf numFmtId="165" fontId="0" fillId="4" borderId="0" xfId="20" applyNumberFormat="1" applyFont="1" applyFill="1" applyBorder="1" applyAlignment="1" applyProtection="1">
      <alignment/>
      <protection/>
    </xf>
    <xf numFmtId="0" fontId="2" fillId="4" borderId="0" xfId="22" applyFill="1">
      <alignment/>
      <protection/>
    </xf>
    <xf numFmtId="0" fontId="21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3" fontId="22" fillId="5" borderId="2" xfId="0" applyNumberFormat="1" applyFont="1" applyFill="1" applyBorder="1" applyAlignment="1">
      <alignment horizontal="center" vertical="center"/>
    </xf>
    <xf numFmtId="0" fontId="23" fillId="4" borderId="0" xfId="0" applyFont="1" applyFill="1"/>
    <xf numFmtId="0" fontId="24" fillId="4" borderId="0" xfId="0" applyFont="1" applyFill="1"/>
    <xf numFmtId="3" fontId="2" fillId="6" borderId="1" xfId="22" applyNumberFormat="1" applyFill="1" applyBorder="1">
      <alignment/>
      <protection/>
    </xf>
    <xf numFmtId="0" fontId="18" fillId="4" borderId="0" xfId="0" applyFont="1" applyFill="1" applyAlignment="1">
      <alignment horizontal="center" wrapText="1"/>
    </xf>
    <xf numFmtId="0" fontId="0" fillId="4" borderId="0" xfId="0" applyFont="1" applyFill="1"/>
    <xf numFmtId="0" fontId="25" fillId="7" borderId="0" xfId="22" applyFont="1" applyFill="1">
      <alignment/>
      <protection/>
    </xf>
    <xf numFmtId="0" fontId="25" fillId="3" borderId="0" xfId="22" applyFont="1" applyFill="1">
      <alignment/>
      <protection/>
    </xf>
    <xf numFmtId="0" fontId="25" fillId="4" borderId="0" xfId="22" applyFont="1" applyFill="1">
      <alignment/>
      <protection/>
    </xf>
    <xf numFmtId="0" fontId="26" fillId="7" borderId="0" xfId="22" applyFont="1" applyFill="1">
      <alignment/>
      <protection/>
    </xf>
    <xf numFmtId="0" fontId="4" fillId="4" borderId="0" xfId="0" applyFont="1" applyFill="1" applyAlignment="1">
      <alignment horizontal="center"/>
    </xf>
    <xf numFmtId="0" fontId="27" fillId="4" borderId="0" xfId="0" applyFont="1" applyFill="1"/>
    <xf numFmtId="0" fontId="28" fillId="7" borderId="0" xfId="22" applyFont="1" applyFill="1">
      <alignment/>
      <protection/>
    </xf>
    <xf numFmtId="0" fontId="27" fillId="0" borderId="0" xfId="0" applyFont="1"/>
    <xf numFmtId="0" fontId="9" fillId="3" borderId="0" xfId="22" applyFont="1" applyFill="1">
      <alignment/>
      <protection/>
    </xf>
    <xf numFmtId="0" fontId="18" fillId="0" borderId="1" xfId="0" applyFont="1" applyBorder="1" applyAlignment="1">
      <alignment horizontal="center" wrapText="1"/>
    </xf>
    <xf numFmtId="0" fontId="0" fillId="4" borderId="0" xfId="0" applyFill="1" applyAlignment="1">
      <alignment wrapText="1"/>
    </xf>
    <xf numFmtId="0" fontId="30" fillId="4" borderId="0" xfId="0" applyFont="1" applyFill="1"/>
    <xf numFmtId="0" fontId="29" fillId="7" borderId="0" xfId="22" applyFont="1" applyFill="1" applyAlignment="1">
      <alignment wrapText="1"/>
      <protection/>
    </xf>
    <xf numFmtId="3" fontId="0" fillId="8" borderId="1" xfId="0" applyNumberFormat="1" applyFill="1" applyBorder="1"/>
    <xf numFmtId="3" fontId="0" fillId="4" borderId="0" xfId="0" applyNumberFormat="1" applyFill="1"/>
    <xf numFmtId="3" fontId="4" fillId="4" borderId="0" xfId="0" applyNumberFormat="1" applyFont="1" applyFill="1" applyAlignment="1">
      <alignment horizontal="center"/>
    </xf>
    <xf numFmtId="3" fontId="2" fillId="3" borderId="0" xfId="22" applyNumberFormat="1" applyFill="1">
      <alignment/>
      <protection/>
    </xf>
    <xf numFmtId="3" fontId="0" fillId="5" borderId="1" xfId="0" applyNumberFormat="1" applyFill="1" applyBorder="1"/>
    <xf numFmtId="0" fontId="31" fillId="4" borderId="0" xfId="0" applyFont="1" applyFill="1"/>
    <xf numFmtId="0" fontId="32" fillId="4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left" wrapText="1"/>
    </xf>
    <xf numFmtId="0" fontId="9" fillId="9" borderId="1" xfId="22" applyFont="1" applyFill="1" applyBorder="1" applyAlignment="1">
      <alignment horizontal="center" vertical="center" wrapText="1"/>
      <protection/>
    </xf>
    <xf numFmtId="165" fontId="0" fillId="0" borderId="0" xfId="20" applyNumberFormat="1" applyFont="1" applyFill="1" applyBorder="1" applyAlignment="1" applyProtection="1">
      <alignment vertical="center"/>
      <protection/>
    </xf>
    <xf numFmtId="0" fontId="2" fillId="0" borderId="0" xfId="22" applyFill="1" applyAlignment="1">
      <alignment vertical="center"/>
      <protection/>
    </xf>
    <xf numFmtId="0" fontId="6" fillId="2" borderId="0" xfId="0" applyFont="1" applyFill="1" applyBorder="1" applyAlignment="1">
      <alignment horizontal="center" vertical="center" wrapText="1"/>
    </xf>
    <xf numFmtId="0" fontId="2" fillId="3" borderId="0" xfId="22" applyFill="1" applyAlignment="1">
      <alignment horizontal="center" vertical="center"/>
      <protection/>
    </xf>
    <xf numFmtId="0" fontId="2" fillId="0" borderId="0" xfId="22" applyFill="1" applyAlignment="1">
      <alignment horizontal="center" vertical="center"/>
      <protection/>
    </xf>
    <xf numFmtId="0" fontId="2" fillId="0" borderId="0" xfId="22" applyAlignment="1">
      <alignment horizontal="center" vertical="center"/>
      <protection/>
    </xf>
    <xf numFmtId="0" fontId="10" fillId="0" borderId="0" xfId="22" applyFont="1" applyAlignment="1">
      <alignment horizontal="center" vertical="center"/>
      <protection/>
    </xf>
    <xf numFmtId="0" fontId="1" fillId="10" borderId="1" xfId="23" applyFont="1" applyFill="1" applyBorder="1" applyAlignment="1">
      <alignment wrapText="1"/>
      <protection/>
    </xf>
    <xf numFmtId="0" fontId="1" fillId="10" borderId="1" xfId="23" applyFont="1" applyFill="1" applyBorder="1" applyAlignment="1">
      <alignment vertical="top" wrapText="1"/>
      <protection/>
    </xf>
    <xf numFmtId="3" fontId="1" fillId="10" borderId="1" xfId="23" applyNumberFormat="1" applyFont="1" applyFill="1" applyBorder="1" applyAlignment="1">
      <alignment horizontal="center" vertical="center" wrapText="1"/>
      <protection/>
    </xf>
    <xf numFmtId="3" fontId="15" fillId="11" borderId="1" xfId="23" applyNumberFormat="1" applyFont="1" applyFill="1" applyBorder="1" applyAlignment="1">
      <alignment horizontal="center" vertical="center" wrapText="1"/>
      <protection/>
    </xf>
    <xf numFmtId="0" fontId="1" fillId="10" borderId="1" xfId="23" applyFont="1" applyFill="1" applyBorder="1" applyAlignment="1">
      <alignment horizontal="left" vertical="center" wrapText="1"/>
      <protection/>
    </xf>
    <xf numFmtId="0" fontId="15" fillId="10" borderId="1" xfId="23" applyFont="1" applyFill="1" applyBorder="1" applyAlignment="1">
      <alignment horizontal="left" vertical="center" wrapText="1"/>
      <protection/>
    </xf>
    <xf numFmtId="0" fontId="15" fillId="8" borderId="1" xfId="23" applyFont="1" applyFill="1" applyBorder="1" applyAlignment="1">
      <alignment vertical="center" wrapText="1"/>
      <protection/>
    </xf>
    <xf numFmtId="0" fontId="15" fillId="12" borderId="1" xfId="23" applyFont="1" applyFill="1" applyBorder="1" applyAlignment="1">
      <alignment horizontal="left" vertical="center" wrapText="1"/>
      <protection/>
    </xf>
    <xf numFmtId="3" fontId="15" fillId="12" borderId="1" xfId="23" applyNumberFormat="1" applyFont="1" applyFill="1" applyBorder="1" applyAlignment="1">
      <alignment horizontal="center" vertical="center" wrapText="1"/>
      <protection/>
    </xf>
    <xf numFmtId="0" fontId="0" fillId="10" borderId="1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20" fillId="12" borderId="1" xfId="0" applyFont="1" applyFill="1" applyBorder="1" applyAlignment="1">
      <alignment vertical="center"/>
    </xf>
    <xf numFmtId="0" fontId="18" fillId="4" borderId="0" xfId="0" applyFont="1" applyFill="1" applyAlignment="1">
      <alignment vertical="center"/>
    </xf>
    <xf numFmtId="3" fontId="0" fillId="4" borderId="1" xfId="0" applyNumberFormat="1" applyFill="1" applyBorder="1" applyAlignment="1">
      <alignment horizontal="center" vertical="center"/>
    </xf>
    <xf numFmtId="3" fontId="20" fillId="12" borderId="1" xfId="0" applyNumberFormat="1" applyFont="1" applyFill="1" applyBorder="1" applyAlignment="1">
      <alignment horizontal="center" vertical="center"/>
    </xf>
    <xf numFmtId="3" fontId="18" fillId="4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3" fontId="0" fillId="12" borderId="1" xfId="0" applyNumberFormat="1" applyFill="1" applyBorder="1" applyAlignment="1">
      <alignment horizontal="center" vertical="center"/>
    </xf>
    <xf numFmtId="3" fontId="15" fillId="13" borderId="1" xfId="23" applyNumberFormat="1" applyFont="1" applyFill="1" applyBorder="1" applyAlignment="1">
      <alignment horizontal="center" vertical="center" wrapText="1"/>
      <protection/>
    </xf>
    <xf numFmtId="3" fontId="1" fillId="13" borderId="1" xfId="23" applyNumberFormat="1" applyFont="1" applyFill="1" applyBorder="1" applyAlignment="1">
      <alignment horizontal="center" vertical="center" wrapText="1"/>
      <protection/>
    </xf>
    <xf numFmtId="0" fontId="1" fillId="4" borderId="0" xfId="23" applyFont="1" applyFill="1" applyBorder="1" applyAlignment="1">
      <alignment horizontal="center" vertical="top" wrapText="1"/>
      <protection/>
    </xf>
    <xf numFmtId="3" fontId="1" fillId="4" borderId="0" xfId="23" applyNumberFormat="1" applyFont="1" applyFill="1" applyBorder="1" applyAlignment="1">
      <alignment horizontal="center" vertical="top" wrapText="1"/>
      <protection/>
    </xf>
    <xf numFmtId="0" fontId="15" fillId="13" borderId="1" xfId="23" applyFont="1" applyFill="1" applyBorder="1" applyAlignment="1">
      <alignment horizontal="left" vertical="center" wrapText="1"/>
      <protection/>
    </xf>
    <xf numFmtId="0" fontId="16" fillId="4" borderId="0" xfId="23" applyFont="1" applyFill="1" applyBorder="1">
      <alignment/>
      <protection/>
    </xf>
    <xf numFmtId="3" fontId="1" fillId="4" borderId="0" xfId="23" applyNumberFormat="1" applyFont="1" applyFill="1" applyBorder="1" applyAlignment="1">
      <alignment/>
      <protection/>
    </xf>
    <xf numFmtId="3" fontId="1" fillId="13" borderId="1" xfId="23" applyNumberFormat="1" applyFont="1" applyFill="1" applyBorder="1" applyAlignment="1">
      <alignment wrapText="1"/>
      <protection/>
    </xf>
    <xf numFmtId="3" fontId="6" fillId="2" borderId="0" xfId="0" applyNumberFormat="1" applyFont="1" applyFill="1" applyBorder="1" applyAlignment="1">
      <alignment horizontal="center" vertical="center" wrapText="1"/>
    </xf>
    <xf numFmtId="3" fontId="2" fillId="3" borderId="0" xfId="22" applyNumberFormat="1" applyFill="1" applyAlignment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3" fontId="2" fillId="0" borderId="0" xfId="22" applyNumberFormat="1">
      <alignment/>
      <protection/>
    </xf>
    <xf numFmtId="3" fontId="2" fillId="0" borderId="0" xfId="22" applyNumberFormat="1" applyAlignment="1">
      <alignment horizontal="center" vertical="center"/>
      <protection/>
    </xf>
    <xf numFmtId="3" fontId="0" fillId="0" borderId="1" xfId="0" applyNumberFormat="1" applyFill="1" applyBorder="1"/>
    <xf numFmtId="0" fontId="18" fillId="0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wrapText="1"/>
    </xf>
    <xf numFmtId="10" fontId="0" fillId="5" borderId="1" xfId="0" applyNumberFormat="1" applyFill="1" applyBorder="1"/>
    <xf numFmtId="0" fontId="18" fillId="12" borderId="1" xfId="0" applyFont="1" applyFill="1" applyBorder="1" applyAlignment="1">
      <alignment wrapText="1"/>
    </xf>
    <xf numFmtId="0" fontId="8" fillId="14" borderId="3" xfId="22" applyFont="1" applyFill="1" applyBorder="1" applyAlignment="1">
      <alignment wrapText="1"/>
      <protection/>
    </xf>
    <xf numFmtId="3" fontId="12" fillId="14" borderId="1" xfId="22" applyNumberFormat="1" applyFont="1" applyFill="1" applyBorder="1" applyAlignment="1">
      <alignment horizontal="center" vertical="center"/>
      <protection/>
    </xf>
    <xf numFmtId="166" fontId="0" fillId="12" borderId="0" xfId="0" applyNumberFormat="1" applyFill="1" applyAlignment="1">
      <alignment vertical="center"/>
    </xf>
    <xf numFmtId="0" fontId="21" fillId="4" borderId="0" xfId="0" applyFont="1" applyFill="1" applyAlignment="1">
      <alignment horizontal="center" vertical="center" wrapText="1"/>
    </xf>
    <xf numFmtId="3" fontId="1" fillId="10" borderId="1" xfId="23" applyNumberFormat="1" applyFont="1" applyFill="1" applyBorder="1" applyAlignment="1">
      <alignment horizontal="center" wrapText="1"/>
      <protection/>
    </xf>
    <xf numFmtId="0" fontId="9" fillId="9" borderId="0" xfId="22" applyFont="1" applyFill="1" applyBorder="1" applyAlignment="1">
      <alignment horizontal="center" vertical="center" wrapText="1"/>
      <protection/>
    </xf>
    <xf numFmtId="0" fontId="15" fillId="10" borderId="1" xfId="23" applyFont="1" applyFill="1" applyBorder="1" applyAlignment="1">
      <alignment horizontal="center" vertical="center" wrapText="1"/>
      <protection/>
    </xf>
    <xf numFmtId="0" fontId="1" fillId="10" borderId="1" xfId="23" applyFont="1" applyFill="1" applyBorder="1" applyAlignment="1">
      <alignment horizontal="center" vertical="center" wrapText="1"/>
      <protection/>
    </xf>
    <xf numFmtId="0" fontId="15" fillId="8" borderId="1" xfId="23" applyFont="1" applyFill="1" applyBorder="1" applyAlignment="1">
      <alignment horizontal="center" vertical="center" wrapText="1"/>
      <protection/>
    </xf>
    <xf numFmtId="0" fontId="15" fillId="13" borderId="1" xfId="23" applyFont="1" applyFill="1" applyBorder="1" applyAlignment="1">
      <alignment horizontal="center" vertical="center" wrapText="1"/>
      <protection/>
    </xf>
    <xf numFmtId="0" fontId="1" fillId="4" borderId="0" xfId="23" applyFont="1" applyFill="1" applyBorder="1" applyAlignment="1">
      <alignment horizontal="center" vertical="center" wrapText="1"/>
      <protection/>
    </xf>
    <xf numFmtId="0" fontId="1" fillId="10" borderId="1" xfId="23" applyFont="1" applyFill="1" applyBorder="1" applyAlignment="1">
      <alignment horizontal="center" vertical="center" wrapText="1"/>
      <protection/>
    </xf>
    <xf numFmtId="0" fontId="16" fillId="4" borderId="0" xfId="23" applyFont="1" applyFill="1" applyBorder="1" applyAlignment="1">
      <alignment horizontal="center" vertical="center"/>
      <protection/>
    </xf>
    <xf numFmtId="3" fontId="15" fillId="13" borderId="1" xfId="23" applyNumberFormat="1" applyFont="1" applyFill="1" applyBorder="1" applyAlignment="1">
      <alignment horizontal="right" vertical="center" wrapText="1"/>
      <protection/>
    </xf>
    <xf numFmtId="3" fontId="1" fillId="13" borderId="1" xfId="23" applyNumberFormat="1" applyFont="1" applyFill="1" applyBorder="1" applyAlignment="1">
      <alignment horizontal="right" vertical="center" wrapText="1"/>
      <protection/>
    </xf>
    <xf numFmtId="3" fontId="1" fillId="8" borderId="1" xfId="23" applyNumberFormat="1" applyFont="1" applyFill="1" applyBorder="1" applyAlignment="1">
      <alignment horizontal="right" vertical="center" wrapText="1"/>
      <protection/>
    </xf>
    <xf numFmtId="3" fontId="1" fillId="15" borderId="1" xfId="23" applyNumberFormat="1" applyFont="1" applyFill="1" applyBorder="1" applyAlignment="1">
      <alignment horizontal="right" vertical="center" wrapText="1"/>
      <protection/>
    </xf>
    <xf numFmtId="3" fontId="1" fillId="12" borderId="1" xfId="23" applyNumberFormat="1" applyFont="1" applyFill="1" applyBorder="1" applyAlignment="1">
      <alignment horizontal="right" vertical="center" wrapText="1"/>
      <protection/>
    </xf>
    <xf numFmtId="3" fontId="1" fillId="4" borderId="0" xfId="23" applyNumberFormat="1" applyFont="1" applyFill="1" applyAlignment="1">
      <alignment horizontal="right" vertical="center"/>
      <protection/>
    </xf>
    <xf numFmtId="3" fontId="15" fillId="4" borderId="0" xfId="23" applyNumberFormat="1" applyFont="1" applyFill="1" applyAlignment="1">
      <alignment horizontal="right" vertical="center"/>
      <protection/>
    </xf>
    <xf numFmtId="3" fontId="1" fillId="4" borderId="0" xfId="23" applyNumberFormat="1" applyFont="1" applyFill="1" applyBorder="1" applyAlignment="1">
      <alignment horizontal="right" vertical="center" wrapText="1"/>
      <protection/>
    </xf>
    <xf numFmtId="3" fontId="1" fillId="4" borderId="0" xfId="23" applyNumberFormat="1" applyFont="1" applyFill="1" applyBorder="1" applyAlignment="1">
      <alignment horizontal="right" vertical="center"/>
      <protection/>
    </xf>
    <xf numFmtId="0" fontId="1" fillId="4" borderId="0" xfId="23" applyFill="1" applyAlignment="1">
      <alignment horizontal="right" vertical="center"/>
      <protection/>
    </xf>
    <xf numFmtId="0" fontId="1" fillId="4" borderId="0" xfId="23" applyFont="1" applyFill="1" applyAlignment="1">
      <alignment horizontal="right" vertical="center"/>
      <protection/>
    </xf>
    <xf numFmtId="3" fontId="1" fillId="10" borderId="1" xfId="23" applyNumberFormat="1" applyFont="1" applyFill="1" applyBorder="1" applyAlignment="1">
      <alignment horizontal="center" vertical="center"/>
      <protection/>
    </xf>
    <xf numFmtId="3" fontId="1" fillId="4" borderId="0" xfId="23" applyNumberFormat="1" applyFill="1">
      <alignment/>
      <protection/>
    </xf>
    <xf numFmtId="3" fontId="1" fillId="4" borderId="0" xfId="23" applyNumberFormat="1" applyFont="1" applyFill="1">
      <alignment/>
      <protection/>
    </xf>
    <xf numFmtId="0" fontId="8" fillId="14" borderId="3" xfId="22" applyFont="1" applyFill="1" applyBorder="1" applyAlignment="1">
      <alignment horizontal="center" wrapText="1"/>
      <protection/>
    </xf>
    <xf numFmtId="3" fontId="1" fillId="15" borderId="1" xfId="23" applyNumberFormat="1" applyFont="1" applyFill="1" applyBorder="1" applyAlignment="1">
      <alignment vertical="center" wrapText="1"/>
      <protection/>
    </xf>
    <xf numFmtId="3" fontId="15" fillId="8" borderId="1" xfId="23" applyNumberFormat="1" applyFont="1" applyFill="1" applyBorder="1" applyAlignment="1">
      <alignment vertical="center" wrapText="1"/>
      <protection/>
    </xf>
    <xf numFmtId="3" fontId="1" fillId="4" borderId="0" xfId="23" applyNumberFormat="1" applyFont="1" applyFill="1" applyBorder="1" applyAlignment="1">
      <alignment vertical="center" wrapText="1"/>
      <protection/>
    </xf>
    <xf numFmtId="3" fontId="15" fillId="13" borderId="1" xfId="23" applyNumberFormat="1" applyFont="1" applyFill="1" applyBorder="1" applyAlignment="1">
      <alignment vertical="center" wrapText="1"/>
      <protection/>
    </xf>
    <xf numFmtId="3" fontId="1" fillId="4" borderId="0" xfId="23" applyNumberFormat="1" applyFont="1" applyFill="1" applyBorder="1" applyAlignment="1">
      <alignment vertical="center"/>
      <protection/>
    </xf>
    <xf numFmtId="3" fontId="1" fillId="13" borderId="1" xfId="23" applyNumberFormat="1" applyFont="1" applyFill="1" applyBorder="1" applyAlignment="1">
      <alignment vertical="center" wrapText="1"/>
      <protection/>
    </xf>
    <xf numFmtId="0" fontId="22" fillId="12" borderId="1" xfId="0" applyFont="1" applyFill="1" applyBorder="1" applyAlignment="1">
      <alignment vertical="center"/>
    </xf>
    <xf numFmtId="3" fontId="22" fillId="12" borderId="1" xfId="0" applyNumberFormat="1" applyFont="1" applyFill="1" applyBorder="1" applyAlignment="1">
      <alignment horizontal="center" vertical="center"/>
    </xf>
    <xf numFmtId="0" fontId="4" fillId="2" borderId="0" xfId="22" applyFont="1" applyFill="1" applyAlignment="1">
      <alignment horizontal="left"/>
      <protection/>
    </xf>
    <xf numFmtId="0" fontId="5" fillId="2" borderId="0" xfId="22" applyFont="1" applyFill="1" applyBorder="1" applyAlignment="1">
      <alignment horizontal="center" wrapText="1"/>
      <protection/>
    </xf>
    <xf numFmtId="0" fontId="2" fillId="2" borderId="0" xfId="22" applyFill="1">
      <alignment/>
      <protection/>
    </xf>
    <xf numFmtId="0" fontId="35" fillId="2" borderId="0" xfId="22" applyFont="1" applyFill="1">
      <alignment/>
      <protection/>
    </xf>
    <xf numFmtId="3" fontId="1" fillId="2" borderId="0" xfId="23" applyNumberFormat="1" applyFont="1" applyFill="1" applyAlignment="1">
      <alignment/>
      <protection/>
    </xf>
    <xf numFmtId="3" fontId="15" fillId="2" borderId="0" xfId="23" applyNumberFormat="1" applyFont="1" applyFill="1">
      <alignment/>
      <protection/>
    </xf>
    <xf numFmtId="0" fontId="36" fillId="2" borderId="0" xfId="22" applyFont="1" applyFill="1">
      <alignment/>
      <protection/>
    </xf>
    <xf numFmtId="0" fontId="6" fillId="2" borderId="4" xfId="22" applyFont="1" applyFill="1" applyBorder="1" applyAlignment="1">
      <alignment horizontal="center" vertical="center" wrapText="1"/>
      <protection/>
    </xf>
    <xf numFmtId="0" fontId="6" fillId="2" borderId="5" xfId="22" applyFont="1" applyFill="1" applyBorder="1" applyAlignment="1">
      <alignment horizontal="center" vertical="center" wrapText="1"/>
      <protection/>
    </xf>
    <xf numFmtId="3" fontId="2" fillId="2" borderId="1" xfId="22" applyNumberFormat="1" applyFill="1" applyBorder="1">
      <alignment/>
      <protection/>
    </xf>
    <xf numFmtId="0" fontId="2" fillId="2" borderId="1" xfId="22" applyFill="1" applyBorder="1">
      <alignment/>
      <protection/>
    </xf>
    <xf numFmtId="0" fontId="2" fillId="16" borderId="1" xfId="22" applyFill="1" applyBorder="1" applyAlignment="1">
      <alignment wrapText="1"/>
      <protection/>
    </xf>
    <xf numFmtId="0" fontId="37" fillId="17" borderId="1" xfId="22" applyFont="1" applyFill="1" applyBorder="1">
      <alignment/>
      <protection/>
    </xf>
    <xf numFmtId="0" fontId="37" fillId="15" borderId="1" xfId="22" applyFont="1" applyFill="1" applyBorder="1">
      <alignment/>
      <protection/>
    </xf>
    <xf numFmtId="3" fontId="37" fillId="17" borderId="1" xfId="22" applyNumberFormat="1" applyFont="1" applyFill="1" applyBorder="1">
      <alignment/>
      <protection/>
    </xf>
    <xf numFmtId="0" fontId="3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8" fillId="15" borderId="0" xfId="0" applyFont="1" applyFill="1"/>
    <xf numFmtId="0" fontId="8" fillId="18" borderId="6" xfId="22" applyFont="1" applyFill="1" applyBorder="1" applyAlignment="1">
      <alignment vertical="center" wrapText="1"/>
      <protection/>
    </xf>
    <xf numFmtId="3" fontId="8" fillId="18" borderId="1" xfId="22" applyNumberFormat="1" applyFont="1" applyFill="1" applyBorder="1" applyAlignment="1">
      <alignment horizontal="center" vertical="center" wrapText="1"/>
      <protection/>
    </xf>
    <xf numFmtId="3" fontId="8" fillId="18" borderId="1" xfId="22" applyNumberFormat="1" applyFont="1" applyFill="1" applyBorder="1" applyAlignment="1">
      <alignment horizontal="center" vertical="center"/>
      <protection/>
    </xf>
    <xf numFmtId="0" fontId="8" fillId="18" borderId="6" xfId="22" applyFont="1" applyFill="1" applyBorder="1" applyAlignment="1">
      <alignment horizontal="center" vertical="center" wrapText="1"/>
      <protection/>
    </xf>
    <xf numFmtId="3" fontId="12" fillId="18" borderId="1" xfId="22" applyNumberFormat="1" applyFont="1" applyFill="1" applyBorder="1" applyAlignment="1">
      <alignment horizontal="center" vertical="center"/>
      <protection/>
    </xf>
    <xf numFmtId="3" fontId="5" fillId="18" borderId="1" xfId="22" applyNumberFormat="1" applyFont="1" applyFill="1" applyBorder="1" applyAlignment="1">
      <alignment horizontal="center" vertical="center"/>
      <protection/>
    </xf>
    <xf numFmtId="0" fontId="8" fillId="14" borderId="3" xfId="22" applyFont="1" applyFill="1" applyBorder="1" applyAlignment="1">
      <alignment horizontal="center" vertical="center" wrapText="1"/>
      <protection/>
    </xf>
    <xf numFmtId="3" fontId="12" fillId="19" borderId="1" xfId="22" applyNumberFormat="1" applyFont="1" applyFill="1" applyBorder="1" applyAlignment="1">
      <alignment horizontal="center" vertical="center"/>
      <protection/>
    </xf>
    <xf numFmtId="3" fontId="12" fillId="20" borderId="1" xfId="22" applyNumberFormat="1" applyFont="1" applyFill="1" applyBorder="1" applyAlignment="1">
      <alignment horizontal="center" vertical="center"/>
      <protection/>
    </xf>
    <xf numFmtId="0" fontId="8" fillId="14" borderId="7" xfId="22" applyFont="1" applyFill="1" applyBorder="1" applyAlignment="1">
      <alignment horizontal="center" vertical="center" wrapText="1"/>
      <protection/>
    </xf>
    <xf numFmtId="0" fontId="41" fillId="0" borderId="3" xfId="22" applyFont="1" applyBorder="1" applyAlignment="1">
      <alignment wrapText="1"/>
      <protection/>
    </xf>
    <xf numFmtId="3" fontId="8" fillId="14" borderId="1" xfId="22" applyNumberFormat="1" applyFont="1" applyFill="1" applyBorder="1" applyAlignment="1">
      <alignment horizontal="center" vertical="center"/>
      <protection/>
    </xf>
    <xf numFmtId="0" fontId="8" fillId="14" borderId="3" xfId="22" applyFont="1" applyFill="1" applyBorder="1" applyAlignment="1">
      <alignment vertical="center" wrapText="1"/>
      <protection/>
    </xf>
    <xf numFmtId="0" fontId="8" fillId="18" borderId="1" xfId="22" applyFont="1" applyFill="1" applyBorder="1" applyAlignment="1">
      <alignment vertical="center" wrapText="1"/>
      <protection/>
    </xf>
    <xf numFmtId="0" fontId="8" fillId="18" borderId="1" xfId="22" applyFont="1" applyFill="1" applyBorder="1" applyAlignment="1">
      <alignment horizontal="center" vertical="center" wrapText="1"/>
      <protection/>
    </xf>
    <xf numFmtId="0" fontId="33" fillId="14" borderId="3" xfId="22" applyFont="1" applyFill="1" applyBorder="1" applyAlignment="1">
      <alignment wrapText="1"/>
      <protection/>
    </xf>
    <xf numFmtId="3" fontId="12" fillId="4" borderId="3" xfId="22" applyNumberFormat="1" applyFont="1" applyFill="1" applyBorder="1" applyAlignment="1">
      <alignment horizontal="center" vertical="center"/>
      <protection/>
    </xf>
    <xf numFmtId="3" fontId="12" fillId="14" borderId="3" xfId="22" applyNumberFormat="1" applyFont="1" applyFill="1" applyBorder="1" applyAlignment="1">
      <alignment horizontal="center" vertical="center"/>
      <protection/>
    </xf>
    <xf numFmtId="3" fontId="33" fillId="14" borderId="3" xfId="22" applyNumberFormat="1" applyFont="1" applyFill="1" applyBorder="1" applyAlignment="1">
      <alignment horizontal="center" vertical="center"/>
      <protection/>
    </xf>
    <xf numFmtId="0" fontId="39" fillId="14" borderId="3" xfId="22" applyFont="1" applyFill="1" applyBorder="1" applyAlignment="1">
      <alignment wrapText="1"/>
      <protection/>
    </xf>
    <xf numFmtId="0" fontId="39" fillId="14" borderId="3" xfId="22" applyFont="1" applyFill="1" applyBorder="1" applyAlignment="1">
      <alignment horizontal="center" vertical="center" wrapText="1"/>
      <protection/>
    </xf>
    <xf numFmtId="3" fontId="39" fillId="19" borderId="1" xfId="22" applyNumberFormat="1" applyFont="1" applyFill="1" applyBorder="1" applyAlignment="1">
      <alignment horizontal="center" vertical="center"/>
      <protection/>
    </xf>
    <xf numFmtId="3" fontId="39" fillId="20" borderId="1" xfId="22" applyNumberFormat="1" applyFont="1" applyFill="1" applyBorder="1" applyAlignment="1">
      <alignment horizontal="center" vertical="center"/>
      <protection/>
    </xf>
    <xf numFmtId="3" fontId="39" fillId="14" borderId="1" xfId="22" applyNumberFormat="1" applyFont="1" applyFill="1" applyBorder="1" applyAlignment="1">
      <alignment horizontal="center" vertical="center"/>
      <protection/>
    </xf>
    <xf numFmtId="0" fontId="39" fillId="14" borderId="7" xfId="22" applyFont="1" applyFill="1" applyBorder="1" applyAlignment="1">
      <alignment horizontal="center" vertical="center" wrapText="1"/>
      <protection/>
    </xf>
    <xf numFmtId="3" fontId="8" fillId="21" borderId="1" xfId="22" applyNumberFormat="1" applyFont="1" applyFill="1" applyBorder="1" applyAlignment="1">
      <alignment horizontal="center" vertical="center"/>
      <protection/>
    </xf>
    <xf numFmtId="0" fontId="4" fillId="22" borderId="8" xfId="22" applyFont="1" applyFill="1" applyBorder="1" applyAlignment="1">
      <alignment vertical="center" wrapText="1"/>
      <protection/>
    </xf>
    <xf numFmtId="0" fontId="4" fillId="22" borderId="9" xfId="22" applyFont="1" applyFill="1" applyBorder="1" applyAlignment="1">
      <alignment horizontal="center" vertical="center" wrapText="1"/>
      <protection/>
    </xf>
    <xf numFmtId="3" fontId="12" fillId="22" borderId="4" xfId="22" applyNumberFormat="1" applyFont="1" applyFill="1" applyBorder="1" applyAlignment="1">
      <alignment horizontal="center" vertical="center"/>
      <protection/>
    </xf>
    <xf numFmtId="3" fontId="8" fillId="22" borderId="4" xfId="22" applyNumberFormat="1" applyFont="1" applyFill="1" applyBorder="1" applyAlignment="1">
      <alignment horizontal="center" vertical="center"/>
      <protection/>
    </xf>
    <xf numFmtId="3" fontId="4" fillId="22" borderId="10" xfId="22" applyNumberFormat="1" applyFont="1" applyFill="1" applyBorder="1" applyAlignment="1">
      <alignment horizontal="center" vertical="center"/>
      <protection/>
    </xf>
    <xf numFmtId="49" fontId="39" fillId="14" borderId="3" xfId="22" applyNumberFormat="1" applyFont="1" applyFill="1" applyBorder="1" applyAlignment="1">
      <alignment wrapText="1"/>
      <protection/>
    </xf>
    <xf numFmtId="0" fontId="7" fillId="23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/>
    </xf>
    <xf numFmtId="0" fontId="8" fillId="6" borderId="0" xfId="22" applyFont="1" applyFill="1" applyAlignment="1">
      <alignment horizontal="left"/>
      <protection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8" fillId="7" borderId="0" xfId="22" applyFont="1" applyFill="1" applyAlignment="1">
      <alignment horizontal="center" wrapText="1"/>
      <protection/>
    </xf>
    <xf numFmtId="0" fontId="39" fillId="14" borderId="11" xfId="22" applyFont="1" applyFill="1" applyBorder="1" applyAlignment="1">
      <alignment horizontal="center" vertical="center"/>
      <protection/>
    </xf>
    <xf numFmtId="0" fontId="39" fillId="14" borderId="12" xfId="22" applyFont="1" applyFill="1" applyBorder="1" applyAlignment="1">
      <alignment horizontal="center" vertical="center"/>
      <protection/>
    </xf>
    <xf numFmtId="0" fontId="9" fillId="4" borderId="0" xfId="0" applyFont="1" applyFill="1" applyAlignment="1">
      <alignment horizontal="center" vertical="center"/>
    </xf>
    <xf numFmtId="0" fontId="34" fillId="2" borderId="0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7" fillId="23" borderId="0" xfId="0" applyFont="1" applyFill="1" applyAlignment="1">
      <alignment horizontal="center" vertical="center" wrapText="1"/>
    </xf>
    <xf numFmtId="0" fontId="13" fillId="24" borderId="13" xfId="22" applyFont="1" applyFill="1" applyBorder="1" applyAlignment="1">
      <alignment horizontal="left" wrapText="1"/>
      <protection/>
    </xf>
    <xf numFmtId="0" fontId="11" fillId="0" borderId="11" xfId="22" applyFont="1" applyBorder="1" applyAlignment="1">
      <alignment horizontal="left" vertical="center" wrapText="1"/>
      <protection/>
    </xf>
    <xf numFmtId="0" fontId="11" fillId="0" borderId="14" xfId="22" applyFont="1" applyBorder="1" applyAlignment="1">
      <alignment horizontal="left" vertical="center" wrapText="1"/>
      <protection/>
    </xf>
    <xf numFmtId="0" fontId="11" fillId="0" borderId="12" xfId="22" applyFont="1" applyBorder="1" applyAlignment="1">
      <alignment horizontal="left" vertical="center" wrapText="1"/>
      <protection/>
    </xf>
    <xf numFmtId="0" fontId="9" fillId="4" borderId="0" xfId="0" applyFont="1" applyFill="1" applyAlignment="1">
      <alignment horizontal="center"/>
    </xf>
    <xf numFmtId="49" fontId="7" fillId="5" borderId="0" xfId="0" applyNumberFormat="1" applyFont="1" applyFill="1" applyAlignment="1">
      <alignment horizontal="center" wrapText="1"/>
    </xf>
    <xf numFmtId="0" fontId="13" fillId="6" borderId="0" xfId="22" applyFont="1" applyFill="1" applyAlignment="1">
      <alignment horizontal="left" wrapText="1"/>
      <protection/>
    </xf>
    <xf numFmtId="0" fontId="15" fillId="13" borderId="2" xfId="23" applyFont="1" applyFill="1" applyBorder="1" applyAlignment="1">
      <alignment horizontal="center" vertical="center" wrapText="1"/>
      <protection/>
    </xf>
    <xf numFmtId="0" fontId="15" fillId="13" borderId="3" xfId="23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3" xfId="22"/>
    <cellStyle name="Normální 4" xfId="23"/>
    <cellStyle name="Normální 5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istent1\Desktop\Zak&#225;zky\NOV&#201;%20VZORY\Z&#225;pis\D1-sout&#283;&#382;e\DSP-PDPS\Soupis%20prac&#237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6\Tendry%202016\II.%20kolo%20PD\I_16%20Slan&#253;-ANO\Zak&#225;zky\NOV&#201;%20VZORY\Z&#225;pis\D1-sout&#283;&#382;e\DSP-PDPS\Soupis%20prac&#237;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2014\3%20velk&#233;%20kolo\Tendry-KD-ZD-OP\D11%201108\Zak&#225;zky\NOV&#201;%20VZORY\Z&#225;pis\D1-sout&#283;&#382;e\DSP-PDPS\Soupis%20prac&#23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4"/>
      <sheetName val="3"/>
      <sheetName val="List2"/>
      <sheetName val="List3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4"/>
      <sheetName val="3"/>
      <sheetName val="List2"/>
      <sheetName val="List3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4"/>
      <sheetName val="3"/>
      <sheetName val="List2"/>
      <sheetName val="List3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view="pageBreakPreview" zoomScale="85" zoomScaleSheetLayoutView="85" workbookViewId="0" topLeftCell="A1">
      <selection activeCell="D11" sqref="D11"/>
    </sheetView>
  </sheetViews>
  <sheetFormatPr defaultColWidth="9.140625" defaultRowHeight="15"/>
  <cols>
    <col min="1" max="1" width="43.28125" style="10" customWidth="1"/>
    <col min="2" max="2" width="12.140625" style="43" customWidth="1"/>
    <col min="3" max="3" width="17.00390625" style="43" customWidth="1"/>
    <col min="4" max="4" width="16.28125" style="43" bestFit="1" customWidth="1"/>
    <col min="5" max="5" width="20.28125" style="10" customWidth="1"/>
    <col min="6" max="6" width="17.28125" style="10" customWidth="1"/>
    <col min="7" max="16384" width="9.140625" style="10" customWidth="1"/>
  </cols>
  <sheetData>
    <row r="1" ht="15">
      <c r="A1" s="11" t="s">
        <v>30</v>
      </c>
    </row>
    <row r="2" spans="1:4" ht="59.25" customHeight="1">
      <c r="A2" s="182" t="s">
        <v>105</v>
      </c>
      <c r="B2" s="182"/>
      <c r="C2" s="182"/>
      <c r="D2" s="182"/>
    </row>
    <row r="5" spans="1:4" ht="15.75">
      <c r="A5" s="183" t="s">
        <v>1</v>
      </c>
      <c r="B5" s="183"/>
      <c r="C5" s="183"/>
      <c r="D5" s="183"/>
    </row>
    <row r="6" spans="1:4" ht="15.75">
      <c r="A6" s="33"/>
      <c r="B6" s="44"/>
      <c r="C6" s="44"/>
      <c r="D6" s="44"/>
    </row>
    <row r="7" ht="18.75">
      <c r="A7" s="34" t="s">
        <v>39</v>
      </c>
    </row>
    <row r="8" ht="15">
      <c r="A8" s="11"/>
    </row>
    <row r="9" ht="14.25" customHeight="1">
      <c r="A9" s="11"/>
    </row>
    <row r="10" spans="2:4" ht="24" customHeight="1">
      <c r="B10" s="73" t="s">
        <v>8</v>
      </c>
      <c r="C10" s="73" t="s">
        <v>9</v>
      </c>
      <c r="D10" s="73" t="s">
        <v>10</v>
      </c>
    </row>
    <row r="11" spans="1:4" s="68" customFormat="1" ht="21.75" customHeight="1">
      <c r="A11" s="67" t="s">
        <v>54</v>
      </c>
      <c r="B11" s="71">
        <f>'III.A) Projektové práce DÚR'!E71</f>
        <v>90000</v>
      </c>
      <c r="C11" s="71">
        <f>B11*0.21</f>
        <v>18900</v>
      </c>
      <c r="D11" s="71">
        <f>B11+C11</f>
        <v>108900</v>
      </c>
    </row>
    <row r="12" spans="1:6" s="68" customFormat="1" ht="32.25" customHeight="1">
      <c r="A12" s="67" t="s">
        <v>55</v>
      </c>
      <c r="B12" s="71">
        <f>'III.B) IČ k ÚR'!E28</f>
        <v>0</v>
      </c>
      <c r="C12" s="71">
        <f>B12*0.21</f>
        <v>0</v>
      </c>
      <c r="D12" s="71">
        <f>B12+C12</f>
        <v>0</v>
      </c>
      <c r="F12" s="99" t="s">
        <v>67</v>
      </c>
    </row>
    <row r="13" spans="1:6" s="68" customFormat="1" ht="32.25" customHeight="1">
      <c r="A13" s="130" t="s">
        <v>78</v>
      </c>
      <c r="B13" s="131">
        <f>SUM(B11:B12)</f>
        <v>90000</v>
      </c>
      <c r="C13" s="131">
        <f>SUM(C11:C12)</f>
        <v>18900</v>
      </c>
      <c r="D13" s="131">
        <f>SUM(D11:D12)</f>
        <v>108900</v>
      </c>
      <c r="E13" s="147" t="s">
        <v>87</v>
      </c>
      <c r="F13" s="98">
        <f>B15-'II. Sazebník'!F45</f>
        <v>90000</v>
      </c>
    </row>
    <row r="14" spans="1:6" s="68" customFormat="1" ht="32.25" customHeight="1">
      <c r="A14" s="67" t="s">
        <v>79</v>
      </c>
      <c r="B14" s="71">
        <f>'III.C) TP'!D9</f>
        <v>0</v>
      </c>
      <c r="C14" s="71">
        <f>B14*0.21</f>
        <v>0</v>
      </c>
      <c r="D14" s="71">
        <f aca="true" t="shared" si="0" ref="D14">B14+C14</f>
        <v>0</v>
      </c>
      <c r="E14" s="148">
        <f>'III.C) TP'!C9</f>
        <v>0</v>
      </c>
      <c r="F14" s="99"/>
    </row>
    <row r="15" spans="1:5" s="70" customFormat="1" ht="21.75" customHeight="1">
      <c r="A15" s="69" t="s">
        <v>11</v>
      </c>
      <c r="B15" s="72">
        <f>B13+B14</f>
        <v>90000</v>
      </c>
      <c r="C15" s="72" t="s">
        <v>2</v>
      </c>
      <c r="D15" s="72" t="s">
        <v>2</v>
      </c>
      <c r="E15" s="68"/>
    </row>
    <row r="16" spans="1:5" s="70" customFormat="1" ht="21.75" customHeight="1">
      <c r="A16" s="69" t="s">
        <v>102</v>
      </c>
      <c r="B16" s="72" t="s">
        <v>2</v>
      </c>
      <c r="C16" s="72">
        <f>SUM(C11:C14)</f>
        <v>37800</v>
      </c>
      <c r="D16" s="72" t="s">
        <v>2</v>
      </c>
      <c r="E16" s="68"/>
    </row>
    <row r="17" spans="1:4" s="70" customFormat="1" ht="21.75" customHeight="1">
      <c r="A17" s="69" t="s">
        <v>12</v>
      </c>
      <c r="B17" s="72" t="s">
        <v>2</v>
      </c>
      <c r="C17" s="72" t="s">
        <v>2</v>
      </c>
      <c r="D17" s="72">
        <f>SUM(D11:D14)</f>
        <v>217800</v>
      </c>
    </row>
    <row r="18" spans="1:6" ht="15">
      <c r="A18" s="6"/>
      <c r="B18" s="45"/>
      <c r="C18" s="45"/>
      <c r="D18" s="45"/>
      <c r="E18" s="19"/>
      <c r="F18" s="20"/>
    </row>
  </sheetData>
  <mergeCells count="2">
    <mergeCell ref="A2:D2"/>
    <mergeCell ref="A5:D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zoomScale="85" zoomScaleNormal="85" zoomScaleSheetLayoutView="85" workbookViewId="0" topLeftCell="A4">
      <selection activeCell="E8" sqref="E8"/>
    </sheetView>
  </sheetViews>
  <sheetFormatPr defaultColWidth="9.140625" defaultRowHeight="15"/>
  <cols>
    <col min="1" max="1" width="11.421875" style="0" customWidth="1"/>
    <col min="2" max="2" width="15.00390625" style="0" customWidth="1"/>
    <col min="3" max="3" width="35.00390625" style="0" customWidth="1"/>
    <col min="4" max="4" width="17.28125" style="0" customWidth="1"/>
    <col min="5" max="5" width="16.7109375" style="0" customWidth="1"/>
    <col min="6" max="6" width="16.421875" style="0" customWidth="1"/>
    <col min="7" max="7" width="5.57421875" style="0" customWidth="1"/>
    <col min="8" max="8" width="7.8515625" style="0" customWidth="1"/>
  </cols>
  <sheetData>
    <row r="1" ht="18.75">
      <c r="C1" s="36" t="s">
        <v>1</v>
      </c>
    </row>
    <row r="2" spans="1:9" ht="58.5" customHeight="1">
      <c r="A2" s="10"/>
      <c r="B2" s="10"/>
      <c r="C2" s="182" t="s">
        <v>105</v>
      </c>
      <c r="D2" s="182"/>
      <c r="E2" s="182"/>
      <c r="F2" s="182"/>
      <c r="G2" s="19"/>
      <c r="H2" s="20"/>
      <c r="I2" s="10"/>
    </row>
    <row r="3" spans="1:9" ht="42" customHeight="1">
      <c r="A3" s="187" t="s">
        <v>63</v>
      </c>
      <c r="B3" s="187"/>
      <c r="C3" s="187"/>
      <c r="D3" s="187"/>
      <c r="E3" s="187"/>
      <c r="F3" s="187"/>
      <c r="G3" s="187"/>
      <c r="H3" s="31"/>
      <c r="I3" s="28"/>
    </row>
    <row r="4" spans="1:9" ht="18.75">
      <c r="A4" s="35" t="s">
        <v>106</v>
      </c>
      <c r="B4" s="10"/>
      <c r="C4" s="35"/>
      <c r="D4" s="29"/>
      <c r="E4" s="29"/>
      <c r="F4" s="30"/>
      <c r="G4" s="19"/>
      <c r="H4" s="31"/>
      <c r="I4" s="28"/>
    </row>
    <row r="5" spans="1:9" ht="18.75">
      <c r="A5" s="10"/>
      <c r="B5" s="10"/>
      <c r="C5" s="35"/>
      <c r="D5" s="29"/>
      <c r="E5" s="29"/>
      <c r="F5" s="30"/>
      <c r="G5" s="19"/>
      <c r="H5" s="31"/>
      <c r="I5" s="28"/>
    </row>
    <row r="6" spans="1:9" ht="15">
      <c r="A6" s="10"/>
      <c r="B6" s="10"/>
      <c r="C6" s="32"/>
      <c r="D6" s="41"/>
      <c r="E6" s="29"/>
      <c r="F6" s="30"/>
      <c r="G6" s="19"/>
      <c r="H6" s="31"/>
      <c r="I6" s="28"/>
    </row>
    <row r="7" spans="1:9" ht="90">
      <c r="A7" s="10"/>
      <c r="B7" s="10"/>
      <c r="C7" s="185" t="s">
        <v>58</v>
      </c>
      <c r="D7" s="38" t="s">
        <v>59</v>
      </c>
      <c r="E7" s="92" t="s">
        <v>64</v>
      </c>
      <c r="F7" s="10"/>
      <c r="G7" s="19"/>
      <c r="H7" s="20"/>
      <c r="I7" s="10"/>
    </row>
    <row r="8" spans="1:9" ht="15">
      <c r="A8" s="10"/>
      <c r="B8" s="10"/>
      <c r="C8" s="186"/>
      <c r="D8" s="42">
        <f>1295000000+130000000</f>
        <v>1425000000</v>
      </c>
      <c r="E8" s="23"/>
      <c r="F8" s="10"/>
      <c r="G8" s="19"/>
      <c r="H8" s="20"/>
      <c r="I8" s="10"/>
    </row>
    <row r="9" spans="1:7" ht="60">
      <c r="A9" s="10"/>
      <c r="B9" s="10"/>
      <c r="C9" s="21" t="s">
        <v>53</v>
      </c>
      <c r="D9" s="21" t="s">
        <v>42</v>
      </c>
      <c r="E9" s="21" t="s">
        <v>74</v>
      </c>
      <c r="F9" s="22" t="s">
        <v>43</v>
      </c>
      <c r="G9" s="10"/>
    </row>
    <row r="10" spans="1:7" ht="72.75">
      <c r="A10" s="10"/>
      <c r="B10" s="93" t="s">
        <v>60</v>
      </c>
      <c r="C10" s="74">
        <f>E8*19%</f>
        <v>0</v>
      </c>
      <c r="D10" s="74">
        <f>D16+D17</f>
        <v>0</v>
      </c>
      <c r="E10" s="74">
        <f>E8*6%</f>
        <v>0</v>
      </c>
      <c r="F10" s="75">
        <f>SUM(C10:E10)</f>
        <v>0</v>
      </c>
      <c r="G10" s="10" t="s">
        <v>33</v>
      </c>
    </row>
    <row r="11" spans="1:7" ht="15">
      <c r="A11" s="27"/>
      <c r="B11" s="94"/>
      <c r="C11" s="76">
        <f>$B$11*C10</f>
        <v>0</v>
      </c>
      <c r="D11" s="71" t="s">
        <v>2</v>
      </c>
      <c r="E11" s="71" t="s">
        <v>2</v>
      </c>
      <c r="F11" s="76">
        <f>C11</f>
        <v>0</v>
      </c>
      <c r="G11" s="10"/>
    </row>
    <row r="12" spans="1:7" ht="75">
      <c r="A12" s="10"/>
      <c r="B12" s="95" t="s">
        <v>61</v>
      </c>
      <c r="C12" s="77">
        <f>C10-C11</f>
        <v>0</v>
      </c>
      <c r="D12" s="77">
        <f>D10</f>
        <v>0</v>
      </c>
      <c r="E12" s="77">
        <f>E10+D18</f>
        <v>0</v>
      </c>
      <c r="F12" s="77">
        <f>C12+D12+E12</f>
        <v>0</v>
      </c>
      <c r="G12" s="10"/>
    </row>
    <row r="13" spans="1:9" ht="15">
      <c r="A13" s="10"/>
      <c r="B13" s="10"/>
      <c r="C13" s="47"/>
      <c r="D13" s="10"/>
      <c r="E13" s="41"/>
      <c r="F13" s="10"/>
      <c r="G13" s="10"/>
      <c r="H13" s="10"/>
      <c r="I13" s="10"/>
    </row>
    <row r="14" spans="1:9" ht="1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">
      <c r="A15" s="10"/>
      <c r="B15" s="10"/>
      <c r="C15" s="39" t="s">
        <v>52</v>
      </c>
      <c r="D15" s="91" t="s">
        <v>107</v>
      </c>
      <c r="E15" s="10" t="s">
        <v>33</v>
      </c>
      <c r="F15" s="10"/>
      <c r="G15" s="10"/>
      <c r="H15" s="10"/>
      <c r="I15" s="10"/>
    </row>
    <row r="16" spans="1:9" ht="15">
      <c r="A16" s="10"/>
      <c r="B16" s="10"/>
      <c r="C16" s="10" t="s">
        <v>46</v>
      </c>
      <c r="D16" s="91">
        <f>'III.A) Projektové práce DÚR'!E46</f>
        <v>0</v>
      </c>
      <c r="E16" s="10" t="s">
        <v>33</v>
      </c>
      <c r="F16" s="10"/>
      <c r="G16" s="10"/>
      <c r="H16" s="10"/>
      <c r="I16" s="10"/>
    </row>
    <row r="17" spans="1:9" ht="15">
      <c r="A17" s="10"/>
      <c r="B17" s="10"/>
      <c r="C17" s="39" t="s">
        <v>62</v>
      </c>
      <c r="D17" s="91">
        <f>'III.A) Projektové práce DÚR'!E70</f>
        <v>0</v>
      </c>
      <c r="E17" s="10" t="s">
        <v>33</v>
      </c>
      <c r="F17" s="10"/>
      <c r="G17" s="10"/>
      <c r="H17" s="10"/>
      <c r="I17" s="10"/>
    </row>
    <row r="18" spans="1:9" ht="40.5" customHeight="1">
      <c r="A18" s="10"/>
      <c r="B18" s="10"/>
      <c r="C18" s="39" t="s">
        <v>65</v>
      </c>
      <c r="D18" s="46"/>
      <c r="E18" s="10" t="s">
        <v>40</v>
      </c>
      <c r="F18" s="10"/>
      <c r="G18" s="10"/>
      <c r="H18" s="10"/>
      <c r="I18" s="10"/>
    </row>
    <row r="19" spans="1:9" ht="1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5">
      <c r="A20" s="10"/>
      <c r="B20" s="10"/>
      <c r="C20" s="24" t="s">
        <v>47</v>
      </c>
      <c r="D20" s="10"/>
      <c r="E20" s="10"/>
      <c r="F20" s="10"/>
      <c r="G20" s="10"/>
      <c r="H20" s="10"/>
      <c r="I20" s="10"/>
    </row>
    <row r="21" spans="1:9" ht="15">
      <c r="A21" s="10"/>
      <c r="B21" s="41"/>
      <c r="C21" s="40" t="s">
        <v>75</v>
      </c>
      <c r="D21" s="10"/>
      <c r="E21" s="10"/>
      <c r="F21" s="10"/>
      <c r="G21" s="10"/>
      <c r="H21" s="10"/>
      <c r="I21" s="10"/>
    </row>
    <row r="22" spans="1:9" ht="15">
      <c r="A22" s="10"/>
      <c r="B22" s="41"/>
      <c r="C22" s="40"/>
      <c r="D22" s="10"/>
      <c r="E22" s="10"/>
      <c r="F22" s="10"/>
      <c r="G22" s="10"/>
      <c r="H22" s="10"/>
      <c r="I22" s="10"/>
    </row>
    <row r="23" spans="1:9" ht="15">
      <c r="A23" s="10"/>
      <c r="B23" s="41"/>
      <c r="C23" s="40"/>
      <c r="D23" s="10"/>
      <c r="E23" s="10"/>
      <c r="F23" s="10"/>
      <c r="G23" s="10"/>
      <c r="H23" s="10"/>
      <c r="I23" s="10"/>
    </row>
    <row r="24" spans="1:9" ht="15">
      <c r="A24" s="10"/>
      <c r="B24" s="41"/>
      <c r="C24" s="40"/>
      <c r="D24" s="10"/>
      <c r="E24" s="10"/>
      <c r="F24" s="10"/>
      <c r="G24" s="10"/>
      <c r="H24" s="10"/>
      <c r="I24" s="10"/>
    </row>
    <row r="25" spans="1:9" ht="15">
      <c r="A25" s="10"/>
      <c r="B25" s="41"/>
      <c r="C25" s="40"/>
      <c r="D25" s="10"/>
      <c r="E25" s="10"/>
      <c r="F25" s="10"/>
      <c r="G25" s="10"/>
      <c r="H25" s="10"/>
      <c r="I25" s="10"/>
    </row>
    <row r="26" spans="1:9" ht="1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5">
      <c r="A27" s="10"/>
      <c r="B27" s="10"/>
      <c r="C27" s="25" t="s">
        <v>36</v>
      </c>
      <c r="D27" s="10"/>
      <c r="E27" s="10"/>
      <c r="F27" s="10"/>
      <c r="G27" s="10"/>
      <c r="H27" s="10"/>
      <c r="I27" s="10"/>
    </row>
    <row r="28" spans="1:9" ht="15">
      <c r="A28" s="10"/>
      <c r="B28" s="10"/>
      <c r="C28" s="10" t="s">
        <v>103</v>
      </c>
      <c r="D28" s="10"/>
      <c r="E28" s="10"/>
      <c r="F28" s="10"/>
      <c r="G28" s="10"/>
      <c r="H28" s="10"/>
      <c r="I28" s="10"/>
    </row>
    <row r="29" spans="1:9" ht="15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5">
      <c r="A30" s="10"/>
      <c r="B30" s="10"/>
      <c r="C30" s="184" t="s">
        <v>56</v>
      </c>
      <c r="D30" s="184"/>
      <c r="E30" s="5"/>
      <c r="F30" s="26">
        <v>12630000</v>
      </c>
      <c r="G30" s="10"/>
      <c r="H30" s="10"/>
      <c r="I30" s="10"/>
    </row>
    <row r="31" spans="1:9" ht="15">
      <c r="A31" s="10"/>
      <c r="B31" s="10"/>
      <c r="C31" s="6" t="s">
        <v>57</v>
      </c>
      <c r="D31" s="5"/>
      <c r="E31" s="5"/>
      <c r="F31" s="17">
        <f>C12+D12</f>
        <v>0</v>
      </c>
      <c r="G31" s="10"/>
      <c r="H31" s="10"/>
      <c r="I31" s="10"/>
    </row>
    <row r="32" spans="1:9" ht="15">
      <c r="A32" s="10"/>
      <c r="B32" s="10"/>
      <c r="C32" s="6" t="s">
        <v>32</v>
      </c>
      <c r="D32" s="5"/>
      <c r="E32" s="5"/>
      <c r="F32" s="18">
        <f>F31/F30</f>
        <v>0</v>
      </c>
      <c r="G32" s="10"/>
      <c r="H32" s="10"/>
      <c r="I32" s="10"/>
    </row>
    <row r="33" spans="1:9" ht="15">
      <c r="A33" s="10"/>
      <c r="B33" s="10"/>
      <c r="C33" s="6"/>
      <c r="D33" s="5"/>
      <c r="E33" s="5"/>
      <c r="F33" s="5"/>
      <c r="G33" s="10"/>
      <c r="H33" s="10"/>
      <c r="I33" s="10"/>
    </row>
    <row r="34" spans="1:9" ht="15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15">
      <c r="A35" s="10"/>
      <c r="B35" s="10"/>
      <c r="C35" s="184" t="s">
        <v>34</v>
      </c>
      <c r="D35" s="184"/>
      <c r="E35" s="5"/>
      <c r="F35" s="26">
        <v>2000000</v>
      </c>
      <c r="G35" s="10"/>
      <c r="H35" s="10"/>
      <c r="I35" s="10"/>
    </row>
    <row r="36" spans="1:9" ht="15">
      <c r="A36" s="10"/>
      <c r="B36" s="10"/>
      <c r="C36" s="6" t="s">
        <v>35</v>
      </c>
      <c r="D36" s="5"/>
      <c r="E36" s="5"/>
      <c r="F36" s="17">
        <f>E12</f>
        <v>0</v>
      </c>
      <c r="G36" s="10"/>
      <c r="H36" s="10"/>
      <c r="I36" s="10"/>
    </row>
    <row r="37" spans="1:9" ht="15">
      <c r="A37" s="10"/>
      <c r="B37" s="10"/>
      <c r="C37" s="6" t="s">
        <v>32</v>
      </c>
      <c r="D37" s="5"/>
      <c r="E37" s="5"/>
      <c r="F37" s="18">
        <f>F36/F35</f>
        <v>0</v>
      </c>
      <c r="G37" s="10"/>
      <c r="H37" s="10"/>
      <c r="I37" s="10"/>
    </row>
    <row r="38" spans="1:9" ht="15">
      <c r="A38" s="10"/>
      <c r="B38" s="10"/>
      <c r="C38" s="6"/>
      <c r="D38" s="5"/>
      <c r="E38" s="5"/>
      <c r="F38" s="10"/>
      <c r="G38" s="10"/>
      <c r="H38" s="10"/>
      <c r="I38" s="10"/>
    </row>
    <row r="39" spans="1:9" ht="15">
      <c r="A39" s="10"/>
      <c r="B39" s="10"/>
      <c r="C39" s="149" t="s">
        <v>101</v>
      </c>
      <c r="D39" s="10"/>
      <c r="E39" s="10"/>
      <c r="F39" s="26">
        <v>270000</v>
      </c>
      <c r="G39" s="48"/>
      <c r="H39" s="10"/>
      <c r="I39" s="10"/>
    </row>
    <row r="40" spans="1:9" ht="15">
      <c r="A40" s="10"/>
      <c r="B40" s="10"/>
      <c r="C40" s="6" t="s">
        <v>35</v>
      </c>
      <c r="D40" s="10"/>
      <c r="E40" s="10"/>
      <c r="F40" s="17">
        <f>'III.C) TP'!D9</f>
        <v>0</v>
      </c>
      <c r="G40" s="10"/>
      <c r="H40" s="10"/>
      <c r="I40" s="10"/>
    </row>
    <row r="41" spans="1:9" ht="15">
      <c r="A41" s="10"/>
      <c r="B41" s="10"/>
      <c r="C41" s="6" t="s">
        <v>32</v>
      </c>
      <c r="D41" s="10"/>
      <c r="E41" s="10"/>
      <c r="F41" s="18">
        <f>F40/F39</f>
        <v>0</v>
      </c>
      <c r="G41" s="10"/>
      <c r="H41" s="10"/>
      <c r="I41" s="10"/>
    </row>
    <row r="42" spans="1:9" ht="15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5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5">
      <c r="A44" s="10"/>
      <c r="B44" s="10"/>
      <c r="C44" s="184" t="s">
        <v>37</v>
      </c>
      <c r="D44" s="184"/>
      <c r="E44" s="5"/>
      <c r="F44" s="26">
        <f>F39+F35+F30</f>
        <v>14900000</v>
      </c>
      <c r="G44" s="10"/>
      <c r="H44" s="10"/>
      <c r="I44" s="10"/>
    </row>
    <row r="45" spans="1:9" ht="15">
      <c r="A45" s="10"/>
      <c r="B45" s="10"/>
      <c r="C45" s="6" t="s">
        <v>38</v>
      </c>
      <c r="D45" s="5"/>
      <c r="E45" s="5"/>
      <c r="F45" s="17">
        <f>F36+F31+F40</f>
        <v>0</v>
      </c>
      <c r="G45" s="10"/>
      <c r="H45" s="10"/>
      <c r="I45" s="10"/>
    </row>
    <row r="46" spans="1:9" ht="15">
      <c r="A46" s="10"/>
      <c r="B46" s="10"/>
      <c r="C46" s="6" t="s">
        <v>32</v>
      </c>
      <c r="D46" s="5"/>
      <c r="E46" s="5"/>
      <c r="F46" s="18">
        <f>F45/F44</f>
        <v>0</v>
      </c>
      <c r="G46" s="10"/>
      <c r="H46" s="10"/>
      <c r="I46" s="10"/>
    </row>
  </sheetData>
  <mergeCells count="6">
    <mergeCell ref="C35:D35"/>
    <mergeCell ref="C44:D44"/>
    <mergeCell ref="C2:F2"/>
    <mergeCell ref="C7:C8"/>
    <mergeCell ref="C30:D30"/>
    <mergeCell ref="A3:G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6" r:id="rId1"/>
  <rowBreaks count="1" manualBreakCount="1">
    <brk id="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6"/>
  <sheetViews>
    <sheetView zoomScale="85" zoomScaleNormal="85" zoomScaleSheetLayoutView="85" workbookViewId="0" topLeftCell="A1">
      <selection activeCell="C15" sqref="C15:D27"/>
    </sheetView>
  </sheetViews>
  <sheetFormatPr defaultColWidth="9.140625" defaultRowHeight="15"/>
  <cols>
    <col min="1" max="1" width="60.28125" style="2" customWidth="1"/>
    <col min="2" max="2" width="15.00390625" style="2" customWidth="1"/>
    <col min="3" max="3" width="12.8515625" style="56" customWidth="1"/>
    <col min="4" max="4" width="15.28125" style="56" customWidth="1"/>
    <col min="5" max="5" width="19.7109375" style="90" customWidth="1"/>
    <col min="6" max="6" width="10.8515625" style="2" customWidth="1"/>
    <col min="7" max="7" width="10.8515625" style="2" bestFit="1" customWidth="1"/>
    <col min="8" max="8" width="16.421875" style="2" customWidth="1"/>
    <col min="9" max="9" width="11.421875" style="2" bestFit="1" customWidth="1"/>
    <col min="10" max="10" width="11.00390625" style="2" customWidth="1"/>
    <col min="11" max="11" width="9.8515625" style="2" bestFit="1" customWidth="1"/>
    <col min="12" max="16384" width="9.140625" style="2" customWidth="1"/>
  </cols>
  <sheetData>
    <row r="1" spans="1:6" s="4" customFormat="1" ht="18">
      <c r="A1" s="190" t="s">
        <v>1</v>
      </c>
      <c r="B1" s="190"/>
      <c r="C1" s="190"/>
      <c r="D1" s="190"/>
      <c r="E1" s="190"/>
      <c r="F1" s="3"/>
    </row>
    <row r="2" spans="1:6" s="4" customFormat="1" ht="51" customHeight="1">
      <c r="A2" s="194" t="s">
        <v>105</v>
      </c>
      <c r="B2" s="194"/>
      <c r="C2" s="194"/>
      <c r="D2" s="194"/>
      <c r="E2" s="194"/>
      <c r="F2" s="3"/>
    </row>
    <row r="3" spans="1:6" s="4" customFormat="1" ht="29.25" customHeight="1">
      <c r="A3" s="193" t="s">
        <v>66</v>
      </c>
      <c r="B3" s="193"/>
      <c r="C3" s="193"/>
      <c r="D3" s="193"/>
      <c r="E3" s="193"/>
      <c r="F3" s="3"/>
    </row>
    <row r="4" spans="1:6" s="4" customFormat="1" ht="36" customHeight="1">
      <c r="A4" s="191" t="s">
        <v>154</v>
      </c>
      <c r="B4" s="191"/>
      <c r="C4" s="191"/>
      <c r="D4" s="191"/>
      <c r="E4" s="191"/>
      <c r="F4" s="3"/>
    </row>
    <row r="5" spans="1:6" s="4" customFormat="1" ht="15">
      <c r="A5" s="49"/>
      <c r="B5" s="49"/>
      <c r="C5" s="53"/>
      <c r="D5" s="53"/>
      <c r="E5" s="86"/>
      <c r="F5" s="3"/>
    </row>
    <row r="6" spans="1:6" s="4" customFormat="1" ht="9" customHeight="1">
      <c r="A6" s="49"/>
      <c r="B6" s="49"/>
      <c r="C6" s="53"/>
      <c r="D6" s="53"/>
      <c r="E6" s="86"/>
      <c r="F6" s="3"/>
    </row>
    <row r="7" spans="1:6" s="4" customFormat="1" ht="9" customHeight="1">
      <c r="A7" s="49"/>
      <c r="B7" s="49"/>
      <c r="C7" s="53"/>
      <c r="D7" s="53"/>
      <c r="E7" s="86"/>
      <c r="F7" s="3"/>
    </row>
    <row r="8" spans="1:6" s="4" customFormat="1" ht="9" customHeight="1">
      <c r="A8" s="49"/>
      <c r="B8" s="49"/>
      <c r="C8" s="53"/>
      <c r="D8" s="53"/>
      <c r="E8" s="86"/>
      <c r="F8" s="3"/>
    </row>
    <row r="9" spans="1:6" s="4" customFormat="1" ht="19.5" customHeight="1">
      <c r="A9" s="50" t="s">
        <v>50</v>
      </c>
      <c r="B9" s="101"/>
      <c r="C9" s="53"/>
      <c r="D9" s="53"/>
      <c r="E9" s="86"/>
      <c r="F9" s="3"/>
    </row>
    <row r="10" spans="1:6" s="4" customFormat="1" ht="9.75" customHeight="1">
      <c r="A10" s="6"/>
      <c r="B10" s="6"/>
      <c r="C10" s="54"/>
      <c r="D10" s="54"/>
      <c r="E10" s="87"/>
      <c r="F10" s="3"/>
    </row>
    <row r="11" spans="1:6" s="4" customFormat="1" ht="36" customHeight="1">
      <c r="A11" s="195" t="s">
        <v>108</v>
      </c>
      <c r="B11" s="195"/>
      <c r="C11" s="195"/>
      <c r="D11" s="195"/>
      <c r="E11" s="195"/>
      <c r="F11" s="3"/>
    </row>
    <row r="12" spans="1:6" s="4" customFormat="1" ht="33.75">
      <c r="A12" s="150" t="s">
        <v>45</v>
      </c>
      <c r="B12" s="151" t="s">
        <v>109</v>
      </c>
      <c r="C12" s="152" t="s">
        <v>3</v>
      </c>
      <c r="D12" s="151" t="s">
        <v>4</v>
      </c>
      <c r="E12" s="152" t="s">
        <v>5</v>
      </c>
      <c r="F12" s="3"/>
    </row>
    <row r="13" spans="1:6" s="4" customFormat="1" ht="15">
      <c r="A13" s="196" t="s">
        <v>44</v>
      </c>
      <c r="B13" s="197"/>
      <c r="C13" s="197"/>
      <c r="D13" s="197"/>
      <c r="E13" s="198"/>
      <c r="F13" s="3"/>
    </row>
    <row r="14" spans="1:6" s="4" customFormat="1" ht="15">
      <c r="A14" s="150" t="s">
        <v>89</v>
      </c>
      <c r="B14" s="153"/>
      <c r="C14" s="154"/>
      <c r="D14" s="154"/>
      <c r="E14" s="155">
        <f>SUM(E15:E17)</f>
        <v>0</v>
      </c>
      <c r="F14" s="3"/>
    </row>
    <row r="15" spans="1:6" s="4" customFormat="1" ht="15">
      <c r="A15" s="96" t="s">
        <v>0</v>
      </c>
      <c r="B15" s="156">
        <v>4</v>
      </c>
      <c r="C15" s="157"/>
      <c r="D15" s="158"/>
      <c r="E15" s="97">
        <f>C15*D15</f>
        <v>0</v>
      </c>
      <c r="F15" s="3"/>
    </row>
    <row r="16" spans="1:6" s="4" customFormat="1" ht="15">
      <c r="A16" s="96" t="s">
        <v>110</v>
      </c>
      <c r="B16" s="156">
        <v>6</v>
      </c>
      <c r="C16" s="157"/>
      <c r="D16" s="158"/>
      <c r="E16" s="97">
        <f aca="true" t="shared" si="0" ref="E16:E17">C16*D16</f>
        <v>0</v>
      </c>
      <c r="F16" s="3"/>
    </row>
    <row r="17" spans="1:6" s="4" customFormat="1" ht="15">
      <c r="A17" s="96" t="s">
        <v>111</v>
      </c>
      <c r="B17" s="156">
        <v>4</v>
      </c>
      <c r="C17" s="157"/>
      <c r="D17" s="158"/>
      <c r="E17" s="97">
        <f t="shared" si="0"/>
        <v>0</v>
      </c>
      <c r="F17" s="3"/>
    </row>
    <row r="18" spans="1:6" s="4" customFormat="1" ht="15">
      <c r="A18" s="150" t="s">
        <v>90</v>
      </c>
      <c r="B18" s="153"/>
      <c r="C18" s="154"/>
      <c r="D18" s="154"/>
      <c r="E18" s="155">
        <f>SUM(E19:E27)</f>
        <v>0</v>
      </c>
      <c r="F18" s="3"/>
    </row>
    <row r="19" spans="1:6" s="52" customFormat="1" ht="15">
      <c r="A19" s="96" t="s">
        <v>112</v>
      </c>
      <c r="B19" s="156">
        <v>12</v>
      </c>
      <c r="C19" s="157"/>
      <c r="D19" s="158"/>
      <c r="E19" s="97">
        <f>C19*D19</f>
        <v>0</v>
      </c>
      <c r="F19" s="51"/>
    </row>
    <row r="20" spans="1:6" s="52" customFormat="1" ht="15">
      <c r="A20" s="96" t="s">
        <v>91</v>
      </c>
      <c r="B20" s="156">
        <v>20</v>
      </c>
      <c r="C20" s="157"/>
      <c r="D20" s="158"/>
      <c r="E20" s="97">
        <f>C20*D20</f>
        <v>0</v>
      </c>
      <c r="F20" s="51"/>
    </row>
    <row r="21" spans="1:6" s="52" customFormat="1" ht="15">
      <c r="A21" s="96" t="s">
        <v>92</v>
      </c>
      <c r="B21" s="156">
        <v>32</v>
      </c>
      <c r="C21" s="157"/>
      <c r="D21" s="158"/>
      <c r="E21" s="97">
        <f>C21*D21</f>
        <v>0</v>
      </c>
      <c r="F21" s="51"/>
    </row>
    <row r="22" spans="1:6" s="52" customFormat="1" ht="22.5">
      <c r="A22" s="96" t="s">
        <v>113</v>
      </c>
      <c r="B22" s="156">
        <v>30</v>
      </c>
      <c r="C22" s="157"/>
      <c r="D22" s="158"/>
      <c r="E22" s="97">
        <f aca="true" t="shared" si="1" ref="E22:E27">C22*D22</f>
        <v>0</v>
      </c>
      <c r="F22" s="51"/>
    </row>
    <row r="23" spans="1:6" s="52" customFormat="1" ht="15">
      <c r="A23" s="96" t="s">
        <v>93</v>
      </c>
      <c r="B23" s="156">
        <v>48</v>
      </c>
      <c r="C23" s="157"/>
      <c r="D23" s="158"/>
      <c r="E23" s="97">
        <f t="shared" si="1"/>
        <v>0</v>
      </c>
      <c r="F23" s="51"/>
    </row>
    <row r="24" spans="1:6" s="52" customFormat="1" ht="15">
      <c r="A24" s="96" t="s">
        <v>94</v>
      </c>
      <c r="B24" s="156">
        <v>180</v>
      </c>
      <c r="C24" s="157"/>
      <c r="D24" s="158"/>
      <c r="E24" s="97">
        <f t="shared" si="1"/>
        <v>0</v>
      </c>
      <c r="F24" s="51"/>
    </row>
    <row r="25" spans="1:6" s="52" customFormat="1" ht="15">
      <c r="A25" s="96" t="s">
        <v>95</v>
      </c>
      <c r="B25" s="156">
        <v>16</v>
      </c>
      <c r="C25" s="157"/>
      <c r="D25" s="158"/>
      <c r="E25" s="97">
        <f t="shared" si="1"/>
        <v>0</v>
      </c>
      <c r="F25" s="51"/>
    </row>
    <row r="26" spans="1:6" s="52" customFormat="1" ht="15">
      <c r="A26" s="96" t="s">
        <v>96</v>
      </c>
      <c r="B26" s="156">
        <v>21</v>
      </c>
      <c r="C26" s="157"/>
      <c r="D26" s="158"/>
      <c r="E26" s="97">
        <f t="shared" si="1"/>
        <v>0</v>
      </c>
      <c r="F26" s="51"/>
    </row>
    <row r="27" spans="1:6" s="52" customFormat="1" ht="15">
      <c r="A27" s="96" t="s">
        <v>114</v>
      </c>
      <c r="B27" s="156">
        <v>150</v>
      </c>
      <c r="C27" s="157"/>
      <c r="D27" s="158"/>
      <c r="E27" s="97">
        <f t="shared" si="1"/>
        <v>0</v>
      </c>
      <c r="F27" s="51"/>
    </row>
    <row r="28" spans="1:6" s="52" customFormat="1" ht="15">
      <c r="A28" s="150" t="s">
        <v>97</v>
      </c>
      <c r="B28" s="153"/>
      <c r="C28" s="154"/>
      <c r="D28" s="154"/>
      <c r="E28" s="155">
        <f>SUM(E29:E32)</f>
        <v>0</v>
      </c>
      <c r="F28" s="51"/>
    </row>
    <row r="29" spans="1:6" s="52" customFormat="1" ht="15">
      <c r="A29" s="96" t="s">
        <v>98</v>
      </c>
      <c r="B29" s="156">
        <v>48</v>
      </c>
      <c r="C29" s="157"/>
      <c r="D29" s="158"/>
      <c r="E29" s="97">
        <f>C29*D29</f>
        <v>0</v>
      </c>
      <c r="F29" s="51"/>
    </row>
    <row r="30" spans="1:6" s="52" customFormat="1" ht="15">
      <c r="A30" s="96" t="s">
        <v>115</v>
      </c>
      <c r="B30" s="156">
        <v>80</v>
      </c>
      <c r="C30" s="157"/>
      <c r="D30" s="158"/>
      <c r="E30" s="97">
        <f>C30*D30</f>
        <v>0</v>
      </c>
      <c r="F30" s="51"/>
    </row>
    <row r="31" spans="1:6" s="52" customFormat="1" ht="15">
      <c r="A31" s="96" t="s">
        <v>99</v>
      </c>
      <c r="B31" s="156">
        <v>150</v>
      </c>
      <c r="C31" s="157"/>
      <c r="D31" s="158"/>
      <c r="E31" s="97">
        <f aca="true" t="shared" si="2" ref="E31:E32">C31*D31</f>
        <v>0</v>
      </c>
      <c r="F31" s="51"/>
    </row>
    <row r="32" spans="1:6" s="52" customFormat="1" ht="15">
      <c r="A32" s="96" t="s">
        <v>116</v>
      </c>
      <c r="B32" s="159">
        <v>60</v>
      </c>
      <c r="C32" s="157"/>
      <c r="D32" s="158"/>
      <c r="E32" s="97">
        <f t="shared" si="2"/>
        <v>0</v>
      </c>
      <c r="F32" s="51"/>
    </row>
    <row r="33" spans="1:6" s="52" customFormat="1" ht="15">
      <c r="A33" s="150" t="s">
        <v>48</v>
      </c>
      <c r="B33" s="153"/>
      <c r="C33" s="154"/>
      <c r="D33" s="154"/>
      <c r="E33" s="155">
        <f>E34+E44</f>
        <v>0</v>
      </c>
      <c r="F33" s="51"/>
    </row>
    <row r="34" spans="1:6" s="4" customFormat="1" ht="15">
      <c r="A34" s="160" t="s">
        <v>117</v>
      </c>
      <c r="B34" s="156"/>
      <c r="C34" s="96"/>
      <c r="D34" s="96"/>
      <c r="E34" s="161">
        <f>SUM(E35:E43)</f>
        <v>0</v>
      </c>
      <c r="F34" s="3"/>
    </row>
    <row r="35" spans="1:6" s="4" customFormat="1" ht="15" customHeight="1">
      <c r="A35" s="162" t="s">
        <v>118</v>
      </c>
      <c r="B35" s="156">
        <v>2700</v>
      </c>
      <c r="C35" s="157"/>
      <c r="D35" s="158"/>
      <c r="E35" s="97">
        <f>C35*D35</f>
        <v>0</v>
      </c>
      <c r="F35" s="3"/>
    </row>
    <row r="36" spans="1:6" s="4" customFormat="1" ht="27.75" customHeight="1">
      <c r="A36" s="96" t="s">
        <v>119</v>
      </c>
      <c r="B36" s="156">
        <v>1900</v>
      </c>
      <c r="C36" s="157"/>
      <c r="D36" s="158"/>
      <c r="E36" s="97">
        <f>C36*D36</f>
        <v>0</v>
      </c>
      <c r="F36" s="3"/>
    </row>
    <row r="37" spans="1:6" s="4" customFormat="1" ht="15">
      <c r="A37" s="96" t="s">
        <v>120</v>
      </c>
      <c r="B37" s="159">
        <v>950</v>
      </c>
      <c r="C37" s="157"/>
      <c r="D37" s="158"/>
      <c r="E37" s="97">
        <f>C37*D37</f>
        <v>0</v>
      </c>
      <c r="F37" s="3"/>
    </row>
    <row r="38" spans="1:6" s="4" customFormat="1" ht="15">
      <c r="A38" s="96" t="s">
        <v>121</v>
      </c>
      <c r="B38" s="156">
        <v>120</v>
      </c>
      <c r="C38" s="157"/>
      <c r="D38" s="158"/>
      <c r="E38" s="97">
        <f aca="true" t="shared" si="3" ref="E38:E43">C38*D38</f>
        <v>0</v>
      </c>
      <c r="F38" s="3"/>
    </row>
    <row r="39" spans="1:6" s="4" customFormat="1" ht="15">
      <c r="A39" s="96" t="s">
        <v>122</v>
      </c>
      <c r="B39" s="159"/>
      <c r="C39" s="188" t="s">
        <v>77</v>
      </c>
      <c r="D39" s="189"/>
      <c r="E39" s="97"/>
      <c r="F39" s="3"/>
    </row>
    <row r="40" spans="1:6" s="4" customFormat="1" ht="15">
      <c r="A40" s="96" t="s">
        <v>123</v>
      </c>
      <c r="B40" s="156">
        <v>100</v>
      </c>
      <c r="C40" s="157"/>
      <c r="D40" s="158"/>
      <c r="E40" s="97">
        <f t="shared" si="3"/>
        <v>0</v>
      </c>
      <c r="F40" s="3"/>
    </row>
    <row r="41" spans="1:6" s="4" customFormat="1" ht="15">
      <c r="A41" s="96" t="s">
        <v>124</v>
      </c>
      <c r="B41" s="156"/>
      <c r="C41" s="188" t="s">
        <v>77</v>
      </c>
      <c r="D41" s="189"/>
      <c r="E41" s="97"/>
      <c r="F41" s="3"/>
    </row>
    <row r="42" spans="1:6" s="4" customFormat="1" ht="15">
      <c r="A42" s="96" t="s">
        <v>125</v>
      </c>
      <c r="B42" s="156">
        <v>50</v>
      </c>
      <c r="C42" s="157"/>
      <c r="D42" s="158"/>
      <c r="E42" s="97">
        <f t="shared" si="3"/>
        <v>0</v>
      </c>
      <c r="F42" s="3"/>
    </row>
    <row r="43" spans="1:6" s="4" customFormat="1" ht="15">
      <c r="A43" s="96" t="s">
        <v>126</v>
      </c>
      <c r="B43" s="159">
        <v>200</v>
      </c>
      <c r="C43" s="157"/>
      <c r="D43" s="158"/>
      <c r="E43" s="97">
        <f t="shared" si="3"/>
        <v>0</v>
      </c>
      <c r="F43" s="3"/>
    </row>
    <row r="44" spans="1:6" s="4" customFormat="1" ht="15">
      <c r="A44" s="160" t="s">
        <v>127</v>
      </c>
      <c r="B44" s="156"/>
      <c r="C44" s="188" t="s">
        <v>77</v>
      </c>
      <c r="D44" s="189"/>
      <c r="E44" s="97"/>
      <c r="F44" s="3"/>
    </row>
    <row r="45" spans="1:6" s="4" customFormat="1" ht="15">
      <c r="A45" s="163" t="s">
        <v>128</v>
      </c>
      <c r="B45" s="164">
        <v>280</v>
      </c>
      <c r="C45" s="152">
        <v>100</v>
      </c>
      <c r="D45" s="152">
        <v>900</v>
      </c>
      <c r="E45" s="155">
        <f>D45*C45</f>
        <v>90000</v>
      </c>
      <c r="F45" s="3"/>
    </row>
    <row r="46" spans="1:6" s="4" customFormat="1" ht="15">
      <c r="A46" s="163" t="s">
        <v>129</v>
      </c>
      <c r="B46" s="164"/>
      <c r="C46" s="154"/>
      <c r="D46" s="154"/>
      <c r="E46" s="155">
        <f>E47+E60+E61+E62+E63+E64+E65+E66+E67+E68+E69</f>
        <v>0</v>
      </c>
      <c r="F46" s="3"/>
    </row>
    <row r="47" spans="1:6" s="4" customFormat="1" ht="15">
      <c r="A47" s="165" t="s">
        <v>130</v>
      </c>
      <c r="B47" s="159"/>
      <c r="C47" s="166"/>
      <c r="D47" s="167"/>
      <c r="E47" s="168">
        <f>SUM(E48:E59)</f>
        <v>0</v>
      </c>
      <c r="F47" s="3"/>
    </row>
    <row r="48" spans="1:6" s="4" customFormat="1" ht="15">
      <c r="A48" s="169" t="s">
        <v>131</v>
      </c>
      <c r="B48" s="170"/>
      <c r="C48" s="188" t="s">
        <v>77</v>
      </c>
      <c r="D48" s="189"/>
      <c r="E48" s="173"/>
      <c r="F48" s="3"/>
    </row>
    <row r="49" spans="1:6" s="4" customFormat="1" ht="15">
      <c r="A49" s="169" t="s">
        <v>132</v>
      </c>
      <c r="B49" s="170"/>
      <c r="C49" s="188" t="s">
        <v>77</v>
      </c>
      <c r="D49" s="189"/>
      <c r="E49" s="173"/>
      <c r="F49" s="3"/>
    </row>
    <row r="50" spans="1:6" s="4" customFormat="1" ht="15">
      <c r="A50" s="169" t="s">
        <v>133</v>
      </c>
      <c r="B50" s="170">
        <v>650</v>
      </c>
      <c r="C50" s="171"/>
      <c r="D50" s="172"/>
      <c r="E50" s="173">
        <f>D50*C50</f>
        <v>0</v>
      </c>
      <c r="F50" s="3"/>
    </row>
    <row r="51" spans="1:6" s="4" customFormat="1" ht="15">
      <c r="A51" s="169" t="s">
        <v>134</v>
      </c>
      <c r="B51" s="174"/>
      <c r="C51" s="188" t="s">
        <v>77</v>
      </c>
      <c r="D51" s="189"/>
      <c r="E51" s="173"/>
      <c r="F51" s="3"/>
    </row>
    <row r="52" spans="1:6" s="4" customFormat="1" ht="15">
      <c r="A52" s="169" t="s">
        <v>135</v>
      </c>
      <c r="B52" s="170">
        <v>325</v>
      </c>
      <c r="C52" s="171"/>
      <c r="D52" s="172"/>
      <c r="E52" s="173">
        <f>D52*C52</f>
        <v>0</v>
      </c>
      <c r="F52" s="3"/>
    </row>
    <row r="53" spans="1:6" s="4" customFormat="1" ht="15">
      <c r="A53" s="169" t="s">
        <v>136</v>
      </c>
      <c r="B53" s="174">
        <v>350</v>
      </c>
      <c r="C53" s="171"/>
      <c r="D53" s="172"/>
      <c r="E53" s="173">
        <f>D53*C53</f>
        <v>0</v>
      </c>
      <c r="F53" s="3"/>
    </row>
    <row r="54" spans="1:6" s="4" customFormat="1" ht="34.5">
      <c r="A54" s="169" t="s">
        <v>137</v>
      </c>
      <c r="B54" s="170">
        <v>320</v>
      </c>
      <c r="C54" s="171"/>
      <c r="D54" s="172"/>
      <c r="E54" s="173">
        <f aca="true" t="shared" si="4" ref="E54:E69">D54*C54</f>
        <v>0</v>
      </c>
      <c r="F54" s="3"/>
    </row>
    <row r="55" spans="1:6" s="4" customFormat="1" ht="57">
      <c r="A55" s="169" t="s">
        <v>138</v>
      </c>
      <c r="B55" s="170">
        <v>400</v>
      </c>
      <c r="C55" s="171"/>
      <c r="D55" s="172"/>
      <c r="E55" s="173">
        <f t="shared" si="4"/>
        <v>0</v>
      </c>
      <c r="F55" s="3"/>
    </row>
    <row r="56" spans="1:6" s="4" customFormat="1" ht="57">
      <c r="A56" s="169" t="s">
        <v>139</v>
      </c>
      <c r="B56" s="174">
        <v>590</v>
      </c>
      <c r="C56" s="171"/>
      <c r="D56" s="172"/>
      <c r="E56" s="173">
        <f aca="true" t="shared" si="5" ref="E56">D56*C56</f>
        <v>0</v>
      </c>
      <c r="F56" s="3"/>
    </row>
    <row r="57" spans="1:6" s="4" customFormat="1" ht="15">
      <c r="A57" s="169" t="s">
        <v>140</v>
      </c>
      <c r="B57" s="174"/>
      <c r="C57" s="188" t="s">
        <v>77</v>
      </c>
      <c r="D57" s="189"/>
      <c r="E57" s="173"/>
      <c r="F57" s="3"/>
    </row>
    <row r="58" spans="1:6" s="4" customFormat="1" ht="15">
      <c r="A58" s="169" t="s">
        <v>141</v>
      </c>
      <c r="B58" s="170"/>
      <c r="C58" s="188" t="s">
        <v>77</v>
      </c>
      <c r="D58" s="189"/>
      <c r="E58" s="173"/>
      <c r="F58" s="3"/>
    </row>
    <row r="59" spans="1:6" s="4" customFormat="1" ht="23.25">
      <c r="A59" s="181" t="s">
        <v>152</v>
      </c>
      <c r="B59" s="156">
        <v>500</v>
      </c>
      <c r="C59" s="171"/>
      <c r="D59" s="172"/>
      <c r="E59" s="173">
        <f aca="true" t="shared" si="6" ref="E59">D59*C59</f>
        <v>0</v>
      </c>
      <c r="F59" s="3"/>
    </row>
    <row r="60" spans="1:6" s="4" customFormat="1" ht="15">
      <c r="A60" s="96" t="s">
        <v>142</v>
      </c>
      <c r="B60" s="156"/>
      <c r="C60" s="188" t="s">
        <v>77</v>
      </c>
      <c r="D60" s="189"/>
      <c r="E60" s="173"/>
      <c r="F60" s="3"/>
    </row>
    <row r="61" spans="1:6" s="4" customFormat="1" ht="15">
      <c r="A61" s="96" t="s">
        <v>143</v>
      </c>
      <c r="B61" s="156">
        <v>425</v>
      </c>
      <c r="C61" s="157"/>
      <c r="D61" s="158"/>
      <c r="E61" s="161">
        <f aca="true" t="shared" si="7" ref="E61:E65">D61*C61</f>
        <v>0</v>
      </c>
      <c r="F61" s="3"/>
    </row>
    <row r="62" spans="1:6" s="4" customFormat="1" ht="15">
      <c r="A62" s="96" t="s">
        <v>144</v>
      </c>
      <c r="B62" s="156">
        <v>400</v>
      </c>
      <c r="C62" s="157"/>
      <c r="D62" s="158"/>
      <c r="E62" s="161">
        <f t="shared" si="7"/>
        <v>0</v>
      </c>
      <c r="F62" s="3"/>
    </row>
    <row r="63" spans="1:6" s="4" customFormat="1" ht="15">
      <c r="A63" s="96" t="s">
        <v>145</v>
      </c>
      <c r="B63" s="156">
        <v>400</v>
      </c>
      <c r="C63" s="157"/>
      <c r="D63" s="158"/>
      <c r="E63" s="161">
        <f t="shared" si="7"/>
        <v>0</v>
      </c>
      <c r="F63" s="3"/>
    </row>
    <row r="64" spans="1:6" s="4" customFormat="1" ht="15">
      <c r="A64" s="96" t="s">
        <v>146</v>
      </c>
      <c r="B64" s="156">
        <v>580</v>
      </c>
      <c r="C64" s="157"/>
      <c r="D64" s="158"/>
      <c r="E64" s="161">
        <f t="shared" si="7"/>
        <v>0</v>
      </c>
      <c r="F64" s="3"/>
    </row>
    <row r="65" spans="1:6" s="4" customFormat="1" ht="15">
      <c r="A65" s="96" t="s">
        <v>147</v>
      </c>
      <c r="B65" s="174">
        <v>300</v>
      </c>
      <c r="C65" s="157"/>
      <c r="D65" s="158"/>
      <c r="E65" s="161">
        <f t="shared" si="7"/>
        <v>0</v>
      </c>
      <c r="F65" s="3"/>
    </row>
    <row r="66" spans="1:6" s="4" customFormat="1" ht="15">
      <c r="A66" s="96" t="s">
        <v>148</v>
      </c>
      <c r="B66" s="156">
        <v>280</v>
      </c>
      <c r="C66" s="157"/>
      <c r="D66" s="158"/>
      <c r="E66" s="161">
        <f t="shared" si="4"/>
        <v>0</v>
      </c>
      <c r="F66" s="3"/>
    </row>
    <row r="67" spans="1:6" s="4" customFormat="1" ht="15">
      <c r="A67" s="96" t="s">
        <v>149</v>
      </c>
      <c r="B67" s="156">
        <v>180</v>
      </c>
      <c r="C67" s="157"/>
      <c r="D67" s="158"/>
      <c r="E67" s="161">
        <f t="shared" si="4"/>
        <v>0</v>
      </c>
      <c r="F67" s="3"/>
    </row>
    <row r="68" spans="1:6" s="4" customFormat="1" ht="15">
      <c r="A68" s="96" t="s">
        <v>150</v>
      </c>
      <c r="B68" s="123">
        <v>390</v>
      </c>
      <c r="C68" s="157"/>
      <c r="D68" s="158"/>
      <c r="E68" s="161">
        <f t="shared" si="4"/>
        <v>0</v>
      </c>
      <c r="F68" s="3"/>
    </row>
    <row r="69" spans="1:6" s="4" customFormat="1" ht="23.25">
      <c r="A69" s="96" t="s">
        <v>153</v>
      </c>
      <c r="B69" s="123">
        <v>800</v>
      </c>
      <c r="C69" s="157"/>
      <c r="D69" s="158"/>
      <c r="E69" s="161">
        <f t="shared" si="4"/>
        <v>0</v>
      </c>
      <c r="F69" s="3"/>
    </row>
    <row r="70" spans="1:6" s="4" customFormat="1" ht="15.75" thickBot="1">
      <c r="A70" s="163" t="s">
        <v>151</v>
      </c>
      <c r="B70" s="151">
        <v>150000</v>
      </c>
      <c r="C70" s="154" t="s">
        <v>2</v>
      </c>
      <c r="D70" s="154" t="s">
        <v>2</v>
      </c>
      <c r="E70" s="175"/>
      <c r="F70" s="3"/>
    </row>
    <row r="71" spans="1:6" s="4" customFormat="1" ht="24.75" customHeight="1" thickBot="1">
      <c r="A71" s="176" t="s">
        <v>51</v>
      </c>
      <c r="B71" s="177"/>
      <c r="C71" s="178"/>
      <c r="D71" s="179"/>
      <c r="E71" s="180">
        <f>E70+E46+E45+E33+E28+E18+E14</f>
        <v>90000</v>
      </c>
      <c r="F71" s="3"/>
    </row>
    <row r="72" spans="1:6" s="4" customFormat="1" ht="15">
      <c r="A72" s="7"/>
      <c r="B72" s="7"/>
      <c r="C72" s="55"/>
      <c r="D72" s="55"/>
      <c r="E72" s="88"/>
      <c r="F72" s="3"/>
    </row>
    <row r="73" spans="3:5" ht="15" customHeight="1">
      <c r="C73" s="2"/>
      <c r="D73" s="2"/>
      <c r="E73" s="89"/>
    </row>
    <row r="74" spans="1:5" ht="47.25" customHeight="1">
      <c r="A74" s="192" t="s">
        <v>100</v>
      </c>
      <c r="B74" s="192"/>
      <c r="C74" s="192"/>
      <c r="D74" s="192"/>
      <c r="E74" s="192"/>
    </row>
    <row r="75" ht="30" customHeight="1"/>
    <row r="76" ht="15">
      <c r="H76" s="8" t="s">
        <v>7</v>
      </c>
    </row>
    <row r="82" spans="1:2" ht="15.75">
      <c r="A82" s="9"/>
      <c r="B82" s="9"/>
    </row>
    <row r="85" ht="15.75">
      <c r="C85" s="57"/>
    </row>
    <row r="86" ht="15.75">
      <c r="C86" s="57"/>
    </row>
  </sheetData>
  <sheetProtection selectLockedCells="1" selectUnlockedCells="1"/>
  <mergeCells count="16">
    <mergeCell ref="C60:D60"/>
    <mergeCell ref="A1:E1"/>
    <mergeCell ref="A4:E4"/>
    <mergeCell ref="A74:E74"/>
    <mergeCell ref="A3:E3"/>
    <mergeCell ref="A2:E2"/>
    <mergeCell ref="C49:D49"/>
    <mergeCell ref="A11:E11"/>
    <mergeCell ref="A13:E13"/>
    <mergeCell ref="C41:D41"/>
    <mergeCell ref="C51:D51"/>
    <mergeCell ref="C39:D39"/>
    <mergeCell ref="C44:D44"/>
    <mergeCell ref="C57:D57"/>
    <mergeCell ref="C58:D58"/>
    <mergeCell ref="C48:D48"/>
  </mergeCells>
  <printOptions horizontalCentered="1"/>
  <pageMargins left="0.4330708661417323" right="0.2362204724409449" top="0.35433070866141736" bottom="0.35433070866141736" header="0.31496062992125984" footer="0.31496062992125984"/>
  <pageSetup fitToHeight="50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"/>
  <sheetViews>
    <sheetView view="pageBreakPreview" zoomScale="70" zoomScaleSheetLayoutView="70" workbookViewId="0" topLeftCell="A13">
      <selection activeCell="C26" sqref="C26:D26"/>
    </sheetView>
  </sheetViews>
  <sheetFormatPr defaultColWidth="11.57421875" defaultRowHeight="15"/>
  <cols>
    <col min="1" max="1" width="57.8515625" style="12" customWidth="1"/>
    <col min="2" max="2" width="12.7109375" style="12" customWidth="1"/>
    <col min="3" max="3" width="12.00390625" style="119" customWidth="1"/>
    <col min="4" max="4" width="11.57421875" style="119" customWidth="1"/>
    <col min="5" max="5" width="15.7109375" style="122" customWidth="1"/>
    <col min="6" max="16384" width="11.57421875" style="12" customWidth="1"/>
  </cols>
  <sheetData>
    <row r="1" spans="1:5" s="1" customFormat="1" ht="27.75" customHeight="1">
      <c r="A1" s="199" t="s">
        <v>1</v>
      </c>
      <c r="B1" s="199"/>
      <c r="C1" s="199"/>
      <c r="D1" s="199"/>
      <c r="E1" s="199"/>
    </row>
    <row r="2" spans="1:5" ht="48" customHeight="1">
      <c r="A2" s="200" t="s">
        <v>105</v>
      </c>
      <c r="B2" s="200"/>
      <c r="C2" s="200"/>
      <c r="D2" s="200"/>
      <c r="E2" s="200"/>
    </row>
    <row r="3" spans="1:5" ht="18">
      <c r="A3" s="37" t="s">
        <v>68</v>
      </c>
      <c r="B3" s="37"/>
      <c r="C3" s="114"/>
      <c r="D3" s="115"/>
      <c r="E3" s="13"/>
    </row>
    <row r="4" spans="1:5" ht="18">
      <c r="A4" s="37"/>
      <c r="B4" s="37"/>
      <c r="C4" s="114"/>
      <c r="D4" s="115"/>
      <c r="E4" s="13"/>
    </row>
    <row r="5" spans="1:5" ht="24" customHeight="1">
      <c r="A5" s="201" t="s">
        <v>41</v>
      </c>
      <c r="B5" s="201"/>
      <c r="C5" s="201"/>
      <c r="D5" s="201"/>
      <c r="E5" s="201"/>
    </row>
    <row r="6" spans="1:5" ht="15">
      <c r="A6" s="16"/>
      <c r="B6" s="16"/>
      <c r="C6" s="114"/>
      <c r="D6" s="115"/>
      <c r="E6" s="13"/>
    </row>
    <row r="7" spans="1:5" ht="26.25" customHeight="1">
      <c r="A7" s="202" t="s">
        <v>31</v>
      </c>
      <c r="B7" s="202" t="s">
        <v>76</v>
      </c>
      <c r="C7" s="109" t="s">
        <v>14</v>
      </c>
      <c r="D7" s="109" t="s">
        <v>15</v>
      </c>
      <c r="E7" s="78" t="s">
        <v>6</v>
      </c>
    </row>
    <row r="8" spans="1:5" ht="19.5" customHeight="1">
      <c r="A8" s="203"/>
      <c r="B8" s="203"/>
      <c r="C8" s="110" t="s">
        <v>16</v>
      </c>
      <c r="D8" s="110" t="s">
        <v>17</v>
      </c>
      <c r="E8" s="79" t="s">
        <v>13</v>
      </c>
    </row>
    <row r="9" spans="1:5" ht="17.25" customHeight="1">
      <c r="A9" s="82" t="s">
        <v>18</v>
      </c>
      <c r="B9" s="82"/>
      <c r="C9" s="110"/>
      <c r="D9" s="110"/>
      <c r="E9" s="85"/>
    </row>
    <row r="10" spans="1:5" ht="17.25" customHeight="1">
      <c r="A10" s="63" t="s">
        <v>73</v>
      </c>
      <c r="B10" s="102">
        <v>30</v>
      </c>
      <c r="C10" s="112"/>
      <c r="D10" s="112"/>
      <c r="E10" s="100">
        <f>C10*D10</f>
        <v>0</v>
      </c>
    </row>
    <row r="11" spans="1:5" ht="15">
      <c r="A11" s="62" t="s">
        <v>49</v>
      </c>
      <c r="B11" s="103">
        <v>12</v>
      </c>
      <c r="C11" s="112"/>
      <c r="D11" s="112"/>
      <c r="E11" s="100">
        <f>C11*D11</f>
        <v>0</v>
      </c>
    </row>
    <row r="12" spans="1:5" ht="76.5">
      <c r="A12" s="63" t="s">
        <v>155</v>
      </c>
      <c r="B12" s="102">
        <v>600</v>
      </c>
      <c r="C12" s="112"/>
      <c r="D12" s="112"/>
      <c r="E12" s="60">
        <f>C12*D12</f>
        <v>0</v>
      </c>
    </row>
    <row r="13" spans="1:5" ht="27" customHeight="1">
      <c r="A13" s="64" t="s">
        <v>19</v>
      </c>
      <c r="B13" s="104"/>
      <c r="C13" s="125"/>
      <c r="D13" s="111"/>
      <c r="E13" s="61">
        <f>SUM(E10:E12)</f>
        <v>0</v>
      </c>
    </row>
    <row r="14" spans="1:5" ht="15">
      <c r="A14" s="80"/>
      <c r="B14" s="106"/>
      <c r="C14" s="126"/>
      <c r="D14" s="116"/>
      <c r="E14" s="81"/>
    </row>
    <row r="15" spans="1:5" ht="38.25">
      <c r="A15" s="82" t="s">
        <v>20</v>
      </c>
      <c r="B15" s="105" t="s">
        <v>21</v>
      </c>
      <c r="C15" s="127" t="s">
        <v>21</v>
      </c>
      <c r="D15" s="109" t="s">
        <v>22</v>
      </c>
      <c r="E15" s="78" t="s">
        <v>23</v>
      </c>
    </row>
    <row r="16" spans="1:5" ht="51">
      <c r="A16" s="58" t="s">
        <v>72</v>
      </c>
      <c r="B16" s="107">
        <v>760</v>
      </c>
      <c r="C16" s="124"/>
      <c r="D16" s="112"/>
      <c r="E16" s="120">
        <f>C16*D16</f>
        <v>0</v>
      </c>
    </row>
    <row r="17" spans="1:5" ht="25.5">
      <c r="A17" s="58" t="s">
        <v>71</v>
      </c>
      <c r="B17" s="107">
        <v>150</v>
      </c>
      <c r="C17" s="124"/>
      <c r="D17" s="112"/>
      <c r="E17" s="120">
        <f>C17*D17</f>
        <v>0</v>
      </c>
    </row>
    <row r="18" spans="1:5" ht="25.5">
      <c r="A18" s="58" t="s">
        <v>70</v>
      </c>
      <c r="B18" s="107">
        <v>550</v>
      </c>
      <c r="C18" s="124"/>
      <c r="D18" s="112"/>
      <c r="E18" s="120">
        <f>C18*D18</f>
        <v>0</v>
      </c>
    </row>
    <row r="19" spans="1:5" ht="27.75" customHeight="1">
      <c r="A19" s="64" t="s">
        <v>24</v>
      </c>
      <c r="B19" s="104"/>
      <c r="C19" s="125"/>
      <c r="D19" s="111"/>
      <c r="E19" s="61">
        <f>SUM(E16:E18)</f>
        <v>0</v>
      </c>
    </row>
    <row r="20" spans="1:5" ht="19.5" customHeight="1">
      <c r="A20" s="83"/>
      <c r="B20" s="108"/>
      <c r="C20" s="128"/>
      <c r="D20" s="117"/>
      <c r="E20" s="84"/>
    </row>
    <row r="21" spans="1:5" ht="38.25">
      <c r="A21" s="82" t="s">
        <v>25</v>
      </c>
      <c r="B21" s="105" t="s">
        <v>21</v>
      </c>
      <c r="C21" s="129" t="s">
        <v>21</v>
      </c>
      <c r="D21" s="110" t="s">
        <v>22</v>
      </c>
      <c r="E21" s="79" t="s">
        <v>23</v>
      </c>
    </row>
    <row r="22" spans="1:5" ht="102">
      <c r="A22" s="59" t="s">
        <v>69</v>
      </c>
      <c r="B22" s="103">
        <v>250</v>
      </c>
      <c r="C22" s="124"/>
      <c r="D22" s="112"/>
      <c r="E22" s="60">
        <f>C22*D22</f>
        <v>0</v>
      </c>
    </row>
    <row r="23" spans="1:5" ht="30" customHeight="1">
      <c r="A23" s="64" t="s">
        <v>26</v>
      </c>
      <c r="B23" s="104"/>
      <c r="C23" s="125"/>
      <c r="D23" s="111"/>
      <c r="E23" s="61">
        <f>SUM(E22)</f>
        <v>0</v>
      </c>
    </row>
    <row r="24" spans="1:5" ht="15">
      <c r="A24" s="83"/>
      <c r="B24" s="108"/>
      <c r="C24" s="128"/>
      <c r="D24" s="117"/>
      <c r="E24" s="84"/>
    </row>
    <row r="25" spans="1:5" ht="38.25">
      <c r="A25" s="82" t="s">
        <v>27</v>
      </c>
      <c r="B25" s="105" t="s">
        <v>21</v>
      </c>
      <c r="C25" s="129" t="s">
        <v>21</v>
      </c>
      <c r="D25" s="110" t="s">
        <v>22</v>
      </c>
      <c r="E25" s="79" t="s">
        <v>23</v>
      </c>
    </row>
    <row r="26" spans="1:5" ht="66.75" customHeight="1">
      <c r="A26" s="59" t="s">
        <v>28</v>
      </c>
      <c r="B26" s="103">
        <v>150</v>
      </c>
      <c r="C26" s="124"/>
      <c r="D26" s="112"/>
      <c r="E26" s="60">
        <f>C26*D26</f>
        <v>0</v>
      </c>
    </row>
    <row r="27" spans="1:5" ht="28.35" customHeight="1">
      <c r="A27" s="64" t="s">
        <v>29</v>
      </c>
      <c r="B27" s="64"/>
      <c r="C27" s="111"/>
      <c r="D27" s="111"/>
      <c r="E27" s="61">
        <f>SUM(E26:E26)</f>
        <v>0</v>
      </c>
    </row>
    <row r="28" spans="1:5" ht="28.35" customHeight="1">
      <c r="A28" s="65" t="s">
        <v>104</v>
      </c>
      <c r="B28" s="65"/>
      <c r="C28" s="113"/>
      <c r="D28" s="113"/>
      <c r="E28" s="66">
        <f>E13+E19+E23+E27</f>
        <v>0</v>
      </c>
    </row>
    <row r="29" spans="3:5" ht="15">
      <c r="C29" s="118"/>
      <c r="D29" s="118"/>
      <c r="E29" s="121"/>
    </row>
    <row r="30" spans="3:5" ht="15">
      <c r="C30" s="118"/>
      <c r="D30" s="118"/>
      <c r="E30" s="121"/>
    </row>
    <row r="31" spans="3:5" ht="15">
      <c r="C31" s="118"/>
      <c r="D31" s="118"/>
      <c r="E31" s="121"/>
    </row>
    <row r="32" spans="3:5" ht="15">
      <c r="C32" s="118"/>
      <c r="D32" s="118"/>
      <c r="E32" s="121"/>
    </row>
    <row r="33" spans="1:5" ht="15">
      <c r="A33" s="14"/>
      <c r="B33" s="14"/>
      <c r="C33" s="114"/>
      <c r="D33" s="114"/>
      <c r="E33" s="13"/>
    </row>
    <row r="34" spans="1:5" ht="15">
      <c r="A34" s="15"/>
      <c r="B34" s="15"/>
      <c r="C34" s="114"/>
      <c r="D34" s="114"/>
      <c r="E34" s="13"/>
    </row>
  </sheetData>
  <sheetProtection selectLockedCells="1" selectUnlockedCells="1"/>
  <mergeCells count="5">
    <mergeCell ref="A1:E1"/>
    <mergeCell ref="A2:E2"/>
    <mergeCell ref="A5:E5"/>
    <mergeCell ref="A7:A8"/>
    <mergeCell ref="B7:B8"/>
  </mergeCells>
  <printOptions horizontalCentered="1"/>
  <pageMargins left="0.3937007874015748" right="0.1968503937007874" top="0.4724409448818898" bottom="0.4724409448818898" header="0.7874015748031497" footer="0.7874015748031497"/>
  <pageSetup firstPageNumber="1" useFirstPageNumber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workbookViewId="0" topLeftCell="A1">
      <selection activeCell="C9" sqref="C9"/>
    </sheetView>
  </sheetViews>
  <sheetFormatPr defaultColWidth="9.140625" defaultRowHeight="15"/>
  <cols>
    <col min="1" max="1" width="43.28125" style="134" bestFit="1" customWidth="1"/>
    <col min="2" max="2" width="10.7109375" style="134" bestFit="1" customWidth="1"/>
    <col min="3" max="3" width="11.8515625" style="134" customWidth="1"/>
    <col min="4" max="4" width="15.8515625" style="134" customWidth="1"/>
    <col min="5" max="256" width="9.140625" style="134" customWidth="1"/>
    <col min="257" max="257" width="43.28125" style="134" bestFit="1" customWidth="1"/>
    <col min="258" max="258" width="10.7109375" style="134" bestFit="1" customWidth="1"/>
    <col min="259" max="259" width="11.8515625" style="134" customWidth="1"/>
    <col min="260" max="260" width="15.8515625" style="134" customWidth="1"/>
    <col min="261" max="512" width="9.140625" style="134" customWidth="1"/>
    <col min="513" max="513" width="43.28125" style="134" bestFit="1" customWidth="1"/>
    <col min="514" max="514" width="10.7109375" style="134" bestFit="1" customWidth="1"/>
    <col min="515" max="515" width="11.8515625" style="134" customWidth="1"/>
    <col min="516" max="516" width="15.8515625" style="134" customWidth="1"/>
    <col min="517" max="768" width="9.140625" style="134" customWidth="1"/>
    <col min="769" max="769" width="43.28125" style="134" bestFit="1" customWidth="1"/>
    <col min="770" max="770" width="10.7109375" style="134" bestFit="1" customWidth="1"/>
    <col min="771" max="771" width="11.8515625" style="134" customWidth="1"/>
    <col min="772" max="772" width="15.8515625" style="134" customWidth="1"/>
    <col min="773" max="1024" width="9.140625" style="134" customWidth="1"/>
    <col min="1025" max="1025" width="43.28125" style="134" bestFit="1" customWidth="1"/>
    <col min="1026" max="1026" width="10.7109375" style="134" bestFit="1" customWidth="1"/>
    <col min="1027" max="1027" width="11.8515625" style="134" customWidth="1"/>
    <col min="1028" max="1028" width="15.8515625" style="134" customWidth="1"/>
    <col min="1029" max="1280" width="9.140625" style="134" customWidth="1"/>
    <col min="1281" max="1281" width="43.28125" style="134" bestFit="1" customWidth="1"/>
    <col min="1282" max="1282" width="10.7109375" style="134" bestFit="1" customWidth="1"/>
    <col min="1283" max="1283" width="11.8515625" style="134" customWidth="1"/>
    <col min="1284" max="1284" width="15.8515625" style="134" customWidth="1"/>
    <col min="1285" max="1536" width="9.140625" style="134" customWidth="1"/>
    <col min="1537" max="1537" width="43.28125" style="134" bestFit="1" customWidth="1"/>
    <col min="1538" max="1538" width="10.7109375" style="134" bestFit="1" customWidth="1"/>
    <col min="1539" max="1539" width="11.8515625" style="134" customWidth="1"/>
    <col min="1540" max="1540" width="15.8515625" style="134" customWidth="1"/>
    <col min="1541" max="1792" width="9.140625" style="134" customWidth="1"/>
    <col min="1793" max="1793" width="43.28125" style="134" bestFit="1" customWidth="1"/>
    <col min="1794" max="1794" width="10.7109375" style="134" bestFit="1" customWidth="1"/>
    <col min="1795" max="1795" width="11.8515625" style="134" customWidth="1"/>
    <col min="1796" max="1796" width="15.8515625" style="134" customWidth="1"/>
    <col min="1797" max="2048" width="9.140625" style="134" customWidth="1"/>
    <col min="2049" max="2049" width="43.28125" style="134" bestFit="1" customWidth="1"/>
    <col min="2050" max="2050" width="10.7109375" style="134" bestFit="1" customWidth="1"/>
    <col min="2051" max="2051" width="11.8515625" style="134" customWidth="1"/>
    <col min="2052" max="2052" width="15.8515625" style="134" customWidth="1"/>
    <col min="2053" max="2304" width="9.140625" style="134" customWidth="1"/>
    <col min="2305" max="2305" width="43.28125" style="134" bestFit="1" customWidth="1"/>
    <col min="2306" max="2306" width="10.7109375" style="134" bestFit="1" customWidth="1"/>
    <col min="2307" max="2307" width="11.8515625" style="134" customWidth="1"/>
    <col min="2308" max="2308" width="15.8515625" style="134" customWidth="1"/>
    <col min="2309" max="2560" width="9.140625" style="134" customWidth="1"/>
    <col min="2561" max="2561" width="43.28125" style="134" bestFit="1" customWidth="1"/>
    <col min="2562" max="2562" width="10.7109375" style="134" bestFit="1" customWidth="1"/>
    <col min="2563" max="2563" width="11.8515625" style="134" customWidth="1"/>
    <col min="2564" max="2564" width="15.8515625" style="134" customWidth="1"/>
    <col min="2565" max="2816" width="9.140625" style="134" customWidth="1"/>
    <col min="2817" max="2817" width="43.28125" style="134" bestFit="1" customWidth="1"/>
    <col min="2818" max="2818" width="10.7109375" style="134" bestFit="1" customWidth="1"/>
    <col min="2819" max="2819" width="11.8515625" style="134" customWidth="1"/>
    <col min="2820" max="2820" width="15.8515625" style="134" customWidth="1"/>
    <col min="2821" max="3072" width="9.140625" style="134" customWidth="1"/>
    <col min="3073" max="3073" width="43.28125" style="134" bestFit="1" customWidth="1"/>
    <col min="3074" max="3074" width="10.7109375" style="134" bestFit="1" customWidth="1"/>
    <col min="3075" max="3075" width="11.8515625" style="134" customWidth="1"/>
    <col min="3076" max="3076" width="15.8515625" style="134" customWidth="1"/>
    <col min="3077" max="3328" width="9.140625" style="134" customWidth="1"/>
    <col min="3329" max="3329" width="43.28125" style="134" bestFit="1" customWidth="1"/>
    <col min="3330" max="3330" width="10.7109375" style="134" bestFit="1" customWidth="1"/>
    <col min="3331" max="3331" width="11.8515625" style="134" customWidth="1"/>
    <col min="3332" max="3332" width="15.8515625" style="134" customWidth="1"/>
    <col min="3333" max="3584" width="9.140625" style="134" customWidth="1"/>
    <col min="3585" max="3585" width="43.28125" style="134" bestFit="1" customWidth="1"/>
    <col min="3586" max="3586" width="10.7109375" style="134" bestFit="1" customWidth="1"/>
    <col min="3587" max="3587" width="11.8515625" style="134" customWidth="1"/>
    <col min="3588" max="3588" width="15.8515625" style="134" customWidth="1"/>
    <col min="3589" max="3840" width="9.140625" style="134" customWidth="1"/>
    <col min="3841" max="3841" width="43.28125" style="134" bestFit="1" customWidth="1"/>
    <col min="3842" max="3842" width="10.7109375" style="134" bestFit="1" customWidth="1"/>
    <col min="3843" max="3843" width="11.8515625" style="134" customWidth="1"/>
    <col min="3844" max="3844" width="15.8515625" style="134" customWidth="1"/>
    <col min="3845" max="4096" width="9.140625" style="134" customWidth="1"/>
    <col min="4097" max="4097" width="43.28125" style="134" bestFit="1" customWidth="1"/>
    <col min="4098" max="4098" width="10.7109375" style="134" bestFit="1" customWidth="1"/>
    <col min="4099" max="4099" width="11.8515625" style="134" customWidth="1"/>
    <col min="4100" max="4100" width="15.8515625" style="134" customWidth="1"/>
    <col min="4101" max="4352" width="9.140625" style="134" customWidth="1"/>
    <col min="4353" max="4353" width="43.28125" style="134" bestFit="1" customWidth="1"/>
    <col min="4354" max="4354" width="10.7109375" style="134" bestFit="1" customWidth="1"/>
    <col min="4355" max="4355" width="11.8515625" style="134" customWidth="1"/>
    <col min="4356" max="4356" width="15.8515625" style="134" customWidth="1"/>
    <col min="4357" max="4608" width="9.140625" style="134" customWidth="1"/>
    <col min="4609" max="4609" width="43.28125" style="134" bestFit="1" customWidth="1"/>
    <col min="4610" max="4610" width="10.7109375" style="134" bestFit="1" customWidth="1"/>
    <col min="4611" max="4611" width="11.8515625" style="134" customWidth="1"/>
    <col min="4612" max="4612" width="15.8515625" style="134" customWidth="1"/>
    <col min="4613" max="4864" width="9.140625" style="134" customWidth="1"/>
    <col min="4865" max="4865" width="43.28125" style="134" bestFit="1" customWidth="1"/>
    <col min="4866" max="4866" width="10.7109375" style="134" bestFit="1" customWidth="1"/>
    <col min="4867" max="4867" width="11.8515625" style="134" customWidth="1"/>
    <col min="4868" max="4868" width="15.8515625" style="134" customWidth="1"/>
    <col min="4869" max="5120" width="9.140625" style="134" customWidth="1"/>
    <col min="5121" max="5121" width="43.28125" style="134" bestFit="1" customWidth="1"/>
    <col min="5122" max="5122" width="10.7109375" style="134" bestFit="1" customWidth="1"/>
    <col min="5123" max="5123" width="11.8515625" style="134" customWidth="1"/>
    <col min="5124" max="5124" width="15.8515625" style="134" customWidth="1"/>
    <col min="5125" max="5376" width="9.140625" style="134" customWidth="1"/>
    <col min="5377" max="5377" width="43.28125" style="134" bestFit="1" customWidth="1"/>
    <col min="5378" max="5378" width="10.7109375" style="134" bestFit="1" customWidth="1"/>
    <col min="5379" max="5379" width="11.8515625" style="134" customWidth="1"/>
    <col min="5380" max="5380" width="15.8515625" style="134" customWidth="1"/>
    <col min="5381" max="5632" width="9.140625" style="134" customWidth="1"/>
    <col min="5633" max="5633" width="43.28125" style="134" bestFit="1" customWidth="1"/>
    <col min="5634" max="5634" width="10.7109375" style="134" bestFit="1" customWidth="1"/>
    <col min="5635" max="5635" width="11.8515625" style="134" customWidth="1"/>
    <col min="5636" max="5636" width="15.8515625" style="134" customWidth="1"/>
    <col min="5637" max="5888" width="9.140625" style="134" customWidth="1"/>
    <col min="5889" max="5889" width="43.28125" style="134" bestFit="1" customWidth="1"/>
    <col min="5890" max="5890" width="10.7109375" style="134" bestFit="1" customWidth="1"/>
    <col min="5891" max="5891" width="11.8515625" style="134" customWidth="1"/>
    <col min="5892" max="5892" width="15.8515625" style="134" customWidth="1"/>
    <col min="5893" max="6144" width="9.140625" style="134" customWidth="1"/>
    <col min="6145" max="6145" width="43.28125" style="134" bestFit="1" customWidth="1"/>
    <col min="6146" max="6146" width="10.7109375" style="134" bestFit="1" customWidth="1"/>
    <col min="6147" max="6147" width="11.8515625" style="134" customWidth="1"/>
    <col min="6148" max="6148" width="15.8515625" style="134" customWidth="1"/>
    <col min="6149" max="6400" width="9.140625" style="134" customWidth="1"/>
    <col min="6401" max="6401" width="43.28125" style="134" bestFit="1" customWidth="1"/>
    <col min="6402" max="6402" width="10.7109375" style="134" bestFit="1" customWidth="1"/>
    <col min="6403" max="6403" width="11.8515625" style="134" customWidth="1"/>
    <col min="6404" max="6404" width="15.8515625" style="134" customWidth="1"/>
    <col min="6405" max="6656" width="9.140625" style="134" customWidth="1"/>
    <col min="6657" max="6657" width="43.28125" style="134" bestFit="1" customWidth="1"/>
    <col min="6658" max="6658" width="10.7109375" style="134" bestFit="1" customWidth="1"/>
    <col min="6659" max="6659" width="11.8515625" style="134" customWidth="1"/>
    <col min="6660" max="6660" width="15.8515625" style="134" customWidth="1"/>
    <col min="6661" max="6912" width="9.140625" style="134" customWidth="1"/>
    <col min="6913" max="6913" width="43.28125" style="134" bestFit="1" customWidth="1"/>
    <col min="6914" max="6914" width="10.7109375" style="134" bestFit="1" customWidth="1"/>
    <col min="6915" max="6915" width="11.8515625" style="134" customWidth="1"/>
    <col min="6916" max="6916" width="15.8515625" style="134" customWidth="1"/>
    <col min="6917" max="7168" width="9.140625" style="134" customWidth="1"/>
    <col min="7169" max="7169" width="43.28125" style="134" bestFit="1" customWidth="1"/>
    <col min="7170" max="7170" width="10.7109375" style="134" bestFit="1" customWidth="1"/>
    <col min="7171" max="7171" width="11.8515625" style="134" customWidth="1"/>
    <col min="7172" max="7172" width="15.8515625" style="134" customWidth="1"/>
    <col min="7173" max="7424" width="9.140625" style="134" customWidth="1"/>
    <col min="7425" max="7425" width="43.28125" style="134" bestFit="1" customWidth="1"/>
    <col min="7426" max="7426" width="10.7109375" style="134" bestFit="1" customWidth="1"/>
    <col min="7427" max="7427" width="11.8515625" style="134" customWidth="1"/>
    <col min="7428" max="7428" width="15.8515625" style="134" customWidth="1"/>
    <col min="7429" max="7680" width="9.140625" style="134" customWidth="1"/>
    <col min="7681" max="7681" width="43.28125" style="134" bestFit="1" customWidth="1"/>
    <col min="7682" max="7682" width="10.7109375" style="134" bestFit="1" customWidth="1"/>
    <col min="7683" max="7683" width="11.8515625" style="134" customWidth="1"/>
    <col min="7684" max="7684" width="15.8515625" style="134" customWidth="1"/>
    <col min="7685" max="7936" width="9.140625" style="134" customWidth="1"/>
    <col min="7937" max="7937" width="43.28125" style="134" bestFit="1" customWidth="1"/>
    <col min="7938" max="7938" width="10.7109375" style="134" bestFit="1" customWidth="1"/>
    <col min="7939" max="7939" width="11.8515625" style="134" customWidth="1"/>
    <col min="7940" max="7940" width="15.8515625" style="134" customWidth="1"/>
    <col min="7941" max="8192" width="9.140625" style="134" customWidth="1"/>
    <col min="8193" max="8193" width="43.28125" style="134" bestFit="1" customWidth="1"/>
    <col min="8194" max="8194" width="10.7109375" style="134" bestFit="1" customWidth="1"/>
    <col min="8195" max="8195" width="11.8515625" style="134" customWidth="1"/>
    <col min="8196" max="8196" width="15.8515625" style="134" customWidth="1"/>
    <col min="8197" max="8448" width="9.140625" style="134" customWidth="1"/>
    <col min="8449" max="8449" width="43.28125" style="134" bestFit="1" customWidth="1"/>
    <col min="8450" max="8450" width="10.7109375" style="134" bestFit="1" customWidth="1"/>
    <col min="8451" max="8451" width="11.8515625" style="134" customWidth="1"/>
    <col min="8452" max="8452" width="15.8515625" style="134" customWidth="1"/>
    <col min="8453" max="8704" width="9.140625" style="134" customWidth="1"/>
    <col min="8705" max="8705" width="43.28125" style="134" bestFit="1" customWidth="1"/>
    <col min="8706" max="8706" width="10.7109375" style="134" bestFit="1" customWidth="1"/>
    <col min="8707" max="8707" width="11.8515625" style="134" customWidth="1"/>
    <col min="8708" max="8708" width="15.8515625" style="134" customWidth="1"/>
    <col min="8709" max="8960" width="9.140625" style="134" customWidth="1"/>
    <col min="8961" max="8961" width="43.28125" style="134" bestFit="1" customWidth="1"/>
    <col min="8962" max="8962" width="10.7109375" style="134" bestFit="1" customWidth="1"/>
    <col min="8963" max="8963" width="11.8515625" style="134" customWidth="1"/>
    <col min="8964" max="8964" width="15.8515625" style="134" customWidth="1"/>
    <col min="8965" max="9216" width="9.140625" style="134" customWidth="1"/>
    <col min="9217" max="9217" width="43.28125" style="134" bestFit="1" customWidth="1"/>
    <col min="9218" max="9218" width="10.7109375" style="134" bestFit="1" customWidth="1"/>
    <col min="9219" max="9219" width="11.8515625" style="134" customWidth="1"/>
    <col min="9220" max="9220" width="15.8515625" style="134" customWidth="1"/>
    <col min="9221" max="9472" width="9.140625" style="134" customWidth="1"/>
    <col min="9473" max="9473" width="43.28125" style="134" bestFit="1" customWidth="1"/>
    <col min="9474" max="9474" width="10.7109375" style="134" bestFit="1" customWidth="1"/>
    <col min="9475" max="9475" width="11.8515625" style="134" customWidth="1"/>
    <col min="9476" max="9476" width="15.8515625" style="134" customWidth="1"/>
    <col min="9477" max="9728" width="9.140625" style="134" customWidth="1"/>
    <col min="9729" max="9729" width="43.28125" style="134" bestFit="1" customWidth="1"/>
    <col min="9730" max="9730" width="10.7109375" style="134" bestFit="1" customWidth="1"/>
    <col min="9731" max="9731" width="11.8515625" style="134" customWidth="1"/>
    <col min="9732" max="9732" width="15.8515625" style="134" customWidth="1"/>
    <col min="9733" max="9984" width="9.140625" style="134" customWidth="1"/>
    <col min="9985" max="9985" width="43.28125" style="134" bestFit="1" customWidth="1"/>
    <col min="9986" max="9986" width="10.7109375" style="134" bestFit="1" customWidth="1"/>
    <col min="9987" max="9987" width="11.8515625" style="134" customWidth="1"/>
    <col min="9988" max="9988" width="15.8515625" style="134" customWidth="1"/>
    <col min="9989" max="10240" width="9.140625" style="134" customWidth="1"/>
    <col min="10241" max="10241" width="43.28125" style="134" bestFit="1" customWidth="1"/>
    <col min="10242" max="10242" width="10.7109375" style="134" bestFit="1" customWidth="1"/>
    <col min="10243" max="10243" width="11.8515625" style="134" customWidth="1"/>
    <col min="10244" max="10244" width="15.8515625" style="134" customWidth="1"/>
    <col min="10245" max="10496" width="9.140625" style="134" customWidth="1"/>
    <col min="10497" max="10497" width="43.28125" style="134" bestFit="1" customWidth="1"/>
    <col min="10498" max="10498" width="10.7109375" style="134" bestFit="1" customWidth="1"/>
    <col min="10499" max="10499" width="11.8515625" style="134" customWidth="1"/>
    <col min="10500" max="10500" width="15.8515625" style="134" customWidth="1"/>
    <col min="10501" max="10752" width="9.140625" style="134" customWidth="1"/>
    <col min="10753" max="10753" width="43.28125" style="134" bestFit="1" customWidth="1"/>
    <col min="10754" max="10754" width="10.7109375" style="134" bestFit="1" customWidth="1"/>
    <col min="10755" max="10755" width="11.8515625" style="134" customWidth="1"/>
    <col min="10756" max="10756" width="15.8515625" style="134" customWidth="1"/>
    <col min="10757" max="11008" width="9.140625" style="134" customWidth="1"/>
    <col min="11009" max="11009" width="43.28125" style="134" bestFit="1" customWidth="1"/>
    <col min="11010" max="11010" width="10.7109375" style="134" bestFit="1" customWidth="1"/>
    <col min="11011" max="11011" width="11.8515625" style="134" customWidth="1"/>
    <col min="11012" max="11012" width="15.8515625" style="134" customWidth="1"/>
    <col min="11013" max="11264" width="9.140625" style="134" customWidth="1"/>
    <col min="11265" max="11265" width="43.28125" style="134" bestFit="1" customWidth="1"/>
    <col min="11266" max="11266" width="10.7109375" style="134" bestFit="1" customWidth="1"/>
    <col min="11267" max="11267" width="11.8515625" style="134" customWidth="1"/>
    <col min="11268" max="11268" width="15.8515625" style="134" customWidth="1"/>
    <col min="11269" max="11520" width="9.140625" style="134" customWidth="1"/>
    <col min="11521" max="11521" width="43.28125" style="134" bestFit="1" customWidth="1"/>
    <col min="11522" max="11522" width="10.7109375" style="134" bestFit="1" customWidth="1"/>
    <col min="11523" max="11523" width="11.8515625" style="134" customWidth="1"/>
    <col min="11524" max="11524" width="15.8515625" style="134" customWidth="1"/>
    <col min="11525" max="11776" width="9.140625" style="134" customWidth="1"/>
    <col min="11777" max="11777" width="43.28125" style="134" bestFit="1" customWidth="1"/>
    <col min="11778" max="11778" width="10.7109375" style="134" bestFit="1" customWidth="1"/>
    <col min="11779" max="11779" width="11.8515625" style="134" customWidth="1"/>
    <col min="11780" max="11780" width="15.8515625" style="134" customWidth="1"/>
    <col min="11781" max="12032" width="9.140625" style="134" customWidth="1"/>
    <col min="12033" max="12033" width="43.28125" style="134" bestFit="1" customWidth="1"/>
    <col min="12034" max="12034" width="10.7109375" style="134" bestFit="1" customWidth="1"/>
    <col min="12035" max="12035" width="11.8515625" style="134" customWidth="1"/>
    <col min="12036" max="12036" width="15.8515625" style="134" customWidth="1"/>
    <col min="12037" max="12288" width="9.140625" style="134" customWidth="1"/>
    <col min="12289" max="12289" width="43.28125" style="134" bestFit="1" customWidth="1"/>
    <col min="12290" max="12290" width="10.7109375" style="134" bestFit="1" customWidth="1"/>
    <col min="12291" max="12291" width="11.8515625" style="134" customWidth="1"/>
    <col min="12292" max="12292" width="15.8515625" style="134" customWidth="1"/>
    <col min="12293" max="12544" width="9.140625" style="134" customWidth="1"/>
    <col min="12545" max="12545" width="43.28125" style="134" bestFit="1" customWidth="1"/>
    <col min="12546" max="12546" width="10.7109375" style="134" bestFit="1" customWidth="1"/>
    <col min="12547" max="12547" width="11.8515625" style="134" customWidth="1"/>
    <col min="12548" max="12548" width="15.8515625" style="134" customWidth="1"/>
    <col min="12549" max="12800" width="9.140625" style="134" customWidth="1"/>
    <col min="12801" max="12801" width="43.28125" style="134" bestFit="1" customWidth="1"/>
    <col min="12802" max="12802" width="10.7109375" style="134" bestFit="1" customWidth="1"/>
    <col min="12803" max="12803" width="11.8515625" style="134" customWidth="1"/>
    <col min="12804" max="12804" width="15.8515625" style="134" customWidth="1"/>
    <col min="12805" max="13056" width="9.140625" style="134" customWidth="1"/>
    <col min="13057" max="13057" width="43.28125" style="134" bestFit="1" customWidth="1"/>
    <col min="13058" max="13058" width="10.7109375" style="134" bestFit="1" customWidth="1"/>
    <col min="13059" max="13059" width="11.8515625" style="134" customWidth="1"/>
    <col min="13060" max="13060" width="15.8515625" style="134" customWidth="1"/>
    <col min="13061" max="13312" width="9.140625" style="134" customWidth="1"/>
    <col min="13313" max="13313" width="43.28125" style="134" bestFit="1" customWidth="1"/>
    <col min="13314" max="13314" width="10.7109375" style="134" bestFit="1" customWidth="1"/>
    <col min="13315" max="13315" width="11.8515625" style="134" customWidth="1"/>
    <col min="13316" max="13316" width="15.8515625" style="134" customWidth="1"/>
    <col min="13317" max="13568" width="9.140625" style="134" customWidth="1"/>
    <col min="13569" max="13569" width="43.28125" style="134" bestFit="1" customWidth="1"/>
    <col min="13570" max="13570" width="10.7109375" style="134" bestFit="1" customWidth="1"/>
    <col min="13571" max="13571" width="11.8515625" style="134" customWidth="1"/>
    <col min="13572" max="13572" width="15.8515625" style="134" customWidth="1"/>
    <col min="13573" max="13824" width="9.140625" style="134" customWidth="1"/>
    <col min="13825" max="13825" width="43.28125" style="134" bestFit="1" customWidth="1"/>
    <col min="13826" max="13826" width="10.7109375" style="134" bestFit="1" customWidth="1"/>
    <col min="13827" max="13827" width="11.8515625" style="134" customWidth="1"/>
    <col min="13828" max="13828" width="15.8515625" style="134" customWidth="1"/>
    <col min="13829" max="14080" width="9.140625" style="134" customWidth="1"/>
    <col min="14081" max="14081" width="43.28125" style="134" bestFit="1" customWidth="1"/>
    <col min="14082" max="14082" width="10.7109375" style="134" bestFit="1" customWidth="1"/>
    <col min="14083" max="14083" width="11.8515625" style="134" customWidth="1"/>
    <col min="14084" max="14084" width="15.8515625" style="134" customWidth="1"/>
    <col min="14085" max="14336" width="9.140625" style="134" customWidth="1"/>
    <col min="14337" max="14337" width="43.28125" style="134" bestFit="1" customWidth="1"/>
    <col min="14338" max="14338" width="10.7109375" style="134" bestFit="1" customWidth="1"/>
    <col min="14339" max="14339" width="11.8515625" style="134" customWidth="1"/>
    <col min="14340" max="14340" width="15.8515625" style="134" customWidth="1"/>
    <col min="14341" max="14592" width="9.140625" style="134" customWidth="1"/>
    <col min="14593" max="14593" width="43.28125" style="134" bestFit="1" customWidth="1"/>
    <col min="14594" max="14594" width="10.7109375" style="134" bestFit="1" customWidth="1"/>
    <col min="14595" max="14595" width="11.8515625" style="134" customWidth="1"/>
    <col min="14596" max="14596" width="15.8515625" style="134" customWidth="1"/>
    <col min="14597" max="14848" width="9.140625" style="134" customWidth="1"/>
    <col min="14849" max="14849" width="43.28125" style="134" bestFit="1" customWidth="1"/>
    <col min="14850" max="14850" width="10.7109375" style="134" bestFit="1" customWidth="1"/>
    <col min="14851" max="14851" width="11.8515625" style="134" customWidth="1"/>
    <col min="14852" max="14852" width="15.8515625" style="134" customWidth="1"/>
    <col min="14853" max="15104" width="9.140625" style="134" customWidth="1"/>
    <col min="15105" max="15105" width="43.28125" style="134" bestFit="1" customWidth="1"/>
    <col min="15106" max="15106" width="10.7109375" style="134" bestFit="1" customWidth="1"/>
    <col min="15107" max="15107" width="11.8515625" style="134" customWidth="1"/>
    <col min="15108" max="15108" width="15.8515625" style="134" customWidth="1"/>
    <col min="15109" max="15360" width="9.140625" style="134" customWidth="1"/>
    <col min="15361" max="15361" width="43.28125" style="134" bestFit="1" customWidth="1"/>
    <col min="15362" max="15362" width="10.7109375" style="134" bestFit="1" customWidth="1"/>
    <col min="15363" max="15363" width="11.8515625" style="134" customWidth="1"/>
    <col min="15364" max="15364" width="15.8515625" style="134" customWidth="1"/>
    <col min="15365" max="15616" width="9.140625" style="134" customWidth="1"/>
    <col min="15617" max="15617" width="43.28125" style="134" bestFit="1" customWidth="1"/>
    <col min="15618" max="15618" width="10.7109375" style="134" bestFit="1" customWidth="1"/>
    <col min="15619" max="15619" width="11.8515625" style="134" customWidth="1"/>
    <col min="15620" max="15620" width="15.8515625" style="134" customWidth="1"/>
    <col min="15621" max="15872" width="9.140625" style="134" customWidth="1"/>
    <col min="15873" max="15873" width="43.28125" style="134" bestFit="1" customWidth="1"/>
    <col min="15874" max="15874" width="10.7109375" style="134" bestFit="1" customWidth="1"/>
    <col min="15875" max="15875" width="11.8515625" style="134" customWidth="1"/>
    <col min="15876" max="15876" width="15.8515625" style="134" customWidth="1"/>
    <col min="15877" max="16128" width="9.140625" style="134" customWidth="1"/>
    <col min="16129" max="16129" width="43.28125" style="134" bestFit="1" customWidth="1"/>
    <col min="16130" max="16130" width="10.7109375" style="134" bestFit="1" customWidth="1"/>
    <col min="16131" max="16131" width="11.8515625" style="134" customWidth="1"/>
    <col min="16132" max="16132" width="15.8515625" style="134" customWidth="1"/>
    <col min="16133" max="16384" width="9.140625" style="134" customWidth="1"/>
  </cols>
  <sheetData>
    <row r="1" spans="1:4" ht="30.75" customHeight="1">
      <c r="A1" s="132" t="s">
        <v>1</v>
      </c>
      <c r="B1" s="133"/>
      <c r="C1" s="133"/>
      <c r="D1" s="133"/>
    </row>
    <row r="2" ht="15">
      <c r="A2" s="133"/>
    </row>
    <row r="3" spans="1:4" ht="18.75">
      <c r="A3" s="135" t="s">
        <v>80</v>
      </c>
      <c r="B3" s="136"/>
      <c r="C3" s="137"/>
      <c r="D3" s="136"/>
    </row>
    <row r="4" spans="1:4" ht="15">
      <c r="A4" s="138"/>
      <c r="B4" s="136"/>
      <c r="C4" s="137"/>
      <c r="D4" s="136"/>
    </row>
    <row r="5" spans="1:4" ht="15">
      <c r="A5" s="138"/>
      <c r="B5" s="136"/>
      <c r="C5" s="137"/>
      <c r="D5" s="136"/>
    </row>
    <row r="6" spans="1:4" ht="15.75" thickBot="1">
      <c r="A6" s="201" t="s">
        <v>81</v>
      </c>
      <c r="B6" s="201"/>
      <c r="C6" s="201"/>
      <c r="D6" s="201"/>
    </row>
    <row r="7" spans="2:4" ht="15.75" thickBot="1">
      <c r="B7" s="139" t="s">
        <v>82</v>
      </c>
      <c r="C7" s="139" t="s">
        <v>83</v>
      </c>
      <c r="D7" s="140" t="s">
        <v>84</v>
      </c>
    </row>
    <row r="8" spans="2:4" ht="15">
      <c r="B8" s="141"/>
      <c r="C8" s="142"/>
      <c r="D8" s="142"/>
    </row>
    <row r="9" spans="1:4" ht="30">
      <c r="A9" s="143" t="s">
        <v>88</v>
      </c>
      <c r="B9" s="144">
        <v>300</v>
      </c>
      <c r="C9" s="145"/>
      <c r="D9" s="146">
        <f>B9*C9</f>
        <v>0</v>
      </c>
    </row>
    <row r="10" ht="15">
      <c r="A10" s="144" t="s">
        <v>85</v>
      </c>
    </row>
    <row r="11" ht="15">
      <c r="A11" s="134" t="s">
        <v>86</v>
      </c>
    </row>
  </sheetData>
  <mergeCells count="1">
    <mergeCell ref="A6: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2012-10-09T14:30:33Z</dcterms:created>
  <dcterms:modified xsi:type="dcterms:W3CDTF">2020-04-08T05:47:07Z</dcterms:modified>
  <cp:category/>
  <cp:version/>
  <cp:contentType/>
  <cp:contentStatus/>
</cp:coreProperties>
</file>