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000.1_SO000.1" sheetId="2" r:id="rId2"/>
    <sheet name="SO000.2" sheetId="3" r:id="rId3"/>
    <sheet name="SO001_SO001.1" sheetId="4" r:id="rId4"/>
    <sheet name="SO001_SO001.2" sheetId="5" r:id="rId5"/>
    <sheet name="SO121_SO121" sheetId="6" r:id="rId6"/>
    <sheet name="SO123_SO123.1" sheetId="7" r:id="rId7"/>
    <sheet name="SO123_SO123.2" sheetId="8" r:id="rId8"/>
    <sheet name="SO124_SO124" sheetId="9" r:id="rId9"/>
    <sheet name="SO125_SO125" sheetId="10" r:id="rId10"/>
    <sheet name="SO301_SO301.1" sheetId="11" r:id="rId11"/>
    <sheet name="SO301_SO301.2" sheetId="12" r:id="rId12"/>
    <sheet name="SO302_SO302_SO 302.1" sheetId="13" r:id="rId13"/>
    <sheet name="SO302_SO302_SO 302.2" sheetId="14" r:id="rId14"/>
    <sheet name="SO302_SO302_SO 302.3" sheetId="15" r:id="rId15"/>
    <sheet name="SO302_SO302_SO 302.4" sheetId="16" r:id="rId16"/>
    <sheet name="SO442.1_SO442.1" sheetId="17" r:id="rId17"/>
    <sheet name="SO442.2_SO442.2" sheetId="18" r:id="rId18"/>
    <sheet name="SO452_SO452" sheetId="19" r:id="rId19"/>
    <sheet name="SO501_SO501" sheetId="20" r:id="rId20"/>
    <sheet name="SO821_SO821" sheetId="21" r:id="rId21"/>
    <sheet name="SO921_SO921" sheetId="22" r:id="rId22"/>
  </sheets>
  <definedNames/>
  <calcPr fullCalcOnLoad="1"/>
</workbook>
</file>

<file path=xl/sharedStrings.xml><?xml version="1.0" encoding="utf-8"?>
<sst xmlns="http://schemas.openxmlformats.org/spreadsheetml/2006/main" count="12472" uniqueCount="2152">
  <si>
    <t>Firma: Pontex, spol. s r.o.</t>
  </si>
  <si>
    <t>Soupis objektů s DPH</t>
  </si>
  <si>
    <t>Stavba: 0716500 - II/272 Lysá nad Labem, průtah</t>
  </si>
  <si>
    <t>Varianta: ZŘ - Základní řešení</t>
  </si>
  <si>
    <t>Odbytová cena:</t>
  </si>
  <si>
    <t>OC+DPH:</t>
  </si>
  <si>
    <t>Objekt</t>
  </si>
  <si>
    <t>Popis</t>
  </si>
  <si>
    <t>OC</t>
  </si>
  <si>
    <t>DPH</t>
  </si>
  <si>
    <t>OC+DPH</t>
  </si>
  <si>
    <t>ASPE10</t>
  </si>
  <si>
    <t>S</t>
  </si>
  <si>
    <t>Příloha k formuláři pro ocenění nabídky</t>
  </si>
  <si>
    <t xml:space="preserve">Stavba: </t>
  </si>
  <si>
    <t>0716500</t>
  </si>
  <si>
    <t>II/272 Lysá nad Labem, průtah</t>
  </si>
  <si>
    <t>O</t>
  </si>
  <si>
    <t>Objekt:</t>
  </si>
  <si>
    <t>SO000.1</t>
  </si>
  <si>
    <t>Vedlejší a ostatní náklady</t>
  </si>
  <si>
    <t>O1</t>
  </si>
  <si>
    <t>Rozpočet:</t>
  </si>
  <si>
    <t>0.00</t>
  </si>
  <si>
    <t>15.00</t>
  </si>
  <si>
    <t>21.00</t>
  </si>
  <si>
    <t>3</t>
  </si>
  <si>
    <t>2</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</si>
  <si>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</si>
  <si>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</si>
  <si>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</si>
  <si>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</si>
  <si>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</si>
  <si>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</si>
  <si>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</si>
  <si>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</si>
  <si>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</si>
  <si>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</si>
  <si>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</si>
  <si>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</si>
  <si>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</si>
  <si>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</si>
  <si>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</si>
  <si>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</si>
  <si>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</si>
  <si>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</si>
  <si>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</si>
  <si>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</si>
  <si>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00410R</t>
  </si>
  <si>
    <t/>
  </si>
  <si>
    <t>VEDLEJŠÍ NÁKLADY</t>
  </si>
  <si>
    <t>KPL</t>
  </si>
  <si>
    <t>PP</t>
  </si>
  <si>
    <t>obsahují zejména náklady na:  
- ztížené výrobní podmínky související s umístěním stavby, provozními nebo  
dopravními omezeními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</si>
  <si>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VV</t>
  </si>
  <si>
    <t>TS</t>
  </si>
  <si>
    <t>00420R</t>
  </si>
  <si>
    <t>OSTATNÍ NÁKLADY</t>
  </si>
  <si>
    <t>obsahují zejména náklady na: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všechny další nutné činnosti k řádnému a úplnému zhotovení předmětu díla  
zřejmé ze zadávací dokumentace nebo místních podmínek</t>
  </si>
  <si>
    <t>02711R</t>
  </si>
  <si>
    <t>OZNAČENÍ STAVBY</t>
  </si>
  <si>
    <t>provizorní dopravní značení - kompletní (ozn.stavby)  
vč.patních desek, sloupků, kontroly úplnosti během výstavby, vč.odvozu</t>
  </si>
  <si>
    <t>02900R</t>
  </si>
  <si>
    <t>OSTATNÍ POŽADAVKY - KOORDINACE</t>
  </si>
  <si>
    <t>1=1,000 [A]</t>
  </si>
  <si>
    <t>zahrnuje veškeré náklady spojené s koordinováním stavebních prací</t>
  </si>
  <si>
    <t>02902R</t>
  </si>
  <si>
    <t>OSTATNÍ POŽADAVKY - PASPORTIZACE OBJEKTŮ</t>
  </si>
  <si>
    <t>Před a po stavbě</t>
  </si>
  <si>
    <t>02910R</t>
  </si>
  <si>
    <t>OSTATNÍ POŽADAVKY - ZEMĚMĚŘIČSKÁ MĚŘENÍ</t>
  </si>
  <si>
    <t>vytyčení obvodu stavby, vč.vyhotovení vytyčovacího protokolu stavby,</t>
  </si>
  <si>
    <t>7</t>
  </si>
  <si>
    <t>02910Ra</t>
  </si>
  <si>
    <t>vytyčení stávajících sítí vč.geodet.zaměření průběhů</t>
  </si>
  <si>
    <t>zahrnuje veškeré náklady spojené s objednatelem požadovanými pracemi</t>
  </si>
  <si>
    <t>8</t>
  </si>
  <si>
    <t>02911R</t>
  </si>
  <si>
    <t>OSTATNÍ POŽADAVKY - GEODETICKÉ ZAMĚŘENÍ</t>
  </si>
  <si>
    <t>Zaměření skutečného stavu po dokončení stavby vč.zákresu do katastrální mapy a její digitalizace</t>
  </si>
  <si>
    <t>02943</t>
  </si>
  <si>
    <t>OSTATNÍ POŽADAVKY - VYPRACOVÁNÍ RDS</t>
  </si>
  <si>
    <t>RDS-Z-PDS</t>
  </si>
  <si>
    <t>02944</t>
  </si>
  <si>
    <t>OSTAT POŽADAVKY - DOKUMENTACE SKUTEČ PROVEDENÍ V DIGIT FORMĚ</t>
  </si>
  <si>
    <t>Skutečného provedení stavby</t>
  </si>
  <si>
    <t>11</t>
  </si>
  <si>
    <t>02945</t>
  </si>
  <si>
    <t>OSTAT POŽADAVKY - GEOMETRICKÝ PLÁN</t>
  </si>
  <si>
    <t>HM</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</si>
  <si>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</si>
  <si>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12</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</si>
  <si>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</si>
  <si>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</si>
  <si>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</si>
  <si>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13</t>
  </si>
  <si>
    <t>029522</t>
  </si>
  <si>
    <t>OSTATNÍ POŽADAVKY - REVIZNÍ ZPRÁVY</t>
  </si>
  <si>
    <t>KUS</t>
  </si>
  <si>
    <t>revizní zprávy</t>
  </si>
  <si>
    <t>14</t>
  </si>
  <si>
    <t>03100</t>
  </si>
  <si>
    <t>ZAŘÍZENÍ STAVENIŠTĚ - ZŘÍZENÍ, PROVOZ, DEMONTÁŽ</t>
  </si>
  <si>
    <t>zahrnuje objednatelem povolené náklady na pořízení (event. pronájem), provozování, udržování a likvidaci zhotovitelova zařízení</t>
  </si>
  <si>
    <t>15</t>
  </si>
  <si>
    <t>03720</t>
  </si>
  <si>
    <t>POMOC PRÁCE ZAJIŠŤ NEBO ZŘÍZ REGULACI A OCHRANU DOPRAVY</t>
  </si>
  <si>
    <t>Inženýrská činnost pro DIO</t>
  </si>
  <si>
    <t>zahrnuje objednatelem povolené náklady na požadovaná zařízení zhotovitele</t>
  </si>
  <si>
    <t>SO000.2</t>
  </si>
  <si>
    <t>Vedlejší rozpočtové náklady</t>
  </si>
  <si>
    <t>VRN1</t>
  </si>
  <si>
    <t>Průzkumné, geodetické a projektové práce</t>
  </si>
  <si>
    <t>012203000R</t>
  </si>
  <si>
    <t>Geodetické práce při před výstavbou, během provádění stavby a po výstavbě</t>
  </si>
  <si>
    <t>Geodetické práce při provádění stavby</t>
  </si>
  <si>
    <t>013254000</t>
  </si>
  <si>
    <t>Dokumentace skutečného provedení stavby</t>
  </si>
  <si>
    <t>VRN3</t>
  </si>
  <si>
    <t>Zařízení staveniště</t>
  </si>
  <si>
    <t>030001000</t>
  </si>
  <si>
    <t>VRN4</t>
  </si>
  <si>
    <t>Inženýrská činnost</t>
  </si>
  <si>
    <t>043002000</t>
  </si>
  <si>
    <t>Zkoušky a ostatní měření</t>
  </si>
  <si>
    <t>043203000</t>
  </si>
  <si>
    <t>Náklady na výluky</t>
  </si>
  <si>
    <t>VRN6</t>
  </si>
  <si>
    <t>Územní vlivy</t>
  </si>
  <si>
    <t>060001000</t>
  </si>
  <si>
    <t>VRN7</t>
  </si>
  <si>
    <t>Provozní vlivy</t>
  </si>
  <si>
    <t>070001000</t>
  </si>
  <si>
    <t>SO001</t>
  </si>
  <si>
    <t>Příprava území</t>
  </si>
  <si>
    <t>SO001.1</t>
  </si>
  <si>
    <t>Příprava území (Středočeský kraj)</t>
  </si>
  <si>
    <t>014102</t>
  </si>
  <si>
    <t>a</t>
  </si>
  <si>
    <t>POPLATKY ZA SKLÁDKU</t>
  </si>
  <si>
    <t>T</t>
  </si>
  <si>
    <t>zemina, kamenivo, kameny</t>
  </si>
  <si>
    <t>dlažbení kostky (pol. č. 113178)   2,3*290,4=667,920 [A] 
sejmutí drnu (pol. č. 11130)   1,8*47,1=84,780 [B] 
odstranění krajníků (pol. č. 11354)   2,3*578,0*0,25*0,1=33,235 [C] 
odkopávky (pol. č. 122738)   2,0*2730,627=5 461,254 [D] 
Celkem: A+B+C+D=6 247,189 [E]</t>
  </si>
  <si>
    <t>zahrnuje veškeré poplatky provozovateli skládky související s uložením odpadu na skládce.</t>
  </si>
  <si>
    <t>b</t>
  </si>
  <si>
    <t>prostý beton</t>
  </si>
  <si>
    <t>beton. dlažba (pol. č. 113188)   2,3*(45,18+4,8)=114,954 [A] 
odstranění betonu (pol. č. 113148)   2,3*98,2=225,860 [B] 
Celkem: A+B=340,814 [C]</t>
  </si>
  <si>
    <t>c</t>
  </si>
  <si>
    <t>železobeton</t>
  </si>
  <si>
    <t>uliční vpusť - odhad 400kg (pol. č. 96687)   16*0,4=6,400 [A]</t>
  </si>
  <si>
    <t>d</t>
  </si>
  <si>
    <t>živice</t>
  </si>
  <si>
    <t>frézování (pol. č. 113728)   109,05*2,3=250,815 [A]</t>
  </si>
  <si>
    <t>Zemní práce</t>
  </si>
  <si>
    <t>11130</t>
  </si>
  <si>
    <t>SEJMUTÍ DRNU</t>
  </si>
  <si>
    <t>M2</t>
  </si>
  <si>
    <t>471,0=471,000 [A]</t>
  </si>
  <si>
    <t>včetně vodorovné dopravy  a uložení na skládku</t>
  </si>
  <si>
    <t>113148</t>
  </si>
  <si>
    <t>ODSTRANĚNÍ KRYTU ZPEVNĚNÝCH PLOCH S CEMENT POJIVEM, ODVOZ DO 20KM</t>
  </si>
  <si>
    <t>M3</t>
  </si>
  <si>
    <t>982,0*0,1=98,200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</si>
  <si>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</si>
  <si>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113178</t>
  </si>
  <si>
    <t>ODSTRAN KRYTU ZPEVNĚNÝCH PLOCH Z DLAŽEB KOSTEK, ODVOZ DO 20KM</t>
  </si>
  <si>
    <t>2904,0*0,1=290,400 [A]</t>
  </si>
  <si>
    <t>113188</t>
  </si>
  <si>
    <t>ODSTRANĚNÍ KRYTU ZPEVNĚNÝCH PLOCH Z DLAŽDIC, ODVOZ DO 20KM</t>
  </si>
  <si>
    <t>tl. 0,06m   0,06*753,0=45,180 [A] 
tl. 0,08m   0,08*60,0=4,800 [B] 
Celkem: A+B=49,980 [C]</t>
  </si>
  <si>
    <t>11354</t>
  </si>
  <si>
    <t>ODSTRANĚNÍ OBRUB Z KRAJNÍKŮ</t>
  </si>
  <si>
    <t>M</t>
  </si>
  <si>
    <t>vč. odvozu na skládku a uložení</t>
  </si>
  <si>
    <t>578,0=578,000 [A]</t>
  </si>
  <si>
    <t>113728</t>
  </si>
  <si>
    <t>FRÉZOVÁNÍ ZPEVNĚNÝCH PLOCH ASFALTOVÝCH, ODVOZ DO 20KM</t>
  </si>
  <si>
    <t>tl. 150mm   0,15*727,0=109,050 [A]</t>
  </si>
  <si>
    <t>122738</t>
  </si>
  <si>
    <t>ODKOPÁVKY A PROKOPÁVKY OBECNÉ TŘ. I, ODVOZ DO 20KM</t>
  </si>
  <si>
    <t>((4717,0+47,0)*0,55*1,05)+(((935,0+82,0)*0,3+(178,0+14,0)*0,37)*1,05)-(109.05+290.4+98,2+45.18+4.9+47.1)+(1120,0*0,4*0,4)=2 730,527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</si>
  <si>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</si>
  <si>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</si>
  <si>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</si>
  <si>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odkopávky (pol. č. 122738)   2730,527=2 730,527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</si>
  <si>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</si>
  <si>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Ostatní konstrukce a práce</t>
  </si>
  <si>
    <t>914133</t>
  </si>
  <si>
    <t>DOPRAVNÍ ZNAČKY ZÁKLADNÍ VELIKOSTI OCELOVÉ FÓLIE TŘ 2 - DEMONTÁŽ</t>
  </si>
  <si>
    <t>24=24,000 [A]</t>
  </si>
  <si>
    <t>Položka zahrnuje odstranění, demontáž a odklizení materiálu s odvozem na předepsané místo</t>
  </si>
  <si>
    <t>96687</t>
  </si>
  <si>
    <t>VYBOURÁNÍ ULIČNÍCH VPUSTÍ KOMPLETNÍCH</t>
  </si>
  <si>
    <t>16ks=16,000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</si>
  <si>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</si>
  <si>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SO001.2</t>
  </si>
  <si>
    <t>Příprava území (Město Lysá nad Labem)</t>
  </si>
  <si>
    <t>dlažbení kostky (pol. č. 113178)   2,3*9,8=22,540 [A] 
sejmutí drnu (pol. č. 11130)   1,8*170,1*0,1=30,618 [B] 
odstranění krajníků (pol. č. 11354)   2,3*2028,0*0,25*0,1=116,610 [C] 
odkopávky (pol. č. 122738)   2,0*509,279=1 018,558 [D] 
Celkem: A+B+C+D=1 188,326 [E]</t>
  </si>
  <si>
    <t>beton. dlažba (pol. č. 113188)   2,3*(104,82+0,64)=242,558 [A] 
odstranění betonu (pol. č. 113148)   2,3*136,80=314,640 [B] 
Celkem: A+B=557,198 [C]</t>
  </si>
  <si>
    <t>frézování (pol. č. 113728)   9,75*2,3=22,425 [A]</t>
  </si>
  <si>
    <t>f</t>
  </si>
  <si>
    <t>dřevo</t>
  </si>
  <si>
    <t>kácení stromů (pol. č. 112048) - odhad 0,9*(6,71+63*1,0)=62,739 [A] 
mýcení keřů (pol. č. 111208) - odhad   0,03*158,0=4,740 [B] 
Celkem: A+B=67,479 [C]</t>
  </si>
  <si>
    <t>111208</t>
  </si>
  <si>
    <t>ODSTRANĚNÍ KŘOVIN S ODVOZEM DO 20KM</t>
  </si>
  <si>
    <t>158,0=158,000 [A]</t>
  </si>
  <si>
    <t>odstranění křovin a stromů do průměru 100 mm 
doprava dřevin na předepsanou vzdálenost 
spálení na hromadách nebo štěpkování</t>
  </si>
  <si>
    <t>1710,0=1 710,000 [A]</t>
  </si>
  <si>
    <t>112048</t>
  </si>
  <si>
    <t>KÁCENÍ STROMŮ D KMENE DO 0,3M S ODSTRANĚNÍM PAŘEZŮ, ODVOZ DO 20KM</t>
  </si>
  <si>
    <t>průměr kmene 0,1-0,3m   63ks=63,000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</si>
  <si>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</si>
  <si>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1368,0*0,1=136,800 [A]</t>
  </si>
  <si>
    <t>98.0*0,1=9,800 [A]</t>
  </si>
  <si>
    <t>tl. 0,06m   0,06*1747.0=104,820 [A] 
tl. 0,08m   0,08*8,0=0,640 [B] 
Celkem: A+B=105,460 [C]</t>
  </si>
  <si>
    <t>2028.0=2 028,000 [A]</t>
  </si>
  <si>
    <t>tl. 150mm   0,15*65,0=9,750 [A]</t>
  </si>
  <si>
    <t>(1073,0*0,41*1,05)+(((1343,0+28,0)*0,3+(102,0+20,0)*0,37)*1,05)-(9,75+9,8+104,82+136,8+0,64+170,1)=509,279 [A]</t>
  </si>
  <si>
    <t>odkopávky (pol. č. 122738)   509,279=509,279 [A]</t>
  </si>
  <si>
    <t>SO121</t>
  </si>
  <si>
    <t>Silnice II/272</t>
  </si>
  <si>
    <t>trativody (pol. č. 21263)   2,0*0,4*0,4*1120,0=358,400 [A]</t>
  </si>
  <si>
    <t>aa</t>
  </si>
  <si>
    <t>zemina, kamenivo, kameny 
čerpáno se souhlasem investora (TDI)</t>
  </si>
  <si>
    <t>odkopávky - výměna podloží (pol. č. 123738)   2,0*1750,77=3 501,540 [A]</t>
  </si>
  <si>
    <t>113765</t>
  </si>
  <si>
    <t>FRÉZOVÁNÍ DRÁŽKY PRŮŘEZU DO 600MM2 V ASFALTOVÉ VOZOVCE</t>
  </si>
  <si>
    <t>6+4+11+6+7+7+29=70,000 [A]</t>
  </si>
  <si>
    <t>Položka zahrnuje veškerou manipulaci s vybouranou sutí a s vybouranými hmotami vč. uložení na skládku.</t>
  </si>
  <si>
    <t>113775</t>
  </si>
  <si>
    <t>FRÉZOVÁNÍ DRÁŽKY PRŮŘEZU DO 600MM2 V BETONOVÉ VOZOVCE</t>
  </si>
  <si>
    <t>4=4,000 [A]</t>
  </si>
  <si>
    <t>123738</t>
  </si>
  <si>
    <t>ODKOP PRO SPOD STAVBU SILNIC A ŽELEZNIC TŘ. I, ODVOZ DO 20KM</t>
  </si>
  <si>
    <t>čerpáno se souhlasem investora (TDI)</t>
  </si>
  <si>
    <t>výměna podloží   0,35*(4717,0+47,0)*1,05=1 750,770 [A]</t>
  </si>
  <si>
    <t>odkopávky (výměna podloží - pol. č. 123738)   1750,770=1 750,770 [A]</t>
  </si>
  <si>
    <t>18110</t>
  </si>
  <si>
    <t>ÚPRAVA PLÁNĚ SE ZHUTNĚNÍM V HORNINĚ TŘ. I</t>
  </si>
  <si>
    <t>5389+47=5 436,000 [A]</t>
  </si>
  <si>
    <t>položka zahrnuje úpravu pláně včetně vyrovnání výškových rozdílů. Míru zhutnění určuje projekt.</t>
  </si>
  <si>
    <t>Základy</t>
  </si>
  <si>
    <t>21263</t>
  </si>
  <si>
    <t>TRATIVODY KOMPLET Z TRUB Z PLAST HMOT DN DO 150MM</t>
  </si>
  <si>
    <t>560,0*2=1 120,000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</si>
  <si>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</si>
  <si>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Komunikace</t>
  </si>
  <si>
    <t>561431</t>
  </si>
  <si>
    <t>KAMENIVO ZPEVNĚNÉ CEMENTEM TŘ. I TL. DO 150MM</t>
  </si>
  <si>
    <t>SC c8/10   tl. 150mm</t>
  </si>
  <si>
    <t>konstrukce 1   4717,0=4 717,000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</si>
  <si>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</si>
  <si>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SC c8/10   tl.120mm</t>
  </si>
  <si>
    <t>konstrukce 3   47,0=47,000 [A]</t>
  </si>
  <si>
    <t>56335</t>
  </si>
  <si>
    <t>VOZOVKOVÉ VRSTVY ZE ŠTĚRKODRTI TL. DO 250MM</t>
  </si>
  <si>
    <t>ŠDa tl. min. 220</t>
  </si>
  <si>
    <t>konstrukce 1   4717,0+(438,0+167,0+105,0)*0,6=5 143,000 [A]</t>
  </si>
  <si>
    <t>- dodání kameniva předepsané kvality a zrnitosti 
- rozprostření a zhutnění vrstvy v předepsané tloušťce 
- zřízení vrstvy bez rozlišení šířky, pokládání vrstvy po etapách 
- nezahrnuje postřiky, nátěry</t>
  </si>
  <si>
    <t>56336</t>
  </si>
  <si>
    <t>VOZOVKOVÉ VRSTVY ZE ŠTĚRKODRTI TL. DO 300MM</t>
  </si>
  <si>
    <t>ŠDa tl. min. 250mm</t>
  </si>
  <si>
    <t>572123</t>
  </si>
  <si>
    <t>INFILTRAČNÍ POSTŘIK Z EMULZE DO 1,0KG/M2</t>
  </si>
  <si>
    <t>PI-CP 0,6kgg/m2</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</si>
  <si>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</si>
  <si>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</si>
  <si>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</si>
  <si>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0,35kg/m2</t>
  </si>
  <si>
    <t>konstrukce 1   2*4717,0=9 434,000 [A]</t>
  </si>
  <si>
    <t>574B34</t>
  </si>
  <si>
    <t>ASFALTOVÝ BETON PRO OBRUSNÉ VRSTVY MODIFIK ACO 11+, 11S TL. 40MM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</si>
  <si>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</si>
  <si>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16</t>
  </si>
  <si>
    <t>574D56</t>
  </si>
  <si>
    <t>ASFALTOVÝ BETON PRO LOŽNÍ VRSTVY MODIFIK ACL 16+, 16S TL. 60MM</t>
  </si>
  <si>
    <t>17</t>
  </si>
  <si>
    <t>574F46</t>
  </si>
  <si>
    <t>ASFALTOVÝ BETON PRO PODKLADNÍ VRSTVY MODIFIK ACP 16+, 16S TL. 50MM</t>
  </si>
  <si>
    <t>18</t>
  </si>
  <si>
    <t>58222</t>
  </si>
  <si>
    <t>DLÁŽDĚNÉ KRYTY Z DROBNÝCH KOSTEK DO LOŽE Z MC</t>
  </si>
  <si>
    <t>betonové lože tl. 40mm</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</si>
  <si>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</si>
  <si>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</si>
  <si>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19</t>
  </si>
  <si>
    <t>89923</t>
  </si>
  <si>
    <t>VÝŠKOVÁ ÚPRAVA KRYCÍCH HRNCŮ</t>
  </si>
  <si>
    <t>20=20,000 [A]</t>
  </si>
  <si>
    <t>- položka výškové úpravy zahrnuje všechny nutné práce a materiály pro zvýšení nebo snížení zařízení (včetně nutné úpravy stávajícího povrchu vozovky nebo chodníku).</t>
  </si>
  <si>
    <t>20</t>
  </si>
  <si>
    <t>91297</t>
  </si>
  <si>
    <t>DOPRAVNÍ ZRCADLO</t>
  </si>
  <si>
    <t>2=2,000 [A]</t>
  </si>
  <si>
    <t>položka zahrnuje: 
- dodání a osazení zrcadla včetně nutných zemních prací 
- předepsaná povrchová úprava 
- vnitrostaveništní a mimostaveništní doprava 
- odrazky plastové nebo z retroreflexní fólie.</t>
  </si>
  <si>
    <t>21</t>
  </si>
  <si>
    <t>914131</t>
  </si>
  <si>
    <t>DOPRAVNÍ ZNAČKY ZÁKLADNÍ VELIKOSTI OCELOVÉ FÓLIE TŘ 2 - DODÁVKA A MONTÁŽ</t>
  </si>
  <si>
    <t>kompletní</t>
  </si>
  <si>
    <t>vč. 25 sloupků 
B2      1=1,000 [A] 
B24a   1=1,000 [B] 
C4a      2=2,000 [C] 
E2b      4=4,000 [D] 
E13      7=7,000 [E] 
IP4b     1=1,000 [F] 
IP6       8=8,000 [G] 
IP12     7=7,000 [H] 
IJ4a      2=2,000 [I] 
P2        7=7,000 [J] 
P6         7=7,000 [K] 
Celkem: A+B+C+D+E+F+G+H+I+J+K=47,000 [L]</t>
  </si>
  <si>
    <t>položka zahrnuje: 
- dodávku a montáž značek v požadovaném provedení</t>
  </si>
  <si>
    <t>22</t>
  </si>
  <si>
    <t>915111</t>
  </si>
  <si>
    <t>VODOROVNÉ DOPRAVNÍ ZNAČENÍ BARVOU HLADKÉ - DODÁVKA A POKLÁDKA</t>
  </si>
  <si>
    <t>bílá</t>
  </si>
  <si>
    <t>VDZ - V1a (0,125)                0,125*519,0=64,875 [A] 
VDZ - V2b (1,5/1,5/0,25)     0,25*0,5*80,0=10,000 [B] 
VDZ - V2b (1,5/1,5/0,125)  0,125*0,5*162,0=10,125 [C] 
VDZ - V4 (0,5/0,5/0,25)        0,25*0,5*65,0=8,125 [D]  
VDZ - V4 (0,25)                     0,25*47,0=11,750 [E]  
VDZ - V5 (0,5)                       0,5*52,0=26,000 [F] 
VDZ - V7a                             (6*4*0.5)*4+(8*3*0.5)*2+(6*3*0.5)*2+(5*3*0.5)*1=97,500 [G] 
VDZ - V11a                          ((16.3*0.125)+(3*4*0.125)+(15*0.125)+(0.825*6))*2=20,725 [H] 
VDZ - V13                             2.3/2+34/3=12,483 [I] 
Celkem: A+B+C+D+E+F+G+H+I=261,583 [J]</t>
  </si>
  <si>
    <t>položka zahrnuje: 
- dodání a pokládku nátěrového materiálu (měří se pouze natíraná plocha) 
- předznačení a reflexní úpravu</t>
  </si>
  <si>
    <t>23</t>
  </si>
  <si>
    <t>žlutá</t>
  </si>
  <si>
    <t>VDZ - V12a (0,125) - žlutá   68,0=68,000 [A]</t>
  </si>
  <si>
    <t>24</t>
  </si>
  <si>
    <t>915211</t>
  </si>
  <si>
    <t>VODOROVNÉ DOPRAVNÍ ZNAČENÍ PLASTEM HLADKÉ - DODÁVKA A POKLÁDKA</t>
  </si>
  <si>
    <t>25</t>
  </si>
  <si>
    <t>26</t>
  </si>
  <si>
    <t>917424</t>
  </si>
  <si>
    <t>CHODNÍKOVÉ OBRUBY Z KAMENNÝCH OBRUBNÍKŮ ŠÍŘ 150MM</t>
  </si>
  <si>
    <t>Obrubník žulový 10x25 - Přímý   598,0=598,000 [A]</t>
  </si>
  <si>
    <t>Položka zahrnuje: 
dodání a pokládku kamenných obrubníků o rozměrech předepsaných zadávací dokumentací 
betonové lože i boční betonovou opěrku.</t>
  </si>
  <si>
    <t>27</t>
  </si>
  <si>
    <t>917425</t>
  </si>
  <si>
    <t>CHODNÍKOVÉ OBRUBY Z KAMENNÝCH OBRUBNÍKŮ ŠÍŘ 200MM</t>
  </si>
  <si>
    <t>Obrubník žulový 20x25 - Přímý 438.000=438,000 [A] 
Obrubník žulový 20x25 - Oblouk 167.000=167,000 [B] 
Obrubník žulový 20x30 - Přímý 105.000=105,000 [C] 
Celkem: A+B+C=710,000 [D]</t>
  </si>
  <si>
    <t>28</t>
  </si>
  <si>
    <t>917427</t>
  </si>
  <si>
    <t>CHODNÍKOVÉ OBRUBY Z KAMENNÝCH OBRUBNÍKŮ ŠÍŘ 300MM</t>
  </si>
  <si>
    <t>Obrubník žulový KO - Přímý   25,0=25,000 [A] 
Obrubník žulový KO - Oblouk   3,0=3,000 [B] 
Celkem: A+B=28,000 [C]</t>
  </si>
  <si>
    <t>29</t>
  </si>
  <si>
    <t>919112</t>
  </si>
  <si>
    <t>ŘEZÁNÍ ASFALTOVÉHO KRYTU VOZOVEK TL DO 100MM</t>
  </si>
  <si>
    <t>stávající kryt   6+4+11+6+7+7+29=70,000 [A]</t>
  </si>
  <si>
    <t>položka zahrnuje řezání vozovkové vrstvy v předepsané tloušťce, včetně spotřeby vody</t>
  </si>
  <si>
    <t>30</t>
  </si>
  <si>
    <t>919121</t>
  </si>
  <si>
    <t>ŘEZÁNÍ BETON KRYTU VOZOVEK TL DO 50MM</t>
  </si>
  <si>
    <t>prevence proti prokopírpvání u vrstvy SC (pol. č. 561431)   6,5*560/5=728,000 [A]</t>
  </si>
  <si>
    <t>31</t>
  </si>
  <si>
    <t>919122</t>
  </si>
  <si>
    <t>ŘEZÁNÍ BETONOVÉHO KRYTU VOZOVEK TL DO 100MM</t>
  </si>
  <si>
    <t>32</t>
  </si>
  <si>
    <t>931325</t>
  </si>
  <si>
    <t>TĚSNĚNÍ DILATAČ SPAR ASF ZÁLIVKOU MODIFIK PRŮŘ DO 600MM2</t>
  </si>
  <si>
    <t>6+4+11+6+7+7+29=70,000 [A] 
4=4,000 [B] 
Celkem: A+B=74,000 [C]</t>
  </si>
  <si>
    <t>položka zahrnuje dodávku a osazení předepsaného materiálu, očištění ploch spáry před úpravou, očištění okolí spáry po úpravě 
nezahrnuje těsnící profil</t>
  </si>
  <si>
    <t>SO123</t>
  </si>
  <si>
    <t>Chodníky a vjezdy</t>
  </si>
  <si>
    <t>SO123.1</t>
  </si>
  <si>
    <t>Chodníky a vjezdy (Středočeský kraj)</t>
  </si>
  <si>
    <t>výměna podloží (pol. č. 123738)   2,0*26,7=53,400 [A]</t>
  </si>
  <si>
    <t>výměna podloží   0,15*178,0=26,700 [A]</t>
  </si>
  <si>
    <t>výměna podloží (pol. č. 123738)   26,7=26,700 [A]</t>
  </si>
  <si>
    <t>1017,0+192,0=1 209,000 [A]</t>
  </si>
  <si>
    <t>tl. min. 200mm</t>
  </si>
  <si>
    <t>konstrukce 4   935,0=935,000 [A] 
profilová dlažba kostrukce 4   82,0=82,000 [B] 
Celkem: A+B=1 017,000 [C]</t>
  </si>
  <si>
    <t>tl. min. 250mm</t>
  </si>
  <si>
    <t>konstrukce 2   178,0=178,000 [A] 
profilová dlažba kostrukce 2   14,0=14,000 [B] 
Celkem: A+B=192,000 [C]</t>
  </si>
  <si>
    <t>582611</t>
  </si>
  <si>
    <t>KRYTY Z BETON DLAŽDIC SE ZÁMKEM ŠEDÝCH TL 60MM DO LOŽE Z KAM</t>
  </si>
  <si>
    <t>lože tl. 40mm</t>
  </si>
  <si>
    <t>konstrukce 4   935,0=935,000 [A]</t>
  </si>
  <si>
    <t>582615</t>
  </si>
  <si>
    <t>KRYTY Z BETON DLAŽDIC SE ZÁMKEM BAREV TL 80MM DO LOŽE Z KAM</t>
  </si>
  <si>
    <t>konstrukce 2   178,0=178,000 [A]</t>
  </si>
  <si>
    <t>582618</t>
  </si>
  <si>
    <t>KRYTY Z BETON DLAŽDIC SE ZÁMKEM ŠEDÝCH RELIÉF TL 80MM DO LOŽE Z KAM</t>
  </si>
  <si>
    <t>konstrukce 2   14,0=14,000 [A]</t>
  </si>
  <si>
    <t>58261A</t>
  </si>
  <si>
    <t>KRYTY Z BETON DLAŽDIC SE ZÁMKEM BAREV RELIÉF TL 60MM DO LOŽE Z KAM</t>
  </si>
  <si>
    <t>konstrukce 4   82,0=82,000 [A]</t>
  </si>
  <si>
    <t>25=25,000 [A]</t>
  </si>
  <si>
    <t>915621</t>
  </si>
  <si>
    <t>VODOR DOPRAV ZNAČ - KNOFLÍKY TRVALÉ ZAPUŠTĚNÉ - DOD A POKLÁD</t>
  </si>
  <si>
    <t>bílé</t>
  </si>
  <si>
    <t>54=54,000 [A]</t>
  </si>
  <si>
    <t>zahrnuje dodávku a osazení knoflíků předepsaným způsobem</t>
  </si>
  <si>
    <t>917212</t>
  </si>
  <si>
    <t>ZÁHONOVÉ OBRUBY Z BETONOVÝCH OBRUBNÍKŮ ŠÍŘ 80MM</t>
  </si>
  <si>
    <t>8x25   451,0=451,000 [A]</t>
  </si>
  <si>
    <t>Položka zahrnuje: 
dodání a pokládku betonových obrubníků o rozměrech předepsaných zadávací dokumentací 
betonové lože i boční betonovou opěrku.</t>
  </si>
  <si>
    <t>SO123.2</t>
  </si>
  <si>
    <t>Chodníky a vjezdy (Město Lysá nad Labem)</t>
  </si>
  <si>
    <t>výměna podloží (pol. č. 123738)   2,0*15,3=30,600 [A]</t>
  </si>
  <si>
    <t>výměna podloží   0,15*102,0=15,300 [A]</t>
  </si>
  <si>
    <t>výměna podloží (pol. č. 123738)   15,3=15,300 [A]</t>
  </si>
  <si>
    <t>1371,0+122,0=1 493,000 [A]</t>
  </si>
  <si>
    <t>konstrukce 4   1343,0=1 343,000 [A] 
profilová dlažba kostrukce 4   28,0=28,000 [B] 
Celkem: A+B=1 371,000 [C]</t>
  </si>
  <si>
    <t>konstrukce 2   102,0=102,000 [A] 
profilová dlažba kostrukce 2   20,0=20,000 [B] 
Celkem: A+B=122,000 [C]</t>
  </si>
  <si>
    <t>konstrukce 4   1343,0=1 343,000 [A]</t>
  </si>
  <si>
    <t>konstrukce 2   102,0=102,000 [A]</t>
  </si>
  <si>
    <t>konstrukce 2   20,0=20,000 [A]</t>
  </si>
  <si>
    <t>konstrukce 4   28,0=28,000 [A]</t>
  </si>
  <si>
    <t>8970R</t>
  </si>
  <si>
    <t>VÝMĚNA GAJGRU</t>
  </si>
  <si>
    <t>kompletní, vč. napojení a likvidace odpadů</t>
  </si>
  <si>
    <t>14=14,000 [A]</t>
  </si>
  <si>
    <t>položka zahrnuje: 
- dodávku a osazení předepsaných dílů  
- výplň, těsnění  a tmelení spar a spojů, 
- předepsané podkladní konstrukce 
- likvidaci odpadů</t>
  </si>
  <si>
    <t>9111A1</t>
  </si>
  <si>
    <t>ZÁBRADLÍ SILNIČNÍ S VODOR MADLY - DODÁVKA A MONTÁŽ</t>
  </si>
  <si>
    <t>třímadlové zábradlí</t>
  </si>
  <si>
    <t>6=6,000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</si>
  <si>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</si>
  <si>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8x25   860,0=860,000 [A]</t>
  </si>
  <si>
    <t>93540R</t>
  </si>
  <si>
    <t>ŽLABY Z DÍLCŮ Z POLYMERBETONU SVĚTLÉ ŠÍŘKY DO 400MM VČETNĚ MŘÍŽÍ</t>
  </si>
  <si>
    <t>kompletní, vč. čistících kusů a vpustí, vč. napojení</t>
  </si>
  <si>
    <t>8,0=8,000 [A]</t>
  </si>
  <si>
    <t>položka zahrnuje: 
-dodávku a uložení dílců žlabu z předepsaného materiálu předepsaných rozměrů včetně mříže 
- spárování, úpravy vtoku a výtoku 
- nezahrnuje nutné zemní práce, předepsané lože, obetonování</t>
  </si>
  <si>
    <t>SO124</t>
  </si>
  <si>
    <t>Parkovací pruhy</t>
  </si>
  <si>
    <t>výměna podloží (pol. č. 123738)   2,0*222,69=445,380 [A]</t>
  </si>
  <si>
    <t>výměna  podloží   0,15*1484,6=222,690 [A]</t>
  </si>
  <si>
    <t>výměna podloží (pol. č. 123738)   222,69=222,690 [A]</t>
  </si>
  <si>
    <t>1484,6=1 484,600 [A]</t>
  </si>
  <si>
    <t>SC c8/10 tl. 120mm</t>
  </si>
  <si>
    <t>konstrukce 3   1073,0=1 073,000 [A]</t>
  </si>
  <si>
    <t>56334</t>
  </si>
  <si>
    <t>VOZOVKOVÉ VRSTVY ZE ŠTĚRKODRTI TL. DO 200MM</t>
  </si>
  <si>
    <t>tl. min. 150mm</t>
  </si>
  <si>
    <t>konstrukce 3   1073,0+(618,0+68,0)*0,6=1 484,600 [A]</t>
  </si>
  <si>
    <t>Obrubník žulový 20x25 - Přímý      618,0=618,000 [A] 
Obrubník žulový 20x25 - Oblouk     68,0=68,000 [B] 
Celkem: A+B=686,000 [C]</t>
  </si>
  <si>
    <t>prevence proti prokopírpvání u vrstvy SC (pol. č. 561431)   2,0*(618+68)/5=274,400 [A]</t>
  </si>
  <si>
    <t>SO125</t>
  </si>
  <si>
    <t>Úpravy objízdných komunikací</t>
  </si>
  <si>
    <t>frézování (pol. č. 113728)   2,3*278,175=639,803 [A]</t>
  </si>
  <si>
    <t>0,105*(85+100)=19,425 [A] 
0,05*(4675+500)=258,750 [B] 
Celkem: A+B=278,175 [C]</t>
  </si>
  <si>
    <t>lokální výtluky a trhliny odhad rozměru opravy  17*2*(2,5+2)+20*2*(2,5+2)=333,000 [A] 
plošné opravy odhad rozměru opravy  19*2*(2,5+100,0)+2*2*(2,5+100,0)=4 305,000 [B] 
Celkem: A+B=4 638,000 [C]</t>
  </si>
  <si>
    <t>PI-CP modif. 0,6kg/m2</t>
  </si>
  <si>
    <t>85,0+100,0+4675,0+500,0=5 360,000 [A]</t>
  </si>
  <si>
    <t>PS-CP modif. 0,35kg/m2</t>
  </si>
  <si>
    <t>85,0+100,0=185,000 [A]</t>
  </si>
  <si>
    <t>lokální výtluky a trhliny 85,0+100,0=185,000 [A]</t>
  </si>
  <si>
    <t>574B44</t>
  </si>
  <si>
    <t>ASFALTOVÝ BETON PRO OBRUSNÉ VRSTVY MODIFIK ACO 11+, 11S TL. 50MM</t>
  </si>
  <si>
    <t>plošné opravy   4675,0+500,0=5 175,000 [A]</t>
  </si>
  <si>
    <t>574F06</t>
  </si>
  <si>
    <t>ASFALTOVÝ BETON PRO PODKLADNÍ VRSTVY MODIFIK ACP 16+, 16S</t>
  </si>
  <si>
    <t>lokální výtluky a trhliny   (85,0+100,0)*0,065=12,025 [A]</t>
  </si>
  <si>
    <t>919111</t>
  </si>
  <si>
    <t>ŘEZÁNÍ ASFALTOVÉHO KRYTU VOZOVEK TL DO 50MM</t>
  </si>
  <si>
    <t>plošné opravy řezání 50mm (odhad rozměru opravy)  19*2*(2,5+100,0)+2*2*(2,5+100,0)=4 305,000 [A]</t>
  </si>
  <si>
    <t>919113</t>
  </si>
  <si>
    <t>ŘEZÁNÍ ASFALTOVÉHO KRYTU VOZOVEK TL DO 150MM</t>
  </si>
  <si>
    <t>lokální výtluky a trhliny odhad rozměru opravy  17*2*(2,5+2)+20*2*(2,5+2)=333,000 [A]</t>
  </si>
  <si>
    <t>SO301</t>
  </si>
  <si>
    <t>Vodovod</t>
  </si>
  <si>
    <t>SO301.1</t>
  </si>
  <si>
    <t>115001101</t>
  </si>
  <si>
    <t>Převedení vody potrubím DN do 100</t>
  </si>
  <si>
    <t>Převedení vody potrubím průměru DN do 100</t>
  </si>
  <si>
    <t>395=395,000 [A] 
Celkem: A=395,000 [B]</t>
  </si>
  <si>
    <t>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t>
  </si>
  <si>
    <t>115101201</t>
  </si>
  <si>
    <t>Čerpání vody na dopravní výšku do 10 m průměrný přítok do 500 l/min</t>
  </si>
  <si>
    <t>HOD</t>
  </si>
  <si>
    <t>Čerpání vody na dopravní výšku do 10 m s uvažovaným průměrným přítokem do 500 l/min</t>
  </si>
  <si>
    <t>155*24=3 720,000 [A] 
Celkem: A=3 720,000 [B]</t>
  </si>
  <si>
    <t>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t>
  </si>
  <si>
    <t>115101301</t>
  </si>
  <si>
    <t>Pohotovost čerpací soupravy pro dopravní výšku do 10 m přítok do 500 l/min</t>
  </si>
  <si>
    <t>DEN</t>
  </si>
  <si>
    <t>Pohotovost záložní čerpací soupravy pro dopravní výšku do 10 m s uvažovaným průměrným přítokem do 500 l/min</t>
  </si>
  <si>
    <t>155=155,000 [A] 
Celkem: A=155,000 [B]</t>
  </si>
  <si>
    <t>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t>
  </si>
  <si>
    <t>119001401</t>
  </si>
  <si>
    <t>Dočasné zajištění potrubí ocelového nebo litinového DN do 200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</si>
  <si>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</si>
  <si>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195=195,000 [A] 
Celkem: A=195,000 [B]</t>
  </si>
  <si>
    <t>1. Ceny nelze použít pro dočasné zajištění potrubí v provozu pod tlakem přes 1 MPa a potrubí nebo jiných vedení vprovozu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t>
  </si>
  <si>
    <t>119001411</t>
  </si>
  <si>
    <t>Dočasné zajištění potrubí betonového, ŽB nebo kameninového DN do 200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</si>
  <si>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</si>
  <si>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175=175,000 [A] 
Celkem: A=175,000 [B]</t>
  </si>
  <si>
    <t>119001421</t>
  </si>
  <si>
    <t>Dočasné zajištění kabelů a kabelových tratí ze 3 volně ložených kabelů</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</si>
  <si>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</si>
  <si>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98=98,000 [A] 
Celkem: A=98,000 [B]</t>
  </si>
  <si>
    <t>119001422</t>
  </si>
  <si>
    <t>Dočasné zajištění kabelů a kabelových tratí z 6 volně ložených kabelů</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</si>
  <si>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</si>
  <si>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174=174,000 [A] 
Celkem: A=174,000 [B]</t>
  </si>
  <si>
    <t>119002121</t>
  </si>
  <si>
    <t>Přechodová lávka délky do 2 m včetně zábradlí pro zabezpečení výkopu zřízení</t>
  </si>
  <si>
    <t>Pomocné konstrukce při zabezpečení výkopu vodorovné pochozí přechodová lávka délky do 2 m včetně zábradlí zřízení</t>
  </si>
  <si>
    <t>50=50,000 [A] 
Celkem: A=50,000 [B]</t>
  </si>
  <si>
    <t>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t>
  </si>
  <si>
    <t>119002122</t>
  </si>
  <si>
    <t>Přechodová lávka délky do 2 m včetně zábradlí pro zabezpečení výkopu odstranění</t>
  </si>
  <si>
    <t>Pomocné konstrukce při zabezpečení výkopu vodorovné pochozí přechodová lávka délky do 2 m včetně zábradlí odstranění</t>
  </si>
  <si>
    <t>119003131</t>
  </si>
  <si>
    <t>Výstražná páska pro zabezpečení výkopu zřízení</t>
  </si>
  <si>
    <t>Pomocné konstrukce při zabezpečení výkopu svislé výstražná páska zřízení</t>
  </si>
  <si>
    <t>(748.75+37.55+1.1)*2=1 574,800 [A] 
Celkem: A=1 574,800 [B]</t>
  </si>
  <si>
    <t>119003132</t>
  </si>
  <si>
    <t>Výstražná páska pro zabezpečení výkopu odstranění</t>
  </si>
  <si>
    <t>Pomocné konstrukce při zabezpečení výkopu svislé výstražná páska odstranění</t>
  </si>
  <si>
    <t>1574.8=1 574,800 [A] 
Celkem: A=1 574,800 [B]</t>
  </si>
  <si>
    <t>130001101</t>
  </si>
  <si>
    <t>Příplatek za ztížení vykopávky v blízkosti podzemního vedení</t>
  </si>
  <si>
    <t>Příplatek k cenám hloubených vykopávek za ztížení vykopávky  v blízkosti podzemního vedení nebo výbušnin pro jakoukoliv třídu horniny</t>
  </si>
  <si>
    <t>Šířka rýhy pro 581.81 do d160 1.100=1,100 [A] 
Mocnost komunikace 0.650=0,650 [B] 
Celkem: A+B=1,750 [C] 
V1 - staničení - 0,0000-284,2800 (284.2800-0.0000)*1.1*(1.935-0.65+0.10)=433,101 [D] 
V1 - staničení - 284,28-459,6400 (459.6400-284.28)*1.1*(1.950-0.65+0.10)=270,054 [E] 
V1 - staničení - 459,64-500,7700 (500.7700-459.64)*1.1*(1.815-0.65+0.10)=57,232 [F] 
V1 - staničení - 500,77-566,3500 (566.3500-500.77)*1.1*(1.825-0.65+0.10)=91,976 [G] 
V2 - staničení - 0,0000-32,23000 (32.23000-0.0000)*1.1*(1.600-0.65+0.10)=37,226 [H] 
V2 - staničení - 32,230-78,00000 (78.00000-32.230)*1.1*(1.650-0.65+0.10)=55,382 [I] 
V2 - staničení - 78,000-112,6500 (112.6500-78.000)*1.1*(1.635-0.65+0.10)=41,355 [J] 
V2 - staničení - 112,65-168,4000 (168.4000-112.65)*1.1*(1.585-0.65+0.10)=63,471 [K] 
d160 8.00*1.1*(1.65-0.65+0.1)=9,680 [L] 
D110 37.55*1.1*(1.65-0.65+0.1)=45,436 [M] 
Bourání 581.81 (587.25-242.00)*1.1*(1.75-0.65+0.10)-3.14*0.075*0.075*(587.25-242.00)=449,632 [N] 
Hloubení jam pro jímky 30*1.1*1.1*0.50=18,150 [O] 
Celkem: D+E+F+G+H+I+J+K+L+M+N+O=1 572,695 [P] 
Hloubení rýh třída těžitelnosti 3 - 40% strojně 60% 1572.695*0.40*0.60=377,447 [Q] 
Hloubení rýh třída těžitelnosti 3 - 40% ručně 40% 1572.695*0.40*0.40=251,631 [R] 
Hloubení rýh třída těžitelnosti 4 - 40% strojně 60% 1572.695*0.40*0.60=377,447 [S] 
Hloubení rýh třída těžitelnosti 4 - 40% ručně 40% 1572.695*0.40*0.40=251,631 [T] 
Hloubení rýh třída těžitelnosti 5 - 20% strojně 60% 1572.695*0.20*0.60=188,723 [U] 
Hloubení rýh třída těžitelnosti 5 - 20% ručně 40% 1572.695*0.20*0.40=125,816 [V] 
Celkem: Q+R+S+T+U+V=1 572,695 [W] 
(377.447+377.447+188.723)*0.45=424,628 [X]</t>
  </si>
  <si>
    <t>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t>
  </si>
  <si>
    <t>132201202</t>
  </si>
  <si>
    <t>Hloubení rýh š do 2000 mm v hornině tř. 3 objemu do 1000 m3</t>
  </si>
  <si>
    <t>Hloubení zapažených i nezapažených rýh šířky přes 600 do 2 000 mm  s urovnáním dna do předepsaného profilu a spádu v hornině tř. 3 přes 100 do 1 000 m3</t>
  </si>
  <si>
    <t>377.447=377,447 [A] 
Celkem: A=377,447 [B]</t>
  </si>
  <si>
    <t>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t>
  </si>
  <si>
    <t>132201209</t>
  </si>
  <si>
    <t>Příplatek za lepivost k hloubení rýh š do 2000 mm v hornině tř. 3</t>
  </si>
  <si>
    <t>Hloubení zapažených i nezapažených rýh šířky přes 600 do 2 000 mm  s urovnáním dna do předepsaného profilu a spádu v hornině tř. 3 Příplatek k cenám za lepivost horniny tř. 3</t>
  </si>
  <si>
    <t>377.447*0.50=188,724 [A] 
Celkem: A=188,724 [B]</t>
  </si>
  <si>
    <t>132212202</t>
  </si>
  <si>
    <t>Hloubení rýh š přes 600 do 2000 mm ručním nebo pneum nářadím v nesoudržných horninách tř. 3</t>
  </si>
  <si>
    <t>Hloubení zapažených i nezapažených rýh šířky přes 600 do 2 000 mm ručním nebo pneumatickým nářadím  s urovnáním dna do předepsaného profilu a spádu v horninách tř. 3 nesoudržných</t>
  </si>
  <si>
    <t>251.631=251,631 [A] 
Celkem: A=251,631 [B]</t>
  </si>
  <si>
    <t>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t>
  </si>
  <si>
    <t>132212209</t>
  </si>
  <si>
    <t>Příplatek za lepivost u hloubení rýh š do 2000 mm ručním nebo pneum nářadím v hornině tř. 3</t>
  </si>
  <si>
    <t>Hloubení zapažených i nezapažených rýh šířky přes 600 do 2 000 mm ručním nebo pneumatickým nářadím  s urovnáním dna do předepsaného profilu a spádu v horninách tř. 3 Příplatek k cenám za lepivost horniny tř. 3</t>
  </si>
  <si>
    <t>251.631*0.50=125,816 [A] 
Celkem: A=125,816 [B]</t>
  </si>
  <si>
    <t>132301202</t>
  </si>
  <si>
    <t>Hloubení rýh š do 2000 mm v hornině tř. 4 objemu do 1000 m3</t>
  </si>
  <si>
    <t>Hloubení zapažených i nezapažených rýh šířky přes 600 do 2 000 mm  s urovnáním dna do předepsaného profilu a spádu v hornině tř. 4 přes 100 do 1 000 m3</t>
  </si>
  <si>
    <t>132301209</t>
  </si>
  <si>
    <t>Příplatek za lepivost k hloubení rýh š do 2000 mm v hornině tř. 4</t>
  </si>
  <si>
    <t>Hloubení zapažených i nezapažených rýh šířky přes 600 do 2 000 mm  s urovnáním dna do předepsaného profilu a spádu v hornině tř. 4 Příplatek k cenám za lepivost horniny tř. 4</t>
  </si>
  <si>
    <t>132312202</t>
  </si>
  <si>
    <t>Hloubení rýh š přes 600 do 2000 mm ručním nebo pneum nářadím v nesoudržných horninách tř. 4</t>
  </si>
  <si>
    <t>Hloubení zapažených i nezapažených rýh šířky přes 600 do 2 000 mm ručním nebo pneumatickým nářadím  s urovnáním dna do předepsaného profilu a spádu v horninách tř. 4 nesoudržných</t>
  </si>
  <si>
    <t>132312209</t>
  </si>
  <si>
    <t>Příplatek za lepivost u hloubení rýh š do 2000 mm ručním nebo pneum nářadím v hornině tř. 4</t>
  </si>
  <si>
    <t>Hloubení zapažených i nezapažených rýh šířky přes 600 do 2 000 mm ručním nebo pneumatickým nářadím  s urovnáním dna do předepsaného profilu a spádu v horninách tř. 4 Příplatek k cenám za lepivost horniny tř. 4</t>
  </si>
  <si>
    <t>132401201</t>
  </si>
  <si>
    <t>Hloubení rýh š do 2000 mm v hornině tř. 5</t>
  </si>
  <si>
    <t>Hloubení zapažených i nezapažených rýh šířky přes 600 do 2 000 mm  s urovnáním dna do předepsaného profilu a spádu s použitím trhavin v hornině tř. 5 pro jakékoliv množství</t>
  </si>
  <si>
    <t>188.723=188,723 [A] 
Celkem: A=188,723 [B]</t>
  </si>
  <si>
    <t>132412202</t>
  </si>
  <si>
    <t>Hloubení rýh š přes 600 do 2000 mm ručním nebo pneum nářadím v nesoudržných horninách tř. 5</t>
  </si>
  <si>
    <t>Hloubení zapažených i nezapažených rýh šířky přes 600 do 2 000 mm ručním nebo pneumatickým nářadím  s urovnáním dna do předepsaného profilu a spádu v horninách tř. 5 nesoudržných</t>
  </si>
  <si>
    <t>125.816=125,816 [A] 
Celkem: A=125,816 [B]</t>
  </si>
  <si>
    <t>151101101</t>
  </si>
  <si>
    <t>Zřízení příložného pažení a rozepření stěn rýh hl do 2 m</t>
  </si>
  <si>
    <t>Zřízení pažení a rozepření stěn rýh pro podzemní vedení pro všechny šířky rýhy  příložné pro jakoukoliv mezerovitost, hloubky do 2 m</t>
  </si>
  <si>
    <t>V1 - staničení - 0,0000-284,2800 (284.2800-0.0000)*(1.935+0.10)*2=1 157,020 [A] 
V1 - staničení - 284,28-459,6400 (459.6400-284.28)*(1.950+0.10)*2=718,976 [B] 
V1 - staničení - 459,64-500,7700 (500.7700-459.64)*(1.815+0.10)*2=157,528 [C] 
V1 - staničení - 500,77-566,3500 (566.3500-500.77)*(1.825+0.10)*2=252,483 [D] 
V2 - staničení - 0,0000-32,23000 (32.23000-0.0000)*(1.600+0.10)*2=109,582 [E] 
V2 - staničení - 32,230-78,00000 (78.00000-32.230)*(1.650+0.10)*2=160,195 [F] 
V2 - staničení - 78,000-112,6500 (112.6500-78.000)*(1.635+0.10)*2=120,236 [G] 
V2 - staničení - 112,65-168,4000 (168.4000-112.65)*(1.585+0.10)*2=187,878 [H] 
d160 8.00*(1.65+0.1)*2=28,000 [I] 
D110 37.55*(1.65+0.1)*2=131,425 [J] 
Bourání 581.81 (587.25-242.00)*(1.75+0.10)*2=1 277,425 [K] 
Celkem: A+B+C+D+E+F+G+H+I+J+K=4 300,748 [L]</t>
  </si>
  <si>
    <t>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t>
  </si>
  <si>
    <t>151101111</t>
  </si>
  <si>
    <t>Odstranění příložného pažení a rozepření stěn rýh hl do 2 m</t>
  </si>
  <si>
    <t>Odstranění pažení a rozepření stěn rýh pro podzemní vedení  s uložením materiálu na vzdálenost do 3 m od kraje výkopu příložné, hloubky do 2 m</t>
  </si>
  <si>
    <t>4300.748=4 300,748 [A] 
Celkem: A=4 300,748 [B]</t>
  </si>
  <si>
    <t>161101101</t>
  </si>
  <si>
    <t>Svislé přemístění výkopku z horniny tř. 1 až 4 hl výkopu do 2,5 m</t>
  </si>
  <si>
    <t>Svislé přemístění výkopku  bez naložení do dopravní nádoby avšak s vyprázdněním dopravní nádoby na hromadu nebo do dopravního prostředku z horniny tř. 1 až 4, při hloubce výkopu přes 1 do 2,5 m</t>
  </si>
  <si>
    <t>Koeficient nakypření - 1,20 (377.447+377.447)*1.20=905,873 [A] 
Celkem: A=905,873 [B]</t>
  </si>
  <si>
    <t>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t>
  </si>
  <si>
    <t>161101151</t>
  </si>
  <si>
    <t>Svislé přemístění výkopku z horniny tř. 5 až 7 hl výkopu do 2,5 m</t>
  </si>
  <si>
    <t>Svislé přemístění výkopku  bez naložení do dopravní nádoby avšak s vyprázdněním dopravní nádoby na hromadu nebo do dopravního prostředku z horniny tř. 5 až 7, při hloubce výkopu přes 1 do 2,5 m</t>
  </si>
  <si>
    <t>Koeficient nakypření - 1,20 188.723*1.20=226,468 [A] 
Celkem: A=226,468 [B]</t>
  </si>
  <si>
    <t>162301101</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</si>
  <si>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</si>
  <si>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</si>
  <si>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Vnitrostaveništní doprava materiálu 373.633+1099.707=1 473,340 [A] 
Celkem: A=1 473,340 [B]</t>
  </si>
  <si>
    <t>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</si>
  <si>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</si>
  <si>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</si>
  <si>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</si>
  <si>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Koeficient nakypření - 1,20 (1572.695*1.20)-377.447=1 509,787 [A] 
Celkem: A=1 509,787 [B]</t>
  </si>
  <si>
    <t>162701109</t>
  </si>
  <si>
    <t>Příplatek k vodorovnému přemístění výkopku/sypaniny z horniny tř. 1 až 4 ZKD 1000 m přes 10000 m</t>
  </si>
  <si>
    <t>Vodorovné přemístění výkopku nebo sypaniny po suchu  na obvyklém dopravním prostředku, bez naložení výkopku, avšak se složením bez rozhrnutí z horniny tř. 1 až 4 na vzdálenost Příplatek k ceně za každých dalších i započatých 1 000 m</t>
  </si>
  <si>
    <t>Skládka ve vzdálenosti 15km 1509.787*5=7 548,935 [A] 
Celkem: A=7 548,935 [B]</t>
  </si>
  <si>
    <t>162701155</t>
  </si>
  <si>
    <t>Vodorovné přemístění do 10000 m výkopku/sypaniny z horniny tř. 5 až 7</t>
  </si>
  <si>
    <t>Vodorovné přemístění výkopku nebo sypaniny po suchu  na obvyklém dopravním prostředku, bez naložení výkopku, avšak se složením bez rozhrnutí z horniny tř. 5 až 7 na vzdálenost přes 9 000 do 10 000 m</t>
  </si>
  <si>
    <t>Koeficient nakypření - 1,20 (188.723+125.816)*1.20=377,447 [A] 
Celkem: A=377,447 [B]</t>
  </si>
  <si>
    <t>162701159</t>
  </si>
  <si>
    <t>Příplatek k vodorovnému přemístění výkopku/sypaniny z horniny tř. 5 až 7 ZKD 1000 m přes 10000 m</t>
  </si>
  <si>
    <t>Vodorovné přemístění výkopku nebo sypaniny po suchu  na obvyklém dopravním prostředku, bez naložení výkopku, avšak se složením bez rozhrnutí z horniny tř. 5 až 7 na vzdálenost Příplatek k ceně za každých dalších i započatých 1 000 m</t>
  </si>
  <si>
    <t>Skládka ve vzdálenosti 15km 377.447*5=1 887,235 [A] 
Celkem: A=1 887,235 [B]</t>
  </si>
  <si>
    <t>167101102</t>
  </si>
  <si>
    <t>Nakládání výkopku z hornin tř. 1 až 4 přes 100 m3</t>
  </si>
  <si>
    <t>Nakládání, skládání a překládání neulehlého výkopku nebo sypaniny  nakládání, množství přes 100 m3, z hornin tř. 1 až 4</t>
  </si>
  <si>
    <t>373.633+1099.707=1 473,340 [A] 
Celkem: A=1 473,340 [B]</t>
  </si>
  <si>
    <t>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t>
  </si>
  <si>
    <t>33</t>
  </si>
  <si>
    <t>171201201</t>
  </si>
  <si>
    <t>Uložení sypaniny na skládky</t>
  </si>
  <si>
    <t>Uložení sypaniny  na skládky</t>
  </si>
  <si>
    <t>1509.787=1 509,787 [A] 
377.447=377,447 [B] 
Celkem: A+B=1 887,234 [C]</t>
  </si>
  <si>
    <t>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Vceně -1201 jsou započteny i náklady na rozprostření sypaniny ve vrstvách s hrubým urovnáním na skládce.  4. Vceně -1201 nejsou započteny náklady na získání skládek ani na poplatky za skládku.  5. Množství jednotek uložení výkopku (sypaniny) se určí v m3 uloženého výkopku (sypaniny),v rostlém stavu zpravidla ve výkopišti.</t>
  </si>
  <si>
    <t>34</t>
  </si>
  <si>
    <t>171201211</t>
  </si>
  <si>
    <t>Poplatek za uložení stavebního odpadu - zeminy a kameniva na skládce</t>
  </si>
  <si>
    <t>Poplatek za uložení stavebního odpadu na skládce (skládkovné) zeminy a kameniva zatříděného do Katalogu odpadů pod kódem 170 504</t>
  </si>
  <si>
    <t>1509.787*1.85=2 793,106 [A] 
377.447*1.85=698,277 [B] 
Celkem: A+B=3 491,383 [C]</t>
  </si>
  <si>
    <t>1. Ceny uvedené vsouboru cen lze po dohodě upravit podle místních podmínek.</t>
  </si>
  <si>
    <t>35</t>
  </si>
  <si>
    <t>174101101</t>
  </si>
  <si>
    <t>Zásyp jam, šachet rýh nebo kolem objektů sypaninou se zhutněním</t>
  </si>
  <si>
    <t>Zásyp sypaninou z jakékoliv horniny  s uložením výkopku ve vrstvách se zhutněním jam, šachet, rýh nebo kolem objektů v těchto vykopávkách</t>
  </si>
  <si>
    <t>1572.695=1 572,695 [A] 
-85.835=-85,835 [B] 
-373.633=- 373,633 [C] 
581.81 d160 -3.14*0.075*0.075*748.75=-13,225 [D] 
581.81 d110 -3.14*0.050*0.050*37.55=-0,295 [E] 
Celkem: A+B+C+D+E=1 099,707 [F]</t>
  </si>
  <si>
    <t>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</si>
  <si>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36</t>
  </si>
  <si>
    <t>175111101</t>
  </si>
  <si>
    <t>Obsypání potrubí ručně sypaninou bez prohození sítem, uloženou do 3 m</t>
  </si>
  <si>
    <t>Obsypání potrubí ručně sypaninou z vhodných hornin tř. 1 až 4 nebo materiálem připraveným podél výkopu ve vzdálenosti do 3 m od jeho kraje, pro jakoukoliv hloubku výkopu a míru zhutnění bez prohození sypaniny sítem</t>
  </si>
  <si>
    <t>748.75*1.1*(0.150+0.300)-3.14*0.075*0.075*748.75=357,406 [A] 
37.55*1.1*(0.100+0.300)-3.14*0.050*0.050*37.55=16,227 [B] 
Celkem: A+B=373,633 [C] 
373.633 potrubní ručně 60% 373.633*0.60=224,180 [D]</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</si>
  <si>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Vcenách nejsou zahrnuty náklady na nakupovanou sypaninu. Tato se oceňuje ve specifikaci.</t>
  </si>
  <si>
    <t>37</t>
  </si>
  <si>
    <t>175151101</t>
  </si>
  <si>
    <t>Obsypání potrubí strojně sypaninou bez prohození, uloženou do 3 m</t>
  </si>
  <si>
    <t>Obsypání potrubí strojně sypaninou z vhodných hornin tř. 1 až 4 nebo materiálem připraveným podél výkopu ve vzdálenosti do 3 m od jeho kraje, pro jakoukoliv hloubku výkopu a míru zhutnění bez prohození sypaniny</t>
  </si>
  <si>
    <t>149.453=149,453 [A] 
Celkem: A=149,453 [B]</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</si>
  <si>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t>
  </si>
  <si>
    <t>38</t>
  </si>
  <si>
    <t>176101113R</t>
  </si>
  <si>
    <t>Výplň potrubí do 200 m cementopopílkovou suspenzí</t>
  </si>
  <si>
    <t>Výplň potrubí l do 200 m cementopopílkovou suspenzí</t>
  </si>
  <si>
    <t>DN 150   3,14*242,0*0,075*0,075=4,274 [A]</t>
  </si>
  <si>
    <t>39</t>
  </si>
  <si>
    <t>181951102</t>
  </si>
  <si>
    <t>Úprava pláně v hornině tř. 1 až 4 se zhutněním</t>
  </si>
  <si>
    <t>Úprava pláně vyrovnáním výškových rozdílů  v hornině tř. 1 až 4 se zhutněním</t>
  </si>
  <si>
    <t>748.75*1.1=823,625 [A] 
37.55*1.1=41,305 [B] 
Celkem: A+B=864,930 [C]</t>
  </si>
  <si>
    <t>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t>
  </si>
  <si>
    <t>76</t>
  </si>
  <si>
    <t>583373020</t>
  </si>
  <si>
    <t>štěrkopísek frakce 0/16</t>
  </si>
  <si>
    <t>373.633*2.01=751,002 [A] 
Celkem: A=751,002 [B]</t>
  </si>
  <si>
    <t>77</t>
  </si>
  <si>
    <t>58344171</t>
  </si>
  <si>
    <t>štěrkodrť frakce 0-32</t>
  </si>
  <si>
    <t>1099.707*2.01=2 210,411 [A] 
Celkem: A=2 210,411 [B]</t>
  </si>
  <si>
    <t>Zakládání</t>
  </si>
  <si>
    <t>40</t>
  </si>
  <si>
    <t>212752212</t>
  </si>
  <si>
    <t>Trativod z drenážních trubek plastových flexibilních D do 100 mm včetně lože otevřený výkop</t>
  </si>
  <si>
    <t>Trativody z drenážních trubek se zřízením štěrkopískového lože pod trubky a s jejich obsypem v průměrném celkovém množství do 0,15 m3/m v otevřeném výkopu z trubek plastových flexibilních D přes 65 do 100 mm</t>
  </si>
  <si>
    <t>748.75=748,750 [A] 
37.55=37,550 [B] 
Celkem: A+B=786,300 [C]</t>
  </si>
  <si>
    <t>41</t>
  </si>
  <si>
    <t>275352110</t>
  </si>
  <si>
    <t>Bednění základových patek a bloků plochy rovinné</t>
  </si>
  <si>
    <t>Bednění základových konstrukcí patek a bloků ploch rovinných</t>
  </si>
  <si>
    <t>0.45*0.45*4*30=24,300 [A] 
Celkem: A=24,300 [B]</t>
  </si>
  <si>
    <t>42</t>
  </si>
  <si>
    <t>275352119</t>
  </si>
  <si>
    <t>Odbednění základových patek a bloků</t>
  </si>
  <si>
    <t>Bednění základových konstrukcí patek a bloků odbednění bez ohledu na tvar</t>
  </si>
  <si>
    <t>24.3=24,300 [A] 
Celkem: A=24,300 [B]</t>
  </si>
  <si>
    <t>Vodorovné konstrukce</t>
  </si>
  <si>
    <t>58</t>
  </si>
  <si>
    <t>451573111</t>
  </si>
  <si>
    <t>Lože pod potrubí otevřený výkop ze štěrkopísku</t>
  </si>
  <si>
    <t>Lože pod potrubí, stoky a drobné objekty v otevřeném výkopu z písku a štěrkopísku do 63 mm</t>
  </si>
  <si>
    <t>V1 - staničení - 0,0000-284,2800 (284.2800-0.0000)*1.1*0.1=31,271 [A] 
V1 - staničení - 284,28-459,6400 (459.6400-284.28)*1.1*0.1=19,290 [B] 
V1 - staničení - 459,64-500,7700 (500.7700-459.64)*1.1*0.1=4,524 [C] 
V1 - staničení - 500,77-566,3500 (566.3500-500.77)*1.1*0.1=7,214 [D] 
V2 - staničení - 0,0000-32,23000 (32.23000-0.0000)*1.1*0.1=3,545 [E] 
V2 - staničení - 32,230-78,00000 (78.00000-32.230)*1.1*0.1=5,035 [F] 
V2 - staničení - 78,000-112,6500 (112.6500-78.000)*1.1*0.1=3,812 [G] 
V2 - staničení - 112,65-168,4000 (168.4000-112.65)*1.1*0.1=6,133 [H] 
d160 8.00*1.1*0.1=0,880 [I] 
D110 37.55*1.1*0.1=4,131 [J] 
Celkem: A+B+C+D+E+F+G+H+I+J=85,835 [K]</t>
  </si>
  <si>
    <t>1. Ceny -1111 a -1192 lze použít i pro zřízení sběrných vrstev nad drenážními trubkami.  2. V cenách -5111 a -1192 jsou započteny i náklady na prohození výkopku získaného při zemních pracích.</t>
  </si>
  <si>
    <t>59</t>
  </si>
  <si>
    <t>452313131</t>
  </si>
  <si>
    <t>Podkladní bloky z betonu prostého tř. C 12/15 otevřený výkop</t>
  </si>
  <si>
    <t>Podkladní a zajišťovací konstrukce z betonu prostého v otevřeném výkopu bloky pro potrubí z betonu tř. C 12/15</t>
  </si>
  <si>
    <t>30*0.45*0.45*0.45=2,734 [A] 
Celkem: A=2,734 [B]</t>
  </si>
  <si>
    <t>1. Ceny -1121 až -1191 a -1192 lze použít i pro ochrannou vrstvu pod železobetonové konstrukce.  2. Ceny -2121 až -2191 a -2192 jsou určeny pro jakékoliv úkosy sedel.</t>
  </si>
  <si>
    <t>Trubní vedení</t>
  </si>
  <si>
    <t>43</t>
  </si>
  <si>
    <t>28613601</t>
  </si>
  <si>
    <t>potrubí dvouvrstvé PE100 s 10% signalizační vrstvou SDR 11 110x10,0 dl 12m</t>
  </si>
  <si>
    <t>44</t>
  </si>
  <si>
    <t>28613604</t>
  </si>
  <si>
    <t>potrubí dvouvrstvé PE100 s 10% signalizační vrstvou SDR 11 160x14,6 dl 12m</t>
  </si>
  <si>
    <t>45</t>
  </si>
  <si>
    <t>42221303</t>
  </si>
  <si>
    <t>šoupátko pitná voda, litina GGG 50, krátká stavební délka, PN10/16 DN 80 x 180 mm</t>
  </si>
  <si>
    <t>46</t>
  </si>
  <si>
    <t>42221304</t>
  </si>
  <si>
    <t>šoupátko pitná voda, litina GGG 50, krátká stavební délka, PN10/16 DN 100 x 190 mm</t>
  </si>
  <si>
    <t>47</t>
  </si>
  <si>
    <t>42221306</t>
  </si>
  <si>
    <t>šoupátko pitná voda, litina GGG 50, krátká stavební délka, PN10/16 DN 150 x 210 mm</t>
  </si>
  <si>
    <t>48</t>
  </si>
  <si>
    <t>422587498R</t>
  </si>
  <si>
    <t>deska podkladní univerzální</t>
  </si>
  <si>
    <t>49</t>
  </si>
  <si>
    <t>50</t>
  </si>
  <si>
    <t>51</t>
  </si>
  <si>
    <t>52</t>
  </si>
  <si>
    <t>42273591</t>
  </si>
  <si>
    <t>hydrant podzemní DN80 PN16 jednoduchý uzávěr, krycí výška 1500 mm</t>
  </si>
  <si>
    <t>53</t>
  </si>
  <si>
    <t>42291079</t>
  </si>
  <si>
    <t>souprava zemní pro šoupátka DN 65-80 mm, Rd 2,0 m</t>
  </si>
  <si>
    <t>54</t>
  </si>
  <si>
    <t>42291080</t>
  </si>
  <si>
    <t>souprava zemní pro šoupátka DN 100-150 mm, Rd 2,0 m</t>
  </si>
  <si>
    <t>55</t>
  </si>
  <si>
    <t>56</t>
  </si>
  <si>
    <t>42291352</t>
  </si>
  <si>
    <t>poklop litinový šoupátkový pro zemní soupravy osazení do terénu a do vozovky</t>
  </si>
  <si>
    <t>57</t>
  </si>
  <si>
    <t>42291452</t>
  </si>
  <si>
    <t>poklop litinový - hydrantový DN 80</t>
  </si>
  <si>
    <t>60</t>
  </si>
  <si>
    <t>460072400100021</t>
  </si>
  <si>
    <t>E - WAGA DN150, spojka přímá s přírubou</t>
  </si>
  <si>
    <t>61</t>
  </si>
  <si>
    <t>E - WAGA DN100, spojka přímá s přírubou</t>
  </si>
  <si>
    <t>62</t>
  </si>
  <si>
    <t>55251322.HWL</t>
  </si>
  <si>
    <t>příruba pro vodovodní potrubí DN150</t>
  </si>
  <si>
    <t>63</t>
  </si>
  <si>
    <t>55251342.HWL</t>
  </si>
  <si>
    <t>příruba pro vodovodní potrubí DN100</t>
  </si>
  <si>
    <t>64</t>
  </si>
  <si>
    <t>55251820</t>
  </si>
  <si>
    <t>koleno přírubové prodloužené s patkou pro připojení k hydrantu 80/90 mm</t>
  </si>
  <si>
    <t>65</t>
  </si>
  <si>
    <t>55252017.PAM</t>
  </si>
  <si>
    <t>trouba přírubová TP-DN 80 PN 10-16-25-40 TT L=0,3 m</t>
  </si>
  <si>
    <t>66</t>
  </si>
  <si>
    <t>55253516</t>
  </si>
  <si>
    <t>tvarovka přírubová litinová vodovodní s přírubovou odbočkou PN 10/16 T-kus DN 100/100</t>
  </si>
  <si>
    <t>67</t>
  </si>
  <si>
    <t>55253527</t>
  </si>
  <si>
    <t>tvarovka přírubová litinová s přírubovou odbočkou,práškový epoxid tl 250µm T-kus DN 150/80</t>
  </si>
  <si>
    <t>68</t>
  </si>
  <si>
    <t>55253528</t>
  </si>
  <si>
    <t>tvarovka přírubová litinová s přírubovou odbočkou,práškový epoxid tl 250µm T-kus DN 150/100</t>
  </si>
  <si>
    <t>69</t>
  </si>
  <si>
    <t>55253530</t>
  </si>
  <si>
    <t>tvarovka přírubová litinová vodovodní s přírubovou odbočkou PN 10/16 T-kus DN 150/150</t>
  </si>
  <si>
    <t>70</t>
  </si>
  <si>
    <t>55253617.HWL</t>
  </si>
  <si>
    <t>přechod přírubový litinový PN 10/16 FFR-kus dl 200mm DN 150/100</t>
  </si>
  <si>
    <t>71</t>
  </si>
  <si>
    <t>55253663</t>
  </si>
  <si>
    <t>příruba zaslepovací litinová vodovodní PN 10/16 X-kus DN 150</t>
  </si>
  <si>
    <t>72</t>
  </si>
  <si>
    <t>55253969</t>
  </si>
  <si>
    <t>koleno přírubové z tvárné litiny,práškový epoxid tl 250µm FFK-kus DN 150-11,25°</t>
  </si>
  <si>
    <t>73</t>
  </si>
  <si>
    <t>55253999</t>
  </si>
  <si>
    <t>koleno přírubové z tvárné litiny,práškový epoxid tl 250µm FFK-kus DN 150- 30°</t>
  </si>
  <si>
    <t>74</t>
  </si>
  <si>
    <t>55254014</t>
  </si>
  <si>
    <t>koleno přírubové z tvárné litiny,práškový epoxid tl 250µm FFK-kus DN 150- 45°</t>
  </si>
  <si>
    <t>75</t>
  </si>
  <si>
    <t>55259815.HWL</t>
  </si>
  <si>
    <t>přechod přírubový litinový PN 10/16 FFR-kus dl 200mm DN 100/80</t>
  </si>
  <si>
    <t>78</t>
  </si>
  <si>
    <t>857242122</t>
  </si>
  <si>
    <t>Montáž litinových tvarovek jednoosých přírubových otevřený výkop DN 80</t>
  </si>
  <si>
    <t>Montáž litinových tvarovek na potrubí litinovém tlakovém jednoosých na potrubí z trub přírubových v otevřeném výkopu, kanálu nebo v šachtě DN 80</t>
  </si>
  <si>
    <t>PP prodloužené 80 11=11,000 [A] 
TP 80 (300) 11=11,000 [B] 
Celkem: A+B=22,000 [C]</t>
  </si>
  <si>
    <t>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t>
  </si>
  <si>
    <t>79</t>
  </si>
  <si>
    <t>857262122</t>
  </si>
  <si>
    <t>Montáž litinových tvarovek jednoosých přírubových otevřený výkop DN 100</t>
  </si>
  <si>
    <t>Montáž litinových tvarovek na potrubí litinovém tlakovém jednoosých na potrubí z trub přírubových v otevřeném výkopu, kanálu nebo v šachtě DN 100</t>
  </si>
  <si>
    <t>RP 100/80 1=1,000 [A] 
Příruba 100 6=6,000 [B] 
E waga 100 6=6,000 [C] 
Celkem: A+B+C=13,000 [D]</t>
  </si>
  <si>
    <t>80</t>
  </si>
  <si>
    <t>857264122</t>
  </si>
  <si>
    <t>Montáž litinových tvarovek odbočných přírubových otevřený výkop DN 100</t>
  </si>
  <si>
    <t>Montáž litinových tvarovek na potrubí litinovém tlakovém odbočných na potrubí z trub přírubových v otevřeném výkopu, kanálu nebo v šachtě DN 100</t>
  </si>
  <si>
    <t>T 100/100 1=1,000 [A] 
Celkem: A=1,000 [B]</t>
  </si>
  <si>
    <t>81</t>
  </si>
  <si>
    <t>857312122</t>
  </si>
  <si>
    <t>Montáž litinových tvarovek jednoosých přírubových otevřený výkop DN 150</t>
  </si>
  <si>
    <t>Montáž litinových tvarovek na potrubí litinovém tlakovém jednoosých na potrubí z trub přírubových v otevřeném výkopu, kanálu nebo v šachtě DN 150</t>
  </si>
  <si>
    <t>RP 150/100 2=2,000 [A] 
Příruba 150 37=37,000 [B] 
X 150 1=1,000 [C] 
E waga 150 2=2,000 [D] 
W11°  150 3=3,000 [E] 
W30°  150 1=1,000 [F] 
W45°  150 6=6,000 [G] 
Celkem: A+B+C+D+E+F+G=52,000 [H]</t>
  </si>
  <si>
    <t>82</t>
  </si>
  <si>
    <t>857314122</t>
  </si>
  <si>
    <t>Montáž litinových tvarovek odbočných přírubových otevřený výkop DN 150</t>
  </si>
  <si>
    <t>Montáž litinových tvarovek na potrubí litinovém tlakovém odbočných na potrubí z trub přírubových v otevřeném výkopu, kanálu nebo v šachtě DN 150</t>
  </si>
  <si>
    <t>T 150/150 3=3,000 [A] 
T 150/100 6=6,000 [B] 
T 150/80 10=10,000 [C] 
Celkem: A+B+C=19,000 [D]</t>
  </si>
  <si>
    <t>83</t>
  </si>
  <si>
    <t>871251141</t>
  </si>
  <si>
    <t>Montáž potrubí z PE100 SDR 11 otevřený výkop svařovaných na tupo D 110 x 10,0 mm</t>
  </si>
  <si>
    <t>Montáž vodovodního potrubí z plastů v otevřeném výkopu z polyetylenu PE 100 svařovaných na tupo SDR 11/PN16 D 110 x 10,0 mm</t>
  </si>
  <si>
    <t>Délka 581.81 15+8.0+6.0+8.55=37,550 [A] 
Celkem: A=37,550 [B]</t>
  </si>
  <si>
    <t>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t>
  </si>
  <si>
    <t>84</t>
  </si>
  <si>
    <t>871321141</t>
  </si>
  <si>
    <t>Montáž potrubí z PE100 SDR 11 otevřený výkop svařovaných na tupo D 160 x 14,6 mm</t>
  </si>
  <si>
    <t>Montáž vodovodního potrubí z plastů v otevřeném výkopu z polyetylenu PE 100 svařovaných na tupo SDR 11/PN16 D 160 x 14,6 mm</t>
  </si>
  <si>
    <t>Délka 581.81 566.35+168.40+8.0+6.0=748,750 [A] 
Celkem: A=748,750 [B]</t>
  </si>
  <si>
    <t>85</t>
  </si>
  <si>
    <t>891241112</t>
  </si>
  <si>
    <t>Montáž vodovodních šoupátek otevřený výkop DN 80</t>
  </si>
  <si>
    <t>Montáž vodovodních armatur na potrubí šoupátek nebo klapek uzavíracích v otevřeném výkopu nebo v šachtách s osazením zemní soupravy (bez poklopů) DN 80</t>
  </si>
  <si>
    <t>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Vcenách 891 52-4121 a -5211 nejsou započteny náklady na dodání těsnících pryžových kroužků. Tyto se oceňují ve specifikaci, nejsou-li zahrnuty vceně trub.  4. Vcenách 891 ..-5313 nejsou započteny náklady na dodání potrubní spojky. Tyto jsou zahrnuty vceně trub.</t>
  </si>
  <si>
    <t>86</t>
  </si>
  <si>
    <t>891247111</t>
  </si>
  <si>
    <t>Montáž hydrantů podzemních DN 80</t>
  </si>
  <si>
    <t>Montáž vodovodních armatur na potrubí hydrantů podzemních (bez osazení poklopů) DN 80</t>
  </si>
  <si>
    <t>H 80 11=11,000 [A] 
Celkem: A=11,000 [B]</t>
  </si>
  <si>
    <t>87</t>
  </si>
  <si>
    <t>891261112</t>
  </si>
  <si>
    <t>Montáž vodovodních šoupátek otevřený výkop DN 100</t>
  </si>
  <si>
    <t>Montáž vodovodních armatur na potrubí šoupátek nebo klapek uzavíracích v otevřeném výkopu nebo v šachtách s osazením zemní soupravy (bez poklopů) DN 100</t>
  </si>
  <si>
    <t>88</t>
  </si>
  <si>
    <t>891311112</t>
  </si>
  <si>
    <t>Montáž vodovodních šoupátek otevřený výkop DN 150</t>
  </si>
  <si>
    <t>Montáž vodovodních armatur na potrubí šoupátek nebo klapek uzavíracích v otevřeném výkopu nebo v šachtách s osazením zemní soupravy (bez poklopů) DN 150</t>
  </si>
  <si>
    <t>89</t>
  </si>
  <si>
    <t>892273122</t>
  </si>
  <si>
    <t>Proplach a dezinfekce vodovodního potrubí DN od 80 do 125</t>
  </si>
  <si>
    <t>37.55=37,550 [A] 
Celkem: A=37,550 [B]</t>
  </si>
  <si>
    <t>1. V cenách jsou započteny náklady na napuštění a vypuštění vody, dodání vody a dezinfekčního prostředku.</t>
  </si>
  <si>
    <t>90</t>
  </si>
  <si>
    <t>892351111</t>
  </si>
  <si>
    <t>Tlaková zkouška vodou potrubí DN 150 nebo 200</t>
  </si>
  <si>
    <t>Tlakové zkoušky vodou na potrubí DN 150 nebo 200</t>
  </si>
  <si>
    <t>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</si>
  <si>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91</t>
  </si>
  <si>
    <t>892353122</t>
  </si>
  <si>
    <t>Proplach a dezinfekce vodovodního potrubí DN 150 nebo 200</t>
  </si>
  <si>
    <t>748.75=748,750 [A] 
Celkem: A=748,750 [B]</t>
  </si>
  <si>
    <t>92</t>
  </si>
  <si>
    <t>892372111</t>
  </si>
  <si>
    <t>Zabezpečení konců potrubí DN do 300 při tlakových zkouškách vodou</t>
  </si>
  <si>
    <t>Tlakové zkoušky vodou zabezpečení konců potrubí při tlakových zkouškách DN do 300</t>
  </si>
  <si>
    <t>93</t>
  </si>
  <si>
    <t>899401112</t>
  </si>
  <si>
    <t>Osazení poklopů litinových šoupátkových</t>
  </si>
  <si>
    <t>Š150 19=19,000 [A] 
Š100 7=7,000 [B] 
Š80 11=11,000 [C] 
Celkem: A+B+C=37,000 [D]</t>
  </si>
  <si>
    <t>1. V cenách osazení poklopů jsou započteny i náklady na jejich podezdění.  2. V cenách nejsou započteny náklady na dodání poklopů; tyto se oceňují ve specifikaci. Ztratné se nestanoví.</t>
  </si>
  <si>
    <t>94</t>
  </si>
  <si>
    <t>899401113</t>
  </si>
  <si>
    <t>Osazení poklopů litinových hydrantových</t>
  </si>
  <si>
    <t>95</t>
  </si>
  <si>
    <t>899721111</t>
  </si>
  <si>
    <t>Signalizační vodič DN do 150 mm na potrubí</t>
  </si>
  <si>
    <t>Signalizační vodič na potrubí DN do 150 mm</t>
  </si>
  <si>
    <t>96</t>
  </si>
  <si>
    <t>899722112</t>
  </si>
  <si>
    <t>Krytí potrubí z plastů výstražnou fólií z PVC 25 cm</t>
  </si>
  <si>
    <t>Krytí potrubí z plastů výstražnou fólií z PVC šířky 25 cm</t>
  </si>
  <si>
    <t>Ostatní konstrukce a práce, bourání</t>
  </si>
  <si>
    <t>97</t>
  </si>
  <si>
    <t>969021131R</t>
  </si>
  <si>
    <t>Vybourání vodovodního potrubí DN do 200 z azbestobetonu včetně ekologické likvidace a vodorovné přemístění</t>
  </si>
  <si>
    <t>Bourání stávajícího 581.81 DN150 345.25=345,250 [A] 
Celkem: A=345,250 [B]</t>
  </si>
  <si>
    <t>998</t>
  </si>
  <si>
    <t>Přesun hmot</t>
  </si>
  <si>
    <t>98</t>
  </si>
  <si>
    <t>998276101</t>
  </si>
  <si>
    <t>Přesun hmot pro trubní vedení z trub z plastických hmot otevřený výkop</t>
  </si>
  <si>
    <t>Přesun hmot pro trubní vedení hloubené z trub z plastických hmot nebo sklolaminátových pro vodovody nebo kanalizace v otevřeném výkopu dopravní vzdálenost do 15 m</t>
  </si>
  <si>
    <t>1. Položky přesunu hmot nelze užít pro zeminu, sypaniny, štěrkopísek, kamenivo ap. Případná manipulace s tímto materiálem se oceňuje souborem cen 162 .0-11 Vodorovné přemístění výkopku nebo sypaniny katalogu 800-1 Zemní práce.</t>
  </si>
  <si>
    <t>99</t>
  </si>
  <si>
    <t>998276124</t>
  </si>
  <si>
    <t>Příplatek k přesunu hmot pro trubní vedení z trub z plastických hmot za zvětšený přesun do 500 m</t>
  </si>
  <si>
    <t>Přesun hmot pro trubní vedení hloubené z trub z plastických hmot nebo sklolaminátových Příplatek k cenám za zvětšený přesun přes vymezenou největší dopravní vzdálenost do 500 m</t>
  </si>
  <si>
    <t>HZS</t>
  </si>
  <si>
    <t>Hodinové zúčtovací sazby</t>
  </si>
  <si>
    <t>100</t>
  </si>
  <si>
    <t>HZS2222</t>
  </si>
  <si>
    <t>Hodinová zúčtovací sazba elektrikář odborný</t>
  </si>
  <si>
    <t>Hodinové zúčtovací sazby profesí PSV  provádění stavebních instalací elektrikář odborný</t>
  </si>
  <si>
    <t>155*1.5=232,500 [A] 
Celkem: A=232,500 [B]</t>
  </si>
  <si>
    <t>SO301.2</t>
  </si>
  <si>
    <t>Vodovod - přípojky</t>
  </si>
  <si>
    <t>100=100,000 [A] 
Celkem: A=100,000 [B]</t>
  </si>
  <si>
    <t>20*24=480,000 [A] 
Celkem: A=480,000 [B]</t>
  </si>
  <si>
    <t>20=20,000 [A] 
Celkem: A=20,000 [B]</t>
  </si>
  <si>
    <t>20*1.0*2=40,000 [A] 
Celkem: A=40,000 [B]</t>
  </si>
  <si>
    <t>20*1.0=20,000 [A] 
Celkem: A=20,000 [B]</t>
  </si>
  <si>
    <t>(179.68+1.00)*2=361,360 [A] 
Celkem: A=361,360 [B]</t>
  </si>
  <si>
    <t>361.36=361,360 [A] 
Celkem: A=361,360 [B]</t>
  </si>
  <si>
    <t>52.484*0.50=26,242 [A] 
52.484*0.50=26,242 [B] 
26.242*0.50=13,121 [C] 
Celkem: A+B+C=65,605 [D]</t>
  </si>
  <si>
    <t>132201201</t>
  </si>
  <si>
    <t>Hloubení rýh š do 2000 mm v hornině tř. 3 objemu do 100 m3</t>
  </si>
  <si>
    <t>Hloubení zapažených i nezapažených rýh šířky přes 600 do 2 000 mm  s urovnáním dna do předepsaného profilu a spádu v hornině tř. 3 do 100 m3</t>
  </si>
  <si>
    <t>Šířka rýhy pro d32 a d63- hloubka 179.68 do 2,500m 1.000=1,000 [A] 
Odpočet mocnosti komunikace 0.650=0,650 [B] 
Celkem: A+B=1,650 [C] 
čp. 579 5.20*1*(1.75-1*0.65+0.1) =6,240 [D] 
čp. 1136 8.85*1*(1.75-1*0.65+0.1) =10,620 [E] 
čp. 652/4 8.16*1*(1.79-1*0.65+0.1) =10,118 [F] 
čp. 472 7.75*1*(2.03-1*0.65+0.1) =11,470 [G] 
čp. 1273 8.30*1*(2.03-1*0.65+0.1) =12,284 [H] 
čp. 1285 8.30*1*(2.04-1*0.65+0.1) =12,367 [I] 
čp. 1302 8.50*1*(1.95-1*0.65+0.1) =11,900 [J] 
čp. 1325 8.50*1*(1.92-1*0.65+0.1) =11,645 [K] 
čp. 1575 13.60*1*(1.79-1*0.65+0.1) =16,864 [L] 
čp. 1835 9.63*1*(1.75-1*0.65+0.1) =11,556 [M] 
čp. 76 10.65*1*(1.75-1*0.65+0.1) =12,780 [N] 
čp. 77 8.53*1*(1.75-1*0.65+0.1) =10,236 [O] 
čp. 1767 10.20*1*(1.75-1*0.65+0.1) =12,240 [P] 
čp. 693 10.65*1*(1.75-1*0.65+0.1) =12,780 [Q] 
čp. 719 10.65*1*(1.75-1*0.65+0.1) =12,780 [R] 
čp. 783 7.76*1*(1.57-1*0.65+0.1) =7,915 [S] 
čp. 707 7.90*1*(1.49-1*0.65+0.1) =7,426 [T] 
čp. 1480 8.10*1*(1.53-1*0.65+0.1) =7,938 [U] 
čp. 1341 9.70*1*(1.51-1*0.65+0.1) =9,312 [V] 
čp. 803 8.75*1*(1.45-1*0.65+0.1) =7,875 [W] 
Stavební svodné jámy pro čerpání vody 20*0.5*0.5*0.5=2,500 [X] 
179.68 d32 -3.14*0.016*0.016*(179.68-8.16)=-0,138 [Y] 
179.68 d63 -3.14*0.0315*0.0315*8.16=-0,025 [Z] 
Celkem: D+E+F+G+H+I+J+K+L+M+N+O+P+Q+R+S+T+U+V+W+X+Y+Z=218,683 [AA] 
Třída těžitelnosti 3 - 40% - ručně 60% 218.683*0.40*0.60=52,484 [AB]</t>
  </si>
  <si>
    <t>52.484*0.5=26,242 [A] 
Celkem: A=26,242 [B]</t>
  </si>
  <si>
    <t>34.989=34,989 [A] 
Celkem: A=34,989 [B]</t>
  </si>
  <si>
    <t>34.989*0.5=17,495 [A] 
Celkem: A=17,495 [B]</t>
  </si>
  <si>
    <t>132301201</t>
  </si>
  <si>
    <t>Hloubení rýh š do 2000 mm v hornině tř. 4 objemu do 100 m3</t>
  </si>
  <si>
    <t>Hloubení zapažených i nezapažených rýh šířky přes 600 do 2 000 mm  s urovnáním dna do předepsaného profilu a spádu v hornině tř. 4 do 100 m3</t>
  </si>
  <si>
    <t>52.484=52,484 [A] 
Celkem: A=52,484 [B]</t>
  </si>
  <si>
    <t>52.484*0.50=26,242 [A] 
Celkem: A=26,242 [B]</t>
  </si>
  <si>
    <t>34.989*0.50=17,495 [A] 
Celkem: A=17,495 [B]</t>
  </si>
  <si>
    <t>26.242=26,242 [A] 
Celkem: A=26,242 [B]</t>
  </si>
  <si>
    <t>17.495=17,495 [A] 
Celkem: A=17,495 [B]</t>
  </si>
  <si>
    <t>čp. 579 5.20*(1.75+0.1)*2=19,240 [A] 
čp. 1136 8.85*(1.75+0.1)*2=32,745 [B] 
čp. 652/4 8.16*(1.79+0.1)*2 =30,845 [C] 
čp. 1575 13.60*(1.79+0.1)*2=51,408 [D] 
čp. 1835 9.63*(1.75+0.1)*2=35,631 [E] 
čp. 76 10.65*(1.75+0.1)*2=39,405 [F] 
čp. 77 8.53*(1.75+0.1)*2=31,561 [G] 
čp. 1767 10.20*(1.75+0.1)*2=37,740 [H] 
čp. 693 10.65*(1.75+0.1)*2=39,405 [I] 
čp. 719 10.65*(1.75+0.1)*2=39,405 [J] 
čp. 783 7.76*(1.57+0.1)*2 =25,918 [K] 
čp. 707 7.90*(1.49+0.1)*2=25,122 [L] 
čp. 1480 8.10*(1.53+0.1)*2=26,406 [M] 
čp. 1341 9.70*(1.51+0.1)*2=31,234 [N] 
čp. 803 8.75*(1.45+0.1)*2=27,125 [O] 
Celkem: A+B+C+D+E+F+G+H+I+J+K+L+M+N+O=493,190 [P]</t>
  </si>
  <si>
    <t>151101102</t>
  </si>
  <si>
    <t>Zřízení příložného pažení a rozepření stěn rýh hl do 4 m</t>
  </si>
  <si>
    <t>Zřízení pažení a rozepření stěn rýh pro podzemní vedení pro všechny šířky rýhy  příložné pro jakoukoliv mezerovitost, hloubky do 4 m</t>
  </si>
  <si>
    <t>čp. 1302 8.50*(1.95+0.1)*2=34,850 [A] 
čp. 1325 8.50*(1.92+0.1)*2=34,340 [B] 
čp. 472 7.75*(2.03+0.1)*2 =33,015 [C] 
čp. 1273 8.30*(2.03+0.1)*2 =35,358 [D] 
čp. 1285 8.30*(2.04+0.1)*2 =35,524 [E] 
Celkem: A+B+C+D+E=173,087 [F]</t>
  </si>
  <si>
    <t>493.19=493,190 [A] 
Celkem: A=493,190 [B]</t>
  </si>
  <si>
    <t>151101112</t>
  </si>
  <si>
    <t>Odstranění příložného pažení a rozepření stěn rýh hl do 4 m</t>
  </si>
  <si>
    <t>Odstranění pažení a rozepření stěn rýh pro podzemní vedení  s uložením materiálu na vzdálenost do 3 m od kraje výkopu příložné, hloubky přes 2 do 4 m</t>
  </si>
  <si>
    <t>173.087=173,087 [A] 
Celkem: A=173,087 [B]</t>
  </si>
  <si>
    <t>Koeficient nakypření - 1,20 (52.484+52.484)*1.20=125,962 [A] 
Celkem: A=125,962 [B]</t>
  </si>
  <si>
    <t>161101153</t>
  </si>
  <si>
    <t>Svislé přemístění výkopku z horniny tř. 5 až 7 hl výkopu do 6 m</t>
  </si>
  <si>
    <t>Svislé přemístění výkopku  bez naložení do dopravní nádoby avšak s vyprázdněním dopravní nádoby na hromadu nebo do dopravního prostředku z horniny tř. 5 až 7, při hloubce výkopu přes 4 do 6 m</t>
  </si>
  <si>
    <t>Koeficient nakypření - 1,20 26.242*1.20=31,490 [A] 
Celkem: A=31,490 [B]</t>
  </si>
  <si>
    <t>Vnitrostaveništění přesun hmot 62.453+138.262=200,715 [A] 
Celkem: A=200,715 [B]</t>
  </si>
  <si>
    <t>Koeficient nakypření - 1,20 (218.683)*1.20-52.484=209,936 [A] 
Celkem: A=209,936 [B]</t>
  </si>
  <si>
    <t>Skládka ve vzdálenosti 15km 209.936*5=1 049,680 [A] 
Celkem: A=1 049,680 [B]</t>
  </si>
  <si>
    <t>Koeficient nakypření - 1,20 26.242*1.20=31,490 [A] 
Koeficient nakypření - 1,20 17.495*1.20=20,994 [B] 
Celkem: A+B=52,484 [C]</t>
  </si>
  <si>
    <t>Skládka ve vzdálenosti 15km 52.484*5=262,420 [A] 
Celkem: A=262,420 [B]</t>
  </si>
  <si>
    <t>209.936=209,936 [A] 
52.484=52,484 [B] 
Celkem: A+B=262,420 [C]</t>
  </si>
  <si>
    <t>209.936*1.85=388,382 [A] 
52.484*1.85=97,095 [B] 
Celkem: A+B=485,477 [C]</t>
  </si>
  <si>
    <t>218.683=218,683 [A] 
-17.968=-17,968 [B] 
-62.453=-62,453 [C] 
Celkem: A+B+C=138,262 [D]</t>
  </si>
  <si>
    <t>179.68*1*(0.032+0.30)-3.14*0.016*0.016*(179.68-8.16)=59,516 [A] 
8.16*1*(0.063+0.30)-3.14*0.0315*0.0315*8.16=2,937 [B] 
Celkem: A+B=62,453 [C] 
62.453 ruční - 75% 62.453*0.75=46,840 [D]</t>
  </si>
  <si>
    <t>15.613=15,613 [A] 
Celkem: A=15,613 [B]</t>
  </si>
  <si>
    <t>62.453*2.01=125,531 [A] 
Celkem: A=125,531 [B]</t>
  </si>
  <si>
    <t>138.262*2.01=277,907 [A] 
Celkem: A=277,907 [B]</t>
  </si>
  <si>
    <t>179.68*1*0.10=17,968 [A] 
Celkem: A=17,968 [B]</t>
  </si>
  <si>
    <t>28613595</t>
  </si>
  <si>
    <t>potrubí dvouvrstvé PE100 s 10% signalizační vrstvou SDR 11 32x3,0 dl 12m</t>
  </si>
  <si>
    <t>28613597</t>
  </si>
  <si>
    <t>potrubí dvouvrstvé PE100 s 10% signalizační vrstvou SDR 11 50x4,6 dl 12m</t>
  </si>
  <si>
    <t>28613598</t>
  </si>
  <si>
    <t>potrubí dvouvrstvé PE100 s 10% signalizační vrstvou SDR 11 63x5,8 dl 12m</t>
  </si>
  <si>
    <t>28614056</t>
  </si>
  <si>
    <t>tvarovka T-kus navrtávací s ventilem, s odbočkou 360°, 160-32</t>
  </si>
  <si>
    <t>28614057</t>
  </si>
  <si>
    <t>tvarovka T-kus navrtávací s ventilem, s odbočkou 360°, 160-63</t>
  </si>
  <si>
    <t>28614058R</t>
  </si>
  <si>
    <t>tvarovka T-kus navrtávací s ventilem, s odbočkou 360°, 160-50</t>
  </si>
  <si>
    <t>871161141</t>
  </si>
  <si>
    <t>Montáž potrubí z PE100 SDR 11 otevřený výkop svařovaných na tupo D 32 x 3,0 mm</t>
  </si>
  <si>
    <t>Montáž vodovodního potrubí z plastů v otevřeném výkopu z polyetylenu PE 100 svařovaných na tupo SDR 11/PN16 D 32 x 3,0 mm</t>
  </si>
  <si>
    <t>179.68-8.16-13.60=157,920 [A] 
Celkem: A=157,920 [B]</t>
  </si>
  <si>
    <t>871181141</t>
  </si>
  <si>
    <t>Montáž potrubí z PE100 SDR 11 otevřený výkop svařovaných na tupo D 50 x 4,6 mm</t>
  </si>
  <si>
    <t>Montáž vodovodního potrubí z plastů v otevřeném výkopu z polyetylenu PE 100 svařovaných na tupo SDR 11/PN16 D 50 x 4,6 mm</t>
  </si>
  <si>
    <t>871211141</t>
  </si>
  <si>
    <t>Montáž potrubí z PE100 SDR 11 otevřený výkop svařovaných na tupo D 63 x 5,8 mm</t>
  </si>
  <si>
    <t>Montáž vodovodního potrubí z plastů v otevřeném výkopu z polyetylenu PE 100 svařovaných na tupo SDR 11/PN16 D 63 x 5,8 mm</t>
  </si>
  <si>
    <t>8.16=8,160 [A] 
Celkem: A=8,160 [B]</t>
  </si>
  <si>
    <t>877321125</t>
  </si>
  <si>
    <t>Montáž elektro navrtávacích T-kusů ventil a 360° otočná odbočka na vodovodním potrubí z PE trub d 160/32</t>
  </si>
  <si>
    <t>Montáž tvarovek na vodovodním plastovém potrubí z polyetylenu PE 100 elektrotvarovek SDR 11/PN16 T-kusů navrtávacích s ventilem a 360° otočnou odbočkou d 160/32</t>
  </si>
  <si>
    <t>1. V cenách montáže tvarovek nejsou započteny náklady na dodání tvarovek. Tyto náklady se oceňují ve specifikaci.</t>
  </si>
  <si>
    <t>877321126</t>
  </si>
  <si>
    <t>Montáž elektro navrtávacích T-kusů ventil a 360° otočná odbočka na vodovodním potrubí z PE trub d 160/63</t>
  </si>
  <si>
    <t>Montáž tvarovek na vodovodním plastovém potrubí z polyetylenu PE 100 elektrotvarovek SDR 11/PN16 T-kusů navrtávacích s ventilem a 360° otočnou odbočkou d 160/63</t>
  </si>
  <si>
    <t>877321127R</t>
  </si>
  <si>
    <t>Montáž elektro navrtávacích T-kusů ventil a 360° otočná odbočka na vodovodním potrubí z PE trub d 160/50</t>
  </si>
  <si>
    <t>892233122R</t>
  </si>
  <si>
    <t>Proplach a dezinfekce vodovodního potrubí DN do 70</t>
  </si>
  <si>
    <t>179.68=179,680 [A] 
Celkem: A=179,680 [B]</t>
  </si>
  <si>
    <t>892241111</t>
  </si>
  <si>
    <t>Tlaková zkouška vodou potrubí do 80</t>
  </si>
  <si>
    <t>Tlakové zkoušky vodou na potrubí DN do 80</t>
  </si>
  <si>
    <t>899722111</t>
  </si>
  <si>
    <t>Krytí potrubí z plastů výstražnou fólií z PVC 20 cm</t>
  </si>
  <si>
    <t>Krytí potrubí z plastů výstražnou fólií z PVC šířky 20 cm</t>
  </si>
  <si>
    <t>Přípojky - levá strana 77.16=77,160 [A] 
Přípojky - pravá strana 102.52=102,520 [B] 
Celkem: A+B=179,680 [C]</t>
  </si>
  <si>
    <t>Různé dokončovací konstrukce a práce inženýrských staveb</t>
  </si>
  <si>
    <t>997245317R</t>
  </si>
  <si>
    <t>Příplatek za napojení vodovodních přípojek do vodoměrných šachet a sklepů</t>
  </si>
  <si>
    <t>997624301R</t>
  </si>
  <si>
    <t>Oprava izolace sklepů včetně utesnění prostupů</t>
  </si>
  <si>
    <t>20*2=40,000 [A] 
Celkem: A=40,000 [B]</t>
  </si>
  <si>
    <t>SO302</t>
  </si>
  <si>
    <t>Jednotná kanalizace</t>
  </si>
  <si>
    <t>O2</t>
  </si>
  <si>
    <t>SO 302.1</t>
  </si>
  <si>
    <t>Hlavní stoka - ulice Československé armády</t>
  </si>
  <si>
    <t>115001105</t>
  </si>
  <si>
    <t>Převedení vody potrubím DN do 600</t>
  </si>
  <si>
    <t>Převedení vody potrubím průměru DN přes 300 do 600</t>
  </si>
  <si>
    <t>125=125,000 [A] 
Celkem: A=125,000 [B]</t>
  </si>
  <si>
    <t>120*24=2 880,000 [A] 
Celkem: A=2 880,000 [B]</t>
  </si>
  <si>
    <t>120=120,000 [A] 
Celkem: A=120,000 [B]</t>
  </si>
  <si>
    <t>95=95,000 [A] 
Celkem: A=95,000 [B]</t>
  </si>
  <si>
    <t>278=278,000 [A] 
Celkem: A=278,000 [B]</t>
  </si>
  <si>
    <t>220=220,000 [A] 
Celkem: A=220,000 [B]</t>
  </si>
  <si>
    <t>35=35,000 [A] 
Celkem: A=35,000 [B]</t>
  </si>
  <si>
    <t>(581.81+2.30)*2=1 168,220 [A] 
Celkem: A=1 168,220 [B]</t>
  </si>
  <si>
    <t>1168.22=1 168,220 [A] 
Celkem: A=1 168,220 [B]</t>
  </si>
  <si>
    <t>Šířka rýhy pro 581.81 DN 1200 2.300=2,300 [A] 
Šířka rýhy pro 581.81 DN 1000 2.100=2,100 [B] 
Šířka rýhy pro 581.81 DN 800 1.800=1,800 [C] 
Šířka rýhy pro 581.81 DN 600 1.600=1,600 [D] 
Mocnost komunikace 0.650=0,650 [E] 
Celkem: A+B+C+D+E=8,450 [F] 
Staničení 0,0000-7,1400 (7.1400-0.0000)*2.3*(5.600-0.65+0.15+0.10)=85,394 [G] 
Staničení 7,1400-39,020 (39.020-7.1400)*2.3*(5.335-0.65+0.15+0.10)=361,854 [H] 
Staničení 39,020-79,280 (79.280-39.020)*2.3*(4.685-0.65+0.15+0.10)=396,782 [I] 
Staničení 79,280-91,730 (91.730-79.280)*2.3*(4.170-0.65+0.15+0.10)=107,954 [J] 
Staničení 91,730-106,98 (106.98-91.730)*2.3*(3.880-0.65+0.15+0.10)=122,061 [K] 
Staničení 106,98-156,66 (156.66-106.98)*2.1*(3.405-0.65+0.15+0.10)=313,506 [L] 
Staničení 156,66-187,36 (187.36-156.66)*2.1*(2.920-0.65+0.15+0.10)=162,464 [M] 
Staničení 187,36-264,99 (264.99-187.36)*2.1*(2.570-0.65+0.15+0.10)=353,760 [N] 
Staničení 264,99-370,12 (370.12-264.99)*2.1*(2.195-0.65+0.15+0.10)=396,288 [O] 
Staničení 370,12-435,45 (435.45-370.12)*2.1*(1.975-0.65+0.15+0.10)=216,079 [P] 
Staničení 435,45-485,41 (485.41-435.45)*1.8*(1.860-0.65+0.15+0.10)=131,295 [Q] 
Staničení 485,41-532,19 (532.19-485.41)*1.8*(1.945-0.65+0.15+0.10)=130,095 [R] 
Staničení 532,19-568,47 (568.47-532.19)*1.8*(2.245-0.65+0.15+0.10)=120,486 [S] 
Staničení 568,47-576,81 (576.81-568.47)*1.6*(2.445-0.65+0.15+0.10)=27,288 [T] 
Přepojení do spojné komory DN 800 5.00*1.8*(1.890-0.65+0.15+0.10)=13,410 [U] 
Přehloubení dna pro podkladní betonovou desku šachet 18.954=18,954 [V] 
-14.883=-14,883 [W] 
Stavební jámy pro čerpání po 20m 29*1.8*1.8*1.0=93,960 [X] 
Odpočet bourání 581.81 DN 700 -3.14*0.35*0.35*10.24=-3,939 [Y] 
Odpočet bourání 581.81 DN 500 -3.14*0.25*0.25*39.26=-7,705 [Z] 
Odpočet bourání 581.81 DN 400 -3.14*0.20*0.20*21.18=-2,660 [AA] 
Odpočet bourání 581.81 DN 300 -3.14*0.15*0.15*8.20=-0,579 [AB] 
Celkem: G+H+I+J+K+L+M+N+O+P+Q+R+S+T+U+V+W+X+Y+Z+AA+AB=3 021,864 [AC] 
Hloubení rýh třída těžitelnosti 3 - 40% strojně 60% 3021.864*0.40*0.60=725,247 [AD] 
Hloubení rýh třída těžitelnosti 3 - 40% ručně 40% 3021.864*0.40*0.40=483,498 [AE] 
Hloubení rýh třída těžitelnosti 4 - 40% strojně 60% 3021.864*0.40*0.60=725,247 [AF] 
Hloubení rýh třída těžitelnosti 4 - 40% ručně 40% 3021.864*0.40*0.40=483,498 [AG] 
Hloubení rýh třída těžitelnosti 5 - 20% strojně 60% 3021.864*0.20*0.60=362,624 [AH] 
Hloubení rýh třída těžitelnosti 5 - 20% ručně 40% 3021.864*0.20*0.40=241,749 [AI] 
Celkem: AD+AE+AF+AG+AH+AI=3 021,863 [AJ] 
(725.247+725.247+362.624+23.249+34.873)*0.45=842,058 [AK]</t>
  </si>
  <si>
    <t>130901121</t>
  </si>
  <si>
    <t>Bourání kcí v hloubených vykopávkách ze zdiva z betonu prostého ručně</t>
  </si>
  <si>
    <t>Bourání konstrukcí v hloubených vykopávkách - ručně z betonu prostého neprokládaného</t>
  </si>
  <si>
    <t>Odpočet bourání 581.81 DN 700 3.14*0.35*0.35*10.24=3,939 [A] 
Odpočet bourání 581.81 DN 500 3.14*0.25*0.25*39.26=7,705 [B] 
Odpočet bourání 581.81 DN 400 3.14*0.20*0.20*21.18=2,660 [C] 
Odpočet bourání 581.81 DN 300 3.14*0.15*0.15*8.20=0,579 [D] 
Celkem: A+B+C+D=14,883 [E]</t>
  </si>
  <si>
    <t>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t>
  </si>
  <si>
    <t>131201201</t>
  </si>
  <si>
    <t>Hloubení jam zapažených v hornině tř. 3 objemu do 100 m3</t>
  </si>
  <si>
    <t>Hloubení zapažených jam a zářezů  s urovnáním dna do předepsaného profilu a spádu v hornině tř. 3 do 100 m3</t>
  </si>
  <si>
    <t>Spojná komora (0.75+4.754+1.338+0.75)*(0.75+4.426+1.624+0.75)*(1.690+0.150+0.300+0.100+0.100-0.65)=96,870 [A] 
Celkem: A=96,870 [B] 
Hloubení jam třída těžitelnosti 3 - 40%, strojně 60% 96.87*0.40*0.60=23,249 [C]</t>
  </si>
  <si>
    <t>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t>
  </si>
  <si>
    <t>131201209</t>
  </si>
  <si>
    <t>Příplatek za lepivost u hloubení jam zapažených v hornině tř. 3</t>
  </si>
  <si>
    <t>Hloubení zapažených jam a zářezů  s urovnáním dna do předepsaného profilu a spádu Příplatek k cenám za lepivost horniny tř. 3</t>
  </si>
  <si>
    <t>23.249*0.50=11,625 [A] 
Celkem: A=11,625 [B]</t>
  </si>
  <si>
    <t>131203102</t>
  </si>
  <si>
    <t>Hloubení jam ručním nebo pneum nářadím v nesoudržných horninách tř. 3</t>
  </si>
  <si>
    <t>Hloubení zapažených i nezapažených jam ručním nebo pneumatickým nářadím  s urovnáním dna do předepsaného profilu a spádu v horninách tř. 3 nesoudržných</t>
  </si>
  <si>
    <t>15.499=15,499 [A] 
Celkem: A=15,499 [B]</t>
  </si>
  <si>
    <t>1. V cenách jsou započteny i náklady na přehození výkopku na přilehlém terénu na vzdálenost do 3 m od okraje jámy nebo naložení na dopravní prostředek.  2. V cenách 10-3101 až 40-3102 jsou započteny i náklady na svislý přesun horniny po házečkách do 2 metrů.</t>
  </si>
  <si>
    <t>131203109</t>
  </si>
  <si>
    <t>Příplatek za lepivost u hloubení jam ručním nebo pneum nářadím v hornině tř. 3</t>
  </si>
  <si>
    <t>Hloubení zapažených i nezapažených jam ručním nebo pneumatickým nářadím  s urovnáním dna do předepsaného profilu a spádu v horninách tř. 3 Příplatek k cenám za lepivost horniny tř. 3</t>
  </si>
  <si>
    <t>15.499*0.50=7,750 [A] 
Celkem: A=7,750 [B]</t>
  </si>
  <si>
    <t>131301201</t>
  </si>
  <si>
    <t>Hloubení jam zapažených v hornině tř. 4 objemu do 100 m3</t>
  </si>
  <si>
    <t>Hloubení zapažených jam a zářezů  s urovnáním dna do předepsaného profilu a spádu v hornině tř. 4 do 100 m3</t>
  </si>
  <si>
    <t>34.873=34,873 [A] 
Celkem: A=34,873 [B]</t>
  </si>
  <si>
    <t>131301209</t>
  </si>
  <si>
    <t>Příplatek za lepivost u hloubení jam zapažených v hornině tř. 4</t>
  </si>
  <si>
    <t>Hloubení zapažených jam a zářezů  s urovnáním dna do předepsaného profilu a spádu Příplatek k cenám za lepivost horniny tř. 4</t>
  </si>
  <si>
    <t>34.873*0.50=17,437 [A] 
Celkem: A=17,437 [B]</t>
  </si>
  <si>
    <t>131303102</t>
  </si>
  <si>
    <t>Hloubení jam ručním nebo pneum nářadím v nesoudržných horninách tř. 4</t>
  </si>
  <si>
    <t>Hloubení zapažených i nezapažených jam ručním nebo pneumatickým nářadím  s urovnáním dna do předepsaného profilu a spádu v horninách tř. 4 nesoudržných</t>
  </si>
  <si>
    <t>23.249=23,249 [A] 
Celkem: A=23,249 [B]</t>
  </si>
  <si>
    <t>131303109</t>
  </si>
  <si>
    <t>Příplatek za lepivost u hloubení jam ručním nebo pneum nářadím v hornině tř. 4</t>
  </si>
  <si>
    <t>Hloubení zapažených i nezapažených jam ručním nebo pneumatickým nářadím  s urovnáním dna do předepsaného profilu a spádu v horninách tř. 4 Příplatek k cenám za lepivost horniny tř. 4</t>
  </si>
  <si>
    <t>725.247=725,247 [A] 
Celkem: A=725,247 [B]</t>
  </si>
  <si>
    <t>725.247*0.50=362,624 [A] 
Celkem: A=362,624 [B]</t>
  </si>
  <si>
    <t>483.498=483,498 [A] 
Celkem: A=483,498 [B]</t>
  </si>
  <si>
    <t>483.498*0.5=241,749 [A] 
Celkem: A=241,749 [B]</t>
  </si>
  <si>
    <t>725.247*0.5=362,624 [A] 
Celkem: A=362,624 [B]</t>
  </si>
  <si>
    <t>362.624=362,624 [A] 
Celkem: A=362,624 [B]</t>
  </si>
  <si>
    <t>241.749=241,749 [A] 
Celkem: A=241,749 [B]</t>
  </si>
  <si>
    <t>151101210R</t>
  </si>
  <si>
    <t>Pažení jam při příložném pažení ocelové pažnice do 1 roku suchá</t>
  </si>
  <si>
    <t>Pažení jam při příložném pažení ocelové pažnice do 1 roku suchá hmotnosti od 35 do 55 kg/m2</t>
  </si>
  <si>
    <t>Spojná komora ((0.75+4.754+1.338+0.75)+(0.75+4.426+1.624+0.75))*(1.690+0.150+0.300+0.100+0.100)*2=70,865 [A] 
Celkem: A=70,865 [B]</t>
  </si>
  <si>
    <t>151101250R</t>
  </si>
  <si>
    <t>Odpažení jam při příložném pažení ocelové pažnice suchá</t>
  </si>
  <si>
    <t>70.865=70,865 [A] 
Celkem: A=70,865 [B]</t>
  </si>
  <si>
    <t>151101301</t>
  </si>
  <si>
    <t>Zřízení rozepření stěn při pažení příložném hl do 4 m</t>
  </si>
  <si>
    <t>Zřízení rozepření zapažených stěn výkopů  s potřebným přepažováním při roubení příložném, hloubky do 4 m</t>
  </si>
  <si>
    <t>(0.75+4.754+1.338+0.75)*(0.75+4.426+1.624+0.75)*(1.690+0.150+0.300+0.100+0.100)=134,128 [A] 
Celkem: A=134,128 [B]</t>
  </si>
  <si>
    <t>1. Ceny nelze použít pro oceňování rozepření stěn rýh pro podzemní vedení v hloubce do 8m; toto rozepření je započteno vcenách souboru cen 151 . 0-11 Zřízení pažení a rozepření stěn rýh pro podzemní vedení pro všechny šířky rýhy.</t>
  </si>
  <si>
    <t>151101311</t>
  </si>
  <si>
    <t>Odstranění rozepření stěn při pažení příložném hl do 4 m</t>
  </si>
  <si>
    <t>Odstranění rozepření stěn výkopů  s uložením materiálu na vzdálenost do 3 m od okraje výkopu roubení příložného, hloubky do 4 m</t>
  </si>
  <si>
    <t>134.128=134,128 [A] 
Celkem: A=134,128 [B]</t>
  </si>
  <si>
    <t>151101401</t>
  </si>
  <si>
    <t>Zřízení vzepření stěn při pažení příložném hl do 4 m</t>
  </si>
  <si>
    <t>Zřízení vzepření zapažených stěn výkopů  s potřebným přepažováním při roubení příložném, hloubky do 4 m</t>
  </si>
  <si>
    <t>1. Ceny nelze použít pro kotvení zapažených stěn zvenku; toto kotvení se oceňuje příslušnými cenami katalogu 800-2 Zvláštní zakládání objektů.</t>
  </si>
  <si>
    <t>151101411</t>
  </si>
  <si>
    <t>Odstranění vzepření stěn při pažení příložném hl do 4 m</t>
  </si>
  <si>
    <t>Odstranění vzepření stěn výkopů  s uložením materiálu na vzdálenost do 3 m od kraje výkopu při roubení příložném, hloubky do 4 m</t>
  </si>
  <si>
    <t>151811132</t>
  </si>
  <si>
    <t>Osazení pažicího boxu hl výkopu do 4 m š do 2,5 m</t>
  </si>
  <si>
    <t>Zřízení pažicích boxů pro pažení a rozepření stěn rýh podzemního vedení hloubka výkopu do 4 m, šířka přes 1,2 do 2,5 m</t>
  </si>
  <si>
    <t>Staničení 91,730-106,98 (106.98-91.730)*(3.880+0.15+0.10)*2=125,965 [A] 
Staničení 106,98-156,66 (156.66-106.98)*(3.405+0.15+0.10)*2=363,161 [B] 
Staničení 156,66-187,36 (187.36-156.66)*(2.920+0.15+0.10)*2=194,638 [C] 
Staničení 187,36-264,99 (264.99-187.36)*(2.570+0.15+0.10)*2=437,833 [D] 
Staničení 264,99-370,12 (370.12-264.99)*(2.195+0.15+0.10)*2=514,086 [E] 
Staničení 370,12-435,45 (435.45-370.12)*(1.975+0.15+0.10)*2=290,719 [F] 
Staničení 435,45-485,41 (485.41-435.45)*(1.860+0.15+0.10)*2=210,831 [G] 
Staničení 485,41-532,19 (532.19-485.41)*(1.945+0.15+0.10)*2=205,364 [H] 
Staničení 532,19-568,47 (568.47-532.19)*(2.245+0.15+0.10)*2=181,037 [I] 
Staničení 568,47-576,81 (576.81-568.47)*(2.445+0.15+0.10)*2=44,953 [J] 
Přepojení do spojné komory DN 800 5.00*(1.890+0.15+0.10)*2=21,400 [K] 
Celkem: A+B+C+D+E+F+G+H+I+J+K=2 589,987 [L]</t>
  </si>
  <si>
    <t>1. Množství měrných jednotek pažicích boxů se určuje vm2 celkové zapažené plochy (započítávají se obě strany výkopu).</t>
  </si>
  <si>
    <t>151811142</t>
  </si>
  <si>
    <t>Osazení pažicího boxu hl výkopu do 6 m š do 2,5 m</t>
  </si>
  <si>
    <t>Zřízení pažicích boxů pro pažení a rozepření stěn rýh podzemního vedení hloubka výkopu přes 4 do 6 m, šířka přes 1,2 do 2,5 m</t>
  </si>
  <si>
    <t>Staničení 0,0000-7,1400 (7.1400-0.0000)*(5.600+0.15+0.10)*2=83,538 [A] 
Staničení 7,1400-39,020 (39.020-7.1400)*(5.335+0.15+0.10)*2=356,100 [B] 
Staničení 39,020-79,280 (79.280-39.020)*(4.685+0.15+0.10)*2=397,366 [C] 
Staničení 79,280-91,730 (91.730-79.280)*(4.170+0.15+0.10)*2=110,058 [D] 
Celkem: A+B+C+D=947,062 [E]</t>
  </si>
  <si>
    <t>151811232</t>
  </si>
  <si>
    <t>Odstranění pažicího boxu hl výkopu do 4 m š do 2,5 m</t>
  </si>
  <si>
    <t>Odstranění pažicích boxů pro pažení a rozepření stěn rýh podzemního vedení hloubka výkopu do 4 m, šířka přes 1,2 do 2,5 m</t>
  </si>
  <si>
    <t>2589.987=2 589,987 [A] 
Celkem: A=2 589,987 [B]</t>
  </si>
  <si>
    <t>151811242</t>
  </si>
  <si>
    <t>Odstranění pažicího boxu hl výkopu do 6 m š do 2,5 m</t>
  </si>
  <si>
    <t>Odstranění pažicích boxů pro pažení a rozepření stěn rýh podzemního vedení hloubka výkopu přes 4 do 6 m, šířka přes 1,2 do 2,5 m</t>
  </si>
  <si>
    <t>947.062=947,062 [A] 
Celkem: A=947,062 [B]</t>
  </si>
  <si>
    <t>151811585R</t>
  </si>
  <si>
    <t>Příplatek za ztížené podmínky při použití pažícího boxu do hloubky 4m</t>
  </si>
  <si>
    <t>151811595R</t>
  </si>
  <si>
    <t>Příplatek za ztížené podmínky při použití pažícího boxu do hloubky 6m</t>
  </si>
  <si>
    <t>Koeficient nakypření - 1,20 (725.247+725.247)*0.20*1.20=348,119 [A] 
Koeficient nakypření - 1,20 (23.249+34.873)*1.20=69,746 [B] 
Celkem: A+B=417,865 [C]</t>
  </si>
  <si>
    <t>161101102</t>
  </si>
  <si>
    <t>Svislé přemístění výkopku z horniny tř. 1 až 4 hl výkopu do 4 m</t>
  </si>
  <si>
    <t>Svislé přemístění výkopku  bez naložení do dopravní nádoby avšak s vyprázdněním dopravní nádoby na hromadu nebo do dopravního prostředku z horniny tř. 1 až 4, při hloubce výkopu přes 2,5 do 4 m</t>
  </si>
  <si>
    <t>Koeficient nakypření - 1,20 (725.247+725.247)*0.40*1.20=696,237 [A] 
Celkem: A=696,237 [B]</t>
  </si>
  <si>
    <t>161101103</t>
  </si>
  <si>
    <t>Svislé přemístění výkopku z horniny tř. 1 až 4 hl výkopu do 6 m</t>
  </si>
  <si>
    <t>Svislé přemístění výkopku  bez naložení do dopravní nádoby avšak s vyprázdněním dopravní nádoby na hromadu nebo do dopravního prostředku z horniny tř. 1 až 4, při hloubce výkopu přes 4 do 6 m</t>
  </si>
  <si>
    <t>Koeficient nakypření - 1,20 362.624*1.20=435,149 [A] 
14.883=14,883 [B] 
Celkem: A+B=450,032 [C]</t>
  </si>
  <si>
    <t>Vnitrostaveništní přesun hmot 1100.616+737.94=1 838,556 [A] 
Celkem: A=1 838,556 [B]</t>
  </si>
  <si>
    <t>Koeficient nakypření - 1,20 (3021.864+96.87)*1.20-725.248=3 017,233 [A] 
Celkem: A=3 017,233 [B]</t>
  </si>
  <si>
    <t>Skládka ve vzdálenosti 15km 3017.233*5=15 086,165 [A] 
Celkem: A=15 086,165 [B]</t>
  </si>
  <si>
    <t>(362.624+241.749)*1.20=725,248 [A] 
Celkem: A=725,248 [B] 
14.883+725.248=740,131 [C] 
Celkem: C=740,131 [D]</t>
  </si>
  <si>
    <t>Skládka ve vzdálenosti 15km (14.883+725.248)*5=3 700,655 [A] 
Celkem: A=3 700,655 [B]</t>
  </si>
  <si>
    <t>1100.616+737.94=1 838,556 [A] 
Celkem: A=1 838,556 [B]</t>
  </si>
  <si>
    <t>3017.233=3 017,233 [A] 
725.248=725,248 [B] 
Celkem: A+B=3 742,481 [C]</t>
  </si>
  <si>
    <t>3017.233*1.85=5 581,881 [A] 
725.248*1.85=1 341,709 [B] 
Celkem: A+B=6 923,590 [C]</t>
  </si>
  <si>
    <t>3021.864=3 021,864 [A] 
96.87=96,870 [B] 
-125.494=- 125,494 [C] 
-1100.616=-1 100,616 [D] 
-554.919=- 554,919 [E] 
-42=-42,000 [F] 
-18.954=-18,954 [G] 
Odpočet 581.81 DN 1200 -3.14*0.60*0.60*106.98=- 120,930 [H] 
Odpočet 581.81 DN 1000 -3.14*0.50*0.50*328.47=- 257,849 [I] 
Odpočet 581.81 DN 800 -3.14*0.40*0.40*138.02=-69,341 [J] 
Odpočet 581.81 DN 600 -3.14*0.30*0.30*8.34=-2,357 [K] 
Odpočet - spojná komora -24.055*(1.690+0.150+0.300+0.100+0.100-0.200)=-51,478 [L] 
Odpočet šachet -3.14*0.50*0.50*(5.62+5.36+5.05+4.32+3.74+3.07+2.77+2.55+2.45+2.37+2.28+2.12+2.06+1.91+1.83+1.91+2.06+2.35+2.43+2.46+1.89-21*0.65)=-36,856 [M] 
Celkem: A+B+C+D+E+F+G+H+I+J+K+L+M=737,940 [N]</t>
  </si>
  <si>
    <t>440.246=440,246 [A] 
Celkem: A=440,246 [B]</t>
  </si>
  <si>
    <t>581.81 DN 1200 106.98*2.3*(1.20+0.30)-3.14*0.60*0.60*106.98=248,151 [A] 
581.81 DN 1000 328.47*2.1*(1.00+0.30)-3.14*0.50*0.50*328.47=638,874 [B] 
581.81 DN 800 138.02*1.8*(0.80+0.30)-3.14*0.40*0.40*138.02=203,938 [C] 
581.81 DN 600 8.34*1.6*(0.60+0.30)-3.14*0.30*0.30*8.34=9,653 [D] 
Celkem: A+B+C+D=1 100,616 [E] 
1100.616 581.81 ručně 40% 1100.616*0.40=440,246 [F] 
1100.616 581.81 strojně 60% 1100.616*0.60=660,370 [G]</t>
  </si>
  <si>
    <t>DN 1000 3.14*0.50*0.50*155.85=122,342 [A] 
DN 900 3.14*0.45*0.45*181.00=115,089 [B] 
DN 800 3.14*0.40*0.40*97.83=49,150 [C] 
DN 700 3.14*0.35*0.35*67.05=25,791 [D] 
DN 600 3.14*0.30*0.30*125.87=35,571 [E] 
Celkem: A+B+C+D+E=347,943 [F]</t>
  </si>
  <si>
    <t>106.98*2.3=246,054 [A] 
328.47*2.1=689,787 [B] 
138.02*1.8=248,436 [C] 
8.34*1.6=13,344 [D] 
Spojná komora (0.75+4.754+1.338+0.75)*(0.75+4.426+1.624+0.75)=57,320 [E] 
Celkem: A+B+C+D+E=1 254,941 [F]</t>
  </si>
  <si>
    <t>1100.616*2.01=2 212,238 [A] 
Celkem: A=2 212,238 [B]</t>
  </si>
  <si>
    <t>737.94*2.01=1 483,259 [A] 
Celkem: A=1 483,259 [B]</t>
  </si>
  <si>
    <t>581.81=581,810 [A] 
Celkem: A=581,810 [B]</t>
  </si>
  <si>
    <t>Svislé a kompletní konstrukce</t>
  </si>
  <si>
    <t>321351010</t>
  </si>
  <si>
    <t>Bednění konstrukcí vodních staveb rovinné - zřízení</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</si>
  <si>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</si>
  <si>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Spojná komora - stěny (1.624+4.426+4.754+1.338+1.860)*(1.690+0.150-0.200)*2=45,927 [A] 
Spojná komora - strop 26.500=26,500 [B] 
Celkem: A+B=72,427 [C]</t>
  </si>
  <si>
    <t>1. Ceny jsou určeny pro:  a) bednění prováděné v prostorách zapažených nebo nezapažených,  b) bednění ploch vodorovných, svislých nebo skloněných,  c) bednění v prostoru bez výztuže nebo svýztuží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t>
  </si>
  <si>
    <t>321351030</t>
  </si>
  <si>
    <t>Bednění konstrukcí vodních staveb jinak zakřivené - zřízení</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</si>
  <si>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jinak zakřivených než válcově</t>
  </si>
  <si>
    <t>(4.395+1.442)*(1.690+0.150-0.200)*2=19,145 [A] 
Celkem: A=19,145 [B]</t>
  </si>
  <si>
    <t>321352010</t>
  </si>
  <si>
    <t>Bednění konstrukcí vodních staveb rovinné - odstranění</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</si>
  <si>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</si>
  <si>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72.427=72,427 [A] 
Celkem: A=72,427 [B]</t>
  </si>
  <si>
    <t>321352030</t>
  </si>
  <si>
    <t>Bednění konstrukcí vodních staveb jinak zakřivené - odstranění</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</si>
  <si>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jinak zakřivených než válcově</t>
  </si>
  <si>
    <t>19.145=19,145 [A] 
Celkem: A=19,145 [B]</t>
  </si>
  <si>
    <t>321352785R</t>
  </si>
  <si>
    <t>Příplatek za bednění otvorů do 2m2</t>
  </si>
  <si>
    <t>321352786R</t>
  </si>
  <si>
    <t>Příplatek za bednění otvorů do 10m2</t>
  </si>
  <si>
    <t>351231101R</t>
  </si>
  <si>
    <t>Zdivo spodní části stok z cihel kanalizačních - čílkování stávající stoky pro napojení provizorního obtoku - otevřený výkop</t>
  </si>
  <si>
    <t>KS</t>
  </si>
  <si>
    <t>359901211</t>
  </si>
  <si>
    <t>Monitoring stoky jakékoli výšky na nové kanalizaci</t>
  </si>
  <si>
    <t>Monitoring stok (kamerový systém) jakékoli výšky nová kanalizace</t>
  </si>
  <si>
    <t>1. V ceně jsou započteny náklady na zhotovení záznamu o prohlídce a protokolu prohlídky.</t>
  </si>
  <si>
    <t>451541111</t>
  </si>
  <si>
    <t>Lože pod potrubí otevřený výkop ze štěrkodrtě</t>
  </si>
  <si>
    <t>Lože pod potrubí, stoky a drobné objekty v otevřeném výkopu ze štěrkodrtě 0-63 mm</t>
  </si>
  <si>
    <t>106.98*2.3*0.10=24,605 [A] 
328.47*2.1*0.10=68,979 [B] 
138.02*1.8*0.10=24,844 [C] 
8.34*1.6*0.10=1,334 [D] 
Spojná komora (0.75+4.754+1.338+0.75)*(0.75+4.426+1.624+0.75)*0.10=5,732 [E] 
Celkem: A+B+C+D+E=125,494 [F]</t>
  </si>
  <si>
    <t>452111111</t>
  </si>
  <si>
    <t>Osazení betonových pražců otevřený výkop pl do 25000 mm2</t>
  </si>
  <si>
    <t>Osazení betonových dílců pražců pod potrubí v otevřeném výkopu, průřezové plochy do 25000 mm2</t>
  </si>
  <si>
    <t>Pro 581.81 DN 1200, DN 1000, DN 800, DN 600 - 576,81/2,5 231=231,000 [A] 
Celkem: A=231,000 [B]</t>
  </si>
  <si>
    <t>1. V cenách nejsou započteny náklady na dodávku betonových výrobků; tyto se oceňují ve specifikaci.</t>
  </si>
  <si>
    <t>452112111</t>
  </si>
  <si>
    <t>Osazení betonových prstenců nebo rámů v do 100 mm</t>
  </si>
  <si>
    <t>Osazení betonových dílců prstenců nebo rámů pod poklopy a mříže, výšky do 100 mm</t>
  </si>
  <si>
    <t>Pro šachty na 581.81 DN 1200 14=14,000 [A] 
Pro šachty na 581.81 DN 1000 13=13,000 [B] 
Pro šachty na 581.81 DN 800 7=7,000 [C] 
Pro šachty na 581.81 DN 600 2=2,000 [D] 
Celkem: A+B+C+D=36,000 [E]</t>
  </si>
  <si>
    <t>452311131</t>
  </si>
  <si>
    <t>Podkladní desky z betonu prostého tř. C 12/15 otevřený výkop</t>
  </si>
  <si>
    <t>Podkladní a zajišťovací konstrukce z betonu prostého v otevřeném výkopu desky pod potrubí, stoky a drobné objekty z betonu tř. C 12/15</t>
  </si>
  <si>
    <t>Podkladní deska pod šachty na 581.81 DN1200 2.3*2.3*5*0.15=3,968 [A] 
Podkladní deska pod šachty na 581.81 DN1000 2.1*2.1*9*0.15=5,954 [B] 
Podkladní deska pod šachty na 581.81 DN800 1.8*1.8*6*0.15=2,916 [C] 
Podkladní deska pod šachty na 581.81 DN600 1.6*1.6*1*0.15=0,384 [D] 
Sponá komora (0.75+4.754+1.338+0.75)*(0.75+4.426+1.624+0.75)*0.10=5,732 [E] 
Celkem: A+B+C+D+E=18,954 [F]</t>
  </si>
  <si>
    <t>452312131</t>
  </si>
  <si>
    <t>Sedlové lože z betonu prostého tř. C 12/15 otevřený výkop</t>
  </si>
  <si>
    <t>Podkladní a zajišťovací konstrukce z betonu prostého v otevřeném výkopu sedlové lože pod potrubí z betonu tř. C 12/15</t>
  </si>
  <si>
    <t>581.81 DN 1200 106.98*2.3*0.525=129,178 [A] 
581.81 DN 1000 328.47*2.1*0.460=317,302 [B] 
581.81 DN 800 138.02*1.8*0.415=103,101 [C] 
581.81 DN 600 8.34*1.6*0.400=5,338 [D] 
Celkem: A+B+C+D=554,919 [E]</t>
  </si>
  <si>
    <t>452351101</t>
  </si>
  <si>
    <t>Bednění podkladních desek nebo bloků nebo sedlového lože otevřený výkop</t>
  </si>
  <si>
    <t>Bednění podkladních a zajišťovacích konstrukcí v otevřeném výkopu desek nebo sedlových loží pod potrubí, stoky a drobné objekty</t>
  </si>
  <si>
    <t>Podkladní deska pod šachty na 581.81 DN1200 2.3*0.15*4=1,380 [A] 
Podkladní deska pod šachty na 581.81 DN1000 2.1*0.15*4=1,260 [B] 
Podkladní deska pod šachty na 581.81 DN800 1.8*0.15*4=1,080 [C] 
Podkladní deska pod šachty na 581.81 DN600 1.6*0.15*4=0,960 [D] 
Celkem: A+B+C+D=4,680 [E]</t>
  </si>
  <si>
    <t>529240600R</t>
  </si>
  <si>
    <t>betonový vyrovnávací prstenec 40/625/120</t>
  </si>
  <si>
    <t>529240602R</t>
  </si>
  <si>
    <t>betonový vyrovnávací prstenec 80/625/120</t>
  </si>
  <si>
    <t>529240603R</t>
  </si>
  <si>
    <t>betonový vyrovnávací prstenec 100/625/120</t>
  </si>
  <si>
    <t>529240610R</t>
  </si>
  <si>
    <t>betonový vyrovnávací prstenec 100/800/150</t>
  </si>
  <si>
    <t>59211087R</t>
  </si>
  <si>
    <t>podkladní betonový pražec pod trouby</t>
  </si>
  <si>
    <t>Úpravy povrchů, podlahy a osazování výplní</t>
  </si>
  <si>
    <t>113</t>
  </si>
  <si>
    <t>631311234</t>
  </si>
  <si>
    <t>Mazanina tl do 240 mm z betonu prostého se zvýšenými nároky na prostředí tř. C 25/30</t>
  </si>
  <si>
    <t>Mazanina z betonu  prostého se zvýšenými nároky na prostředí tl. přes 120 do 240 mm tř. C 25/30</t>
  </si>
  <si>
    <t>Spojná komora - strop 26.500*0.150=3,975 [A] 
Celkem: A=3,975 [B]</t>
  </si>
  <si>
    <t>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zbetonu prostého a 27* 32 - Základy zbetonu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</si>
  <si>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711</t>
  </si>
  <si>
    <t>Izolace proti vodě, vlhkosti a plynům</t>
  </si>
  <si>
    <t>24551030</t>
  </si>
  <si>
    <t>nátěr hydroizolační - tekutá lepenka</t>
  </si>
  <si>
    <t>KG</t>
  </si>
  <si>
    <t>115</t>
  </si>
  <si>
    <t>711111052</t>
  </si>
  <si>
    <t>Provedení izolace proti zemní vlhkosti vodorovné za studena 2x nátěr tekutou lepenkou</t>
  </si>
  <si>
    <t>Provedení izolace proti zemní vlhkosti natěradly a tmely za studena  na ploše vodorovné V dvojnásobným nátěrem tekutou lepenkou</t>
  </si>
  <si>
    <t>Spojná komora - stěny (1.624+4.426+4.754+1.338+1.860)*(1.690+0.150-0.200)=22,963 [A] 
Spojná komora - strop 26.500=26,500 [B] 
Celkem: A+B=49,463 [C]</t>
  </si>
  <si>
    <t>1. Izolace plochy jednotlivě do 10 m2 se oceňují skladebně cenou příslušné izolace a cenou 711 19-9095 Příplatek za plochu do 10 m2.</t>
  </si>
  <si>
    <t>781</t>
  </si>
  <si>
    <t>Dokončovací práce - obklady</t>
  </si>
  <si>
    <t>114</t>
  </si>
  <si>
    <t>632321254R</t>
  </si>
  <si>
    <t>dlaždice z taveného čediče jemný rastr 200x200x30</t>
  </si>
  <si>
    <t>Stěny (1.690-0.200-0.300)*(1.624+4.426+4.754+1.338+1.860+1.442+4.395)/(0.20*0.20)*1.03=607,917 [A] 
Dno 26.500/(0.20*0.20)*1.03=682,375 [B] 
Celkem: A+B=1 290,292 [C]</t>
  </si>
  <si>
    <t>116</t>
  </si>
  <si>
    <t>781461114</t>
  </si>
  <si>
    <t>Montáž obkladů vnitřních z čediče 200x200 mm tloušťky do 40 mm kladených do malty</t>
  </si>
  <si>
    <t>Montáž obkladů vnitřních stěn z dlaždic z taveného čediče  kladených do malty vel. 200 x 200 mm tl. přes 30 do 40 mm</t>
  </si>
  <si>
    <t>Stěny (1.690-0.200-0.300)*(1.624+4.426+4.754+1.338+1.860+1.442+4.395)=23,608 [A] 
Dno 26.500=26,500 [B] 
Celkem: A+B=50,108 [C]</t>
  </si>
  <si>
    <t>1. Cenami nelze oceňovat montáž obkladů zásobníků; tyto obklady se oceňují individuálně.</t>
  </si>
  <si>
    <t>59222001R</t>
  </si>
  <si>
    <t>trouba hrdlová přímá železobetonová s integrovaným těsněním TZH-Q 600/2500 OC 180 s čedičovou vystýlkou</t>
  </si>
  <si>
    <t>59222002</t>
  </si>
  <si>
    <t>trouba hrdlová přímá železobetonová s integrovaným těsněním TZH-Q 800/2500 OC 180 s čedičovou vystýlkou</t>
  </si>
  <si>
    <t>59222003</t>
  </si>
  <si>
    <t>trouba hrdlová přímá železobetonová s integrovaným těsněním TZH-Q 1000/2500 OC 180 s čedičovou vystýlkou</t>
  </si>
  <si>
    <t>59222004</t>
  </si>
  <si>
    <t>trouba hrdlová přímá železobetonová s integrovaným těsněním TZH-Q 1200/2500 OC 180 s čedičovou vystýlkou</t>
  </si>
  <si>
    <t>592241200R</t>
  </si>
  <si>
    <t>betonová šachtová skruž TBS-Q 1650/1000/130 SP</t>
  </si>
  <si>
    <t>592241201R</t>
  </si>
  <si>
    <t>betonová šachtová skruž TBS-Q 1650/500/130 SP</t>
  </si>
  <si>
    <t>592241210R</t>
  </si>
  <si>
    <t>betonová šachtová skruž TBS-Q 800/1000/120 SP</t>
  </si>
  <si>
    <t>592241211R</t>
  </si>
  <si>
    <t>betonová šachtová skruž TBS-Q 800/500/120 SP</t>
  </si>
  <si>
    <t>592241212R</t>
  </si>
  <si>
    <t>betonová šachtová skruž TBS-Q 800/250/120 SP</t>
  </si>
  <si>
    <t>592241221R</t>
  </si>
  <si>
    <t>betonová šachtová skruž TBS-Q 1000/500/120 SP</t>
  </si>
  <si>
    <t>592241222R</t>
  </si>
  <si>
    <t>betonová šachtová skruž TBS-Q 1000/250/120 SP</t>
  </si>
  <si>
    <t>592241231R</t>
  </si>
  <si>
    <t>betonová šachtová skruž TBS-Q 1200/500/120 SP</t>
  </si>
  <si>
    <t>592241232R</t>
  </si>
  <si>
    <t>betonová šachtová skruž TBS-Q 1200/250/120 SP</t>
  </si>
  <si>
    <t>592241260R</t>
  </si>
  <si>
    <t>těsnění šachtové DN 800</t>
  </si>
  <si>
    <t>592241261R</t>
  </si>
  <si>
    <t>těsnění šachtové DN 1000</t>
  </si>
  <si>
    <t>592241262R</t>
  </si>
  <si>
    <t>těsnění klínové DN 1650</t>
  </si>
  <si>
    <t>592241300R</t>
  </si>
  <si>
    <t>betonová přechodová deska TZK-Q 1650/270-1000</t>
  </si>
  <si>
    <t>101</t>
  </si>
  <si>
    <t>592241301R</t>
  </si>
  <si>
    <t>betonová přechodová skruž TBR-Q 500/1000x800/120 SP</t>
  </si>
  <si>
    <t>102</t>
  </si>
  <si>
    <t>592241302R</t>
  </si>
  <si>
    <t>betonová přechodová skruž TBR-Q 600/800x625/120 SPK</t>
  </si>
  <si>
    <t>103</t>
  </si>
  <si>
    <t>592243500R</t>
  </si>
  <si>
    <t>dno betonové šachtové TBZ-Q 1200-1920</t>
  </si>
  <si>
    <t>104</t>
  </si>
  <si>
    <t>592243501R</t>
  </si>
  <si>
    <t>dno betonové šachtové TBZ-Q 1000-1500</t>
  </si>
  <si>
    <t>105</t>
  </si>
  <si>
    <t>592243502R</t>
  </si>
  <si>
    <t>dno betonové šachtové TBZ-Q 800-1320</t>
  </si>
  <si>
    <t>106</t>
  </si>
  <si>
    <t>592243503R</t>
  </si>
  <si>
    <t>dno betonové šachtové TBZ-Q 600-1085</t>
  </si>
  <si>
    <t>107</t>
  </si>
  <si>
    <t>592243700R</t>
  </si>
  <si>
    <t>betonová zákrytová deska TZK-Q 200/120 T (D400)</t>
  </si>
  <si>
    <t>108</t>
  </si>
  <si>
    <t>592243701R</t>
  </si>
  <si>
    <t>betonová zákrytová deska TZK-Q 1650/250-625</t>
  </si>
  <si>
    <t>109</t>
  </si>
  <si>
    <t>592243702R</t>
  </si>
  <si>
    <t>betonová zákrytová deska TZK-Q 1200/200-625</t>
  </si>
  <si>
    <t>110</t>
  </si>
  <si>
    <t>592243703R</t>
  </si>
  <si>
    <t>betonová zákrytová deska TZK-Q 230/120-800 T SP</t>
  </si>
  <si>
    <t>111</t>
  </si>
  <si>
    <t>592354300R</t>
  </si>
  <si>
    <t>poklop litinový DN600 odvětrávaný pro zatížení D400</t>
  </si>
  <si>
    <t>112</t>
  </si>
  <si>
    <t>592354301R</t>
  </si>
  <si>
    <t>poklop litinový DN800 odvětrávaný pro zatížení D400</t>
  </si>
  <si>
    <t>117</t>
  </si>
  <si>
    <t>822372291R</t>
  </si>
  <si>
    <t>Příplatek za práci na potrubí z trub TZH s integrovaným těsněním při pažení pažícími boxy DN 300 až 600</t>
  </si>
  <si>
    <t>8.34=8,340 [A] 
Celkem: A=8,340 [B]</t>
  </si>
  <si>
    <t>1. Cenu 57-2111 lze použít i pro montáž potrubí z trub železobetonových DN 1600.</t>
  </si>
  <si>
    <t>118</t>
  </si>
  <si>
    <t>822372391R</t>
  </si>
  <si>
    <t>Příplatek za práci na potrubí z trub TZH s integrovaným těsněním při pažení pažícími boxy DN 600 až 1200</t>
  </si>
  <si>
    <t>106.98=106,980 [A] 
328.47=328,470 [B] 
138.02=138,020 [C] 
Celkem: A+B+C=573,470 [D]</t>
  </si>
  <si>
    <t>119</t>
  </si>
  <si>
    <t>822442111</t>
  </si>
  <si>
    <t>Montáž potrubí z trub TZH s integrovaným těsněním otevřený výkop sklon do 20 % DN 600</t>
  </si>
  <si>
    <t>Montáž potrubí z trub železobetonových hrdlových v otevřeném výkopu ve sklonu do 20 % s integrovaným těsněním DN 600</t>
  </si>
  <si>
    <t>120</t>
  </si>
  <si>
    <t>822472111</t>
  </si>
  <si>
    <t>Montáž potrubí z trub TZH s integrovaným těsněním otevřený výkop sklon do 20 % DN 800</t>
  </si>
  <si>
    <t>Montáž potrubí z trub železobetonových hrdlových v otevřeném výkopu ve sklonu do 20 % s integrovaným těsněním DN 800</t>
  </si>
  <si>
    <t>138.02=138,020 [A] 
Celkem: A=138,020 [B]</t>
  </si>
  <si>
    <t>121</t>
  </si>
  <si>
    <t>822492111</t>
  </si>
  <si>
    <t>Montáž potrubí z trub TZH s integrovaným těsněním otevřený výkop sklon do 20 % DN 1000</t>
  </si>
  <si>
    <t>Montáž potrubí z trub železobetonových hrdlových v otevřeném výkopu ve sklonu do 20 % s integrovaným těsněním DN 1000</t>
  </si>
  <si>
    <t>328.47=328,470 [A] 
Celkem: A=328,470 [B]</t>
  </si>
  <si>
    <t>122</t>
  </si>
  <si>
    <t>822522111</t>
  </si>
  <si>
    <t>Montáž potrubí z trub TZH s integrovaným těsněním otevřený výkop sklon do 20 % DN 1200</t>
  </si>
  <si>
    <t>Montáž potrubí z trub železobetonových hrdlových v otevřeném výkopu ve sklonu do 20 % s integrovaným těsněním DN 1200</t>
  </si>
  <si>
    <t>106.98=106,980 [A] 
Celkem: A=106,980 [B]</t>
  </si>
  <si>
    <t>123</t>
  </si>
  <si>
    <t>822522574R</t>
  </si>
  <si>
    <t>Utěsnění prostupů šachet monolitických železobetonových pro potrubí do DN1000</t>
  </si>
  <si>
    <t>124</t>
  </si>
  <si>
    <t>892423547R</t>
  </si>
  <si>
    <t>Tlaková zkouška šachet na kanalizačním potrubí</t>
  </si>
  <si>
    <t>ÚSEK</t>
  </si>
  <si>
    <t>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t>
  </si>
  <si>
    <t>125</t>
  </si>
  <si>
    <t>892442121</t>
  </si>
  <si>
    <t>Tlaková zkouška vzduchem potrubí DN 600 těsnícím vakem ucpávkovým</t>
  </si>
  <si>
    <t>Tlakové zkoušky vzduchem těsnícími vaky ucpávkovými DN 600</t>
  </si>
  <si>
    <t>126</t>
  </si>
  <si>
    <t>892472121</t>
  </si>
  <si>
    <t>Tlaková zkouška vzduchem potrubí DN 800 těsnícím vakem ucpávkovým</t>
  </si>
  <si>
    <t>Tlakové zkoušky vzduchem těsnícími vaky ucpávkovými DN 800</t>
  </si>
  <si>
    <t>127</t>
  </si>
  <si>
    <t>892492121</t>
  </si>
  <si>
    <t>Tlaková zkouška vzduchem potrubí DN 1000 těsnícím vakem ucpávkovým</t>
  </si>
  <si>
    <t>Tlakové zkoušky vzduchem těsnícími vaky ucpávkovými DN 1000</t>
  </si>
  <si>
    <t>128</t>
  </si>
  <si>
    <t>892522121</t>
  </si>
  <si>
    <t>Tlaková zkouška vzduchem potrubí DN 1200 těsnícím vakem ucpávkovým</t>
  </si>
  <si>
    <t>Tlakové zkoušky vzduchem těsnícími vaky ucpávkovými DN 1200</t>
  </si>
  <si>
    <t>129</t>
  </si>
  <si>
    <t>894102121R</t>
  </si>
  <si>
    <t>Obklad ŽB šachet čedičem do tl 120 mm</t>
  </si>
  <si>
    <t>Stěny (1.690-0.200-0.300)*(1.624+4.426+4.754+1.338+1.860+1.442+4.395)*0.120=2,833 [A] 
Dno 26.500*0.120=3,180 [B] 
Celkem: A+B=6,013 [C]</t>
  </si>
  <si>
    <t>130</t>
  </si>
  <si>
    <t>894201151</t>
  </si>
  <si>
    <t>Dno šachet tl nad 200 mm z prostého betonu se zvýšenými nároky na prostředí tř. C 25/30</t>
  </si>
  <si>
    <t>Ostatní konstrukce na trubním vedení z prostého betonu dno šachet tloušťky přes 200 mm z betonu se zvýšenými nároky na prostředí tř. C 25/30</t>
  </si>
  <si>
    <t>35*0.30=10,500 [A] 
Celkem: A=10,500 [B]</t>
  </si>
  <si>
    <t>1. Bednění stěny šachet se oceňuje cenami souboru cen 894 50-.. Bednění konstrukcí na trubním vedení této části katalogu.  2. Bednění žlabu se oceňuje cenami souboru cen 351 35-11 Vnitřní bednění spodní části stok části A 03.</t>
  </si>
  <si>
    <t>131</t>
  </si>
  <si>
    <t>894302152</t>
  </si>
  <si>
    <t>Stěny šachet tl nad 200 mm ze ŽB se zvýšenými nároky na prostředí tř. C 25/30</t>
  </si>
  <si>
    <t>Ostatní konstrukce na trubním vedení ze železového betonu stěny šachet tloušťky přes 200 mm ze železového betonu se zvýšenými nároky na prostředí tř. C 25/30</t>
  </si>
  <si>
    <t>(1.624+4.426+4.754+1.338+1.860+1.442+4.395)*(1.690+0.150+0.300+0.100+0.100-0.200)*0.400=16,982 [A] 
Celkem: A=16,982 [B]</t>
  </si>
  <si>
    <t>1. Ceny stropů jsou určeny pro jakékoliv tloušťky a plochy stropů.</t>
  </si>
  <si>
    <t>132</t>
  </si>
  <si>
    <t>894302252</t>
  </si>
  <si>
    <t>Strop šachet ze ŽB se zvýšenými nároky na prostředí tř. C 25/30</t>
  </si>
  <si>
    <t>Ostatní konstrukce na trubním vedení ze železového betonu strop šachet vodovodních nebo kanalizačních ze železového betonu se zvýšenými nároky na prostředí tř. C 25/30</t>
  </si>
  <si>
    <t>Spojná komora - strop 26.500*0.300=7,950 [A] 
Celkem: A=7,950 [B]</t>
  </si>
  <si>
    <t>133</t>
  </si>
  <si>
    <t>894411311</t>
  </si>
  <si>
    <t>Osazení železobetonových dílců pro šachty skruží rovných</t>
  </si>
  <si>
    <t>Pro šachty na 581.81 DN 1200 5+5=10,000 [A] 
Pro šachty na 581.81 DN 1000 3=3,000 [B] 
Pro šachty na 581.81 DN 800 4=4,000 [C] 
Pro šachty na 581.81 DN 600 2=2,000 [D] 
Celkem: A+B+C+D=19,000 [E]</t>
  </si>
  <si>
    <t>1. V cenách nejsou započteny náklady na dodání železobetonových dílců; dodání těchto dílců se oceňuje ve specifikaci.</t>
  </si>
  <si>
    <t>134</t>
  </si>
  <si>
    <t>894412411</t>
  </si>
  <si>
    <t>Osazení železobetonových dílců pro šachty skruží přechodových</t>
  </si>
  <si>
    <t>Pro šachty na 581.81 DN 1200 5=5,000 [A] 
Celkem: A=5,000 [B]</t>
  </si>
  <si>
    <t>135</t>
  </si>
  <si>
    <t>894414111</t>
  </si>
  <si>
    <t>Osazení železobetonových dílců pro šachty skruží základových (dno)</t>
  </si>
  <si>
    <t>Pro šachty na 581.81 DN 1200 5=5,000 [A] 
Pro šachty na 581.81 DN 1000 9=9,000 [B] 
Pro šachty na 581.81 DN 800 6=6,000 [C] 
Pro šachty na 581.81 DN 600 1=1,000 [D] 
Celkem: A+B+C+D=21,000 [E]</t>
  </si>
  <si>
    <t>136</t>
  </si>
  <si>
    <t>894414211</t>
  </si>
  <si>
    <t>Osazení železobetonových dílců pro šachty desek zákrytových</t>
  </si>
  <si>
    <t>Pro šachty na 581.81 DN 1200 2=2,000 [A] 
Pro šachty na 581.81 DN 1000 10=10,000 [B] 
Pro šachty na 581.81 DN 800 6=6,000 [C] 
Pro šachty na 581.81 DN 600 1=1,000 [D] 
Celkem: A+B+C+D=19,000 [E]</t>
  </si>
  <si>
    <t>137</t>
  </si>
  <si>
    <t>894608112</t>
  </si>
  <si>
    <t>Výztuž šachet z betonářské oceli 10 505</t>
  </si>
  <si>
    <t>Výztuž šachet z betonářské oceli 10 505 (R) nebo BSt 500</t>
  </si>
  <si>
    <t>Předpokládané vyztužení 150kg/m3 16.982*0.150=2,547 [A] 
Předpokládané vyztužení 150kg/m3 7.95*0.150=1,193 [B] 
Celkem: A+B=3,740 [C]</t>
  </si>
  <si>
    <t>138</t>
  </si>
  <si>
    <t>897547248R</t>
  </si>
  <si>
    <t>Úprava stávajících kanalizačních šachet</t>
  </si>
  <si>
    <t>139</t>
  </si>
  <si>
    <t>899104112</t>
  </si>
  <si>
    <t>Osazení poklopů litinových nebo ocelových včetně rámů pro třídu zatížení D400, E600</t>
  </si>
  <si>
    <t>Osazení poklopů litinových a ocelových včetně rámů pro třídu zatížení D400, E600</t>
  </si>
  <si>
    <t>Pro šachty na 581.81 DN 1200 5=5,000 [A] 
Pro šachty na 581.81 DN 1000 10=10,000 [B] 
Pro šachty na 581.81 DN 800 6=6,000 [C] 
Pro šachty na 581.81 DN 600 1=1,000 [D] 
Celkem: A+B+C+D=22,000 [E]</t>
  </si>
  <si>
    <t>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t>
  </si>
  <si>
    <t>140</t>
  </si>
  <si>
    <t>899503111</t>
  </si>
  <si>
    <t>Stupadla do šachet polyetylenová zapouštěcí kapsová osazovaná při zdění a betonování</t>
  </si>
  <si>
    <t>Stupadla do šachet a drobných objektů ocelová s PE povlakem zapouštěcí - kapsová osazovaná při zdění a betonování</t>
  </si>
  <si>
    <t>1. Ceny jsou určeny pro osazení a dodání stupadel do netypových drobných objektů (oceňovaných cenami této části).</t>
  </si>
  <si>
    <t>141</t>
  </si>
  <si>
    <t>899623141</t>
  </si>
  <si>
    <t>Obetonování potrubí nebo zdiva stok betonem prostým tř. C 12/15 otevřený výkop</t>
  </si>
  <si>
    <t>Obetonování potrubí nebo zdiva stok betonem prostým v otevřeném výkopu, beton tř. C 12/15</t>
  </si>
  <si>
    <t>42 prefabrikovaných šachet - 2m3/šachta 21*2=42,000 [A] 
Celkem: A=42,000 [B]</t>
  </si>
  <si>
    <t>1. Obetonování zdiva stok ve štole se oceňuje cenami souboru cen 359 31-02 Výplň za rubem cihelného zdiva stok části A 03 tohoto katalogu.</t>
  </si>
  <si>
    <t>142</t>
  </si>
  <si>
    <t>899722114</t>
  </si>
  <si>
    <t>Krytí potrubí z plastů výstražnou fólií z PVC 40 cm</t>
  </si>
  <si>
    <t>Krytí potrubí z plastů výstražnou fólií z PVC šířky 40 cm</t>
  </si>
  <si>
    <t>DN 1200 106.98=106,980 [A] 
DN 1000 328.47=328,470 [B] 
DN 800 133.02+5.00=138,020 [C] 
DN 600 8.34=8,340 [D] 
Celkem: A+B+C+D=581,810 [E] 
581.81*2=1 163,620 [F] 
Celkem: F=1 163,620 [G]</t>
  </si>
  <si>
    <t>143</t>
  </si>
  <si>
    <t>969021131</t>
  </si>
  <si>
    <t>Vybourání kanalizačního potrubí DN do 300</t>
  </si>
  <si>
    <t>Vybourání kanalizačního potrubí  DN do 300 mm</t>
  </si>
  <si>
    <t>144</t>
  </si>
  <si>
    <t>969021141R</t>
  </si>
  <si>
    <t>Vybourání kanalizačního potrubí DN do 400</t>
  </si>
  <si>
    <t>145</t>
  </si>
  <si>
    <t>969021151R</t>
  </si>
  <si>
    <t>Vybourání kanalizačního potrubí DN do 500</t>
  </si>
  <si>
    <t>146</t>
  </si>
  <si>
    <t>969021171R</t>
  </si>
  <si>
    <t>Vybourání kanalizačního potrubí DN do 700</t>
  </si>
  <si>
    <t>997</t>
  </si>
  <si>
    <t>Přesun sutě</t>
  </si>
  <si>
    <t>147</t>
  </si>
  <si>
    <t>997002511</t>
  </si>
  <si>
    <t>Vodorovné přemístění suti a vybouraných hmot bez naložení ale se složením a urovnáním do 1 km</t>
  </si>
  <si>
    <t>Vodorovné přemístění suti a vybouraných hmot  bez naložení, se složením a hrubým urovnáním na vzdálenost do 1 km</t>
  </si>
  <si>
    <t>32.871=32,871 [A] 
Celkem: A=32,871 [B]</t>
  </si>
  <si>
    <t>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zjednoho dopravního prostředku na jiný, oceňuje se tato lomená doprava suti vkaždém úseku samostatně.</t>
  </si>
  <si>
    <t>148</t>
  </si>
  <si>
    <t>997002519</t>
  </si>
  <si>
    <t>Příplatek ZKD 1 km přemístění suti a vybouraných hmot</t>
  </si>
  <si>
    <t>Vodorovné přemístění suti a vybouraných hmot  bez naložení, se složením a hrubým urovnáním Příplatek k ceně za každý další i započatý 1 km přes 1 km</t>
  </si>
  <si>
    <t>Skládka ve vzdálenosti 15km 32.871*14=460,194 [A] 
Celkem: A=460,194 [B]</t>
  </si>
  <si>
    <t>149</t>
  </si>
  <si>
    <t>997002611</t>
  </si>
  <si>
    <t>Nakládání suti a vybouraných hmot</t>
  </si>
  <si>
    <t>Nakládání suti a vybouraných hmot na dopravní prostředek  pro vodorovné přemístění</t>
  </si>
  <si>
    <t>Suť - beton 32.871=32,871 [A] 
Celkem: A=32,871 [B]</t>
  </si>
  <si>
    <t>1. Cena platí i pro překládání při lomené dopravě.  2. Cenu nelze použít při dopravě po železnici, po vodě nebo ručně.</t>
  </si>
  <si>
    <t>150</t>
  </si>
  <si>
    <t>997013801</t>
  </si>
  <si>
    <t>Poplatek za uložení na skládce (skládkovné) stavebního odpadu betonového kód odpadu 170 101</t>
  </si>
  <si>
    <t>Poplatek za uložení stavebního odpadu na skládce (skládkovné) z prostého betonu zatříděného do Katalogu odpadů pod kódem 170 101</t>
  </si>
  <si>
    <t>32.871=32,871 [A] 
14.883*2.50=37,208 [B] 
Celkem: A+B=70,079 [C]</t>
  </si>
  <si>
    <t>1. Ceny uvedené 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</si>
  <si>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151</t>
  </si>
  <si>
    <t>998274101</t>
  </si>
  <si>
    <t>Přesun hmot pro trubní vedení z trub betonových otevřený výkop</t>
  </si>
  <si>
    <t>Přesun hmot pro trubní vedení hloubené z trub betonových nebo železobetonových pro vodovody nebo kanalizace v otevřeném výkopu dopravní vzdálenost do 15 m</t>
  </si>
  <si>
    <t>152</t>
  </si>
  <si>
    <t>998274124</t>
  </si>
  <si>
    <t>Příplatek k přesunu hmot pro trubní vedení z trub betonových za zvětšený přesun hmot do 500 m</t>
  </si>
  <si>
    <t>Přesun hmot pro trubní vedení hloubené z trub betonových nebo železobetonových Příplatek k cenám za zvětšený přesun přes vymezenou největší dopravní vzdálenost do 500 m</t>
  </si>
  <si>
    <t>153</t>
  </si>
  <si>
    <t>120*1.5=180,000 [A] 
Celkem: A=180,000 [B]</t>
  </si>
  <si>
    <t>SO 302.2</t>
  </si>
  <si>
    <t>Vedlejší stoky</t>
  </si>
  <si>
    <t>8*10=80,000 [A] 
Celkem: A=80,000 [B]</t>
  </si>
  <si>
    <t>40*24=960,000 [A] 
Celkem: A=960,000 [B]</t>
  </si>
  <si>
    <t>40=40,000 [A] 
Celkem: A=40,000 [B]</t>
  </si>
  <si>
    <t>16=16,000 [A] 
Celkem: A=16,000 [B]</t>
  </si>
  <si>
    <t>24=24,000 [A] 
Celkem: A=24,000 [B]</t>
  </si>
  <si>
    <t>8=8,000 [A] 
Celkem: A=8,000 [B]</t>
  </si>
  <si>
    <t>(97.52+1.20)*2=197,440 [A] 
Celkem: A=197,440 [B]</t>
  </si>
  <si>
    <t>197.44=197,440 [A] 
Celkem: A=197,440 [B]</t>
  </si>
  <si>
    <t>Šířka rýhy pro 97.52 DN 1200 2.300=2,300 [A] 
Šířka rýhy pro 97.52 DN 1000 2.100=2,100 [B] 
Šířka rýhy pro 97.52 DN 800 1.800=1,800 [C] 
Šířka rýhy pro 97.52 DN 600 1.600=1,600 [D] 
Šířka rýhy pro 97.52 DN 500 přes 1,75m do 4,00m hloubky 1.400=1,400 [E] 
Šířka rýhy pro 97.52 DN 500 přes  4,00m hloubky 1.400=1,400 [F] 
Šířka rýhy pro 97.52 DN 400 přes 1,75m do 4,00m hloubky 1.300=1,300 [G] 
Šířka rýhy pro 97.52 DN 300 přes 1,75m do 4,00m hloubky 1.100=1,100 [H] 
Šířka rýhy pro 97.52 DN 300 do 1,75mhloubky 1.000=1,000 [I] 
Šířka rýhy pro 97.52 DN 200 přes 1,75m do 4,00m hloubky 1.100=1,100 [J] 
Mocnost komunikace 0.650=0,650 [K] 
Celkem: A+B+C+D+E+F+G+H+I+J+K=15,750 [L] 
Bezejmená ulice 13.00*1.1*(3.265-0.65+0.10)=38,825 [M] 
Napojení do ulice Mánesova 31.00*1.1*(2.530-0.65+0.10)=67,518 [N] 
Napojení do ulice Šmeralova 13.67*1.3*(2.310-0.65+0.10)=31,277 [O] 
Napojení do ulice Resslova 8.00*1.1*(1.975-0.65+0.10)=12,540 [P] 
Napojení do ulice Resslova 12.10*1.4*(2.125-0.65+0.10)=26,681 [Q] 
Přepojení do ulice Na Písku 1.80*1.4*(5.360-0.65+0.10)=12,121 [R] 
Přepojení do ulice Luční 1 8.25*1*(1.715-0.65+0.10)=9,611 [S] 
Přepojení do ulice Luční 2 9.70*1.1*(2.320-0.65+0.10)=18,886 [T] 
Přehloubení pro podkladní desky 0.332=0,332 [U] 
Stavební jámy pro čerpání rýha pro DN 200 1*1.1*1.1*1.0=1,210 [V] 
Stavební jámy pro čerpání rýha pro DN 300 1*1.0*1.0*1.0=1,000 [W] 
Stavební jámy pro čerpání rýha pro DN 300 3*1.1*1.1*1.0=3,630 [X] 
Stavební jámy pro čerpání rýha pro DN 400 1*1.3*1.3*1.0=1,690 [Y] 
Stavební jámy pro čerpání rýha pro DN 500 1*1.4*1.4*1.0=1,960 [Z] 
Stavební jámy pro čerpání rýha pro DN 500 1*1.4*1.4*1.0=1,960 [AA] 
Celkem: M+N+O+P+Q+R+S+T+U+V+W+X+Y+Z+AA=229,241 [AB] 
Hloubení rýh třída těžitelnosti 3 - 40% strojně 60% 229.241*0.40*0.60=55,018 [AC] 
Hloubení rýh třída těžitelnosti 3 - 40% ručně 40% 229.241*0.40*0.40=36,679 [AD] 
Hloubení rýh třída těžitelnosti 4 - 40% strojně 60% 229.241*0.40*0.60=55,018 [AE] 
Hloubení rýh třída těžitelnosti 4 - 40% ručně 40% 229.241*0.40*0.40=36,679 [AF] 
Hloubení rýh třída těžitelnosti 5 - 20% strojně 60% 229.241*0.20*0.60=27,509 [AG] 
Hloubení rýh třída těžitelnosti 5 - 20% ručně 40% 229.241*0.20*0.40=18,339 [AH] 
Celkem: AC+AD+AE+AF+AG+AH=229,242 [AI] 
(55.018+55.018+27.509)*0.45=61,895 [AJ]</t>
  </si>
  <si>
    <t>55.018=55,018 [A] 
Celkem: A=55,018 [B]</t>
  </si>
  <si>
    <t>55.018*0.50=27,509 [A] 
Celkem: A=27,509 [B]</t>
  </si>
  <si>
    <t>36.679=36,679 [A] 
Celkem: A=36,679 [B]</t>
  </si>
  <si>
    <t>36.679*0.50=18,340 [A] 
Celkem: A=18,340 [B]</t>
  </si>
  <si>
    <t>27.509=27,509 [A] 
Celkem: A=27,509 [B]</t>
  </si>
  <si>
    <t>18.339=18,339 [A] 
Celkem: A=18,339 [B]</t>
  </si>
  <si>
    <t>Bezejmená ulice 13.00*(3.265+0.10)*2=87,490 [A] 
Napojení do ulice Mánesova 31.00*(2.530+0.10)*2=163,060 [B] 
Napojení do ulice Šmeralova 13.67*(2.310+0.10)*2=65,889 [C] 
Napojení do ulice Resslova 8.00*(1.975+0.10)*2=33,200 [D] 
Napojení do ulice Resslova 12.10*(2.125+0.10)*2=53,845 [E] 
Přepojení do ulice Luční 1 8.25*(1.715+0.10)*2=29,948 [F] 
Přepojení do ulice Luční 2 9.70*(2.320+0.10)*2=46,948 [G] 
Celkem: A+B+C+D+E+F+G=480,380 [H]</t>
  </si>
  <si>
    <t>Přepojení do ulice Na Písku 1.80*(5.360+0.10)*2=19,656 [A] 
Celkem: A=19,656 [B]</t>
  </si>
  <si>
    <t>480.38=480,380 [A] 
Celkem: A=480,380 [B]</t>
  </si>
  <si>
    <t>19.656=19,656 [A] 
Celkem: A=19,656 [B]</t>
  </si>
  <si>
    <t>Koeficient nakypření - 1,20 (55.018+55.018+27.509-27.509)*0.70*1.20=92,430 [A] 
Celkem: A=92,430 [B]</t>
  </si>
  <si>
    <t>Koeficient nakypření - 1,20 (55.018+55.018+27.509-27.509)*0.30*1.20=39,613 [A] 
Celkem: A=39,613 [B]</t>
  </si>
  <si>
    <t>161101152</t>
  </si>
  <si>
    <t>Svislé přemístění výkopku z horniny tř. 5 až 7 hl výkopu do 4 m</t>
  </si>
  <si>
    <t>Svislé přemístění výkopku  bez naložení do dopravní nádoby avšak s vyprázdněním dopravní nádoby na hromadu nebo do dopravního prostředku z horniny tř. 5 až 7, při hloubce výkopu přes 2,5 do 4 m</t>
  </si>
  <si>
    <t>Koeficient nakypření - 1,20 27.509*1.20=33,011 [A] 
Celkem: A=33,011 [B]</t>
  </si>
  <si>
    <t>Vnitrostaveništění doprava materiálu 63.728+142.245=205,973 [A] 
Celkem: A=205,973 [B]</t>
  </si>
  <si>
    <t>Koeficient nakypření - 1,20 (229.241*1.20)-55.018=220,071 [A] 
Celkem: A=220,071 [B]</t>
  </si>
  <si>
    <t>Skládka ve vzdálenosti 15km 220.071*5=1 100,355 [A] 
Celkem: A=1 100,355 [B]</t>
  </si>
  <si>
    <t>Koeficient nakypření - 1,20 27.509*1.20=33,011 [A] 
Koeficient nakypření - 1,20 18.339*1.20=22,007 [B] 
Celkem: A+B=55,018 [C]</t>
  </si>
  <si>
    <t>Skládka ve vzdálenosti 15km 55.018*5=275,090 [A] 
Celkem: A=275,090 [B]</t>
  </si>
  <si>
    <t>220.071=220,071 [A] 
55.018=55,018 [B] 
Celkem: A+B=275,089 [C]</t>
  </si>
  <si>
    <t>220.071*1.85=407,131 [A] 
55.018*1.85=101,783 [B] 
Celkem: A+B=508,914 [C]</t>
  </si>
  <si>
    <t>229.241=229,241 [A] 
-63.728=-63,728 [B] 
-11.335=-11,335 [C] 
-0.332=-0,332 [D] 
97.52 DN200 -3.14*0.10*0.10*8=-0,251 [E] 
97.52 DN300 -3.14*0.15*0.15*61.95=-4,377 [F] 
97.52 DN400 -3.14*0.20*0.20*13.67=-1,717 [G] 
97.52 DN500 -3.14*0.25*0.25*13.9=-2,728 [H] 
Odpočet šachet -3.14*0.50*0.50*(2.90+1.62-2*0.65)=-2,528 [I] 
Celkem: A+B+C+D+E+F+G+H+I=142,245 [J]</t>
  </si>
  <si>
    <t>Bezejmená ulice 13.00*1.1*(0.30+0.30)-3.14*0.15*0.15*13.00=7,662 [A] 
Napojení do ulice Mánesova 31.00*1.1*(0.30+0.30)-3.14*0.15*0.15*31.00=18,270 [B] 
Napojení do ulice Šmeralova 13.67*1.3*(0.40+0.30)-3.14*0.20*0.20*13.67=10,723 [C] 
Napojení do ulice Resslova 8.00*1.1*(0.20+0.30)-3.14*0.10*0.10*8.00=4,149 [D] 
Napojení do ulice Resslova 12.10*1.4*(0.50+0.30)-3.14*0.25*0.25*12.10=11,177 [E] 
Přepojení do ulice Na Písku 1.80*1.4*(0.50+0.30)-3.14*0.25*0.25*1.80=1,663 [F] 
Přepojení do ulice Luční 1 8.25*1*(0.30+0.30)-3.14*0.15*0.15*8.25=4,367 [G] 
Přepojení do ulice Luční 2 9.70*1.1*(0.30+0.30)-3.14*0.15*0.15*9.70=5,717 [H] 
Celkem: A+B+C+D+E+F+G+H=63,728 [I] 
63.728 97.52 ručně - 75% 63.728*0.75=47,796 [J]</t>
  </si>
  <si>
    <t>15.932=15,932 [A] 
Celkem: A=15,932 [B]</t>
  </si>
  <si>
    <t>Bezejmená ulice 13.00*1.1=14,300 [A] 
Napojení do ulice Mánesova 31.00*1.1=34,100 [B] 
Napojení do ulice Šmeralova 13.67*1.3=17,771 [C] 
Napojení do ulice Resslova 8.00*1.1=8,800 [D] 
Napojení do ulice Resslova 12.10*1.4=16,940 [E] 
Přepojení do ulice Na Písku 1.80*1.4=2,520 [F] 
Přepojení do ulice Luční 1 8.25*1=8,250 [G] 
Přepojení do ulice Luční 2 9.70*1.1=10,670 [H] 
Celkem: A+B+C+D+E+F+G+H=113,351 [I]</t>
  </si>
  <si>
    <t>63.728*2.01=128,093 [A] 
Celkem: A=128,093 [B]</t>
  </si>
  <si>
    <t>142.245*2.01=285,912 [A] 
Celkem: A=285,912 [B]</t>
  </si>
  <si>
    <t>97.52=97,520 [A] 
Celkem: A=97,520 [B]</t>
  </si>
  <si>
    <t>8=8,000 [A] 
61.95=61,950 [B] 
13.67=13,670 [C] 
13.9=13,900 [D] 
Celkem: A+B+C+D=97,520 [E]</t>
  </si>
  <si>
    <t>Bezejmená ulice 13.00*1.1*0.10=1,430 [A] 
Napojení do ulice Mánesova 31.00*1.1*0.10=3,410 [B] 
Napojení do ulice Šmeralova 13.67*1.3*0.10=1,777 [C] 
Napojení do ulice Resslova 8.00*1.1*0.10=0,880 [D] 
Napojení do ulice Resslova 12.10*1.4*0.10=1,694 [E] 
Přepojení do ulice Na Písku 1.80*1.4*0.10=0,252 [F] 
Přepojení do ulice Luční 1 8.25*1*0.10=0,825 [G] 
Přepojení do ulice Luční 2 9.70*1.1*0.10=1,067 [H] 
Celkem: A+B+C+D+E+F+G+H=11,335 [I]</t>
  </si>
  <si>
    <t>Pro šachty na Potrubí_1 DN 300 5=5,000 [A] 
Celkem: A=5,000 [B]</t>
  </si>
  <si>
    <t>SŠ23 1.1*1.1*0.15=0,182 [A] 
SŠT 1*1*0.15=0,150 [B] 
Celkem: A+B=0,332 [C]</t>
  </si>
  <si>
    <t>28615005</t>
  </si>
  <si>
    <t>trubka kanalizační  PP DIN UR-2 DN 200x3000 mm SN10</t>
  </si>
  <si>
    <t>28615013</t>
  </si>
  <si>
    <t>trubka kanalizační  PP DIN UR-2 DN 300x3000 mm SN10</t>
  </si>
  <si>
    <t>28615016</t>
  </si>
  <si>
    <t>trubka kanalizační  PP DIN UR-2 DN 400x3000 mm SN10</t>
  </si>
  <si>
    <t>28615019</t>
  </si>
  <si>
    <t>trubka kanalizační  PP DIN UR-2 DN 500x3000 mm SN10</t>
  </si>
  <si>
    <t>28617321</t>
  </si>
  <si>
    <t>koleno kanalizace PP KG DN 200x15°</t>
  </si>
  <si>
    <t>28617323</t>
  </si>
  <si>
    <t>koleno kanalizace PP KG DN 300x15°</t>
  </si>
  <si>
    <t>28617324</t>
  </si>
  <si>
    <t>koleno kanalizace PP KG DN 400x15°</t>
  </si>
  <si>
    <t>28617325</t>
  </si>
  <si>
    <t>koleno kanalizace PP KG DN 500x15°</t>
  </si>
  <si>
    <t>28617330</t>
  </si>
  <si>
    <t>koleno kanalizace PP KG DN 200x30°</t>
  </si>
  <si>
    <t>28617332</t>
  </si>
  <si>
    <t>koleno kanalizace PP KG DN 300x30°</t>
  </si>
  <si>
    <t>28617333</t>
  </si>
  <si>
    <t>koleno kanalizace PP KG DN 400x30°</t>
  </si>
  <si>
    <t>28617334</t>
  </si>
  <si>
    <t>koleno kanalizace PP KG DN 500x30°</t>
  </si>
  <si>
    <t>28617341</t>
  </si>
  <si>
    <t>koleno kanalizace PP KG DN 300x45°</t>
  </si>
  <si>
    <t>592241223R</t>
  </si>
  <si>
    <t>betonová šachtová skruž TBS-Q 1000/1000/120 SP</t>
  </si>
  <si>
    <t>592243504R</t>
  </si>
  <si>
    <t>dno betonové šachtové TBZ-Q 300-785</t>
  </si>
  <si>
    <t>871350510</t>
  </si>
  <si>
    <t>Montáž kanalizačního potrubí žebrovaného SN 10 z polypropylenu DN 200</t>
  </si>
  <si>
    <t>Montáž kanalizačního potrubí z plastů z polypropylenu PP žebrovaného SN 10 DN 200</t>
  </si>
  <si>
    <t>Napojení do ulice Resslova 8.00=8,000 [A] 
Celkem: A=8,000 [B]</t>
  </si>
  <si>
    <t>1. V cenách montáže potrubí nejsou započteny náklady na dodání trub, elektrospojek a těsnicích kroužků pokud tyto nejsou součástí dodávky potrubí. Tyto náklady se oceňují ve specifikaci.  2. Vcenách potrubí ztrubek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t>
  </si>
  <si>
    <t>871370510</t>
  </si>
  <si>
    <t>Montáž kanalizačního potrubí žebrovaného SN 10 z polypropylenu DN 300</t>
  </si>
  <si>
    <t>Montáž kanalizačního potrubí z plastů z polypropylenu PP žebrovaného SN 10 DN 300</t>
  </si>
  <si>
    <t>Bezejmenná ulice 13.00=13,000 [A] 
Napojení do ulice Mánesova 31.00=31,000 [B] 
Přepojení do ulice Luční 1 8.25=8,250 [C] 
Přepojení do ulice Luční 2 9.70=9,700 [D] 
Celkem: A+B+C+D=61,950 [E]</t>
  </si>
  <si>
    <t>871390510</t>
  </si>
  <si>
    <t>Montáž kanalizačního potrubí žebrovaného SN 10 z polypropylenu DN 400</t>
  </si>
  <si>
    <t>Montáž kanalizačního potrubí z plastů z polypropylenu PP žebrovaného SN 10 DN 400</t>
  </si>
  <si>
    <t>Napojení do ulice Šmeralova 13.67=13,670 [A] 
Celkem: A=13,670 [B]</t>
  </si>
  <si>
    <t>871420510</t>
  </si>
  <si>
    <t>Montáž kanalizačního potrubí žebrovaného SN 10 z polypropylenu DN 500</t>
  </si>
  <si>
    <t>Montáž kanalizačního potrubí z plastů z polypropylenu PP žebrovaného SN 10 DN 500</t>
  </si>
  <si>
    <t>Napojení do ulice Resslova 12.10=12,100 [A] 
Přepojení do ulice Na Písku 1.80=1,800 [B] 
Celkem: A+B=13,900 [C]</t>
  </si>
  <si>
    <t>877350410</t>
  </si>
  <si>
    <t>Montáž kolen na kanalizačním potrubí z PP trub korugovaných DN 200</t>
  </si>
  <si>
    <t>Montáž tvarovek na kanalizačním plastovém potrubí z polypropylenu PP korugovaného kolen DN 200</t>
  </si>
  <si>
    <t>1. V cenách montáže tvarovek nejsou započteny náklady na dodání tvarovek. Tyto náklady se oceňují ve specifikaci.  2. V cenách montáže tvarovek jsou započteny náklady na dodání těsnicích kroužků, pokud tyto nejsou součástí dodávky tvarovek.</t>
  </si>
  <si>
    <t>877370410</t>
  </si>
  <si>
    <t>Montáž kolen na kanalizačním potrubí z PP trub korugovaných DN 300</t>
  </si>
  <si>
    <t>Montáž tvarovek na kanalizačním plastovém potrubí z polypropylenu PP korugovaného kolen DN 300</t>
  </si>
  <si>
    <t>877390410</t>
  </si>
  <si>
    <t>Montáž kolen na kanalizačním potrubí z PP trub korugovaných DN 400</t>
  </si>
  <si>
    <t>Montáž tvarovek na kanalizačním plastovém potrubí z polypropylenu PP korugovaného kolen DN 400</t>
  </si>
  <si>
    <t>877420410</t>
  </si>
  <si>
    <t>Montáž kolen na kanalizačním potrubí z PP trub korugovaných DN 500</t>
  </si>
  <si>
    <t>Montáž tvarovek na kanalizačním plastovém potrubí z polypropylenu PP korugovaného kolen DN 500</t>
  </si>
  <si>
    <t>892352121</t>
  </si>
  <si>
    <t>Tlaková zkouška vzduchem potrubí DN 200 těsnícím vakem ucpávkovým</t>
  </si>
  <si>
    <t>Tlakové zkoušky vzduchem těsnícími vaky ucpávkovými DN 200</t>
  </si>
  <si>
    <t>892372121</t>
  </si>
  <si>
    <t>Tlaková zkouška vzduchem potrubí DN 300 těsnícím vakem ucpávkovým</t>
  </si>
  <si>
    <t>Tlakové zkoušky vzduchem těsnícími vaky ucpávkovými DN 300</t>
  </si>
  <si>
    <t>892392121</t>
  </si>
  <si>
    <t>Tlaková zkouška vzduchem potrubí DN 400 těsnícím vakem ucpávkovým</t>
  </si>
  <si>
    <t>Tlakové zkoušky vzduchem těsnícími vaky ucpávkovými DN 400</t>
  </si>
  <si>
    <t>892422121</t>
  </si>
  <si>
    <t>Tlaková zkouška vzduchem potrubí DN 500 těsnícím vakem ucpávkovým</t>
  </si>
  <si>
    <t>Tlakové zkoušky vzduchem těsnícími vaky ucpávkovými DN 500</t>
  </si>
  <si>
    <t>Pro šachty na Potrubí_1 DN 300 3=3,000 [A] 
Celkem: A=3,000 [B]</t>
  </si>
  <si>
    <t>Pro šachty na Potrubí_1 DN 300 2=2,000 [A] 
Celkem: A=2,000 [B]</t>
  </si>
  <si>
    <t>897547247R</t>
  </si>
  <si>
    <t>Ulice bezejména 13.00=13,000 [A] 
Přepojení do ulice Na Písku 1.800=1,800 [B] 
Napojení do ulice Mánesova 31.000=31,000 [C] 
Napojení do ulice Šmeralova 13.670=13,670 [D] 
Napojení do ulice Resslova 12.100+8.000=20,100 [E] 
Přepojení do ulice Luční 1 8.250=8,250 [F] 
Přepojení do ulice Luční 2 9.700=9,700 [G] 
Celkem: A+B+C+D+E+F+G=97,520 [H]</t>
  </si>
  <si>
    <t>954217866R</t>
  </si>
  <si>
    <t>Napojení potrubí DN300 na stávající stoku DN 800</t>
  </si>
  <si>
    <t>954217879R</t>
  </si>
  <si>
    <t>Napojení potrubí DN200 na stávající stoku DN 1000</t>
  </si>
  <si>
    <t>954217966R</t>
  </si>
  <si>
    <t>Napojení potrubí DN300 na stávající stoku DN 1000</t>
  </si>
  <si>
    <t>954217967R</t>
  </si>
  <si>
    <t>Napojení potrubí DN400 na stávající stoku DN 1000</t>
  </si>
  <si>
    <t>954217968R</t>
  </si>
  <si>
    <t>Napojení potrubí DN500 na stávající stoku DN 1000</t>
  </si>
  <si>
    <t>954217977R</t>
  </si>
  <si>
    <t>Napojení potrubí DN300 na stávající stoku DN 1200</t>
  </si>
  <si>
    <t>40*1.5=60,000 [A] 
Celkem: A=60,000 [B]</t>
  </si>
  <si>
    <t>SO 302.3</t>
  </si>
  <si>
    <t>Splašková kanalizace přípojky</t>
  </si>
  <si>
    <t>115001103</t>
  </si>
  <si>
    <t>Převedení vody potrubím DN do 250</t>
  </si>
  <si>
    <t>Převedení vody potrubím průměru DN přes 150 do 250</t>
  </si>
  <si>
    <t>31*5=155,000 [A] 
Celkem: A=155,000 [B]</t>
  </si>
  <si>
    <t>31*24=744,000 [A] 
Celkem: A=744,000 [B]</t>
  </si>
  <si>
    <t>31=31,000 [A] 
Celkem: A=31,000 [B]</t>
  </si>
  <si>
    <t>31*1.2*2=74,400 [A] 
Celkem: A=74,400 [B]</t>
  </si>
  <si>
    <t>31*1.2=37,200 [A] 
Celkem: A=37,200 [B]</t>
  </si>
  <si>
    <t>(270.1+1.10)*2=542,400 [A] 
Celkem: A=542,400 [B]</t>
  </si>
  <si>
    <t>542.4=542,400 [A] 
Celkem: A=542,400 [B]</t>
  </si>
  <si>
    <t>Šířka rýhy pro DN150 - hloubka 270.1 do 1,750m 1.000=1,000 [A] 
Šířka rýhy pro DN150 - hloubka 270.1 přes 1,750m a do 4,000m 1.100=1,100 [B] 
Šířka rýhy pro DN150 - hloubka 270.1 přes 4,000m 1.200=1,200 [C] 
Mocnost komunikace včetně podkladních vrstev 0.650=0,650 [D] 
Celkem: A+B+C+D=3,950 [E] 
č.p. 81 5.88*1.2*(5.10-0.65+0.10)=32,105 [F] 
č.p. 80 5.78*1.2*(4.88-0.65+0.10)=30,033 [G] 
č.p. 94 (10.62+6.80)*1.2*(4.77-0.65+0.10)=88,215 [H] 
č.p. 1835 6.80*1.2*(4.68-0.65+0.10)=33,701 [I] 
č.p. 579 5.60*1.2*(4.32-0.65+0.10)=25,334 [J] 
č.p. 76 7.56*1.2*(4.34-0.65+0.10)=34,383 [K] 
č.p. 77 5.66*1.2*(3.96-0.65+0.10)=23,161 [L] 
č.p. 1767 6.97*1.1*(3.71-0.65+0.10)=24,228 [M] 
č.p. 693 6.97*1.1*(3.59-0.65+0.10)=23,308 [N] 
č.p. 719 6.78*1.1*(3.30-0.65+0.10)=20,510 [O] 
č.p. 1136 9.47*1.1*(3.18-0.65+0.10)=27,397 [P] 
č.p. 1221 11.06*1.1*(2.93-0.65+0.10)=28,955 [Q] 
č.p. 783 (5.72+8.71)*1.1*(2.86-0.65+0.10)=36,667 [R] 
č.p. 707 9.33*1.1*(2.80-0.65+0.10)=23,092 [S] 
č.p. 1788 10.61*1.1*(2.77-0.65+0.10)=25,910 [T] 
č.p. 1480 9.33*1.1*(2.61-0.65+0.10)=21,142 [U] 
č.p. 855 10.84*1.1*(2.37-0.65+0.10)=21,702 [V] 
č.p. 1341 10.94*1.1*(2.37-0.65+0.10)=21,902 [W] 
č.p. 803 10.15*1.1*(2.37-0.65+0.10)=20,320 [X] 
č.p. 987 10.15*1.1*(2.39-0.65+0.10)=20,544 [Y] 
č.p. 472 9.70*1.1*(2.03-0.65+0.10)=15,792 [Z] 
č.p. 1273 10.20*1.1*(2.04-0.65+0.10)=16,718 [AA] 
č.p. 1285 10.20*1.1*(2.05-0.65+0.10)=16,830 [AB] 
č.p. 1302 9.74*1.1*(1.99-0.65+0.10)=15,428 [AC] 
č.p. 1325 9.60*1.1*(1.90-0.65+0.10)=14,256 [AD] 
č.p. 1575 8.62*1.1*(1.84-0.65+0.10)=12,232 [AE] 
č.p. 1630,1631 18.48*1.1*(1.83-0.65+0.10)=26,020 [AF] 
č.p. 718 (6.15+5.68)*1.1*(2.44-0.65+0.10)=24,595 [AG] 
č.p. 783 (6.15+5.68)*1.1*(2.44-0.65+0.10)=24,595 [AH] 
Odpočet stávajícího 270.1 -3.14*0.075*0.075*270.1=-4,771 [AI] 
Rozšíření pro spadiště - 9 kusů 0.8*2.0*(1.59+2.30+2.77+2.77+2.30+2.10+2.10+2.09+2.25-9*0.30)=28,112 [AJ] 
Rozšíření pro šachty - 8 kusů 0.8*2.0*(1.59+1.69+1.70+0.72+1.20+1.49+1.32+1.50-8*0.30)=14,096 [AK] 
Celkem: F+G+H+I+J+K+L+M+N+O+P+Q+R+S+T+U+V+W+X+Y+Z+AA+AB+AC+AD+AE+AF+AG+AH+AI+AJ+AK=786,512 [AL] 
Třída těžitelnosti 3 - 40% strojně 60% 786.512*0.40*0.60=188,763 [AM] 
Třída těžitelnosti 3 - 40% ručně 40% 786.512*0.40*0.40=125,842 [AN] 
Třída těžitelnosti 4 - 40% strojně 60% 786.512*0.40*0.60=188,763 [AO] 
Třída těžitelnosti 4 - 40% ručně 40% 786.512*0.40*0.40=125,842 [AP] 
Třída těžitelnosti 5 - 20% strojně 60% 786.512*0.20*0.60=94,381 [AQ] 
Třída těžitelnosti 5 - 20% ručně 40% 786.512*0.20*0.40=62,921 [AR] 
Celkem: AM+AN+AO+AP+AQ+AR=786,512 [AS] 
188.763*0.50=94,382 [AT] 
188.763*0.50=94,382 [AU] 
94.381*0.50=47,191 [AV] 
Celkem: AT+AU+AV=235,955 [AW]</t>
  </si>
  <si>
    <t>188.763=188,763 [A] 
Celkem: A=188,763 [B]</t>
  </si>
  <si>
    <t>188.763*0.50=94,382 [A] 
Celkem: A=94,382 [B]</t>
  </si>
  <si>
    <t>125.842=125,842 [A] 
Celkem: A=125,842 [B]</t>
  </si>
  <si>
    <t>125.842*0.50=62,921 [A] 
Celkem: A=62,921 [B]</t>
  </si>
  <si>
    <t>94.381=94,381 [A] 
Celkem: A=94,381 [B]</t>
  </si>
  <si>
    <t>62.921=62,921 [A] 
Celkem: A=62,921 [B]</t>
  </si>
  <si>
    <t>č.p. 1325 9.60*(1.90+0.10)*2=38,400 [A] 
č.p. 1575 8.62*(1.84+0.10)*2=33,446 [B] 
č.p. 1630,1631 18.48*(1.83+0.10)*2=71,333 [C] 
Celkem: A+B+C=143,179 [D]</t>
  </si>
  <si>
    <t>č.p. 1767 6.97*(3.71+0.10)*2=53,111 [A] 
č.p. 693 6.97*(3.59+0.10)*2=51,439 [B] 
č.p. 719 6.78*(3.30+0.10)*2=46,104 [C] 
č.p. 1136 9.47*(3.18+0.10)*2=62,123 [D] 
č.p. 1221 11.06*(2.93+0.10)*2=67,024 [E] 
č.p. 783 (5.72+8.71)*(2.86+0.10)*2=85,426 [F] 
č.p. 707 9.33*(2.80+0.10)*2=54,114 [G] 
č.p. 1788 10.61*(2.77+0.10)*2=60,901 [H] 
č.p. 1480 9.33*(2.61+0.10)*2=50,569 [I] 
č.p. 855 10.84*(2.37+0.10)*2=53,550 [J] 
č.p. 1341 10.94*(2.37+0.10)*2=54,044 [K] 
č.p. 803 10.15*(2.37+0.10)*2=50,141 [L] 
č.p. 987 10.15*(2.39+0.10)*2=50,547 [M] 
č.p. 472 9.70*(2.03+0.10)*2=41,322 [N] 
č.p. 1273 10.20*(2.04+0.10)*2=43,656 [O] 
č.p. 1285 10.20*(2.05+0.10)*2=43,860 [P] 
č.p. 1302 9.74*(1.99+0.10)*2=40,713 [Q] 
č.p. 718 (6.15+5.68)*(2.44+0.10)*2=60,096 [R] 
č.p. 783 (6.15+5.68)*(2.44+0.10)*2=60,096 [S] 
Celkem: A+B+C+D+E+F+G+H+I+J+K+L+M+N+O+P+Q+R+S=1 028,836 [T]</t>
  </si>
  <si>
    <t>151101103</t>
  </si>
  <si>
    <t>Zřízení příložného pažení a rozepření stěn rýh hl do 8 m</t>
  </si>
  <si>
    <t>Zřízení pažení a rozepření stěn rýh pro podzemní vedení pro všechny šířky rýhy  příložné pro jakoukoliv mezerovitost, hloubky do 8 m</t>
  </si>
  <si>
    <t>č.p. 81 5.88*(5.10+0.10)*2=61,152 [A] 
č.p. 80 5.78*(4.88+0.10)*2=57,569 [B] 
č.p. 94 (10.62+6.80)*(4.77+0.10)*2=169,671 [C] 
č.p. 1835 6.80*(4.68+0.10)*2=65,008 [D] 
č.p. 579 5.60*(4.32+0.10)*2=49,504 [E] 
č.p. 76 7.56*(4.34+0.10)*2=67,133 [F] 
č.p. 77 5.66*(3.96+0.10)*2=45,959 [G] 
Celkem: A+B+C+D+E+F+G=515,996 [H]</t>
  </si>
  <si>
    <t>143.179=143,179 [A] 
Celkem: A=143,179 [B]</t>
  </si>
  <si>
    <t>1028.836=1 028,836 [A] 
Celkem: A=1 028,836 [B]</t>
  </si>
  <si>
    <t>151101113</t>
  </si>
  <si>
    <t>Odstranění příložného pažení a rozepření stěn rýh hl do 8 m</t>
  </si>
  <si>
    <t>Odstranění pažení a rozepření stěn rýh pro podzemní vedení  s uložením materiálu na vzdálenost do 3 m od kraje výkopu příložné, hloubky přes 4 do 8 m</t>
  </si>
  <si>
    <t>515.996=515,996 [A] 
Celkem: A=515,996 [B]</t>
  </si>
  <si>
    <t>151101758R</t>
  </si>
  <si>
    <t>Příplatek za ztížení podmínky při pažení rýh do hloubky 4m</t>
  </si>
  <si>
    <t>151101759R</t>
  </si>
  <si>
    <t>Příplatek za ztížení podmínky při pažení rýh do hloubky 8m</t>
  </si>
  <si>
    <t>Koeficient nakypření - 1,20 (188.763+188.763+94.381)*0.20*1.20=113,258 [A] 
Celkem: A=113,258 [B]</t>
  </si>
  <si>
    <t>Koeficient nakypření - 1,20 (188.763+188.763+94.381)*0.40*1.20=226,515 [A] 
Celkem: A=226,515 [B]</t>
  </si>
  <si>
    <t>Koeficient nakypření - 1,20 94.381*1.20=113,257 [A] 
Celkem: A=113,257 [B]</t>
  </si>
  <si>
    <t>Vnitrostaveništní přesun hmot 157.802+570.311=728,113 [A] 
Celkem: A=728,113 [B]</t>
  </si>
  <si>
    <t>Koeficient nakypření - 1,20 (786.512*1.20)-188.762=755,052 [A] 
Celkem: A=755,052 [B]</t>
  </si>
  <si>
    <t>Skládka ve vzdálenosti 15km 755.052*5=3 775,260 [A] 
Celkem: A=3 775,260 [B]</t>
  </si>
  <si>
    <t>Koeficient nakypření - 1,20 94.381*1.20=113,257 [A] 
Koeficient nakypření - 1,20 62.921*1.20=75,505 [B] 
Celkem: A+B=188,762 [C]</t>
  </si>
  <si>
    <t>Skládka ve vzdálenosti 15km 188.762*5=943,810 [A] 
Celkem: A=943,810 [B]</t>
  </si>
  <si>
    <t>755.052=755,052 [A] 
188.762=188,762 [B] 
Celkem: A+B=943,814 [C]</t>
  </si>
  <si>
    <t>755.052*1.85=1 396,846 [A] 
188.762*1.85=349,210 [B] 
Celkem: A+B=1 746,056 [C]</t>
  </si>
  <si>
    <t>786.512=786,512 [A] 
-34.279=-34,279 [B] 
-157.802=- 157,802 [C] 
-6.8=-6,800 [D] 
Odpočet spadiště - 9 kusů -3.14*0.50*0.50*(1.59+2.30+2.77+2.77+2.30+2.10+2.10+2.09+2.25)=-15,912 [E] 
Odpočet šachta - 8 kusů -3.14*0.20*0.20*(1.59+1.69+1.70+0.72+1.20+1.49+1.32+1.50)=-1,408 [F] 
Celkem: A+B+C+D+E+F=570,311 [G]</t>
  </si>
  <si>
    <t>118.352=118,352 [A] 
Celkem: A=118,352 [B]</t>
  </si>
  <si>
    <t>č.p. 81 5.88*1.2*(0.150+0.350)=3,528 [A] 
č.p. 80 5.78*1.2*(0.150+0.350)=3,468 [B] 
č.p. 94 (10.62+6.80)*1.2*(0.150+0.350)=10,452 [C] 
č.p. 1835 6.80*1.2*(0.150+0.350)=4,080 [D] 
č.p. 579 5.60*1.2*(0.150+0.350)=3,360 [E] 
č.p. 76 7.56*1.2*(0.150+0.350)=4,536 [F] 
č.p. 77 5.66*1.2*(0.150+0.350)=3,396 [G] 
č.p. 1767 6.97*1.1*(0.150+0.350)=3,834 [H] 
č.p. 693 6.97*1.1*(0.150+0.350)=3,834 [I] 
č.p. 719 6.78*1.1*(0.150+0.350)=3,729 [J] 
č.p. 1136 9.47*1.1*(0.150+0.350)=5,209 [K] 
č.p. 1221 11.06*1.1*(0.150+0.350)=6,083 [L] 
č.p. 783 (5.72+8.71)*1.1*(0.150+0.350)=7,937 [M] 
č.p. 707 9.33*1.1*(0.150+0.350)=5,132 [N] 
č.p. 1788 10.61*1.1*(0.150+0.350)=5,836 [O] 
č.p. 1480 9.33*1.1*(0.150+0.350)=5,132 [P] 
č.p. 855 10.84*1.1*(0.150+0.350)=5,962 [Q] 
č.p. 1341 10.94*1.1*(0.150+0.350)=6,017 [R] 
č.p. 803 10.15*1.1*(0.150+0.350)=5,583 [S] 
č.p. 987 10.15*1.1*(0.150+0.350)=5,583 [T] 
č.p. 472 9.70*1.1*(0.150+0.350)=5,335 [U] 
č.p. 1273 10.20*1.1*(0.150+0.350)=5,610 [V] 
č.p. 1285 10.20*1.1*(0.150+0.350)=5,610 [W] 
č.p. 1302 9.74*1.1*(0.150+0.350)=5,357 [X] 
č.p. 1325 9.60*1.1*(0.150+0.350)=5,280 [Y] 
č.p. 1575 8.62*1.1*(0.150+0.350)=4,741 [Z] 
č.p. 1630,1631 18.48*1.1*(0.150+0.350)=10,164 [AA] 
č.p. 718 (6.15+5.68)*1.1*(0.150+0.350)=6,507 [AB] 
č.p. 783 (6.15+5.68)*1.1*(0.150+0.350)=6,507 [AC] 
Celkem: A+B+C+D+E+F+G+H+I+J+K+L+M+N+O+P+Q+R+S+T+U+V+W+X+Y+Z+AA+AB+AC=157,802 [AD] 
157.802 ručně - 75% 157.802*0.75=118,352 [AE] 
157.802 strojě - 25% 157.802*0.25=39,451 [AF]</t>
  </si>
  <si>
    <t>157.802*2.01=317,182 [A] 
Celkem: A=317,182 [B]</t>
  </si>
  <si>
    <t>570.311*2.01=1 146,325 [A] 
Celkem: A=1 146,325 [B]</t>
  </si>
  <si>
    <t>270.1=270,100 [A] 
Celkem: A=270,100 [B]</t>
  </si>
  <si>
    <t>358315114R</t>
  </si>
  <si>
    <t>Bourání šachty nebo otvorů plochy do 4 m2 včetně odvozu a likvidace</t>
  </si>
  <si>
    <t>Spadiště - 9 kusů 3.14*0.50*0.50*(1.59+2.30+2.77+2.77+2.30+2.10+2.10+2.09+2.25)=15,912 [A] 
Šachta - 8 kusů 3.14*0.20*0.20*(1.59+1.69+1.70+0.72+1.20+1.49+1.32+1.50)=1,408 [B] 
Celkem: A+B=17,320 [C]</t>
  </si>
  <si>
    <t>č.p. 81 5.88*1.2*0.1=0,706 [A] 
č.p. 80 5.78*1.2*0.1=0,694 [B] 
č.p. 94 (10.62+6.80)*1.2*0.1=2,090 [C] 
č.p. 1835 6.80*1.2*0.1=0,816 [D] 
č.p. 579 5.60*1.2*0.1=0,672 [E] 
č.p. 76 7.56*1.2*0.1=0,907 [F] 
č.p. 77 5.66*1.2*0.1=0,679 [G] 
č.p. 1767 6.97*1.1*0.1=0,767 [H] 
č.p. 693 6.97*1.1*0.1=0,767 [I] 
č.p. 719 6.78*1.1*0.1=0,746 [J] 
č.p. 1136 9.47*1.1*0.1=1,042 [K] 
č.p. 1221 11.06*1.1*0.1=1,217 [L] 
č.p. 783 (5.72+8.71)*1.1*0.1=1,587 [M] 
č.p. 707 9.33*1.1*0.1=1,026 [N] 
č.p. 1788 10.61*1.1*0.1=1,167 [O] 
č.p. 1480 9.33*1.1*0.1=1,026 [P] 
č.p. 855 10.84*1.1*0.1=1,192 [Q] 
č.p. 1341 10.94*1.1*0.1=1,203 [R] 
č.p. 803 10.15*1.1*0.1=1,117 [S] 
č.p. 987 10.15*1.1*0.1=1,117 [T] 
č.p. 472 9.70*1.1*0.1=1,067 [U] 
č.p. 1273 10.20*1.1*0.1=1,122 [V] 
č.p. 1285 10.20*1.1*0.1=1,122 [W] 
č.p. 1302 9.74*1.1*0.1=1,071 [X] 
č.p. 1325 9.60*1.1*0.1=1,056 [Y] 
č.p. 1575 8.62*1.1*0.1=0,948 [Z] 
č.p. 1630,1631 18.48*1.1*0.1=2,033 [AA] 
č.p. 718 (6.15+5.68)*1.1*0.1=1,301 [AB] 
č.p. 783 (6.15+5.68)*1.1*0.1=1,301 [AC] 
Rozšíření pro šachty a spadiště 0.8*2.0*(9+8)*0.10=2,720 [AD] 
Celkem: A+B+C+D+E+F+G+H+I+J+K+L+M+N+O+P+Q+R+S+T+U+V+W+X+Y+Z+AA+AB+AC+AD=34,279 [AE]</t>
  </si>
  <si>
    <t>Spadiště - 9 kusů 2.0*2.0*0.10*9=3,600 [A] 
Šachta - 8 kusů 2.0*2.0*0.10*8=3,200 [B] 
Celkem: A+B=6,800 [C]</t>
  </si>
  <si>
    <t>28615002</t>
  </si>
  <si>
    <t>trubka kanalizační  PP DIN UR-2 DN 150x3000 mm SN10</t>
  </si>
  <si>
    <t>28617245</t>
  </si>
  <si>
    <t>redukce kanalizační PP DN 200/DN150</t>
  </si>
  <si>
    <t>28617320</t>
  </si>
  <si>
    <t>koleno kanalizace PP KG DN 160x15°</t>
  </si>
  <si>
    <t>28617329</t>
  </si>
  <si>
    <t>koleno kanalizace PP KG DN 160x30°</t>
  </si>
  <si>
    <t>28617338</t>
  </si>
  <si>
    <t>koleno kanalizace PP KG DN 160x45°</t>
  </si>
  <si>
    <t>28617362</t>
  </si>
  <si>
    <t>odbočka kanalizace PP korugované DN 300/160, pro KG 45°</t>
  </si>
  <si>
    <t>28617380</t>
  </si>
  <si>
    <t>odbočka kanalizace PP korugované DN 160/160 45°</t>
  </si>
  <si>
    <t>871310510</t>
  </si>
  <si>
    <t>Montáž kanalizačního potrubí žebrovaného SN 10 z polypropylenu DN 150</t>
  </si>
  <si>
    <t>Montáž kanalizačního potrubí z plastů z polypropylenu PP žebrovaného SN 10 DN 150</t>
  </si>
  <si>
    <t>877310410</t>
  </si>
  <si>
    <t>Montáž kolen na kanalizačním potrubí z PP trub korugovaných DN 150</t>
  </si>
  <si>
    <t>Montáž tvarovek na kanalizačním plastovém potrubí z polypropylenu PP korugovaného kolen DN 150</t>
  </si>
  <si>
    <t>31*3=93,000 [A] 
Celkem: A=93,000 [B]</t>
  </si>
  <si>
    <t>877310420</t>
  </si>
  <si>
    <t>Montáž odboček na kanalizačním potrubí z PP trub korugovaných DN 150</t>
  </si>
  <si>
    <t>Montáž tvarovek na kanalizačním plastovém potrubí z polypropylenu PP korugovaného odboček DN 150</t>
  </si>
  <si>
    <t>877350430</t>
  </si>
  <si>
    <t>Montáž spojek na kanalizačním potrubí z PP trub korugovaných DN 200</t>
  </si>
  <si>
    <t>Montáž tvarovek na kanalizačním plastovém potrubí z polypropylenu PP korugovaného spojek, redukcí nebo navrtávacích sedel DN 200</t>
  </si>
  <si>
    <t>877370420</t>
  </si>
  <si>
    <t>Montáž odboček na kanalizačním potrubí z PP trub korugovaných DN 300</t>
  </si>
  <si>
    <t>Montáž tvarovek na kanalizačním plastovém potrubí z polypropylenu PP korugovaného odboček DN 300</t>
  </si>
  <si>
    <t>Napojení přípojky DN150 na 270.1 DN 300 3=3,000 [A] 
Celkem: A=3,000 [B]</t>
  </si>
  <si>
    <t>892312121</t>
  </si>
  <si>
    <t>Tlaková zkouška vzduchem potrubí DN 150 těsnícím vakem ucpávkovým</t>
  </si>
  <si>
    <t>Tlakové zkoušky vzduchem těsnícími vaky ucpávkovými DN 150</t>
  </si>
  <si>
    <t>894412148R</t>
  </si>
  <si>
    <t>Spadiště kanalizační celoprefabrikovaná na potrubí DN150, průměrná výška do 250cm vč. dodávky prefa dílců a poklopu</t>
  </si>
  <si>
    <t>894811141</t>
  </si>
  <si>
    <t>Revizní šachta z PVC typ přímý, DN 400/160 tlak 40 t hl od 860 do 1230 mm</t>
  </si>
  <si>
    <t>Revizní šachta z tvrdého PVC v otevřeném výkopu typ přímý (DN šachty/DN trubního vedení) DN 400/160, odolnost vnějšímu tlaku 40 t, hloubka od 860 do 1230 mm</t>
  </si>
  <si>
    <t>1. Vcenách jsou započteny náklady na dodání a montáž šachtového dna, trouby šachty a teleskopu.  2. V cenách je započteno i fixování šachty obsypem. Objem obsypu se neodečítá od objemu zásypu rýhy.  3. Vcenách nejsou započteny náklady na dodání lapače splavenin. Lapač splavenin se oceňuje ve specifikaci. Ztratné lze dohodnout ve výši 1 %.</t>
  </si>
  <si>
    <t>894811143</t>
  </si>
  <si>
    <t>Revizní šachta z PVC typ přímý, DN 400/160 tlak 40 t hl od 1360 do 1730 mm</t>
  </si>
  <si>
    <t>Revizní šachta z tvrdého PVC v otevřeném výkopu typ přímý (DN šachty/DN trubního vedení) DN 400/160, odolnost vnějšímu tlaku 40 t, hloubka od 1360 do 1730 mm</t>
  </si>
  <si>
    <t>894812063R</t>
  </si>
  <si>
    <t>Revizní a čistící šachta z PVC DN 400 poklop litinový plný do teleskopické trubky pro zatížení 40 t</t>
  </si>
  <si>
    <t>Revizní a čistící šachta z polypropylenu PVC pro hladké trouby DN 400 poklop litinový (pro zatížení) plný do teleskopické trubky (40 t)</t>
  </si>
  <si>
    <t>1. Vpříslušných cenách jsou započteny i náklady na:  a) vyrovnávací násypnou vrstvu ze štěrkopísku tl. 100 mm,  b) dodání a montáž šachtového dna, trouby šachty, teleskopu a poklopu, příslušného dílu šachty,  c) napojení stávajícího kanalizačního potrubí.  2. Vcenách nejsou započteny náklady na:  a) fixování šachty obsypem, který se oceňuje cenami souboru 174 . 0-11 Zásyp sypaninou z jakékoliv horniny, katalogu 800-1 Zemní práce části A 01.</t>
  </si>
  <si>
    <t>899722113</t>
  </si>
  <si>
    <t>Krytí potrubí z plastů výstražnou fólií z PVC 34cm</t>
  </si>
  <si>
    <t>Krytí potrubí z plastů výstražnou fólií z PVC šířky 34cm</t>
  </si>
  <si>
    <t>č.p. 81 5.88=5,880 [A] 
č.p. 80 5.78=5,780 [B] 
č.p. 94 10.62+6.80=17,420 [C] 
č.p. 1835 6.80=6,800 [D] 
č.p. 579 5.60=5,600 [E] 
č.p. 76 7.56=7,560 [F] 
č.p. 77 5.66=5,660 [G] 
č.p. 1767 6.97=6,970 [H] 
č.p. 693 6.97=6,970 [I] 
č.p. 719 6.78=6,780 [J] 
č.p. 1136 9.47=9,470 [K] 
č.p. 1221 11.06=11,060 [L] 
č.p. 783 5.72+8.71=14,430 [M] 
č.p. 707 9.33=9,330 [N] 
č.p. 1788 10.61=10,610 [O] 
č.p. 1480 9.33=9,330 [P] 
č.p. 855 10.84=10,840 [Q] 
č.p. 1341 10.94=10,940 [R] 
č.p. 803 10.15=10,150 [S] 
č.p. 987 10.15=10,150 [T] 
č.p. 472 9.70=9,700 [U] 
č.p. 1273 10.20=10,200 [V] 
č.p. 1285 10.20=10,200 [W] 
č.p. 1302 9.74=9,740 [X] 
č.p. 1325 9.60=9,600 [Y] 
č.p. 1575 8.62=8,620 [Z] 
č.p. 1630,1631 18.48=18,480 [AA] 
č.p. 718 6.15+5.68=11,830 [AB] 
Celkem: A+B+C+D+E+F+G+H+I+J+K+L+M+N+O+P+Q+R+S+T+U+V+W+X+Y+Z+AA+AB=270,100 [AC]</t>
  </si>
  <si>
    <t>954217865R</t>
  </si>
  <si>
    <t>Napojení potrubí DN200 na stávající stoku DN 800</t>
  </si>
  <si>
    <t>954217867R</t>
  </si>
  <si>
    <t>Napojení potrubí DN200 na stávající stoku DN 1200</t>
  </si>
  <si>
    <t>969021121R</t>
  </si>
  <si>
    <t>Vybourání kanalizačního potrubí DN do 200 s naložením na dopravní prostředek a ekologická likvidace</t>
  </si>
  <si>
    <t>31*2=62,000 [A] 
Celkem: A=62,000 [B]</t>
  </si>
  <si>
    <t>SO 302.4</t>
  </si>
  <si>
    <t>Odvodnění vpustí</t>
  </si>
  <si>
    <t>(105.97+1.10)*2=214,140 [A] 
Celkem: A=214,140 [B]</t>
  </si>
  <si>
    <t>214.14=214,140 [A] 
Celkem: A=214,140 [B]</t>
  </si>
  <si>
    <t>68.095*0.50=34,048 [A] 
68.095*0.50=34,048 [B] 
34.048*0.50=17,024 [C] 
Celkem: A+B+C=85,120 [D]</t>
  </si>
  <si>
    <t>Šířka rýhy pro DN200- hloubka 105.97 do 1,750m 1.000=1,000 [A] 
Šířka rýhy pro DN200- hloubka 105.97 přes 1,750m do 4,000m 1.100=1,100 [B] 
Šířka rýhy pro DN200- hloubka 105.97 přes 4,000m 1.200=1,200 [C] 
Odpočet mocnosti komunikace 0.650=0,650 [D] 
Celkem: A+B+C+D=3,950 [E] 
UV1 1.80*1.2*(5.38-1*0.65+0.1) =10,433 [F] 
UV2 9.62*1.2*(5.29+-1*0.65+0.1) =54,719 [G] 
UV3 2.66*1.2*(4.76-1*0.65+0.1) =13,438 [H] 
UV4 2.71*1.1*(4.23-1*0.65+0.1) =10,970 [I] 
UV5 2.70*1.1*(4.22-1*0.65+0.1) =10,900 [J] 
UV6 2.70*1.1*(3.64-1*0.65+0.1) =9,177 [K] 
UV7 3.00*1.1*(3.63-1*0.65+0.1) =10,164 [L] 
UV8 3.20*1.1*(3.21-1*0.65+0.1) =9,363 [M] 
UV9 2.32*1.1*(3.15-1*0.65+0.1) =6,635 [N] 
UV10 4.97*1.1*(3.00-1*0.65+0.1) =13,394 [O] 
UV12 2.71*1.1*(2.89-1*0.65+0.1) =6,976 [P] 
UV11 2.68*1.1*(2.88-1*0.65+0.1) =6,869 [Q] 
UV13 2.70*1.1*(2.62-1*0.65+0.1) =6,148 [R] 
UV14 2.77*1.1*(2.62-1*0.65+0.1) =6,307 [S] 
UV15 5.04*1.1*(2.51-1*0.65+0.1) =10,866 [T] 
UV16 2.45*1.1*(2.39-1*0.65+0.1) =4,959 [U] 
UV17 3.20*1.1*(2.39-1*0.65+0.1) =6,477 [V] 
UV18 2.82*1.1*(2.37-1*0.65+0.1) =5,646 [W] 
UV19 2.80*1.1*(2.37-1*0.65+0.1) =5,606 [X] 
UV20 3.64*1.1*(2.28-1*0.65+0.1) =6,927 [Y] 
Žlab   10.70*1.1*(2.19-1*0.65+0.1) =19,303 [Z] 
UV21 2.51*1.1*(2.04-1*0.65+0.1) =4,114 [AA] 
UV22 2.87*1.1*(2.04-1*0.65+0.1) =4,704 [AB] 
UV24 2.40*1.1*(1.94-1*0.65+0.1) =3,670 [AC] 
UV23 2.90*1.1*(1.94-1*0.65+0.1) =4,434 [AD] 
UV26 2.45*1.1*(1.83-1*0.65+0.1) =3,450 [AE] 
UV25 2.90*1.1*(1.83-1*0.65+0.1) =4,083 [AF] 
UV28 2.66*1.1*(1.85-1*0.65+0.1) =3,804 [AG] 
UV27 2.71*1.1*(1.85-1*0.65+0.1) =3,875 [AH] 
UV29 2.84*1.1*(1.99-1*0.65+0.1) =4,499 [AI] 
UV30 2.34*1.1*(2.01-1*0.65+0.1) =3,758 [AJ] 
UV31 2.20*1.1*(2.28-1*0.65+0.1) =4,187 [AK] 
Stavební svodné jámy pro čerpání vody 31*0.5*0.5*0.5=3,875 [AL] 
Celkem: F+G+H+I+J+K+L+M+N+O+P+Q+R+S+T+U+V+W+X+Y+Z+AA+AB+AC+AD+AE+AF+AG+AH+AI+AJ+AK+AL=283,730 [AM] 
Třída těžitelnosti 3 - 40% - ručně 60% 283.73*0.40*0.60=68,095 [AN]</t>
  </si>
  <si>
    <t>68.095*0.5=34,048 [A] 
Celkem: A=34,048 [B]</t>
  </si>
  <si>
    <t>45.397=45,397 [A] 
Celkem: A=45,397 [B]</t>
  </si>
  <si>
    <t>45.397*0.5=22,699 [A] 
Celkem: A=22,699 [B]</t>
  </si>
  <si>
    <t>68.095=68,095 [A] 
Celkem: A=68,095 [B]</t>
  </si>
  <si>
    <t>68.095*0.50=34,048 [A] 
Celkem: A=34,048 [B]</t>
  </si>
  <si>
    <t>45.397*0.50=22,699 [A] 
Celkem: A=22,699 [B]</t>
  </si>
  <si>
    <t>34.048=34,048 [A] 
Celkem: A=34,048 [B]</t>
  </si>
  <si>
    <t>22.698=22,698 [A] 
Celkem: A=22,698 [B]</t>
  </si>
  <si>
    <t>UV24 2.40*1.94*2=9,312 [A] 
UV23 2.90*1.94*2=11,252 [B] 
UV26 2.45*1.83*2=8,967 [C] 
UV25 2.90*1.83*2=10,614 [D] 
UV28 2.66*1.85*2=9,842 [E] 
UV27 2.71*1.85*2=10,027 [F] 
UV29 2.84*1.99*2=11,303 [G] 
Celkem: A+B+C+D+E+F+G=71,317 [H]</t>
  </si>
  <si>
    <t>UV6 2.70*3.64*2=19,656 [A] 
UV7 3.00*3.63*2=21,780 [B] 
UV8 3.20*3.21*2=20,544 [C] 
UV9 2.32*3.15*2=14,616 [D] 
UV10 4.97*3.00*2=29,820 [E] 
UV12 2.71*2.89*2=15,664 [F] 
UV11 2.68*2.88*2=15,437 [G] 
UV13 2.70*2.62*2=14,148 [H] 
UV14 2.77*2.62*2=14,515 [I] 
UV15 5.04*2.51*2=25,301 [J] 
UV16 2.45*2.39*2=11,711 [K] 
UV17 3.20*2.39*2=15,296 [L] 
UV18 2.82*2.37*2=13,367 [M] 
UV19 2.80*2.37*2=13,272 [N] 
UV20 3.64*2.28*2=16,598 [O] 
Žlab   10.70*2.19*2=46,866 [P] 
UV21 2.51*2.04*2=10,241 [Q] 
UV22 2.87*2.04*2=11,710 [R] 
UV30 2.34*2.01*2=9,407 [S] 
UV31 2.20*2.28*2=10,032 [T] 
Celkem: A+B+C+D+E+F+G+H+I+J+K+L+M+N+O+P+Q+R+S+T=349,981 [U]</t>
  </si>
  <si>
    <t>UV1 1.80*5.38*2=19,368 [A] 
UV2 9.62*5.29*2=101,780 [B] 
UV3 2.66*4.76*2=25,323 [C] 
UV4 2.71*4.23*2=22,927 [D] 
UV5 2.70*4.22*2=22,788 [E] 
Celkem: A+B+C+D+E=192,186 [F]</t>
  </si>
  <si>
    <t>71.317=71,317 [A] 
Celkem: A=71,317 [B]</t>
  </si>
  <si>
    <t>349.981=349,981 [A] 
Celkem: A=349,981 [B]</t>
  </si>
  <si>
    <t>192.186=192,186 [A] 
Celkem: A=192,186 [B]</t>
  </si>
  <si>
    <t>Koeficient nakypření - 1,20 (283.73-40.858-45.397-45.397-22.698)*0.20*1.20=31,051 [A] 
Celkem: A=31,051 [B]</t>
  </si>
  <si>
    <t>Koeficient nakypření - 1,20 (283.73-40.858-45.397-45.397-22.698)*0.40*1.20=62,102 [A] 
Celkem: A=62,102 [B]</t>
  </si>
  <si>
    <t>Koeficient nakypření - 1,20 34.048*1.20=40,858 [A] 
Celkem: A=40,858 [B]</t>
  </si>
  <si>
    <t>Vnitrostaveništění přesun hmot 61.563+200.043=261,606 [A] 
Celkem: A=261,606 [B]</t>
  </si>
  <si>
    <t>Koeficient nakypření - 1,20 (283.73*1.20)-68.096=272,380 [A] 
Celkem: A=272,380 [B]</t>
  </si>
  <si>
    <t>Skládka ve vzdálenosti 15km 272.38*5=1 361,900 [A] 
Celkem: A=1 361,900 [B]</t>
  </si>
  <si>
    <t>Koeficient nakypření - 1,20 34.048*1.20=40,858 [A] 
Koeficient nakypření - 1,20 22.698*1.20=27,238 [B] 
Celkem: A+B=68,096 [C]</t>
  </si>
  <si>
    <t>Skládka ve vzdálenosti 15km 68.096*5=340,480 [A] 
Celkem: A=340,480 [B]</t>
  </si>
  <si>
    <t>272.38=272,380 [A] 
68.096=68,096 [B] 
Celkem: A+B=340,476 [C]</t>
  </si>
  <si>
    <t>272.38*1.85=503,903 [A] 
68.096*1.85=125,978 [B] 
Celkem: A+B=629,881 [C]</t>
  </si>
  <si>
    <t>283.73=283,730 [A] 
-11.797=-11,797 [B] 
-61.563=-61,563 [C] 
-7=-7,000 [D] 
105.97 DN200 -3.14*0.1*0.1*105.97=-3,327 [E] 
Celkem: A+B+C+D+E=200,043 [F]</t>
  </si>
  <si>
    <t>UV1 1.80*1.2*(0.20+0.35)=1,188 [A] 
UV2 9.62*1.2*(0.20+0.35)=6,349 [B] 
UV3 2.66*1.2*(0.20+0.35)=1,756 [C] 
UV4 2.71*1.1*(0.20+0.35)=1,640 [D] 
UV5 2.70*1.1*(0.20+0.35)=1,634 [E] 
UV6 2.70*1.1*(0.20+0.35)=1,634 [F] 
UV7 3.00*1.1*(0.20+0.35)=1,815 [G] 
UV8 3.20*1.1*(0.20+0.35)=1,936 [H] 
UV9 2.32*1.1*(0.20+0.35)=1,404 [I] 
UV10 4.97*1.1*(0.20+0.35)=3,007 [J] 
UV12 2.71*1.1*(0.20+0.35)=1,640 [K] 
UV11 2.68*1.1*(0.20+0.35)=1,621 [L] 
UV13 2.70*1.1*(0.20+0.35)=1,634 [M] 
UV14 2.77*1.1*(0.20+0.35)=1,676 [N] 
UV15 5.04*1.1*(0.20+0.35)=3,049 [O] 
UV16 2.45*1.1*(0.20+0.35)=1,482 [P] 
UV17 3.20*1.1*(0.20+0.35)=1,936 [Q] 
UV18 2.82*1.1*(0.20+0.35)=1,706 [R] 
UV19 2.80*1.1*(0.20+0.35)=1,694 [S] 
UV20 3.64*1.1*(0.20+0.35)=2,202 [T] 
Žlab   10.70*1.1*(0.20+0.35)=6,474 [U] 
UV21 2.51*1.1*(0.20+0.35)=1,519 [V] 
UV22 2.87*1.1*(0.20+0.35)=1,736 [W] 
UV24 2.40*1.1*(0.20+0.35)=1,452 [X] 
UV23 2.90*1.1*(0.20+0.35)=1,755 [Y] 
UV26 2.45*1.1*(0.20+0.35)=1,482 [Z] 
UV25 2.90*1.1*(0.20+0.35)=1,755 [AA] 
UV28 2.66*1.1*(0.20+0.35)=1,609 [AB] 
UV27 2.71*1.1*(0.20+0.35)=1,640 [AC] 
UV29 2.84*1.1*(0.20+0.35)=1,718 [AD] 
UV30 2.34*1.1*(0.20+0.35)=1,416 [AE] 
UV31 2.20*1.1*(0.20+0.35)=1,331 [AF] 
Odpočet 105.97 DN200 -3.14*0.10*0.10*105.97=-3,327 [AG] 
Celkem: A+B+C+D+E+F+G+H+I+J+K+L+M+N+O+P+Q+R+S+T+U+V+W+X+Y+Z+AA+AB+AC+AD+AE+AF+AG=61,563 [AH] 
61.563 ruční - 75% 61.563*0.75=46,172 [AI]</t>
  </si>
  <si>
    <t>15.391=15,391 [A] 
Celkem: A=15,391 [B]</t>
  </si>
  <si>
    <t>61.563*2.01=123,742 [A] 
Celkem: A=123,742 [B]</t>
  </si>
  <si>
    <t>200.043*2.01=402,086 [A] 
Celkem: A=402,086 [B]</t>
  </si>
  <si>
    <t>105.97=105,970 [A] 
Celkem: A=105,970 [B]</t>
  </si>
  <si>
    <t>UV1 1.80*1.2*0.1=0,216 [A] 
UV2 9.62*1.2*0.1=1,154 [B] 
UV3 2.66*1.2*0.1=0,319 [C] 
UV4 2.71*1.1*0.1=0,298 [D] 
UV5 2.70*1.1*0.1=0,297 [E] 
UV6 2.70*1.1*0.1=0,297 [F] 
UV7 3.00*1.1*0.1=0,330 [G] 
UV8 3.20*1.1*0.1=0,352 [H] 
UV9 2.32*1.1*0.1=0,255 [I] 
UV10 4.97*1.1*0.1=0,547 [J] 
UV12 2.71*1.1*0.1=0,298 [K] 
UV11 2.68*1.1*0.1=0,295 [L] 
UV13 2.70*1.1*0.1=0,297 [M] 
UV14 2.77*1.1*0.1=0,305 [N] 
UV15 5.04*1.1*0.1=0,554 [O] 
UV16 2.45*1.1*0.1=0,270 [P] 
UV17 3.20*1.1*0.1=0,352 [Q] 
UV18 2.82*1.1*0.1=0,310 [R] 
UV19 2.80*1.1*0.1=0,308 [S] 
UV20 3.64*1.1*0.1=0,400 [T] 
Žlab   10.70*1.1*0.1=1,177 [U] 
UV21 2.51*1.1*0.1=0,276 [V] 
UV22 2.87*1.1*0.1=0,316 [W] 
UV24 2.40*1.1*0.1=0,264 [X] 
UV23 2.90*1.1*0.1=0,319 [Y] 
UV26 2.45*1.1*0.1=0,270 [Z] 
UV25 2.90*1.1*0.1=0,319 [AA] 
UV28 2.66*1.1*0.1=0,293 [AB] 
UV27 2.71*1.1*0.1=0,298 [AC] 
UV29 2.84*1.1*0.1=0,312 [AD] 
UV30 2.34*1.1*0.1=0,257 [AE] 
UV31 2.20*1.1*0.1=0,242 [AF] 
Celkem: A+B+C+D+E+F+G+H+I+J+K+L+M+N+O+P+Q+R+S+T+U+V+W+X+Y+Z+AA+AB+AC+AD+AE+AF=11,797 [AG]</t>
  </si>
  <si>
    <t>28617339</t>
  </si>
  <si>
    <t>koleno kanalizace PP KG DN 200x45°</t>
  </si>
  <si>
    <t>28617347</t>
  </si>
  <si>
    <t>koleno kanalizace PP KG DN 200x90°</t>
  </si>
  <si>
    <t>524478520R</t>
  </si>
  <si>
    <t>TBV-Q 450/380/1d PVC  - dno s výtokem PP DN 200</t>
  </si>
  <si>
    <t>524478521R</t>
  </si>
  <si>
    <t>TBV-Q 450/555/6d - skruž středová</t>
  </si>
  <si>
    <t>524478522R</t>
  </si>
  <si>
    <t>TBV-Q 450/555/5d - skruž horní</t>
  </si>
  <si>
    <t>524478523R</t>
  </si>
  <si>
    <t>TBV-Q 390/60/10a - vyrovnávací prstenec pro rám 500x500</t>
  </si>
  <si>
    <t>524478524R</t>
  </si>
  <si>
    <t>A4 koš pozink. DIN 4052, vysoký, pro rám 500/500</t>
  </si>
  <si>
    <t>524478525R</t>
  </si>
  <si>
    <t>Vtoková mříž KM01 zab.D400 DIN 19583-13, 500/500</t>
  </si>
  <si>
    <t>30x UV 30=30,000 [A] 
1x žlab 1=1,000 [B] 
Celkem: A+B=31,000 [C]</t>
  </si>
  <si>
    <t>895941311</t>
  </si>
  <si>
    <t>Zřízení vpusti kanalizační uliční z betonových dílců typ UVB-50</t>
  </si>
  <si>
    <t>Zřízení vpusti kanalizační  uliční z betonových dílců typ UVB-50</t>
  </si>
  <si>
    <t>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t>
  </si>
  <si>
    <t>7 105.97 - spádový stupeň - UV1, UV2, UV3, UV4, UV5, UV8, UV9 7*1.0=7,000 [A] 
Celkem: A=7,000 [B]</t>
  </si>
  <si>
    <t>UV1 1.80=1,800 [A] 
UV2 9.62=9,620 [B] 
UV3 2.66=2,660 [C] 
UV4 2.71=2,710 [D] 
UV5 2.70=2,700 [E] 
UV6 2.70=2,700 [F] 
UV7 3.00=3,000 [G] 
UV8 3.20=3,200 [H] 
UV9 2.32=2,320 [I] 
UV10 4.97=4,970 [J] 
UV12 2.71=2,710 [K] 
UV11 2.68=2,680 [L] 
UV13 2.70=2,700 [M] 
UV14 2.77=2,770 [N] 
UV15 5.04=5,040 [O] 
UV16 2.45=2,450 [P] 
UV17 3.20=3,200 [Q] 
UV18 2.82=2,820 [R] 
UV19 2.80=2,800 [S] 
UV20 3.64=3,640 [T] 
Žlab   10.70=10,700 [U] 
UV21 2.51=2,510 [V] 
UV22 2.87=2,870 [W] 
UV24 2.40=2,400 [X] 
UV23 2.90=2,900 [Y] 
UV26 2.45=2,450 [Z] 
UV25 2.90=2,900 [AA] 
UV28 2.66=2,660 [AB] 
UV27 2.71=2,710 [AC] 
UV29 2.84=2,840 [AD] 
UV30 2.34=2,340 [AE] 
UV31 2.20=2,200 [AF] 
Celkem: A+B+C+D+E+F+G+H+I+J+K+L+M+N+O+P+Q+R+S+T+U+V+W+X+Y+Z+AA+AB+AC+AD+AE+AF=105,970 [AG]</t>
  </si>
  <si>
    <t>SO442.1</t>
  </si>
  <si>
    <t>Veřejné osvětlení - přeložka</t>
  </si>
  <si>
    <t>(12,112+55,058)*1,8=120,906 [A]</t>
  </si>
  <si>
    <t>13173</t>
  </si>
  <si>
    <t>HLOUBENÍ JAM ZAPAŽ I NEPAŽ TŘ. I</t>
  </si>
  <si>
    <t>pro přípojkovou skříň</t>
  </si>
  <si>
    <t>(0,6*0,6*0,7)*1,0=0,252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</si>
  <si>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</si>
  <si>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131738</t>
  </si>
  <si>
    <t>HLOUBENÍ JAM ZAPAŽ I NEPAŽ TŘ. I, ODVOZ DO 20KM</t>
  </si>
  <si>
    <t>0,8*0,8*1,3*13=10,816 [A]    pro osvětlovací stožár 10m 
0,6*0,6*0,9*4=1,296 [B]  pro osvětlovací stožár 6m 
Celkem: A+B=12,112 [C]</t>
  </si>
  <si>
    <t>13273</t>
  </si>
  <si>
    <t>HLOUBENÍ RÝH ŠÍŘ DO 2M PAŽ I NEPAŽ TŘ. I</t>
  </si>
  <si>
    <t>0.35*(0,5-0,2)*(49-8,5+62+54+39+33-8,5+55-8,5+59+32+22-4,5-4,5+34-9,5+57+56+59+37+20-7,5+30+46+31+38-1,5*36)=74,288 [A]   nová volná kabelová trasa 
0.35*0,5*600=105,000 [B]  pro demontáž  
0,5*(0,6-0,31)*(8,5+8,5+8,5+4,5+9,5+7,5)=6,815 [C]  v místě kabelového prostupu 
Celkem: A+B+C=186,103 [D]</t>
  </si>
  <si>
    <t>132738</t>
  </si>
  <si>
    <t>HLOUBENÍ RÝH ŠÍŘ DO 2M PAŽ I NEPAŽ TŘ. I, ODVOZ DO 20KM</t>
  </si>
  <si>
    <t>0.35*0,2*(49-8,5+62+54+39+33-8,5+55-8,5+59+32+22-4,5-4,5+34-9,5+57+56+59+37+20-7,5+30+46+31+38-1,5*36)=49,525 [A]   nová volná kabelová trasa 
0,5*0,31*(8,5+8,5+8,5+4,5+4,5+9,5+7,5)=7,983 [B]  v místě kabelového prostupu 
Celkem: A+B=57,508 [C]</t>
  </si>
  <si>
    <t>skládka</t>
  </si>
  <si>
    <t>12,112+57,508=69,620 [A]</t>
  </si>
  <si>
    <t>17411</t>
  </si>
  <si>
    <t>ZÁSYP JAM A RÝH ZEMINOU SE ZHUTNĚNÍM</t>
  </si>
  <si>
    <t>0.35*0,5*600=105,000 [E]  pro demontáž  
0,6*0,6*1,0=0,360 [F]  pro propojovací skříň 
0.35*(0,5-0,2)*(49-8,5+62+54+39+33-8,5+55-8,5+59+32+22-4,5-4,5+34-9,5+57+56+59+37+20-7,5+30+46+31+38-1,5*36)=74,288 [G]   nová volná kabelová trasa  
0,5*(0,6-0,31)*(8,5+8,5+8,5+4,5+9,5+7,5)=6,815 [H]  v místě kabelového prostupu 
Celkem: E+F+G+H=186,463 [I]</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</si>
  <si>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</si>
  <si>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</si>
  <si>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</si>
  <si>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kabelové lože z kopaného písku tl. 20cm</t>
  </si>
  <si>
    <t>0.35*0,18*(49-8,5+62+54+39+33-8,5+55-8,5+59+32+22-4,5-4,5+34-9,5+57+56+59+37+20-7,5+30+46+31+38-1,5*36)=44,573 [A]   nová volná kabelová trasa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</si>
  <si>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</si>
  <si>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18214</t>
  </si>
  <si>
    <t>ÚPRAVA POVRCHŮ SROVNÁNÍM ÚZEMÍ V TL DO 0,25M</t>
  </si>
  <si>
    <t>0,35*(49-8,5+62+54+39+33-8,5+55-8,5+59+32+22-4,5-4,5+34-9,5+57+56+59+37+20-7,5+30+46+31+38-1,5*36)=247,625 [A]   nová volná 
0,5*(8,5+8,5+8,5+4,5+9,5+7,5)=23,500 [B]  v místě kabelového prostupu 
Celkem: A+B=271,125 [C]</t>
  </si>
  <si>
    <t>položka zahrnuje srovnání výškových rozdílů terénu</t>
  </si>
  <si>
    <t>272314</t>
  </si>
  <si>
    <t>ZÁKLADY Z PROSTÉHO BETONU DO C25/30</t>
  </si>
  <si>
    <t>betonové základy pro stožáry 
včetně pouzdra a chráničky</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</si>
  <si>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</si>
  <si>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Přidružená stavební výroba</t>
  </si>
  <si>
    <t>702331</t>
  </si>
  <si>
    <t>ZAKRYTÍ KABELŮ PLASTOVOU DESKOU/PÁSEM ŠÍŘKY DO 20 CM</t>
  </si>
  <si>
    <t>(49-8,5+62+54+39+33-8,5+55-8,5+59+32+22-4,5-4,5+34-9,5+57+56+59+37+20-7,5+30+46+31+38-1,5*36)=707,500 [A]   nová volná kabelová trasa</t>
  </si>
  <si>
    <t>1. Položka obsahuje: 
– přípravu podkladu pro osazení 
2. Položka neobsahuje: 
 X 
3. Způsob měření: 
Měří se metr délkový.</t>
  </si>
  <si>
    <t>702331R</t>
  </si>
  <si>
    <t>demontáž stávající zákrytové desky</t>
  </si>
  <si>
    <t>742G11</t>
  </si>
  <si>
    <t>KABEL NN DVOU- A TŘÍŽÍLOVÝ CU S PLASTOVOU IZOLACÍ DO 2,5 MM2</t>
  </si>
  <si>
    <t>kabel CYKY 3-Jx1,5 ve stožáru</t>
  </si>
  <si>
    <t>(10+2)*13+(6+2)*4=188,000 [A]    CYKY 3x1,5 
64=64,000 [B]   CYKY 3x2,5 
Celkem: A+B=252,000 [C]</t>
  </si>
  <si>
    <t>1. Položka obsahuje:  
 – manipulace a uložení kabelu (do země, chráničky, kanálu, na rošty, na TV a pod.)  
2. Položka neobsahuje:  
 – příchytky, spojky, koncovky, chráničky apod.  
3. Způsob měření:  
Měří se metr délkový.</t>
  </si>
  <si>
    <t>742H22</t>
  </si>
  <si>
    <t>KABEL NN ČTYŘ- A PĚTIŽÍLOVÝ AL S PLASTOVOU IZOLACÍ OD 4 DO 16 MM2</t>
  </si>
  <si>
    <t>AYKY 4-Jx16, dodávka a montáž 
včetně ukočení na svorkách</t>
  </si>
  <si>
    <t>49+62+54+39+33+55+59+32+22+34+57+56+59+37+20+30+46+31+38=813,000 [A]   nová volná kabelová trasa</t>
  </si>
  <si>
    <t>742L12</t>
  </si>
  <si>
    <t>UKONČENÍ DVOU AŽ PĚTIŽÍLOVÉHO KABELU V ROZVADĚČI NEBO NA PŘÍSTROJI OD 4 DO 16 MM2</t>
  </si>
  <si>
    <t>kabelová koncovka vč. zapojení</t>
  </si>
  <si>
    <t>1. Položka obsahuje:  
 – všechny práce spojené s úpravou kabelů pro montáž včetně veškerého příslušentsví  
2. Položka neobsahuje:  
 X  
3. Způsob měření:  
Udává se počet kusů kompletní konstrukce nebo práce.</t>
  </si>
  <si>
    <t>742L21</t>
  </si>
  <si>
    <t>UKONČENÍ DVOU AŽ PĚTIŽÍLOVÉHO KABELU KABELOVOU SPOJKOU DO 2,5 MM2</t>
  </si>
  <si>
    <t>spojka kabelu CYKY 3x2,5 (např. SMOE 811140)</t>
  </si>
  <si>
    <t>742Z23</t>
  </si>
  <si>
    <t>DEMONTÁŽ KABELOVÉHO VEDENÍ NN</t>
  </si>
  <si>
    <t>demontáž kabelu v.o. vč. zhodnocení jako sběrná surovina</t>
  </si>
  <si>
    <t>600=600,000 [A]    stávající kabel AYKY</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</si>
  <si>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</si>
  <si>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nadzemního vedení v.o.</t>
  </si>
  <si>
    <t>743121</t>
  </si>
  <si>
    <t>OSVĚTLOVACÍ STOŽÁR PEVNÝ ŽÁROVĚ ZINKOVANÝ DÉLKY DO 6 M</t>
  </si>
  <si>
    <t>ocel., stupň., bezpatic., žár. zink., např. PB 6-133/108/89</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</si>
  <si>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</si>
  <si>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</si>
  <si>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</si>
  <si>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ocel., stupň., bezpatic., žár. zink., např. UZMB 10-159/108/89</t>
  </si>
  <si>
    <t>743151</t>
  </si>
  <si>
    <t>OSVĚTLOVACÍ STOŽÁR - STOŽÁROVÁ ROZVODNICE S 1-2 JISTÍCÍMI PRVKY</t>
  </si>
  <si>
    <t>13+4=17,000 [A]</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</si>
  <si>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</si>
  <si>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</si>
  <si>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</si>
  <si>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výložník 2m - UZB 1-200 
žárově zinkovaný 
dodávka a montáž</t>
  </si>
  <si>
    <t>1. Položka obsahuje:  
 – veškeré příslušenství a uzavírací nátěr, technický popis viz. projektová dokumentace  
2. Položka neobsahuje:  
 X  
3. Způsob měření:  
Udává se počet kusů kompletní konstrukce nebo práce.</t>
  </si>
  <si>
    <t>výložník 2m - PDB 1-2000/89 
žárově zinkovaný 
dodávka a montáž</t>
  </si>
  <si>
    <t>743511</t>
  </si>
  <si>
    <t>SVÍTIDLO VENKOVNÍ VŠEOBECNÉ VÝBOJKOVÉ ULIČNÍ, MIN. IP 44, DO 150 W</t>
  </si>
  <si>
    <t>svítidlo 50W HORNET-P-150S pravostranný</t>
  </si>
  <si>
    <t>1. Položka obsahuje:  
 – zdroj a veškeré příslušenství  
 – technický popis viz. projektová dokumentace  
2. Položka neobsahuje:  
 X  
3. Způsob měření:  
Udává se počet kusů kompletní konstrukce nebo práce.</t>
  </si>
  <si>
    <t>743552R</t>
  </si>
  <si>
    <t>SVÍTIDLO VENKOVNÍ VŠEOBECNÉ LED, MIN. IP 44, PŘES 10 DO 25 W</t>
  </si>
  <si>
    <t>vyčistění a montáž stávajícího svítidla (provizorní uložení ve skladu)</t>
  </si>
  <si>
    <t>743D11</t>
  </si>
  <si>
    <t>SKŘÍŇ PŘÍPOJKOVÁ POJISTKOVÁ KOMPAKTNÍ PILÍŘOVÁ DO 63 A, DO 50 MM2, S 1-2 SADAMI JISTÍCÍCH PRVKŮ</t>
  </si>
  <si>
    <t>skříň propojovací (přípojková) PPS 3x160 vč. dodávky a montáže</t>
  </si>
  <si>
    <t>PPS</t>
  </si>
  <si>
    <t>1. Položka obsahuje:  
 – instalaci do terénu vč. prefabrikovaného základu a zapojení  
 – technický popis viz. projektová dokumentace  
2. Položka neobsahuje:  
 – zemní práce  
3. Způsob měření:  
Udává se počet kusů kompletní konstrukce nebo práce.</t>
  </si>
  <si>
    <t>743Z11</t>
  </si>
  <si>
    <t>DEMONTÁŽ OSVĚTLOVACÍHO STOŽÁRU ULIČNÍHO VÝŠKY DO 15 M</t>
  </si>
  <si>
    <t>demontáž stožáru ocelového vč. výložníku a patice</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</si>
  <si>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</si>
  <si>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743Z31</t>
  </si>
  <si>
    <t>DEMONTÁŽ ELEKTROVÝZBROJE OSVĚTLOVACÍHO STOŽÁRU VÝŠKY DO 15 M</t>
  </si>
  <si>
    <t>743Z35</t>
  </si>
  <si>
    <t>DEMONTÁŽ SVÍTIDLA Z OSVĚTLOVACÍHO STOŽÁRU VÝŠKY DO 15 M</t>
  </si>
  <si>
    <t>16+1=17,000 [A]</t>
  </si>
  <si>
    <t>75544R</t>
  </si>
  <si>
    <t>METEOSONDA</t>
  </si>
  <si>
    <t>demontáž a opětovná montáž stávající meteostanice</t>
  </si>
  <si>
    <t>75C567</t>
  </si>
  <si>
    <t>UKAZATEL RYCHLOSTI (SVĚTELNÉ PRUHY) - MONTÁŽ</t>
  </si>
  <si>
    <t>montáž stávajíícho radaru na stožár v.o.</t>
  </si>
  <si>
    <t>1. Položka obsahuje:  
 – sestavení ukazatele rychlosti (světelné pruhy) a jeho montáž na místo určení  
 – montáž ukazatele rychlosti (světelné pruhy) včetně pomocného materiálu, dopravu do místa určení  
2. Položka neobsahuje:  
 X  
3. Způsob měření:  
Udává se počet kusů kompletní konstrukce nebo práce.</t>
  </si>
  <si>
    <t>75C568</t>
  </si>
  <si>
    <t>UKAZATEL RYCHLOSTI (SVĚTELNÉ PRUHY) - DEMONTÁŽ</t>
  </si>
  <si>
    <t>demontáž stávajícího radaru ze stožáru v.o., provizorní uložení do skladu</t>
  </si>
  <si>
    <t>1. Položka obsahuje:  
 – demontáž ukazatele rychlosti (světelné pruhy) podle typu daného položkou  
 – demontáž ukazatele rychlosti (světelné pruhy) se všemi pomocnými a doplňujícími pracemi a součástmi, případné použití mechanizmů, včetně dopravy z místa demontáže do skladu  
 – naložení vybouraného materiálu na dopravní prostředek  
 – odvoz vybouraného materiálu do skladu nebo na likvidaci  
2. Položka neobsahuje:  
 – poplatek za likvidaci odpadů (nacení se dle SSD 0)  
3. Způsob měření:  
Udává se počet kusů kompletní konstrukce nebo práce.</t>
  </si>
  <si>
    <t>75IG71</t>
  </si>
  <si>
    <t>VEDENÍ UZEMŇOVACÍ V ZEMI Z FEZN DRÁTU PRŮMĚRU DO 10 MM</t>
  </si>
  <si>
    <t>49+62+54+39+33+55+59+32+22+34+57+56+59+37+20+30+46+31+38=813,000 [A]</t>
  </si>
  <si>
    <t>1. Položka obsahuje:  
 – dodávku specifikované kabelizace včetně potřebného drobného montážního materiálu  
 – dopravu a skladování  
 – práce spojené s montáží specifikované kabelizace specifikovaným způsobem  
 – veškeré potřebné mechanizmy, včetně obsluhy, náklady na mzdy a přibližné (průměrné) náklady na pořízení potřebných materiálů  
2. Položka neobsahuje:  
 X  
3. Způsob měření:  
Dodávka a montáž specifikované kabelizace se měří v délce udané v metrech.</t>
  </si>
  <si>
    <t>75IH71</t>
  </si>
  <si>
    <t>UKONČENÍ KABELU SMRŠŤOVACÍ KONCOVKA DO 40 MM</t>
  </si>
  <si>
    <t>smršťovací koncovka</t>
  </si>
  <si>
    <t>(13+4)*2+6=40,000 [A]</t>
  </si>
  <si>
    <t>1. Položka obsahuje:  
 – dodávku specifikovaného bloku/zařízení včetně potřebného drobného montážního materiálu  
 – dopravu a skladování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a práce.</t>
  </si>
  <si>
    <t>75N447</t>
  </si>
  <si>
    <t>ANTÉNNÍ STOŽÁR - NÁTĚR STOŽÁRU</t>
  </si>
  <si>
    <t>nátěr vetknuté části stožáru</t>
  </si>
  <si>
    <t>3,14*0,159*1,3*2*13=16,875 [A] 
3,14*0,133*0,9*2*4=3,007 [B] 
Celkem: A+B=19,882 [C]</t>
  </si>
  <si>
    <t>1. Položka obsahuje:  
 – zhotovení nátěru stožáru specifikovanou barvou  
 – dodávku souvisejícího příslušenství pro specifikovaný blok/zařízení  
 – dopravu a skladování  
 – kompletní provedení nátěru a souvisejícího příslušenství včetně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m2 kompletní konstrukce nebo práce.</t>
  </si>
  <si>
    <t>87627</t>
  </si>
  <si>
    <t>CHRÁNIČKY Z TRUB PLASTOVÝCH DN DO 100MM</t>
  </si>
  <si>
    <t>plastová korugovaná trubka HDPE/LDPE 110/94 vč. zatahovacího lanka, spojek a utěsnění otvorů proti vnikání vody pomocí uzavíracích zátek</t>
  </si>
  <si>
    <t>(8,5+8,5+8,5+4,5+4,5+9,5+7,5)*2=103,000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</si>
  <si>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</si>
  <si>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899521</t>
  </si>
  <si>
    <t>OBETONOVÁNÍ POTRUBÍ Z PROSTÉHO BETONU DO C8/10</t>
  </si>
  <si>
    <t>podkladní beton C8/10-X0</t>
  </si>
  <si>
    <t>0,5*0,1*(8,5+8,5+8,5+4,5+4,5+9,5+7,5)=2,575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</si>
  <si>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</si>
  <si>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899524</t>
  </si>
  <si>
    <t>OBETONOVÁNÍ POTRUBÍ Z PROSTÉHO BETONU DO C25/30</t>
  </si>
  <si>
    <t>obetonování chráničky   beton C25/30-XA1</t>
  </si>
  <si>
    <t>(0,5*0,21-0,055*0,055*3,14*2)*(8,5+8,5+8,5+4,5+4,5+9,5+7,5)=4,429 [A]    obetonování</t>
  </si>
  <si>
    <t>899604</t>
  </si>
  <si>
    <t>KALIBRACE OPTOTRUBKY</t>
  </si>
  <si>
    <t>kontrola průchodnosti chrániček</t>
  </si>
  <si>
    <t>položka zahrnuje protlačení kalibračního předmětu (např. kuličky) tlakovým vzduchem</t>
  </si>
  <si>
    <t>SO442.2</t>
  </si>
  <si>
    <t>Veřejné osvětlení - doplnění osvětlení přechodu</t>
  </si>
  <si>
    <t>(1,296+4,74)*1,8=10,865 [A]</t>
  </si>
  <si>
    <t>0,6*0,6*0,9*4=1,296 [A]  pro osvětlovací stožár 6m</t>
  </si>
  <si>
    <t>0.35*(0,5-0,2)*(17-7,5-1,5*2+8-1,5*2+16-1,5+19-7,5-1,5*2)=3,623 [A]   nová volná kabelová trasa 
0,5*(0,6-0,31)*(7,5+7,5)=2,175 [B]  v místě kabelového prostupu 
Celkem: A+B=5,798 [C]</t>
  </si>
  <si>
    <t>0.35*0,2*(17-7,5-1,5*2+8-1,5*2+16-1,5+19-7,5-1,5*2)=2,415 [A]   nová volná kabelová trasa 
0,5*0,31*(7,5+7,5)=2,325 [B]  v místě kabelového prostupu 
Celkem: A+B=4,740 [C]</t>
  </si>
  <si>
    <t>1,296+4,74=6,036 [A]</t>
  </si>
  <si>
    <t>0,5*(0,6-0,31)*(7,5+7,5)=2,175 [A]  v místě kabelového prostupu</t>
  </si>
  <si>
    <t>0.35*0,2*(17-7,5-1,5*2+8-1,5*2+16-1,5+19-7,5-1,5*2)=2,415 [A]   nová volná kabelová trasa</t>
  </si>
  <si>
    <t>0.35*(17-7,5-1,5*2+8-1,5*2+16-1,5+19-7,5-1,5*2)=12,075 [A]   nová volná kabelová trasa 
0,5*(7,5+7,5)=7,500 [B]  v místě kabelového prostupu 
Celkem: A+B=19,575 [C]</t>
  </si>
  <si>
    <t>(17-7,5-1,5*2+8-1,5*2+16-1,5+19-7,5-1,5*2)=34,500 [A]   nová volná kabelová trasa</t>
  </si>
  <si>
    <t>(6+2)*4=32,000 [A]</t>
  </si>
  <si>
    <t>17+8+16+19=60,000 [A]   nová volná kabelová trasa</t>
  </si>
  <si>
    <t>ukončení kabelu v propojovací skříní</t>
  </si>
  <si>
    <t>17+8+16+19=60,000 [A]</t>
  </si>
  <si>
    <t>smšťovací koncovka</t>
  </si>
  <si>
    <t>4*2=8,000 [A]</t>
  </si>
  <si>
    <t>3,14*0,133*0,9*2*4=3,007 [A]</t>
  </si>
  <si>
    <t>(7,5+7,5)*2=30,000 [A]</t>
  </si>
  <si>
    <t>0,5*0,1*(7,5+7,5)=0,750 [A]</t>
  </si>
  <si>
    <t>(0,5*0,21-0,055*0,055*3,14*2)*(7,5+7,5)=1,290 [A]    obetonování</t>
  </si>
  <si>
    <t>SO452</t>
  </si>
  <si>
    <t>Kabelové vedení LysaFree - úprava trasy</t>
  </si>
  <si>
    <t>1,10*1,8=1,980 [A]</t>
  </si>
  <si>
    <t>02940</t>
  </si>
  <si>
    <t>OSTATNÍ POŽADAVKY - VYPRACOVÁNÍ DOKUMENTACE</t>
  </si>
  <si>
    <t>oprava knihy plánů v dokumentaci liniových staveb sítě spol. Lysa Free</t>
  </si>
  <si>
    <t>02960</t>
  </si>
  <si>
    <t>OSTATNÍ POŽADAVKY - ODBORNÝ DOZOR</t>
  </si>
  <si>
    <t>dozor správce - 5hod</t>
  </si>
  <si>
    <t>zahrnuje veškeré náklady spojené s objednatelem požadovaným dozorem</t>
  </si>
  <si>
    <t>0,5*1,2*1=0,600 [A] pro sondy</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</si>
  <si>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</si>
  <si>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0.4*(0,8-0,1)*(10+14)=6,720 [A]   nové uložení optotrubek (volná trasa) 
0.4*0,8*(10+14)=7,680 [B]  pro odkopání stávajících optotrubek (volná trasa)  
(0,6*0,6-0,3*0,31)*1,5=0,401 [C]  v místě kabelového prostupu 
Celkem: A+B+C=14,801 [D]</t>
  </si>
  <si>
    <t>0.4*0,1*(10+14)=0,960 [A]   nové uložení optotrubek (volná trasa) 
0,3*0,31*1,5=0,140 [B]  v místě kabelového prostupu 
Celkem: A+B=1,100 [C]</t>
  </si>
  <si>
    <t>1,10=1,100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</si>
  <si>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</si>
  <si>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0.4*(0,8-0,2)*(10+14)=5,760 [A]   nové uložení optotrubek (volná trasa) 
0.4*0,8*(10+14)=7,680 [B]  pro odkopání stávajících optotrubek (volná trasa)  
(0,6*0,6-0,3*0,31)*1,5=0,401 [C]  v místě kabelového prostupu 
0,5*1,2*(1+1)=1,200 [D] pro sondy 
Celkem: A+B+C+D=15,041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</si>
  <si>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</si>
  <si>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</si>
  <si>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</si>
  <si>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0,4*0,2*(10+14)=1,920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</si>
  <si>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</si>
  <si>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pískové lože</t>
  </si>
  <si>
    <t>0,4*0,1*(10+14)=0,960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</si>
  <si>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</si>
  <si>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0.4*(10+14)=9,600 [A]   nové uložení optotrubek (volná trasa) 
0.4*(10+14)=9,600 [B]  pro odkopání stávajících optotrubek (volná trasa)  
0,6*1,5=0,900 [C]  v místě kabelového prostupu 
Celkem: A+B+C=20,100 [D]</t>
  </si>
  <si>
    <t>702231</t>
  </si>
  <si>
    <t>KABELOVÁ CHRÁNIČKA ZEMNÍ DĚLENÁ DN DO 100 MM</t>
  </si>
  <si>
    <t>podélně dělená chránička 110/100</t>
  </si>
  <si>
    <t>1,5=1,500 [A]</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</si>
  <si>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</si>
  <si>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702312</t>
  </si>
  <si>
    <t>ZAKRYTÍ KABELŮ VÝSTRAŽNOU FÓLIÍ ŠÍŘKY PŘES 20 DO 40 CM</t>
  </si>
  <si>
    <t>oranžová 22cm</t>
  </si>
  <si>
    <t>10+14+1,5=25,500 [A]</t>
  </si>
  <si>
    <t>1. Položka obsahuje:  
– přípravu podkladu pro osazení  
2. Položka neobsahuje:  
 X  
3. Způsob měření:  
Měří se metr délkový.</t>
  </si>
  <si>
    <t>deska 20cm</t>
  </si>
  <si>
    <t>10+14=24,000 [A]</t>
  </si>
  <si>
    <t>75I91X</t>
  </si>
  <si>
    <t>OPTOTRUBKA HDPE - MONTÁŽ</t>
  </si>
  <si>
    <t>uložení stávající optotrubky do podélně dělené chráničky</t>
  </si>
  <si>
    <t>1,5*2=3,000 [A]</t>
  </si>
  <si>
    <t>1. Položka obsahuje:  
 – práce spojené s montáží specifikované kabelizace specifikovaným způsobem (uložení na konstrukci, uložení, zatažení)  
 – veškeré potřebné mechanizmy, včetně obsluhy, náklady na mzdy a přibližné (průměrné) náklady na pořízení potřebných materiálů  
2. Položka neobsahuje:  
 X  
3. Způsob měření:  
Práce specifikovaného se měří délce kabelizace udané v metrech.</t>
  </si>
  <si>
    <t>uložení stávající optotrubky do pískového lože</t>
  </si>
  <si>
    <t>(10+14)*2=48,000 [A]</t>
  </si>
  <si>
    <t>75I91Y</t>
  </si>
  <si>
    <t>OPTOTRUBKA HDPE - DEMONTÁŽ</t>
  </si>
  <si>
    <t>vyjmutí optotrubky z pískového lože, vyvěšení na hranu výkopu</t>
  </si>
  <si>
    <t>(10+14+1,5)*2=51,000 [A]</t>
  </si>
  <si>
    <t>1. Položka obsahuje:  
 – veškeré práce a materiál obsažený v názvu položky  
2. Položka neobsahuje:  
 X  
3. Způsob měření:  
Měří se metr délkový.</t>
  </si>
  <si>
    <t>75IK11</t>
  </si>
  <si>
    <t>MĚŘENÍ STÁVAJÍCÍHO OPTICKÉHO KABELU</t>
  </si>
  <si>
    <t>VLÁKNO</t>
  </si>
  <si>
    <t>před a po přeložce</t>
  </si>
  <si>
    <t>10*2=20,000 [A]</t>
  </si>
  <si>
    <t>1. Položka obsahuje:  
 – práce spojené s kontrolním měřením stávající optické kabelizace ke zjištění technických parametrů optického kabelu před manipulací včetně potřebného drobného montážního materiálu  
 – měření metodou OTDR na třech vlnových délkách 1310/1550/1625nm v obou směrech dle ČSN EN 61280-4-2  
 – veškeré potřebné mechanizmy (měřicí přístroje a měřící příslušenství), včetně obsluhy, náklady na mzdy a přibližné (průměrné) náklady na pořízení potřebných materiálů včetně všech ostatních vedlejších nákladů  
2. Položka neobsahuje:  
 X  
3. Způsob měření:  
Měřící práce se udávají počtem optických vláken.</t>
  </si>
  <si>
    <t>obetonování chráničky -  beton C25/30-XA1</t>
  </si>
  <si>
    <t>0,25*0,31*1,5=0,116 [A]    obetonování</t>
  </si>
  <si>
    <t>SO501</t>
  </si>
  <si>
    <t>Přeložka plynovodu STL</t>
  </si>
  <si>
    <t>119001402</t>
  </si>
  <si>
    <t>Dočasné zajištění potrubí ocelového nebo litinového DN do 500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</si>
  <si>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</si>
  <si>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119001412</t>
  </si>
  <si>
    <t>Dočasné zajištění potrubí betonového, ŽB nebo kameninového DN do 500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</si>
  <si>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</si>
  <si>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(40+0.60)*2*2=162,400 [A] 
(253.88+0.60)*2*2=1 017,920 [B] 
(20+0.60)*2*2=82,400 [C] 
Celkem: A+B+C=1 262,720 [D]</t>
  </si>
  <si>
    <t>1262.72=1 262,720 [A] 
Celkem: A=1 262,720 [B]</t>
  </si>
  <si>
    <t>61.052*0.30=18,316 [A] 
61.052*0.30=18,316 [B] 
Celkem: A+B=36,632 [C]</t>
  </si>
  <si>
    <t>132201101</t>
  </si>
  <si>
    <t>Hloubení rýh š do 600 mm v hornině tř. 3 objemu do 100 m3</t>
  </si>
  <si>
    <t>Hloubení zapažených i nezapažených rýh šířky do 600 mm  s urovnáním dna do předepsaného profilu a spádu v hornině tř. 3 do 100 m3</t>
  </si>
  <si>
    <t>Délka PE d32 40.00=40,000 [A] 
Délka PE d63 253.88=253,880 [B] 
Délka PE d90 20.00=20,000 [C] 
Celkem: A+B+C=313,880 [D] 
Nová trasa 
Přípojky - PE d32 40*0.60*(1.20-0.65+0.1)=15,600 [E] 
Řad - PE d63 253.88*0.60*(1.20-0.65+0.1)=99,013 [F] 
Propoj - PE d90 20*0.60*(1.20-0.65+0.1)=7,800 [G] 
Původní trasa - odstranění 
Trasa v chodníku 125*0.60*(1.20-0.20+0.1)=82,500 [H] 
Trasa v komunikaci (253.88-125)*0.60*(1.20-0.65+0.1)=50,263 [I] 
Odpočet stávajícího potrubí -3.14*0.0315*0.0315*253.88=-0,791 [J] 
Celkem: E+F+G+H+I+J=254,385 [K] 
Strojní výkop v zemině třídy těžitelnosti 3 254.385*0.60*0.40=61,052 [L]</t>
  </si>
  <si>
    <t>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</si>
  <si>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</si>
  <si>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</si>
  <si>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</si>
  <si>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61.052*0.5=30,526 [A] 
Celkem: A=30,526 [B]</t>
  </si>
  <si>
    <t>132212102</t>
  </si>
  <si>
    <t>Hloubení rýh š do 600 mm ručním nebo pneum nářadím v nesoudržných horninách tř. 3</t>
  </si>
  <si>
    <t>Hloubení zapažených i nezapažených rýh šířky do 600 mm ručním nebo pneumatickým nářadím  s urovnáním dna do předepsaného profilu a spádu v horninách tř. 3 nesoudržných</t>
  </si>
  <si>
    <t>40.702=40,702 [A] 
Celkem: A=40,702 [B]</t>
  </si>
  <si>
    <t>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t>
  </si>
  <si>
    <t>132212109</t>
  </si>
  <si>
    <t>Příplatek za lepivost u hloubení rýh š do 600 mm ručním nebo pneum nářadím v hornině tř. 3</t>
  </si>
  <si>
    <t>Hloubení zapažených i nezapažených rýh šířky do 600 mm ručním nebo pneumatickým nářadím  s urovnáním dna do předepsaného profilu a spádu v horninách tř. 3 Příplatek k cenám za lepivost horniny tř. 3</t>
  </si>
  <si>
    <t>40.702*0.5=20,351 [A] 
Celkem: A=20,351 [B]</t>
  </si>
  <si>
    <t>132301101</t>
  </si>
  <si>
    <t>Hloubení rýh š do 600 mm v hornině tř. 4 objemu do 100 m3</t>
  </si>
  <si>
    <t>Hloubení zapažených i nezapažených rýh šířky do 600 mm  s urovnáním dna do předepsaného profilu a spádu v hornině tř. 4 do 100 m3</t>
  </si>
  <si>
    <t>91.579=91,579 [A] 
Celkem: A=91,579 [B]</t>
  </si>
  <si>
    <t>132301109</t>
  </si>
  <si>
    <t>Příplatek za lepivost k hloubení rýh š do 600 mm v hornině tř. 4</t>
  </si>
  <si>
    <t>Hloubení zapažených i nezapažených rýh šířky do 600 mm  s urovnáním dna do předepsaného profilu a spádu v hornině tř. 4 Příplatek k cenám za lepivost horniny tř. 4</t>
  </si>
  <si>
    <t>91.579*0.5=45,790 [A] 
Celkem: A=45,790 [B]</t>
  </si>
  <si>
    <t>132312102</t>
  </si>
  <si>
    <t>Hloubení rýh š do 600 mm ručním nebo pneum nářadím v nesoudržných horninách tř. 4</t>
  </si>
  <si>
    <t>Hloubení zapažených i nezapažených rýh šířky do 600 mm ručním nebo pneumatickým nářadím  s urovnáním dna do předepsaného profilu a spádu v horninách tř. 4 nesoudržných</t>
  </si>
  <si>
    <t>61.052=61,052 [A] 
Celkem: A=61,052 [B]</t>
  </si>
  <si>
    <t>132312109</t>
  </si>
  <si>
    <t>Příplatek za lepivost u hloubení rýh š do 600 mm ručním nebo pneum nářadím v hornině tř. 4</t>
  </si>
  <si>
    <t>Hloubení zapažených i nezapažených rýh šířky do 600 mm ručním nebo pneumatickým nářadím  s urovnáním dna do předepsaného profilu a spádu v horninách tř. 4 Příplatek k cenám za lepivost horniny tř. 4</t>
  </si>
  <si>
    <t>40*1.20*2=96,000 [A] 
253.88*1.20*2*2=1 218,624 [B] 
20*1.20*2=48,000 [C] 
Celkem: A+B+C=1 362,624 [D]</t>
  </si>
  <si>
    <t>1362.624=1 362,624 [A] 
Celkem: A=1 362,624 [B]</t>
  </si>
  <si>
    <t>61.052=61,052 [A] 
91.579=91,579 [B] 
Celkem: A+B=152,631 [C]</t>
  </si>
  <si>
    <t>48.16+319.205+18.833=386,198 [A] 
Celkem: A=386,198 [B]</t>
  </si>
  <si>
    <t>254.385=254,385 [A] 
Celkem: A=254,385 [B]</t>
  </si>
  <si>
    <t>Skládka ve vzdálenosti 15km 254.385*5=1 271,925 [A] 
Celkem: A=1 271,925 [B]</t>
  </si>
  <si>
    <t>254.385*1.80=457,893 [A] 
Celkem: A=457,893 [B]</t>
  </si>
  <si>
    <t>254.385=254,385 [A] 
Trasa v chodníku 125*0.60*(1.20-0.20+0.1)=82,500 [B] 
Trasa v komunikaci (253.88-125)*0.60*(1.20-0.65+0.1)=50,263 [C] 
-18.833=-18,833 [D] 
-48.16=-48,160 [E] 
PE d32 -3.14*0.016*0.016*40=-0,032 [F] 
PE d63 -3.14*0.0315*0.0315*253.88=-0,791 [G] 
PE d90 -3.14*0.0450*0.0450*20=-0,127 [H] 
Celkem: A+B+C+D+E+F+G+H=319,205 [I]</t>
  </si>
  <si>
    <t>40*0.60*0.232-3.14*0.016*0.016*40=5,536 [A] 
253.88*0.60*0.263-3.14*0.0315*0.0315*253.88=39,271 [B] 
20*0.60*0.290-3.14*0.0450*0.0450*20=3,353 [C] 
Celkem: A+B+C=48,160 [D]</t>
  </si>
  <si>
    <t>40*0.60=24,000 [A] 
253.88*0.60*2=304,656 [B] 
20*0.60=12,000 [C] 
Celkem: A+B+C=340,656 [D]</t>
  </si>
  <si>
    <t>48.16*2.01=96,802 [A] 
Celkem: A=96,802 [B]</t>
  </si>
  <si>
    <t>58344197</t>
  </si>
  <si>
    <t>štěrkodrť frakce 0/63</t>
  </si>
  <si>
    <t>319.205*2.01=641,602 [A] 
Celkem: A=641,602 [B]</t>
  </si>
  <si>
    <t>40*0.60*0.10=2,400 [A] 
253.88*0.60*0.10=15,233 [B] 
20*0.60*0.10=1,200 [C] 
Celkem: A+B+C=18,833 [D]</t>
  </si>
  <si>
    <t>28613600</t>
  </si>
  <si>
    <t>potrubí dvouvrstvé PE100 s 10% signalizační vrstvou SDR 11 90x8,2 dl 12m</t>
  </si>
  <si>
    <t>28614027</t>
  </si>
  <si>
    <t>tvarovka T-kus navrtávací bez vrtáku, d 90-63</t>
  </si>
  <si>
    <t>28614028</t>
  </si>
  <si>
    <t>tvarovka T-kus navrtávací bez vrtáku, d 63-32</t>
  </si>
  <si>
    <t>28614946.WVN</t>
  </si>
  <si>
    <t>Elektrokoleno 30° 63</t>
  </si>
  <si>
    <t>253.88=253,880 [A] 
Celkem: A=253,880 [B]</t>
  </si>
  <si>
    <t>871241141</t>
  </si>
  <si>
    <t>Montáž potrubí z PE100 SDR 11 otevřený výkop svařovaných na tupo D 90 x 8,2 mm</t>
  </si>
  <si>
    <t>Montáž vodovodního potrubí z plastů v otevřeném výkopu z polyetylenu PE 100 svařovaných na tupo SDR 11/PN16 D 90 x 8,2 mm</t>
  </si>
  <si>
    <t>877211144R</t>
  </si>
  <si>
    <t>Montáž elektro navrtávacích T-kusů bez vrtáku na plynovodním potrubí z PE trub d 63/32</t>
  </si>
  <si>
    <t>Montáž tvarovek na plynovodním plastovém potrubí z polyetylenu PE 100 elektrotvarovek SDR 11/PN16 T-kusů navrtávacích bez vrtáku d 63/32</t>
  </si>
  <si>
    <t>877211150R</t>
  </si>
  <si>
    <t>Montáž elektrokolen 30° na plynovodním potrubí z PE trub d 63</t>
  </si>
  <si>
    <t>Montáž tvarovek na plynovodním plastovém potrubí z polyetylenu PE 100 elektrotvarovek SDR 11/PN16 kolen 30° nebo 45° d 63</t>
  </si>
  <si>
    <t>87724114R</t>
  </si>
  <si>
    <t>Montáž elektro navrtávacích T-kusů bez vrtáku na plynovodním potrubí z PE trub d 90/63</t>
  </si>
  <si>
    <t>Montáž tvarovek na plynovodním plastovém potrubí z polyetylenu PE 100 elektrotvarovek SDR 11/PN16 T-kusů navrtávacích bez vrtáku d 90/63</t>
  </si>
  <si>
    <t>892312121R</t>
  </si>
  <si>
    <t>Tlaková zkouška vzduchem potrubí do DN 150 těsnícím vakem ucpávkovým</t>
  </si>
  <si>
    <t>Řad 1=1,000 [A] 
Propoj 1=1,000 [B] 
Přípojky 14=14,000 [C] 
Celkem: A+B+C=16,000 [D]</t>
  </si>
  <si>
    <t>899712111</t>
  </si>
  <si>
    <t>Orientační tabulky na zdivu</t>
  </si>
  <si>
    <t>Orientační tabulky na vodovodních a kanalizačních řadech na zdivu</t>
  </si>
  <si>
    <t>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t>
  </si>
  <si>
    <t>40=40,000 [A] 
253.88=253,880 [B] 
20=20,000 [C] 
Celkem: A+B+C=313,880 [D]</t>
  </si>
  <si>
    <t>952417014R</t>
  </si>
  <si>
    <t>Bezodstávkové napojení plynovodních přípojek na stávající plynovod</t>
  </si>
  <si>
    <t>974257004R</t>
  </si>
  <si>
    <t>Demontáž plastového potrubí včetně likvidace</t>
  </si>
  <si>
    <t>988324157R</t>
  </si>
  <si>
    <t>Ostatní stavební práce a přípomoce</t>
  </si>
  <si>
    <t>SO821</t>
  </si>
  <si>
    <t>Vegetační úpravy a náhradní výsadba</t>
  </si>
  <si>
    <t>odkopávky (pol. č. 122738)   2,0*206,7=413,400 [A]</t>
  </si>
  <si>
    <t>014211</t>
  </si>
  <si>
    <t>POPLATKY ZA ZEMNÍK - ORNICE</t>
  </si>
  <si>
    <t>nákup ornice</t>
  </si>
  <si>
    <t>nákup ornice 689,0*0,3=206,700 [A]</t>
  </si>
  <si>
    <t>zahrnuje veškeré poplatky majiteli zemníku související s nákupem zeminy (nikoliv s otvírkou zemníku)</t>
  </si>
  <si>
    <t>odkop pro ohumusování   689,0*0,3=206,700 [A]</t>
  </si>
  <si>
    <t>125738</t>
  </si>
  <si>
    <t>VYKOPÁVKY ZE ZEMNÍKŮ A SKLÁDEK TŘ. I, ODVOZ DO 20KM</t>
  </si>
  <si>
    <t>dovoz ornice</t>
  </si>
  <si>
    <t>689,0*0,3=206,700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</si>
  <si>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</si>
  <si>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odkop pro ohumusování   206,7=206,700 [A]</t>
  </si>
  <si>
    <t>18235</t>
  </si>
  <si>
    <t>ROZPROSTŘENÍ ORNICE V ROVINĚ V TL DO 0,50M</t>
  </si>
  <si>
    <t>tl. 0,30m</t>
  </si>
  <si>
    <t>689,0=689,000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</si>
  <si>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</si>
  <si>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</si>
  <si>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</si>
  <si>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</si>
  <si>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18247</t>
  </si>
  <si>
    <t>OŠETŘOVÁNÍ TRÁVNÍKU</t>
  </si>
  <si>
    <t>dvouletá péče</t>
  </si>
  <si>
    <t>Zahrnuje pokosení se shrabáním, naložení shrabků na dopravní prostředek, s odvozem a se složením, to vše bez ohledu na sklon terénu 
zahrnuje nutné zalití a hnojení</t>
  </si>
  <si>
    <t>18461</t>
  </si>
  <si>
    <t>MULČOVÁNÍ</t>
  </si>
  <si>
    <t>24*6,0+1617,0=1 761,000 [A]</t>
  </si>
  <si>
    <t>položka zahrnuje dodání a rozprostření mulčovací kůry nebo štěpky v předepsané tloušťce nebo mulčovací textilie bez ohledu na sklon terénu, stabilizaci mulče proti erozi, přísady proti vznícení mulče, naložení a odvoz odpadu</t>
  </si>
  <si>
    <t>184A1</t>
  </si>
  <si>
    <t>VYSAZOVÁNÍ KEŘŮ LISTNATÝCH S BALEM VČETNĚ VÝKOPU JAMKY</t>
  </si>
  <si>
    <t>vč. dvouleté péče (specifikace dle technické zprávy)</t>
  </si>
  <si>
    <t>Půdopokryvné keře - Cotoneaster dammeri (skalník damerův)   384=384,000 [A] 
Půdopokryvné keře - Rosa ´Pink Roadrunner´ (růže)                  2072=2 072,000 [B] 
Půdopokryvné keře - Rosa ´Purple Roadrunner´ (růže)               2092=2 092,000 [C] 
Půdopokryvné keře - Rosa ´White Roadrunner´ (růže)                2048=2 048,000 [D] 
Soliterní keře - Hibiscus syriacus (ibišek syrský)                              30=30,000 [E] 
Celkem: A+B+C+D+E=6 626,000 [F]</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</si>
  <si>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</si>
  <si>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184B17</t>
  </si>
  <si>
    <t>VYSAZOVÁNÍ STROMŮ LISTNATÝCH S BALEM OBVOD KMENE DO 20CM, PODCHOZÍ VÝŠ MIN 2,4M</t>
  </si>
  <si>
    <t>Stromy listnaté - Acer campestre ´Green Column´ (javor babyka)    24=24,000 [A]</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</si>
  <si>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</si>
  <si>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21461</t>
  </si>
  <si>
    <t>SEPARAČNÍ GEOTEXTILIE</t>
  </si>
  <si>
    <t>protikořenová folie 360g/m2</t>
  </si>
  <si>
    <t>480,0=480,000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</si>
  <si>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není-li v zadávací dokumentaci uvedeno jinak, jedná se o nakupovaný materiál</t>
  </si>
  <si>
    <t>SO921</t>
  </si>
  <si>
    <t>DIO</t>
  </si>
  <si>
    <t>60*0,20=12,000 [A]</t>
  </si>
  <si>
    <t>tl. 0,20m</t>
  </si>
  <si>
    <t>60=60,000 [A]</t>
  </si>
  <si>
    <t>12573</t>
  </si>
  <si>
    <t>VYKOPÁVKY ZE ZEMNÍKŮ A SKLÁDEK TŘ. I</t>
  </si>
  <si>
    <t>60*0,2=12,000 [A]</t>
  </si>
  <si>
    <t>18233</t>
  </si>
  <si>
    <t>ROZPROSTŘENÍ ORNICE V ROVINĚ V TL DO 0,20M</t>
  </si>
  <si>
    <t>zpětná rekultiavace po dočasných zastávkách 60,0=60,000 [A]</t>
  </si>
  <si>
    <t>60,0=60,000 [A]</t>
  </si>
  <si>
    <t>914132</t>
  </si>
  <si>
    <t>DOPRAVNÍ ZNAČKY ZÁKLADNÍ VELIKOSTI OCELOVÉ FÓLIE TŘ 2 - MONTÁŽ S PŘEMÍSTĚNÍM</t>
  </si>
  <si>
    <t>DIO, kompletní, vč. sloupků a podkladních desek</t>
  </si>
  <si>
    <t>tranzit (32týdnů)   IS11c 134ks + IS11b 13ks=147,000 [A] 
etapa 1 (10 týdnů)   IS11c 27ks + IS11b 8ks + B1 4ks + E13 4ks + IP10a 2ks + IP10b 1ks =46,000 [B]  
etapa 2 (11 týdnů)   IS11c 33ks + IS11b 8ks + B1 4ks + E13 4ks + IP10a 2ks + IP10b 1ks + IJ4a 2ks =54,000 [C]  
etapa 3 (11 týdnů)   IS11c 26ks + IS11b 8ks + B1 2ks + E13 2ks + IJ4a 2ks =40,000 [D]  
Celkem: A+B+C+D=287,000 [E]</t>
  </si>
  <si>
    <t>položka zahrnuje: 
- dopravu demontované značky z dočasné skládky 
- osazení a montáž značky na místě určeném projektem 
- nutnou opravu poškozených částí 
nezahrnuje dodávku značky</t>
  </si>
  <si>
    <t>DIO, kompletní vč. sloupků a podklad. desek</t>
  </si>
  <si>
    <t>tranzit (32týdnů)   IS11c 134ks + IS11b 13ks=147,000 [A] 
etapa 1 (10 týdnů)   IS11c 27ks + IS11b 8ks + B1 4ks + E13 4ks + IP10a 2ks + IP10b 1ks =46,000 [B]  
etapa 2 (11 týdnů)   IS11c 33ks + IS11b 8ks + B1 4ks + E13 4ks + IP10a 2ks + IP10b 1ks + IJ4a 2ks =54,000 [C]  
etapa 3 (11 týdnů)   IS11c 26ks + IS11b 8ks + B1 2ks + E13 2ks + IJ4a 2ks=40,000 [D]  
Celkem: A+B+C+D=287,000 [E]</t>
  </si>
  <si>
    <t>914139</t>
  </si>
  <si>
    <t>DOPRAV ZNAČKY ZÁKLAD VEL OCEL FÓLIE TŘ 2 - NÁJEMNÉ</t>
  </si>
  <si>
    <t>KSDEN</t>
  </si>
  <si>
    <t>tranzit (32týdnů)   32*7*(IS11c 134ks + IS11b 13ks)=32 928,000 [A] 
etapa 1 (10 týdnů)   10*7*(IS11c 27ks + IS11b 8ks + B1 4ks + E13 4ks + IP10a 2ks + IP10b 1ks) =3 220,000 [B]  
etapa 2 (11 týdnů)   11*7*(IS11c 33ks + IS11b 8ks + B1 4ks + E13 4ks + IP10a 2ks + IP10b 1ks+ IJ4a 2ks) =4 158,000 [C]  
etapa 3 (11 týdnů)   11*7*(IS11c 26ks + IS11b 8ks + B1 2ks + E13 2ks+ IJ4a 2ks) =3 080,000 [D]  
Celkem: A+B+C+D=43 386,000 [E]</t>
  </si>
  <si>
    <t>položka zahrnuje sazbu za pronájem dopravních značek a zařízení, počet jednotek je určen jako součin počtu značek a počtu dní použití</t>
  </si>
  <si>
    <t>914432</t>
  </si>
  <si>
    <t>DOPRAVNÍ ZNAČKY 100X150CM OCELOVÉ FÓLIE TŘ 2 - MONTÁŽ S PŘEMÍSTĚNÍM</t>
  </si>
  <si>
    <t>tranzit (32týdnů)  IP22 4ks + IS11a 4ks=8,000 [A] 
etapa 1 (10 týdnů)  IP22 5ks + IS11a 5ks=10,000 [B] 
etapa 2 (11 týdnů)     IP22 5ks + IS11a 5ks=10,000 [C] 
etapa 3 (11 týdnů)    IP22 5ks + IS11a 5ks=10,000 [D] 
Celkem: A+B+C+D=38,000 [E]</t>
  </si>
  <si>
    <t>914433</t>
  </si>
  <si>
    <t>DOPRAVNÍ ZNAČKY 100X150CM OCELOVÉ FÓLIE TŘ 2 - DEMONTÁŽ</t>
  </si>
  <si>
    <t>914439</t>
  </si>
  <si>
    <t>DOPRAV ZNAČKY 100X150CM OCEL FÓLIE TŘ 2 - NÁJEMNÉ</t>
  </si>
  <si>
    <t>tranzit (32týdnů)  32*7*(IP22 4ks + IS11a 4ks)=1 792,000 [A] 
etapa 1 (10 týdnů)  10*7*(IP22 5ks + IS11a 5ks)=700,000 [B] 
etapa 2 (11 týdnů)     11*7*(IP22 5ks + IS11a 5ks)=770,000 [C] 
etapa 3 (11 týdnů)    11*7*(IP22 5ks + IS11a 5ks)=770,000 [D] 
Celkem: A+B+C+D=4 032,000 [E]</t>
  </si>
  <si>
    <t>915000R</t>
  </si>
  <si>
    <t>NÁHRADNÍ AUTOBUSOVÁ ZASTÁVAKA</t>
  </si>
  <si>
    <t>Kompletní dřevěná autobusová zastáva "pódium" 2m x 15m, vč. vyznačení jízdních řádů</t>
  </si>
  <si>
    <t>915321</t>
  </si>
  <si>
    <t>VODOR DOPRAV ZNAČ Z FÓLIE DOČAS ODSTRANITEL - DOD A POKLÁDKA</t>
  </si>
  <si>
    <t>V11a   2=2,000 [A]</t>
  </si>
  <si>
    <t>položka zahrnuje: 
- dodání a pokládku předepsané fólie 
- zahrnuje předznačení</t>
  </si>
  <si>
    <t>916122</t>
  </si>
  <si>
    <t>DOPRAV SVĚTLO VÝSTRAŽ SOUPRAVA 3KS - MONTÁŽ S PŘESUNEM</t>
  </si>
  <si>
    <t>DIO, kompletní</t>
  </si>
  <si>
    <t>tranzit (32týdnů)  0=0,000 [A] 
etapa 1 (10 týdnů)  4=4,000 [B] 
etapa 2 (11 týdnů)     4=4,000 [C] 
etapa 3 (11 týdnů)    2=2,000 [D] 
Celkem: A+B+C+D=10,000 [E]</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</si>
  <si>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</si>
  <si>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</si>
  <si>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</si>
  <si>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Položka zahrnuje odstranění, demontáž a odklizení zařízení s odvozem na předepsané místo</t>
  </si>
  <si>
    <t>916129</t>
  </si>
  <si>
    <t>DOPRAV SVĚTLO VÝSTRAŽ SOUPRAVA 3KS - NÁJEMNÉ</t>
  </si>
  <si>
    <t>tranzit (32týdnů)  0=0,000 [A] 
etapa 1 (10 týdnů)  10*7*4=280,000 [B] 
etapa 2 (11 týdnů)     11*7*4=308,000 [C] 
etapa 3 (11 týdnů)    11*7*2=154,000 [D] 
Celkem: A+B+C+D=742,000 [E]</t>
  </si>
  <si>
    <t>položka zahrnuje sazbu za pronájem zařízení. Počet měrných jednotek se určí jako součin počtu zařízení a počtu dní použití.</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</si>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</sst>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4" borderId="1" xfId="0" applyNumberFormat="1" applyFill="1" applyBorder="1" applyAlignment="1" applyProtection="1">
      <alignment horizontal="center" vertical="center"/>
      <protection locked="0"/>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SUM(C10:C30)</f>
      </c>
      <c r="D6" s="1"/>
      <c r="E6" s="1"/>
    </row>
    <row r="7" spans="1:5" ht="12.75" customHeight="1">
      <c r="A7" s="1"/>
      <c r="B7" s="4" t="s">
        <v>5</v>
      </c>
      <c r="C7" s="7">
        <f>SUM(E10:E30)</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19" t="s">
        <v>19</v>
      </c>
      <c r="B10" s="19" t="s">
        <v>20</v>
      </c>
      <c r="C10" s="20">
        <f>'SO000.1_SO000.1'!I3</f>
      </c>
      <c r="D10" s="20">
        <f>'SO000.1_SO000.1'!O2</f>
      </c>
      <c r="E10" s="20">
        <f>C10+D10</f>
      </c>
    </row>
    <row r="11" spans="1:5" ht="12.75" customHeight="1">
      <c r="A11" s="19" t="s">
        <v>109</v>
      </c>
      <c r="B11" s="19" t="s">
        <v>110</v>
      </c>
      <c r="C11" s="20">
        <f>'SO000.2'!I3</f>
      </c>
      <c r="D11" s="20">
        <f>'SO000.2'!O2</f>
      </c>
      <c r="E11" s="20">
        <f>C11+D11</f>
      </c>
    </row>
    <row r="12" spans="1:5" ht="12.75" customHeight="1">
      <c r="A12" s="19" t="s">
        <v>135</v>
      </c>
      <c r="B12" s="19" t="s">
        <v>136</v>
      </c>
      <c r="C12" s="20">
        <f>'SO001_SO001.1'!I3</f>
      </c>
      <c r="D12" s="20">
        <f>'SO001_SO001.1'!O2</f>
      </c>
      <c r="E12" s="20">
        <f>C12+D12</f>
      </c>
    </row>
    <row r="13" spans="1:5" ht="12.75" customHeight="1">
      <c r="A13" s="19" t="s">
        <v>195</v>
      </c>
      <c r="B13" s="19" t="s">
        <v>196</v>
      </c>
      <c r="C13" s="20">
        <f>'SO001_SO001.2'!I3</f>
      </c>
      <c r="D13" s="20">
        <f>'SO001_SO001.2'!O2</f>
      </c>
      <c r="E13" s="20">
        <f>C13+D13</f>
      </c>
    </row>
    <row r="14" spans="1:5" ht="12.75" customHeight="1">
      <c r="A14" s="19" t="s">
        <v>219</v>
      </c>
      <c r="B14" s="19" t="s">
        <v>220</v>
      </c>
      <c r="C14" s="20">
        <f>SO121_SO121!I3</f>
      </c>
      <c r="D14" s="20">
        <f>SO121_SO121!O2</f>
      </c>
      <c r="E14" s="20">
        <f>C14+D14</f>
      </c>
    </row>
    <row r="15" spans="1:5" ht="12.75" customHeight="1">
      <c r="A15" s="19" t="s">
        <v>346</v>
      </c>
      <c r="B15" s="19" t="s">
        <v>347</v>
      </c>
      <c r="C15" s="20">
        <f>'SO123_SO123.1'!I3</f>
      </c>
      <c r="D15" s="20">
        <f>'SO123_SO123.1'!O2</f>
      </c>
      <c r="E15" s="20">
        <f>C15+D15</f>
      </c>
    </row>
    <row r="16" spans="1:5" ht="12.75" customHeight="1">
      <c r="A16" s="19" t="s">
        <v>379</v>
      </c>
      <c r="B16" s="19" t="s">
        <v>380</v>
      </c>
      <c r="C16" s="20">
        <f>'SO123_SO123.2'!I3</f>
      </c>
      <c r="D16" s="20">
        <f>'SO123_SO123.2'!O2</f>
      </c>
      <c r="E16" s="20">
        <f>C16+D16</f>
      </c>
    </row>
    <row r="17" spans="1:5" ht="12.75" customHeight="1">
      <c r="A17" s="19" t="s">
        <v>407</v>
      </c>
      <c r="B17" s="19" t="s">
        <v>408</v>
      </c>
      <c r="C17" s="20">
        <f>SO124_SO124!I3</f>
      </c>
      <c r="D17" s="20">
        <f>SO124_SO124!O2</f>
      </c>
      <c r="E17" s="20">
        <f>C17+D17</f>
      </c>
    </row>
    <row r="18" spans="1:5" ht="12.75" customHeight="1">
      <c r="A18" s="19" t="s">
        <v>421</v>
      </c>
      <c r="B18" s="19" t="s">
        <v>422</v>
      </c>
      <c r="C18" s="20">
        <f>SO125_SO125!I3</f>
      </c>
      <c r="D18" s="20">
        <f>SO125_SO125!O2</f>
      </c>
      <c r="E18" s="20">
        <f>C18+D18</f>
      </c>
    </row>
    <row r="19" spans="1:5" ht="12.75" customHeight="1">
      <c r="A19" s="19" t="s">
        <v>445</v>
      </c>
      <c r="B19" s="19" t="s">
        <v>444</v>
      </c>
      <c r="C19" s="20">
        <f>'SO301_SO301.1'!I3</f>
      </c>
      <c r="D19" s="20">
        <f>'SO301_SO301.1'!O2</f>
      </c>
      <c r="E19" s="20">
        <f>C19+D19</f>
      </c>
    </row>
    <row r="20" spans="1:5" ht="12.75" customHeight="1">
      <c r="A20" s="19" t="s">
        <v>858</v>
      </c>
      <c r="B20" s="19" t="s">
        <v>859</v>
      </c>
      <c r="C20" s="20">
        <f>'SO301_SO301.2'!I3</f>
      </c>
      <c r="D20" s="20">
        <f>'SO301_SO301.2'!O2</f>
      </c>
      <c r="E20" s="20">
        <f>C20+D20</f>
      </c>
    </row>
    <row r="21" spans="1:5" ht="12.75" customHeight="1">
      <c r="A21" s="19" t="s">
        <v>962</v>
      </c>
      <c r="B21" s="19" t="s">
        <v>963</v>
      </c>
      <c r="C21" s="20">
        <f>'SO302_SO302_SO 302.1'!I3</f>
      </c>
      <c r="D21" s="20">
        <f>'SO302_SO302_SO 302.1'!O2</f>
      </c>
      <c r="E21" s="20">
        <f>C21+D21</f>
      </c>
    </row>
    <row r="22" spans="1:5" ht="12.75" customHeight="1">
      <c r="A22" s="19" t="s">
        <v>1423</v>
      </c>
      <c r="B22" s="19" t="s">
        <v>1424</v>
      </c>
      <c r="C22" s="20">
        <f>'SO302_SO302_SO 302.2'!I3</f>
      </c>
      <c r="D22" s="20">
        <f>'SO302_SO302_SO 302.2'!O2</f>
      </c>
      <c r="E22" s="20">
        <f>C22+D22</f>
      </c>
    </row>
    <row r="23" spans="1:5" ht="12.75" customHeight="1">
      <c r="A23" s="19" t="s">
        <v>1557</v>
      </c>
      <c r="B23" s="19" t="s">
        <v>1558</v>
      </c>
      <c r="C23" s="20">
        <f>'SO302_SO302_SO 302.3'!I3</f>
      </c>
      <c r="D23" s="20">
        <f>'SO302_SO302_SO 302.3'!O2</f>
      </c>
      <c r="E23" s="20">
        <f>C23+D23</f>
      </c>
    </row>
    <row r="24" spans="1:5" ht="12.75" customHeight="1">
      <c r="A24" s="19" t="s">
        <v>1671</v>
      </c>
      <c r="B24" s="19" t="s">
        <v>1672</v>
      </c>
      <c r="C24" s="20">
        <f>'SO302_SO302_SO 302.4'!I3</f>
      </c>
      <c r="D24" s="20">
        <f>'SO302_SO302_SO 302.4'!O2</f>
      </c>
      <c r="E24" s="20">
        <f>C24+D24</f>
      </c>
    </row>
    <row r="25" spans="1:5" ht="12.75" customHeight="1">
      <c r="A25" s="19" t="s">
        <v>1731</v>
      </c>
      <c r="B25" s="19" t="s">
        <v>1732</v>
      </c>
      <c r="C25" s="20">
        <f>'SO442.1_SO442.1'!I3</f>
      </c>
      <c r="D25" s="20">
        <f>'SO442.1_SO442.1'!O2</f>
      </c>
      <c r="E25" s="20">
        <f>C25+D25</f>
      </c>
    </row>
    <row r="26" spans="1:5" ht="12.75" customHeight="1">
      <c r="A26" s="19" t="s">
        <v>1876</v>
      </c>
      <c r="B26" s="19" t="s">
        <v>1877</v>
      </c>
      <c r="C26" s="20">
        <f>'SO442.2_SO442.2'!I3</f>
      </c>
      <c r="D26" s="20">
        <f>'SO442.2_SO442.2'!O2</f>
      </c>
      <c r="E26" s="20">
        <f>C26+D26</f>
      </c>
    </row>
    <row r="27" spans="1:5" ht="12.75" customHeight="1">
      <c r="A27" s="19" t="s">
        <v>1897</v>
      </c>
      <c r="B27" s="19" t="s">
        <v>1898</v>
      </c>
      <c r="C27" s="20">
        <f>SO452_SO452!I3</f>
      </c>
      <c r="D27" s="20">
        <f>SO452_SO452!O2</f>
      </c>
      <c r="E27" s="20">
        <f>C27+D27</f>
      </c>
    </row>
    <row r="28" spans="1:5" ht="12.75" customHeight="1">
      <c r="A28" s="19" t="s">
        <v>1955</v>
      </c>
      <c r="B28" s="19" t="s">
        <v>1956</v>
      </c>
      <c r="C28" s="20">
        <f>SO501_SO501!I3</f>
      </c>
      <c r="D28" s="20">
        <f>SO501_SO501!O2</f>
      </c>
      <c r="E28" s="20">
        <f>C28+D28</f>
      </c>
    </row>
    <row r="29" spans="1:5" ht="12.75" customHeight="1">
      <c r="A29" s="19" t="s">
        <v>2049</v>
      </c>
      <c r="B29" s="19" t="s">
        <v>2050</v>
      </c>
      <c r="C29" s="20">
        <f>SO821_SO821!I3</f>
      </c>
      <c r="D29" s="20">
        <f>SO821_SO821!O2</f>
      </c>
      <c r="E29" s="20">
        <f>C29+D29</f>
      </c>
    </row>
    <row r="30" spans="1:5" ht="12.75" customHeight="1">
      <c r="A30" s="19" t="s">
        <v>2094</v>
      </c>
      <c r="B30" s="19" t="s">
        <v>2095</v>
      </c>
      <c r="C30" s="20">
        <f>SO921_SO921!I3</f>
      </c>
      <c r="D30" s="20">
        <f>SO921_SO921!O2</f>
      </c>
      <c r="E30" s="20">
        <f>C30+D30</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0+O9+O14+O23+O44</f>
      </c>
      <c r="P2" t="s">
        <v>26</v>
      </c>
    </row>
    <row r="3" spans="1:16" ht="15" customHeight="1">
      <c r="A3" t="s">
        <v>12</v>
      </c>
      <c r="B3" s="12" t="s">
        <v>14</v>
      </c>
      <c r="C3" s="13" t="s">
        <v>15</v>
      </c>
      <c r="D3" s="1"/>
      <c r="E3" s="14" t="s">
        <v>16</v>
      </c>
      <c r="F3" s="1"/>
      <c r="G3" s="9"/>
      <c r="H3" s="8" t="s">
        <v>421</v>
      </c>
      <c r="I3" s="39">
        <f>0+I9+I14+I23+I44</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421</v>
      </c>
      <c r="D5" s="6"/>
      <c r="E5" s="18" t="s">
        <v>422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150</v>
      </c>
      <c r="E10" s="30" t="s">
        <v>139</v>
      </c>
      <c r="F10" s="31" t="s">
        <v>140</v>
      </c>
      <c r="G10" s="32">
        <v>639.803</v>
      </c>
      <c r="H10" s="33">
        <v>0</v>
      </c>
      <c r="I10" s="34">
        <f>ROUND(ROUND(H10,2)*ROUND(G10,3),2)</f>
      </c>
      <c r="O10">
        <f>(I10*21)/100</f>
      </c>
      <c r="P10" t="s">
        <v>27</v>
      </c>
    </row>
    <row r="11" spans="1:5" ht="12.75">
      <c r="A11" s="35" t="s">
        <v>52</v>
      </c>
      <c r="E11" s="36" t="s">
        <v>151</v>
      </c>
    </row>
    <row r="12" spans="1:5" ht="12.75">
      <c r="A12" s="37" t="s">
        <v>54</v>
      </c>
      <c r="E12" s="38" t="s">
        <v>423</v>
      </c>
    </row>
    <row r="13" spans="1:5" ht="25.5">
      <c r="A13" t="s">
        <v>55</v>
      </c>
      <c r="E13" s="36" t="s">
        <v>143</v>
      </c>
    </row>
    <row r="14" spans="1:18" ht="12.75" customHeight="1">
      <c r="A14" s="6" t="s">
        <v>45</v>
      </c>
      <c r="B14" s="6"/>
      <c r="C14" s="41" t="s">
        <v>31</v>
      </c>
      <c r="D14" s="6"/>
      <c r="E14" s="27" t="s">
        <v>153</v>
      </c>
      <c r="F14" s="6"/>
      <c r="G14" s="6"/>
      <c r="H14" s="6"/>
      <c r="I14" s="42">
        <f>0+Q14</f>
      </c>
      <c r="O14">
        <f>0+R14</f>
      </c>
      <c r="Q14">
        <f>0+I15+I19</f>
      </c>
      <c r="R14">
        <f>0+O15+O19</f>
      </c>
    </row>
    <row r="15" spans="1:16" ht="12.75">
      <c r="A15" s="24" t="s">
        <v>47</v>
      </c>
      <c r="B15" s="29" t="s">
        <v>27</v>
      </c>
      <c r="C15" s="29" t="s">
        <v>175</v>
      </c>
      <c r="D15" s="24" t="s">
        <v>49</v>
      </c>
      <c r="E15" s="30" t="s">
        <v>176</v>
      </c>
      <c r="F15" s="31" t="s">
        <v>161</v>
      </c>
      <c r="G15" s="32">
        <v>278.175</v>
      </c>
      <c r="H15" s="33">
        <v>0</v>
      </c>
      <c r="I15" s="34">
        <f>ROUND(ROUND(H15,2)*ROUND(G15,3),2)</f>
      </c>
      <c r="O15">
        <f>(I15*21)/100</f>
      </c>
      <c r="P15" t="s">
        <v>27</v>
      </c>
    </row>
    <row r="16" spans="1:5" ht="12.75">
      <c r="A16" s="35" t="s">
        <v>52</v>
      </c>
      <c r="E16" s="36" t="s">
        <v>49</v>
      </c>
    </row>
    <row r="17" spans="1:5" ht="38.25">
      <c r="A17" s="37" t="s">
        <v>54</v>
      </c>
      <c r="E17" s="38" t="s">
        <v>424</v>
      </c>
    </row>
    <row r="18" spans="1:5" ht="63.75">
      <c r="A18" t="s">
        <v>55</v>
      </c>
      <c r="E18" s="36" t="s">
        <v>163</v>
      </c>
    </row>
    <row r="19" spans="1:16" ht="12.75">
      <c r="A19" s="24" t="s">
        <v>47</v>
      </c>
      <c r="B19" s="29" t="s">
        <v>26</v>
      </c>
      <c r="C19" s="29" t="s">
        <v>225</v>
      </c>
      <c r="D19" s="24" t="s">
        <v>49</v>
      </c>
      <c r="E19" s="30" t="s">
        <v>226</v>
      </c>
      <c r="F19" s="31" t="s">
        <v>172</v>
      </c>
      <c r="G19" s="32">
        <v>4638</v>
      </c>
      <c r="H19" s="33">
        <v>0</v>
      </c>
      <c r="I19" s="34">
        <f>ROUND(ROUND(H19,2)*ROUND(G19,3),2)</f>
      </c>
      <c r="O19">
        <f>(I19*21)/100</f>
      </c>
      <c r="P19" t="s">
        <v>27</v>
      </c>
    </row>
    <row r="20" spans="1:5" ht="12.75">
      <c r="A20" s="35" t="s">
        <v>52</v>
      </c>
      <c r="E20" s="36" t="s">
        <v>49</v>
      </c>
    </row>
    <row r="21" spans="1:5" ht="63.75">
      <c r="A21" s="37" t="s">
        <v>54</v>
      </c>
      <c r="E21" s="38" t="s">
        <v>425</v>
      </c>
    </row>
    <row r="22" spans="1:5" ht="25.5">
      <c r="A22" t="s">
        <v>55</v>
      </c>
      <c r="E22" s="36" t="s">
        <v>228</v>
      </c>
    </row>
    <row r="23" spans="1:18" ht="12.75" customHeight="1">
      <c r="A23" s="6" t="s">
        <v>45</v>
      </c>
      <c r="B23" s="6"/>
      <c r="C23" s="41" t="s">
        <v>37</v>
      </c>
      <c r="D23" s="6"/>
      <c r="E23" s="27" t="s">
        <v>246</v>
      </c>
      <c r="F23" s="6"/>
      <c r="G23" s="6"/>
      <c r="H23" s="6"/>
      <c r="I23" s="42">
        <f>0+Q23</f>
      </c>
      <c r="O23">
        <f>0+R23</f>
      </c>
      <c r="Q23">
        <f>0+I24+I28+I32+I36+I40</f>
      </c>
      <c r="R23">
        <f>0+O24+O28+O32+O36+O40</f>
      </c>
    </row>
    <row r="24" spans="1:16" ht="12.75">
      <c r="A24" s="24" t="s">
        <v>47</v>
      </c>
      <c r="B24" s="29" t="s">
        <v>35</v>
      </c>
      <c r="C24" s="29" t="s">
        <v>262</v>
      </c>
      <c r="D24" s="24" t="s">
        <v>49</v>
      </c>
      <c r="E24" s="30" t="s">
        <v>263</v>
      </c>
      <c r="F24" s="31" t="s">
        <v>156</v>
      </c>
      <c r="G24" s="32">
        <v>5360</v>
      </c>
      <c r="H24" s="33">
        <v>0</v>
      </c>
      <c r="I24" s="34">
        <f>ROUND(ROUND(H24,2)*ROUND(G24,3),2)</f>
      </c>
      <c r="O24">
        <f>(I24*21)/100</f>
      </c>
      <c r="P24" t="s">
        <v>27</v>
      </c>
    </row>
    <row r="25" spans="1:5" ht="12.75">
      <c r="A25" s="35" t="s">
        <v>52</v>
      </c>
      <c r="E25" s="36" t="s">
        <v>426</v>
      </c>
    </row>
    <row r="26" spans="1:5" ht="12.75">
      <c r="A26" s="37" t="s">
        <v>54</v>
      </c>
      <c r="E26" s="38" t="s">
        <v>427</v>
      </c>
    </row>
    <row r="27" spans="1:5" ht="51">
      <c r="A27" t="s">
        <v>55</v>
      </c>
      <c r="E27" s="36" t="s">
        <v>265</v>
      </c>
    </row>
    <row r="28" spans="1:16" ht="12.75">
      <c r="A28" s="24" t="s">
        <v>47</v>
      </c>
      <c r="B28" s="29" t="s">
        <v>37</v>
      </c>
      <c r="C28" s="29" t="s">
        <v>266</v>
      </c>
      <c r="D28" s="24" t="s">
        <v>49</v>
      </c>
      <c r="E28" s="30" t="s">
        <v>267</v>
      </c>
      <c r="F28" s="31" t="s">
        <v>156</v>
      </c>
      <c r="G28" s="32">
        <v>185</v>
      </c>
      <c r="H28" s="33">
        <v>0</v>
      </c>
      <c r="I28" s="34">
        <f>ROUND(ROUND(H28,2)*ROUND(G28,3),2)</f>
      </c>
      <c r="O28">
        <f>(I28*21)/100</f>
      </c>
      <c r="P28" t="s">
        <v>27</v>
      </c>
    </row>
    <row r="29" spans="1:5" ht="12.75">
      <c r="A29" s="35" t="s">
        <v>52</v>
      </c>
      <c r="E29" s="36" t="s">
        <v>428</v>
      </c>
    </row>
    <row r="30" spans="1:5" ht="12.75">
      <c r="A30" s="37" t="s">
        <v>54</v>
      </c>
      <c r="E30" s="38" t="s">
        <v>429</v>
      </c>
    </row>
    <row r="31" spans="1:5" ht="51">
      <c r="A31" t="s">
        <v>55</v>
      </c>
      <c r="E31" s="36" t="s">
        <v>265</v>
      </c>
    </row>
    <row r="32" spans="1:16" ht="12.75">
      <c r="A32" s="24" t="s">
        <v>47</v>
      </c>
      <c r="B32" s="29" t="s">
        <v>39</v>
      </c>
      <c r="C32" s="29" t="s">
        <v>270</v>
      </c>
      <c r="D32" s="24" t="s">
        <v>49</v>
      </c>
      <c r="E32" s="30" t="s">
        <v>271</v>
      </c>
      <c r="F32" s="31" t="s">
        <v>156</v>
      </c>
      <c r="G32" s="32">
        <v>185</v>
      </c>
      <c r="H32" s="33">
        <v>0</v>
      </c>
      <c r="I32" s="34">
        <f>ROUND(ROUND(H32,2)*ROUND(G32,3),2)</f>
      </c>
      <c r="O32">
        <f>(I32*21)/100</f>
      </c>
      <c r="P32" t="s">
        <v>27</v>
      </c>
    </row>
    <row r="33" spans="1:5" ht="12.75">
      <c r="A33" s="35" t="s">
        <v>52</v>
      </c>
      <c r="E33" s="36" t="s">
        <v>49</v>
      </c>
    </row>
    <row r="34" spans="1:5" ht="12.75">
      <c r="A34" s="37" t="s">
        <v>54</v>
      </c>
      <c r="E34" s="38" t="s">
        <v>430</v>
      </c>
    </row>
    <row r="35" spans="1:5" ht="140.25">
      <c r="A35" t="s">
        <v>55</v>
      </c>
      <c r="E35" s="36" t="s">
        <v>272</v>
      </c>
    </row>
    <row r="36" spans="1:16" ht="12.75">
      <c r="A36" s="24" t="s">
        <v>47</v>
      </c>
      <c r="B36" s="29" t="s">
        <v>72</v>
      </c>
      <c r="C36" s="29" t="s">
        <v>431</v>
      </c>
      <c r="D36" s="24" t="s">
        <v>49</v>
      </c>
      <c r="E36" s="30" t="s">
        <v>432</v>
      </c>
      <c r="F36" s="31" t="s">
        <v>156</v>
      </c>
      <c r="G36" s="32">
        <v>5175</v>
      </c>
      <c r="H36" s="33">
        <v>0</v>
      </c>
      <c r="I36" s="34">
        <f>ROUND(ROUND(H36,2)*ROUND(G36,3),2)</f>
      </c>
      <c r="O36">
        <f>(I36*21)/100</f>
      </c>
      <c r="P36" t="s">
        <v>27</v>
      </c>
    </row>
    <row r="37" spans="1:5" ht="12.75">
      <c r="A37" s="35" t="s">
        <v>52</v>
      </c>
      <c r="E37" s="36" t="s">
        <v>49</v>
      </c>
    </row>
    <row r="38" spans="1:5" ht="12.75">
      <c r="A38" s="37" t="s">
        <v>54</v>
      </c>
      <c r="E38" s="38" t="s">
        <v>433</v>
      </c>
    </row>
    <row r="39" spans="1:5" ht="140.25">
      <c r="A39" t="s">
        <v>55</v>
      </c>
      <c r="E39" s="36" t="s">
        <v>272</v>
      </c>
    </row>
    <row r="40" spans="1:16" ht="12.75">
      <c r="A40" s="24" t="s">
        <v>47</v>
      </c>
      <c r="B40" s="29" t="s">
        <v>76</v>
      </c>
      <c r="C40" s="29" t="s">
        <v>434</v>
      </c>
      <c r="D40" s="24" t="s">
        <v>49</v>
      </c>
      <c r="E40" s="30" t="s">
        <v>435</v>
      </c>
      <c r="F40" s="31" t="s">
        <v>161</v>
      </c>
      <c r="G40" s="32">
        <v>12.025</v>
      </c>
      <c r="H40" s="33">
        <v>0</v>
      </c>
      <c r="I40" s="34">
        <f>ROUND(ROUND(H40,2)*ROUND(G40,3),2)</f>
      </c>
      <c r="O40">
        <f>(I40*21)/100</f>
      </c>
      <c r="P40" t="s">
        <v>27</v>
      </c>
    </row>
    <row r="41" spans="1:5" ht="12.75">
      <c r="A41" s="35" t="s">
        <v>52</v>
      </c>
      <c r="E41" s="36" t="s">
        <v>49</v>
      </c>
    </row>
    <row r="42" spans="1:5" ht="12.75">
      <c r="A42" s="37" t="s">
        <v>54</v>
      </c>
      <c r="E42" s="38" t="s">
        <v>436</v>
      </c>
    </row>
    <row r="43" spans="1:5" ht="140.25">
      <c r="A43" t="s">
        <v>55</v>
      </c>
      <c r="E43" s="36" t="s">
        <v>272</v>
      </c>
    </row>
    <row r="44" spans="1:18" ht="12.75" customHeight="1">
      <c r="A44" s="6" t="s">
        <v>45</v>
      </c>
      <c r="B44" s="6"/>
      <c r="C44" s="41" t="s">
        <v>42</v>
      </c>
      <c r="D44" s="6"/>
      <c r="E44" s="27" t="s">
        <v>186</v>
      </c>
      <c r="F44" s="6"/>
      <c r="G44" s="6"/>
      <c r="H44" s="6"/>
      <c r="I44" s="42">
        <f>0+Q44</f>
      </c>
      <c r="O44">
        <f>0+R44</f>
      </c>
      <c r="Q44">
        <f>0+I45+I49+I53</f>
      </c>
      <c r="R44">
        <f>0+O45+O49+O53</f>
      </c>
    </row>
    <row r="45" spans="1:16" ht="12.75">
      <c r="A45" s="24" t="s">
        <v>47</v>
      </c>
      <c r="B45" s="29" t="s">
        <v>42</v>
      </c>
      <c r="C45" s="29" t="s">
        <v>437</v>
      </c>
      <c r="D45" s="24" t="s">
        <v>49</v>
      </c>
      <c r="E45" s="30" t="s">
        <v>438</v>
      </c>
      <c r="F45" s="31" t="s">
        <v>172</v>
      </c>
      <c r="G45" s="32">
        <v>4305</v>
      </c>
      <c r="H45" s="33">
        <v>0</v>
      </c>
      <c r="I45" s="34">
        <f>ROUND(ROUND(H45,2)*ROUND(G45,3),2)</f>
      </c>
      <c r="O45">
        <f>(I45*21)/100</f>
      </c>
      <c r="P45" t="s">
        <v>27</v>
      </c>
    </row>
    <row r="46" spans="1:5" ht="12.75">
      <c r="A46" s="35" t="s">
        <v>52</v>
      </c>
      <c r="E46" s="36" t="s">
        <v>49</v>
      </c>
    </row>
    <row r="47" spans="1:5" ht="25.5">
      <c r="A47" s="37" t="s">
        <v>54</v>
      </c>
      <c r="E47" s="38" t="s">
        <v>439</v>
      </c>
    </row>
    <row r="48" spans="1:5" ht="25.5">
      <c r="A48" t="s">
        <v>55</v>
      </c>
      <c r="E48" s="36" t="s">
        <v>331</v>
      </c>
    </row>
    <row r="49" spans="1:16" ht="12.75">
      <c r="A49" s="24" t="s">
        <v>47</v>
      </c>
      <c r="B49" s="29" t="s">
        <v>44</v>
      </c>
      <c r="C49" s="29" t="s">
        <v>440</v>
      </c>
      <c r="D49" s="24" t="s">
        <v>49</v>
      </c>
      <c r="E49" s="30" t="s">
        <v>441</v>
      </c>
      <c r="F49" s="31" t="s">
        <v>172</v>
      </c>
      <c r="G49" s="32">
        <v>333</v>
      </c>
      <c r="H49" s="33">
        <v>0</v>
      </c>
      <c r="I49" s="34">
        <f>ROUND(ROUND(H49,2)*ROUND(G49,3),2)</f>
      </c>
      <c r="O49">
        <f>(I49*21)/100</f>
      </c>
      <c r="P49" t="s">
        <v>27</v>
      </c>
    </row>
    <row r="50" spans="1:5" ht="12.75">
      <c r="A50" s="35" t="s">
        <v>52</v>
      </c>
      <c r="E50" s="36" t="s">
        <v>49</v>
      </c>
    </row>
    <row r="51" spans="1:5" ht="25.5">
      <c r="A51" s="37" t="s">
        <v>54</v>
      </c>
      <c r="E51" s="38" t="s">
        <v>442</v>
      </c>
    </row>
    <row r="52" spans="1:5" ht="25.5">
      <c r="A52" t="s">
        <v>55</v>
      </c>
      <c r="E52" s="36" t="s">
        <v>331</v>
      </c>
    </row>
    <row r="53" spans="1:16" ht="12.75">
      <c r="A53" s="24" t="s">
        <v>47</v>
      </c>
      <c r="B53" s="29" t="s">
        <v>86</v>
      </c>
      <c r="C53" s="29" t="s">
        <v>340</v>
      </c>
      <c r="D53" s="24" t="s">
        <v>49</v>
      </c>
      <c r="E53" s="30" t="s">
        <v>341</v>
      </c>
      <c r="F53" s="31" t="s">
        <v>172</v>
      </c>
      <c r="G53" s="32">
        <v>4638</v>
      </c>
      <c r="H53" s="33">
        <v>0</v>
      </c>
      <c r="I53" s="34">
        <f>ROUND(ROUND(H53,2)*ROUND(G53,3),2)</f>
      </c>
      <c r="O53">
        <f>(I53*21)/100</f>
      </c>
      <c r="P53" t="s">
        <v>27</v>
      </c>
    </row>
    <row r="54" spans="1:5" ht="12.75">
      <c r="A54" s="35" t="s">
        <v>52</v>
      </c>
      <c r="E54" s="36" t="s">
        <v>49</v>
      </c>
    </row>
    <row r="55" spans="1:5" ht="63.75">
      <c r="A55" s="37" t="s">
        <v>54</v>
      </c>
      <c r="E55" s="38" t="s">
        <v>425</v>
      </c>
    </row>
    <row r="56" spans="1:5" ht="38.25">
      <c r="A56" t="s">
        <v>55</v>
      </c>
      <c r="E56" s="36" t="s">
        <v>343</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41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0+O9+O174+O187+O196+O397+O402+O411</f>
      </c>
      <c r="P2" t="s">
        <v>26</v>
      </c>
    </row>
    <row r="3" spans="1:16" ht="15" customHeight="1">
      <c r="A3" t="s">
        <v>12</v>
      </c>
      <c r="B3" s="12" t="s">
        <v>14</v>
      </c>
      <c r="C3" s="13" t="s">
        <v>15</v>
      </c>
      <c r="D3" s="1"/>
      <c r="E3" s="14" t="s">
        <v>16</v>
      </c>
      <c r="F3" s="1"/>
      <c r="G3" s="9"/>
      <c r="H3" s="8" t="s">
        <v>445</v>
      </c>
      <c r="I3" s="39">
        <f>0+I9+I174+I187+I196+I397+I402+I411</f>
      </c>
      <c r="O3" t="s">
        <v>23</v>
      </c>
      <c r="P3" t="s">
        <v>27</v>
      </c>
    </row>
    <row r="4" spans="1:16" ht="15" customHeight="1">
      <c r="A4" t="s">
        <v>17</v>
      </c>
      <c r="B4" s="12" t="s">
        <v>18</v>
      </c>
      <c r="C4" s="13" t="s">
        <v>443</v>
      </c>
      <c r="D4" s="1"/>
      <c r="E4" s="14" t="s">
        <v>444</v>
      </c>
      <c r="F4" s="1"/>
      <c r="G4" s="1"/>
      <c r="H4" s="11"/>
      <c r="I4" s="11"/>
      <c r="O4" t="s">
        <v>24</v>
      </c>
      <c r="P4" t="s">
        <v>27</v>
      </c>
    </row>
    <row r="5" spans="1:16" ht="12.75" customHeight="1">
      <c r="A5" t="s">
        <v>21</v>
      </c>
      <c r="B5" s="16" t="s">
        <v>22</v>
      </c>
      <c r="C5" s="17" t="s">
        <v>445</v>
      </c>
      <c r="D5" s="6"/>
      <c r="E5" s="18" t="s">
        <v>444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0+I10+I14+I18+I22+I26+I30+I34+I38+I42+I46+I50+I54+I58+I62+I66+I70+I74+I78+I82+I86+I90+I94+I98+I102+I106+I110+I114+I118+I122+I126+I130+I134+I138+I142+I146+I150+I154+I158+I162+I166+I170</f>
      </c>
      <c r="R9">
        <f>0+O10+O14+O18+O22+O26+O30+O34+O38+O42+O46+O50+O54+O58+O62+O66+O70+O74+O78+O82+O86+O90+O94+O98+O102+O106+O110+O114+O118+O122+O126+O130+O134+O138+O142+O146+O150+O154+O158+O162+O166+O170</f>
      </c>
    </row>
    <row r="10" spans="1:16" ht="12.75">
      <c r="A10" s="24" t="s">
        <v>47</v>
      </c>
      <c r="B10" s="29" t="s">
        <v>31</v>
      </c>
      <c r="C10" s="29" t="s">
        <v>446</v>
      </c>
      <c r="D10" s="24" t="s">
        <v>49</v>
      </c>
      <c r="E10" s="30" t="s">
        <v>447</v>
      </c>
      <c r="F10" s="31" t="s">
        <v>172</v>
      </c>
      <c r="G10" s="32">
        <v>395</v>
      </c>
      <c r="H10" s="33">
        <v>0</v>
      </c>
      <c r="I10" s="34">
        <f>ROUND(ROUND(H10,2)*ROUND(G10,3),2)</f>
      </c>
      <c r="O10">
        <f>(I10*21)/100</f>
      </c>
      <c r="P10" t="s">
        <v>27</v>
      </c>
    </row>
    <row r="11" spans="1:5" ht="12.75">
      <c r="A11" s="35" t="s">
        <v>52</v>
      </c>
      <c r="E11" s="36" t="s">
        <v>448</v>
      </c>
    </row>
    <row r="12" spans="1:5" ht="25.5">
      <c r="A12" s="37" t="s">
        <v>54</v>
      </c>
      <c r="E12" s="38" t="s">
        <v>449</v>
      </c>
    </row>
    <row r="13" spans="1:5" ht="140.25">
      <c r="A13" t="s">
        <v>55</v>
      </c>
      <c r="E13" s="36" t="s">
        <v>450</v>
      </c>
    </row>
    <row r="14" spans="1:16" ht="12.75">
      <c r="A14" s="24" t="s">
        <v>47</v>
      </c>
      <c r="B14" s="29" t="s">
        <v>27</v>
      </c>
      <c r="C14" s="29" t="s">
        <v>451</v>
      </c>
      <c r="D14" s="24" t="s">
        <v>49</v>
      </c>
      <c r="E14" s="30" t="s">
        <v>452</v>
      </c>
      <c r="F14" s="31" t="s">
        <v>453</v>
      </c>
      <c r="G14" s="32">
        <v>3720</v>
      </c>
      <c r="H14" s="33">
        <v>0</v>
      </c>
      <c r="I14" s="34">
        <f>ROUND(ROUND(H14,2)*ROUND(G14,3),2)</f>
      </c>
      <c r="O14">
        <f>(I14*21)/100</f>
      </c>
      <c r="P14" t="s">
        <v>27</v>
      </c>
    </row>
    <row r="15" spans="1:5" ht="25.5">
      <c r="A15" s="35" t="s">
        <v>52</v>
      </c>
      <c r="E15" s="36" t="s">
        <v>454</v>
      </c>
    </row>
    <row r="16" spans="1:5" ht="25.5">
      <c r="A16" s="37" t="s">
        <v>54</v>
      </c>
      <c r="E16" s="38" t="s">
        <v>455</v>
      </c>
    </row>
    <row r="17" spans="1:5" ht="267.75">
      <c r="A17" t="s">
        <v>55</v>
      </c>
      <c r="E17" s="36" t="s">
        <v>456</v>
      </c>
    </row>
    <row r="18" spans="1:16" ht="12.75">
      <c r="A18" s="24" t="s">
        <v>47</v>
      </c>
      <c r="B18" s="29" t="s">
        <v>26</v>
      </c>
      <c r="C18" s="29" t="s">
        <v>457</v>
      </c>
      <c r="D18" s="24" t="s">
        <v>49</v>
      </c>
      <c r="E18" s="30" t="s">
        <v>458</v>
      </c>
      <c r="F18" s="31" t="s">
        <v>459</v>
      </c>
      <c r="G18" s="32">
        <v>155</v>
      </c>
      <c r="H18" s="33">
        <v>0</v>
      </c>
      <c r="I18" s="34">
        <f>ROUND(ROUND(H18,2)*ROUND(G18,3),2)</f>
      </c>
      <c r="O18">
        <f>(I18*21)/100</f>
      </c>
      <c r="P18" t="s">
        <v>27</v>
      </c>
    </row>
    <row r="19" spans="1:5" ht="25.5">
      <c r="A19" s="35" t="s">
        <v>52</v>
      </c>
      <c r="E19" s="36" t="s">
        <v>460</v>
      </c>
    </row>
    <row r="20" spans="1:5" ht="25.5">
      <c r="A20" s="37" t="s">
        <v>54</v>
      </c>
      <c r="E20" s="38" t="s">
        <v>461</v>
      </c>
    </row>
    <row r="21" spans="1:5" ht="165.75">
      <c r="A21" t="s">
        <v>55</v>
      </c>
      <c r="E21" s="36" t="s">
        <v>462</v>
      </c>
    </row>
    <row r="22" spans="1:16" ht="12.75">
      <c r="A22" s="24" t="s">
        <v>47</v>
      </c>
      <c r="B22" s="29" t="s">
        <v>35</v>
      </c>
      <c r="C22" s="29" t="s">
        <v>463</v>
      </c>
      <c r="D22" s="24" t="s">
        <v>49</v>
      </c>
      <c r="E22" s="30" t="s">
        <v>464</v>
      </c>
      <c r="F22" s="31" t="s">
        <v>172</v>
      </c>
      <c r="G22" s="32">
        <v>195</v>
      </c>
      <c r="H22" s="33">
        <v>0</v>
      </c>
      <c r="I22" s="34">
        <f>ROUND(ROUND(H22,2)*ROUND(G22,3),2)</f>
      </c>
      <c r="O22">
        <f>(I22*21)/100</f>
      </c>
      <c r="P22" t="s">
        <v>27</v>
      </c>
    </row>
    <row r="23" spans="1:5" ht="63.75">
      <c r="A23" s="35" t="s">
        <v>52</v>
      </c>
      <c r="E23" s="36" t="s">
        <v>465</v>
      </c>
    </row>
    <row r="24" spans="1:5" ht="25.5">
      <c r="A24" s="37" t="s">
        <v>54</v>
      </c>
      <c r="E24" s="38" t="s">
        <v>466</v>
      </c>
    </row>
    <row r="25" spans="1:5" ht="76.5">
      <c r="A25" t="s">
        <v>55</v>
      </c>
      <c r="E25" s="36" t="s">
        <v>467</v>
      </c>
    </row>
    <row r="26" spans="1:16" ht="12.75">
      <c r="A26" s="24" t="s">
        <v>47</v>
      </c>
      <c r="B26" s="29" t="s">
        <v>37</v>
      </c>
      <c r="C26" s="29" t="s">
        <v>468</v>
      </c>
      <c r="D26" s="24" t="s">
        <v>49</v>
      </c>
      <c r="E26" s="30" t="s">
        <v>469</v>
      </c>
      <c r="F26" s="31" t="s">
        <v>172</v>
      </c>
      <c r="G26" s="32">
        <v>175</v>
      </c>
      <c r="H26" s="33">
        <v>0</v>
      </c>
      <c r="I26" s="34">
        <f>ROUND(ROUND(H26,2)*ROUND(G26,3),2)</f>
      </c>
      <c r="O26">
        <f>(I26*21)/100</f>
      </c>
      <c r="P26" t="s">
        <v>27</v>
      </c>
    </row>
    <row r="27" spans="1:5" ht="63.75">
      <c r="A27" s="35" t="s">
        <v>52</v>
      </c>
      <c r="E27" s="36" t="s">
        <v>470</v>
      </c>
    </row>
    <row r="28" spans="1:5" ht="25.5">
      <c r="A28" s="37" t="s">
        <v>54</v>
      </c>
      <c r="E28" s="38" t="s">
        <v>471</v>
      </c>
    </row>
    <row r="29" spans="1:5" ht="76.5">
      <c r="A29" t="s">
        <v>55</v>
      </c>
      <c r="E29" s="36" t="s">
        <v>467</v>
      </c>
    </row>
    <row r="30" spans="1:16" ht="12.75">
      <c r="A30" s="24" t="s">
        <v>47</v>
      </c>
      <c r="B30" s="29" t="s">
        <v>39</v>
      </c>
      <c r="C30" s="29" t="s">
        <v>472</v>
      </c>
      <c r="D30" s="24" t="s">
        <v>49</v>
      </c>
      <c r="E30" s="30" t="s">
        <v>473</v>
      </c>
      <c r="F30" s="31" t="s">
        <v>172</v>
      </c>
      <c r="G30" s="32">
        <v>98</v>
      </c>
      <c r="H30" s="33">
        <v>0</v>
      </c>
      <c r="I30" s="34">
        <f>ROUND(ROUND(H30,2)*ROUND(G30,3),2)</f>
      </c>
      <c r="O30">
        <f>(I30*21)/100</f>
      </c>
      <c r="P30" t="s">
        <v>27</v>
      </c>
    </row>
    <row r="31" spans="1:5" ht="63.75">
      <c r="A31" s="35" t="s">
        <v>52</v>
      </c>
      <c r="E31" s="36" t="s">
        <v>474</v>
      </c>
    </row>
    <row r="32" spans="1:5" ht="25.5">
      <c r="A32" s="37" t="s">
        <v>54</v>
      </c>
      <c r="E32" s="38" t="s">
        <v>475</v>
      </c>
    </row>
    <row r="33" spans="1:5" ht="76.5">
      <c r="A33" t="s">
        <v>55</v>
      </c>
      <c r="E33" s="36" t="s">
        <v>467</v>
      </c>
    </row>
    <row r="34" spans="1:16" ht="12.75">
      <c r="A34" s="24" t="s">
        <v>47</v>
      </c>
      <c r="B34" s="29" t="s">
        <v>72</v>
      </c>
      <c r="C34" s="29" t="s">
        <v>476</v>
      </c>
      <c r="D34" s="24" t="s">
        <v>49</v>
      </c>
      <c r="E34" s="30" t="s">
        <v>477</v>
      </c>
      <c r="F34" s="31" t="s">
        <v>172</v>
      </c>
      <c r="G34" s="32">
        <v>174</v>
      </c>
      <c r="H34" s="33">
        <v>0</v>
      </c>
      <c r="I34" s="34">
        <f>ROUND(ROUND(H34,2)*ROUND(G34,3),2)</f>
      </c>
      <c r="O34">
        <f>(I34*21)/100</f>
      </c>
      <c r="P34" t="s">
        <v>27</v>
      </c>
    </row>
    <row r="35" spans="1:5" ht="63.75">
      <c r="A35" s="35" t="s">
        <v>52</v>
      </c>
      <c r="E35" s="36" t="s">
        <v>478</v>
      </c>
    </row>
    <row r="36" spans="1:5" ht="25.5">
      <c r="A36" s="37" t="s">
        <v>54</v>
      </c>
      <c r="E36" s="38" t="s">
        <v>479</v>
      </c>
    </row>
    <row r="37" spans="1:5" ht="76.5">
      <c r="A37" t="s">
        <v>55</v>
      </c>
      <c r="E37" s="36" t="s">
        <v>467</v>
      </c>
    </row>
    <row r="38" spans="1:16" ht="12.75">
      <c r="A38" s="24" t="s">
        <v>47</v>
      </c>
      <c r="B38" s="29" t="s">
        <v>76</v>
      </c>
      <c r="C38" s="29" t="s">
        <v>480</v>
      </c>
      <c r="D38" s="24" t="s">
        <v>49</v>
      </c>
      <c r="E38" s="30" t="s">
        <v>481</v>
      </c>
      <c r="F38" s="31" t="s">
        <v>98</v>
      </c>
      <c r="G38" s="32">
        <v>50</v>
      </c>
      <c r="H38" s="33">
        <v>0</v>
      </c>
      <c r="I38" s="34">
        <f>ROUND(ROUND(H38,2)*ROUND(G38,3),2)</f>
      </c>
      <c r="O38">
        <f>(I38*21)/100</f>
      </c>
      <c r="P38" t="s">
        <v>27</v>
      </c>
    </row>
    <row r="39" spans="1:5" ht="25.5">
      <c r="A39" s="35" t="s">
        <v>52</v>
      </c>
      <c r="E39" s="36" t="s">
        <v>482</v>
      </c>
    </row>
    <row r="40" spans="1:5" ht="25.5">
      <c r="A40" s="37" t="s">
        <v>54</v>
      </c>
      <c r="E40" s="38" t="s">
        <v>483</v>
      </c>
    </row>
    <row r="41" spans="1:5" ht="127.5">
      <c r="A41" t="s">
        <v>55</v>
      </c>
      <c r="E41" s="36" t="s">
        <v>484</v>
      </c>
    </row>
    <row r="42" spans="1:16" ht="12.75">
      <c r="A42" s="24" t="s">
        <v>47</v>
      </c>
      <c r="B42" s="29" t="s">
        <v>42</v>
      </c>
      <c r="C42" s="29" t="s">
        <v>485</v>
      </c>
      <c r="D42" s="24" t="s">
        <v>49</v>
      </c>
      <c r="E42" s="30" t="s">
        <v>486</v>
      </c>
      <c r="F42" s="31" t="s">
        <v>98</v>
      </c>
      <c r="G42" s="32">
        <v>50</v>
      </c>
      <c r="H42" s="33">
        <v>0</v>
      </c>
      <c r="I42" s="34">
        <f>ROUND(ROUND(H42,2)*ROUND(G42,3),2)</f>
      </c>
      <c r="O42">
        <f>(I42*21)/100</f>
      </c>
      <c r="P42" t="s">
        <v>27</v>
      </c>
    </row>
    <row r="43" spans="1:5" ht="25.5">
      <c r="A43" s="35" t="s">
        <v>52</v>
      </c>
      <c r="E43" s="36" t="s">
        <v>487</v>
      </c>
    </row>
    <row r="44" spans="1:5" ht="25.5">
      <c r="A44" s="37" t="s">
        <v>54</v>
      </c>
      <c r="E44" s="38" t="s">
        <v>483</v>
      </c>
    </row>
    <row r="45" spans="1:5" ht="127.5">
      <c r="A45" t="s">
        <v>55</v>
      </c>
      <c r="E45" s="36" t="s">
        <v>484</v>
      </c>
    </row>
    <row r="46" spans="1:16" ht="12.75">
      <c r="A46" s="24" t="s">
        <v>47</v>
      </c>
      <c r="B46" s="29" t="s">
        <v>44</v>
      </c>
      <c r="C46" s="29" t="s">
        <v>488</v>
      </c>
      <c r="D46" s="24" t="s">
        <v>49</v>
      </c>
      <c r="E46" s="30" t="s">
        <v>489</v>
      </c>
      <c r="F46" s="31" t="s">
        <v>172</v>
      </c>
      <c r="G46" s="32">
        <v>1574.8</v>
      </c>
      <c r="H46" s="33">
        <v>0</v>
      </c>
      <c r="I46" s="34">
        <f>ROUND(ROUND(H46,2)*ROUND(G46,3),2)</f>
      </c>
      <c r="O46">
        <f>(I46*21)/100</f>
      </c>
      <c r="P46" t="s">
        <v>27</v>
      </c>
    </row>
    <row r="47" spans="1:5" ht="12.75">
      <c r="A47" s="35" t="s">
        <v>52</v>
      </c>
      <c r="E47" s="36" t="s">
        <v>490</v>
      </c>
    </row>
    <row r="48" spans="1:5" ht="25.5">
      <c r="A48" s="37" t="s">
        <v>54</v>
      </c>
      <c r="E48" s="38" t="s">
        <v>491</v>
      </c>
    </row>
    <row r="49" spans="1:5" ht="127.5">
      <c r="A49" t="s">
        <v>55</v>
      </c>
      <c r="E49" s="36" t="s">
        <v>484</v>
      </c>
    </row>
    <row r="50" spans="1:16" ht="12.75">
      <c r="A50" s="24" t="s">
        <v>47</v>
      </c>
      <c r="B50" s="29" t="s">
        <v>86</v>
      </c>
      <c r="C50" s="29" t="s">
        <v>492</v>
      </c>
      <c r="D50" s="24" t="s">
        <v>49</v>
      </c>
      <c r="E50" s="30" t="s">
        <v>493</v>
      </c>
      <c r="F50" s="31" t="s">
        <v>172</v>
      </c>
      <c r="G50" s="32">
        <v>1574.8</v>
      </c>
      <c r="H50" s="33">
        <v>0</v>
      </c>
      <c r="I50" s="34">
        <f>ROUND(ROUND(H50,2)*ROUND(G50,3),2)</f>
      </c>
      <c r="O50">
        <f>(I50*21)/100</f>
      </c>
      <c r="P50" t="s">
        <v>27</v>
      </c>
    </row>
    <row r="51" spans="1:5" ht="12.75">
      <c r="A51" s="35" t="s">
        <v>52</v>
      </c>
      <c r="E51" s="36" t="s">
        <v>494</v>
      </c>
    </row>
    <row r="52" spans="1:5" ht="25.5">
      <c r="A52" s="37" t="s">
        <v>54</v>
      </c>
      <c r="E52" s="38" t="s">
        <v>495</v>
      </c>
    </row>
    <row r="53" spans="1:5" ht="127.5">
      <c r="A53" t="s">
        <v>55</v>
      </c>
      <c r="E53" s="36" t="s">
        <v>484</v>
      </c>
    </row>
    <row r="54" spans="1:16" ht="12.75">
      <c r="A54" s="24" t="s">
        <v>47</v>
      </c>
      <c r="B54" s="29" t="s">
        <v>91</v>
      </c>
      <c r="C54" s="29" t="s">
        <v>496</v>
      </c>
      <c r="D54" s="24" t="s">
        <v>49</v>
      </c>
      <c r="E54" s="30" t="s">
        <v>497</v>
      </c>
      <c r="F54" s="31" t="s">
        <v>161</v>
      </c>
      <c r="G54" s="32">
        <v>424.628</v>
      </c>
      <c r="H54" s="33">
        <v>0</v>
      </c>
      <c r="I54" s="34">
        <f>ROUND(ROUND(H54,2)*ROUND(G54,3),2)</f>
      </c>
      <c r="O54">
        <f>(I54*21)/100</f>
      </c>
      <c r="P54" t="s">
        <v>27</v>
      </c>
    </row>
    <row r="55" spans="1:5" ht="25.5">
      <c r="A55" s="35" t="s">
        <v>52</v>
      </c>
      <c r="E55" s="36" t="s">
        <v>498</v>
      </c>
    </row>
    <row r="56" spans="1:5" ht="409.5">
      <c r="A56" s="37" t="s">
        <v>54</v>
      </c>
      <c r="E56" s="38" t="s">
        <v>499</v>
      </c>
    </row>
    <row r="57" spans="1:5" ht="395.25">
      <c r="A57" t="s">
        <v>55</v>
      </c>
      <c r="E57" s="36" t="s">
        <v>500</v>
      </c>
    </row>
    <row r="58" spans="1:16" ht="12.75">
      <c r="A58" s="24" t="s">
        <v>47</v>
      </c>
      <c r="B58" s="29" t="s">
        <v>95</v>
      </c>
      <c r="C58" s="29" t="s">
        <v>501</v>
      </c>
      <c r="D58" s="24" t="s">
        <v>49</v>
      </c>
      <c r="E58" s="30" t="s">
        <v>502</v>
      </c>
      <c r="F58" s="31" t="s">
        <v>161</v>
      </c>
      <c r="G58" s="32">
        <v>377.447</v>
      </c>
      <c r="H58" s="33">
        <v>0</v>
      </c>
      <c r="I58" s="34">
        <f>ROUND(ROUND(H58,2)*ROUND(G58,3),2)</f>
      </c>
      <c r="O58">
        <f>(I58*21)/100</f>
      </c>
      <c r="P58" t="s">
        <v>27</v>
      </c>
    </row>
    <row r="59" spans="1:5" ht="25.5">
      <c r="A59" s="35" t="s">
        <v>52</v>
      </c>
      <c r="E59" s="36" t="s">
        <v>503</v>
      </c>
    </row>
    <row r="60" spans="1:5" ht="25.5">
      <c r="A60" s="37" t="s">
        <v>54</v>
      </c>
      <c r="E60" s="38" t="s">
        <v>504</v>
      </c>
    </row>
    <row r="61" spans="1:5" ht="204">
      <c r="A61" t="s">
        <v>55</v>
      </c>
      <c r="E61" s="36" t="s">
        <v>505</v>
      </c>
    </row>
    <row r="62" spans="1:16" ht="12.75">
      <c r="A62" s="24" t="s">
        <v>47</v>
      </c>
      <c r="B62" s="29" t="s">
        <v>100</v>
      </c>
      <c r="C62" s="29" t="s">
        <v>506</v>
      </c>
      <c r="D62" s="24" t="s">
        <v>49</v>
      </c>
      <c r="E62" s="30" t="s">
        <v>507</v>
      </c>
      <c r="F62" s="31" t="s">
        <v>161</v>
      </c>
      <c r="G62" s="32">
        <v>188.724</v>
      </c>
      <c r="H62" s="33">
        <v>0</v>
      </c>
      <c r="I62" s="34">
        <f>ROUND(ROUND(H62,2)*ROUND(G62,3),2)</f>
      </c>
      <c r="O62">
        <f>(I62*21)/100</f>
      </c>
      <c r="P62" t="s">
        <v>27</v>
      </c>
    </row>
    <row r="63" spans="1:5" ht="38.25">
      <c r="A63" s="35" t="s">
        <v>52</v>
      </c>
      <c r="E63" s="36" t="s">
        <v>508</v>
      </c>
    </row>
    <row r="64" spans="1:5" ht="25.5">
      <c r="A64" s="37" t="s">
        <v>54</v>
      </c>
      <c r="E64" s="38" t="s">
        <v>509</v>
      </c>
    </row>
    <row r="65" spans="1:5" ht="204">
      <c r="A65" t="s">
        <v>55</v>
      </c>
      <c r="E65" s="36" t="s">
        <v>505</v>
      </c>
    </row>
    <row r="66" spans="1:16" ht="25.5">
      <c r="A66" s="24" t="s">
        <v>47</v>
      </c>
      <c r="B66" s="29" t="s">
        <v>104</v>
      </c>
      <c r="C66" s="29" t="s">
        <v>510</v>
      </c>
      <c r="D66" s="24" t="s">
        <v>49</v>
      </c>
      <c r="E66" s="30" t="s">
        <v>511</v>
      </c>
      <c r="F66" s="31" t="s">
        <v>161</v>
      </c>
      <c r="G66" s="32">
        <v>251.631</v>
      </c>
      <c r="H66" s="33">
        <v>0</v>
      </c>
      <c r="I66" s="34">
        <f>ROUND(ROUND(H66,2)*ROUND(G66,3),2)</f>
      </c>
      <c r="O66">
        <f>(I66*21)/100</f>
      </c>
      <c r="P66" t="s">
        <v>27</v>
      </c>
    </row>
    <row r="67" spans="1:5" ht="38.25">
      <c r="A67" s="35" t="s">
        <v>52</v>
      </c>
      <c r="E67" s="36" t="s">
        <v>512</v>
      </c>
    </row>
    <row r="68" spans="1:5" ht="25.5">
      <c r="A68" s="37" t="s">
        <v>54</v>
      </c>
      <c r="E68" s="38" t="s">
        <v>513</v>
      </c>
    </row>
    <row r="69" spans="1:5" ht="51">
      <c r="A69" t="s">
        <v>55</v>
      </c>
      <c r="E69" s="36" t="s">
        <v>514</v>
      </c>
    </row>
    <row r="70" spans="1:16" ht="25.5">
      <c r="A70" s="24" t="s">
        <v>47</v>
      </c>
      <c r="B70" s="29" t="s">
        <v>273</v>
      </c>
      <c r="C70" s="29" t="s">
        <v>515</v>
      </c>
      <c r="D70" s="24" t="s">
        <v>49</v>
      </c>
      <c r="E70" s="30" t="s">
        <v>516</v>
      </c>
      <c r="F70" s="31" t="s">
        <v>161</v>
      </c>
      <c r="G70" s="32">
        <v>125.816</v>
      </c>
      <c r="H70" s="33">
        <v>0</v>
      </c>
      <c r="I70" s="34">
        <f>ROUND(ROUND(H70,2)*ROUND(G70,3),2)</f>
      </c>
      <c r="O70">
        <f>(I70*21)/100</f>
      </c>
      <c r="P70" t="s">
        <v>27</v>
      </c>
    </row>
    <row r="71" spans="1:5" ht="38.25">
      <c r="A71" s="35" t="s">
        <v>52</v>
      </c>
      <c r="E71" s="36" t="s">
        <v>517</v>
      </c>
    </row>
    <row r="72" spans="1:5" ht="25.5">
      <c r="A72" s="37" t="s">
        <v>54</v>
      </c>
      <c r="E72" s="38" t="s">
        <v>518</v>
      </c>
    </row>
    <row r="73" spans="1:5" ht="51">
      <c r="A73" t="s">
        <v>55</v>
      </c>
      <c r="E73" s="36" t="s">
        <v>514</v>
      </c>
    </row>
    <row r="74" spans="1:16" ht="12.75">
      <c r="A74" s="24" t="s">
        <v>47</v>
      </c>
      <c r="B74" s="29" t="s">
        <v>276</v>
      </c>
      <c r="C74" s="29" t="s">
        <v>519</v>
      </c>
      <c r="D74" s="24" t="s">
        <v>49</v>
      </c>
      <c r="E74" s="30" t="s">
        <v>520</v>
      </c>
      <c r="F74" s="31" t="s">
        <v>161</v>
      </c>
      <c r="G74" s="32">
        <v>377.447</v>
      </c>
      <c r="H74" s="33">
        <v>0</v>
      </c>
      <c r="I74" s="34">
        <f>ROUND(ROUND(H74,2)*ROUND(G74,3),2)</f>
      </c>
      <c r="O74">
        <f>(I74*21)/100</f>
      </c>
      <c r="P74" t="s">
        <v>27</v>
      </c>
    </row>
    <row r="75" spans="1:5" ht="25.5">
      <c r="A75" s="35" t="s">
        <v>52</v>
      </c>
      <c r="E75" s="36" t="s">
        <v>521</v>
      </c>
    </row>
    <row r="76" spans="1:5" ht="25.5">
      <c r="A76" s="37" t="s">
        <v>54</v>
      </c>
      <c r="E76" s="38" t="s">
        <v>504</v>
      </c>
    </row>
    <row r="77" spans="1:5" ht="204">
      <c r="A77" t="s">
        <v>55</v>
      </c>
      <c r="E77" s="36" t="s">
        <v>505</v>
      </c>
    </row>
    <row r="78" spans="1:16" ht="12.75">
      <c r="A78" s="24" t="s">
        <v>47</v>
      </c>
      <c r="B78" s="29" t="s">
        <v>279</v>
      </c>
      <c r="C78" s="29" t="s">
        <v>522</v>
      </c>
      <c r="D78" s="24" t="s">
        <v>49</v>
      </c>
      <c r="E78" s="30" t="s">
        <v>523</v>
      </c>
      <c r="F78" s="31" t="s">
        <v>161</v>
      </c>
      <c r="G78" s="32">
        <v>188.724</v>
      </c>
      <c r="H78" s="33">
        <v>0</v>
      </c>
      <c r="I78" s="34">
        <f>ROUND(ROUND(H78,2)*ROUND(G78,3),2)</f>
      </c>
      <c r="O78">
        <f>(I78*21)/100</f>
      </c>
      <c r="P78" t="s">
        <v>27</v>
      </c>
    </row>
    <row r="79" spans="1:5" ht="38.25">
      <c r="A79" s="35" t="s">
        <v>52</v>
      </c>
      <c r="E79" s="36" t="s">
        <v>524</v>
      </c>
    </row>
    <row r="80" spans="1:5" ht="25.5">
      <c r="A80" s="37" t="s">
        <v>54</v>
      </c>
      <c r="E80" s="38" t="s">
        <v>509</v>
      </c>
    </row>
    <row r="81" spans="1:5" ht="204">
      <c r="A81" t="s">
        <v>55</v>
      </c>
      <c r="E81" s="36" t="s">
        <v>505</v>
      </c>
    </row>
    <row r="82" spans="1:16" ht="25.5">
      <c r="A82" s="24" t="s">
        <v>47</v>
      </c>
      <c r="B82" s="29" t="s">
        <v>285</v>
      </c>
      <c r="C82" s="29" t="s">
        <v>525</v>
      </c>
      <c r="D82" s="24" t="s">
        <v>49</v>
      </c>
      <c r="E82" s="30" t="s">
        <v>526</v>
      </c>
      <c r="F82" s="31" t="s">
        <v>161</v>
      </c>
      <c r="G82" s="32">
        <v>251.631</v>
      </c>
      <c r="H82" s="33">
        <v>0</v>
      </c>
      <c r="I82" s="34">
        <f>ROUND(ROUND(H82,2)*ROUND(G82,3),2)</f>
      </c>
      <c r="O82">
        <f>(I82*21)/100</f>
      </c>
      <c r="P82" t="s">
        <v>27</v>
      </c>
    </row>
    <row r="83" spans="1:5" ht="38.25">
      <c r="A83" s="35" t="s">
        <v>52</v>
      </c>
      <c r="E83" s="36" t="s">
        <v>527</v>
      </c>
    </row>
    <row r="84" spans="1:5" ht="25.5">
      <c r="A84" s="37" t="s">
        <v>54</v>
      </c>
      <c r="E84" s="38" t="s">
        <v>513</v>
      </c>
    </row>
    <row r="85" spans="1:5" ht="51">
      <c r="A85" t="s">
        <v>55</v>
      </c>
      <c r="E85" s="36" t="s">
        <v>514</v>
      </c>
    </row>
    <row r="86" spans="1:16" ht="25.5">
      <c r="A86" s="24" t="s">
        <v>47</v>
      </c>
      <c r="B86" s="29" t="s">
        <v>290</v>
      </c>
      <c r="C86" s="29" t="s">
        <v>528</v>
      </c>
      <c r="D86" s="24" t="s">
        <v>49</v>
      </c>
      <c r="E86" s="30" t="s">
        <v>529</v>
      </c>
      <c r="F86" s="31" t="s">
        <v>161</v>
      </c>
      <c r="G86" s="32">
        <v>125.816</v>
      </c>
      <c r="H86" s="33">
        <v>0</v>
      </c>
      <c r="I86" s="34">
        <f>ROUND(ROUND(H86,2)*ROUND(G86,3),2)</f>
      </c>
      <c r="O86">
        <f>(I86*21)/100</f>
      </c>
      <c r="P86" t="s">
        <v>27</v>
      </c>
    </row>
    <row r="87" spans="1:5" ht="38.25">
      <c r="A87" s="35" t="s">
        <v>52</v>
      </c>
      <c r="E87" s="36" t="s">
        <v>530</v>
      </c>
    </row>
    <row r="88" spans="1:5" ht="25.5">
      <c r="A88" s="37" t="s">
        <v>54</v>
      </c>
      <c r="E88" s="38" t="s">
        <v>518</v>
      </c>
    </row>
    <row r="89" spans="1:5" ht="51">
      <c r="A89" t="s">
        <v>55</v>
      </c>
      <c r="E89" s="36" t="s">
        <v>514</v>
      </c>
    </row>
    <row r="90" spans="1:16" ht="12.75">
      <c r="A90" s="24" t="s">
        <v>47</v>
      </c>
      <c r="B90" s="29" t="s">
        <v>295</v>
      </c>
      <c r="C90" s="29" t="s">
        <v>531</v>
      </c>
      <c r="D90" s="24" t="s">
        <v>49</v>
      </c>
      <c r="E90" s="30" t="s">
        <v>532</v>
      </c>
      <c r="F90" s="31" t="s">
        <v>161</v>
      </c>
      <c r="G90" s="32">
        <v>188.723</v>
      </c>
      <c r="H90" s="33">
        <v>0</v>
      </c>
      <c r="I90" s="34">
        <f>ROUND(ROUND(H90,2)*ROUND(G90,3),2)</f>
      </c>
      <c r="O90">
        <f>(I90*21)/100</f>
      </c>
      <c r="P90" t="s">
        <v>27</v>
      </c>
    </row>
    <row r="91" spans="1:5" ht="38.25">
      <c r="A91" s="35" t="s">
        <v>52</v>
      </c>
      <c r="E91" s="36" t="s">
        <v>533</v>
      </c>
    </row>
    <row r="92" spans="1:5" ht="25.5">
      <c r="A92" s="37" t="s">
        <v>54</v>
      </c>
      <c r="E92" s="38" t="s">
        <v>534</v>
      </c>
    </row>
    <row r="93" spans="1:5" ht="204">
      <c r="A93" t="s">
        <v>55</v>
      </c>
      <c r="E93" s="36" t="s">
        <v>505</v>
      </c>
    </row>
    <row r="94" spans="1:16" ht="25.5">
      <c r="A94" s="24" t="s">
        <v>47</v>
      </c>
      <c r="B94" s="29" t="s">
        <v>301</v>
      </c>
      <c r="C94" s="29" t="s">
        <v>535</v>
      </c>
      <c r="D94" s="24" t="s">
        <v>49</v>
      </c>
      <c r="E94" s="30" t="s">
        <v>536</v>
      </c>
      <c r="F94" s="31" t="s">
        <v>161</v>
      </c>
      <c r="G94" s="32">
        <v>125.816</v>
      </c>
      <c r="H94" s="33">
        <v>0</v>
      </c>
      <c r="I94" s="34">
        <f>ROUND(ROUND(H94,2)*ROUND(G94,3),2)</f>
      </c>
      <c r="O94">
        <f>(I94*21)/100</f>
      </c>
      <c r="P94" t="s">
        <v>27</v>
      </c>
    </row>
    <row r="95" spans="1:5" ht="38.25">
      <c r="A95" s="35" t="s">
        <v>52</v>
      </c>
      <c r="E95" s="36" t="s">
        <v>537</v>
      </c>
    </row>
    <row r="96" spans="1:5" ht="25.5">
      <c r="A96" s="37" t="s">
        <v>54</v>
      </c>
      <c r="E96" s="38" t="s">
        <v>538</v>
      </c>
    </row>
    <row r="97" spans="1:5" ht="51">
      <c r="A97" t="s">
        <v>55</v>
      </c>
      <c r="E97" s="36" t="s">
        <v>514</v>
      </c>
    </row>
    <row r="98" spans="1:16" ht="12.75">
      <c r="A98" s="24" t="s">
        <v>47</v>
      </c>
      <c r="B98" s="29" t="s">
        <v>307</v>
      </c>
      <c r="C98" s="29" t="s">
        <v>539</v>
      </c>
      <c r="D98" s="24" t="s">
        <v>49</v>
      </c>
      <c r="E98" s="30" t="s">
        <v>540</v>
      </c>
      <c r="F98" s="31" t="s">
        <v>156</v>
      </c>
      <c r="G98" s="32">
        <v>4300.748</v>
      </c>
      <c r="H98" s="33">
        <v>0</v>
      </c>
      <c r="I98" s="34">
        <f>ROUND(ROUND(H98,2)*ROUND(G98,3),2)</f>
      </c>
      <c r="O98">
        <f>(I98*21)/100</f>
      </c>
      <c r="P98" t="s">
        <v>27</v>
      </c>
    </row>
    <row r="99" spans="1:5" ht="25.5">
      <c r="A99" s="35" t="s">
        <v>52</v>
      </c>
      <c r="E99" s="36" t="s">
        <v>541</v>
      </c>
    </row>
    <row r="100" spans="1:5" ht="153">
      <c r="A100" s="37" t="s">
        <v>54</v>
      </c>
      <c r="E100" s="38" t="s">
        <v>542</v>
      </c>
    </row>
    <row r="101" spans="1:5" ht="153">
      <c r="A101" t="s">
        <v>55</v>
      </c>
      <c r="E101" s="36" t="s">
        <v>543</v>
      </c>
    </row>
    <row r="102" spans="1:16" ht="12.75">
      <c r="A102" s="24" t="s">
        <v>47</v>
      </c>
      <c r="B102" s="29" t="s">
        <v>310</v>
      </c>
      <c r="C102" s="29" t="s">
        <v>544</v>
      </c>
      <c r="D102" s="24" t="s">
        <v>49</v>
      </c>
      <c r="E102" s="30" t="s">
        <v>545</v>
      </c>
      <c r="F102" s="31" t="s">
        <v>156</v>
      </c>
      <c r="G102" s="32">
        <v>4300.748</v>
      </c>
      <c r="H102" s="33">
        <v>0</v>
      </c>
      <c r="I102" s="34">
        <f>ROUND(ROUND(H102,2)*ROUND(G102,3),2)</f>
      </c>
      <c r="O102">
        <f>(I102*21)/100</f>
      </c>
      <c r="P102" t="s">
        <v>27</v>
      </c>
    </row>
    <row r="103" spans="1:5" ht="25.5">
      <c r="A103" s="35" t="s">
        <v>52</v>
      </c>
      <c r="E103" s="36" t="s">
        <v>546</v>
      </c>
    </row>
    <row r="104" spans="1:5" ht="25.5">
      <c r="A104" s="37" t="s">
        <v>54</v>
      </c>
      <c r="E104" s="38" t="s">
        <v>547</v>
      </c>
    </row>
    <row r="105" spans="1:5" ht="12.75">
      <c r="A105" t="s">
        <v>55</v>
      </c>
      <c r="E105" s="36" t="s">
        <v>49</v>
      </c>
    </row>
    <row r="106" spans="1:16" ht="12.75">
      <c r="A106" s="24" t="s">
        <v>47</v>
      </c>
      <c r="B106" s="29" t="s">
        <v>313</v>
      </c>
      <c r="C106" s="29" t="s">
        <v>548</v>
      </c>
      <c r="D106" s="24" t="s">
        <v>49</v>
      </c>
      <c r="E106" s="30" t="s">
        <v>549</v>
      </c>
      <c r="F106" s="31" t="s">
        <v>161</v>
      </c>
      <c r="G106" s="32">
        <v>905.873</v>
      </c>
      <c r="H106" s="33">
        <v>0</v>
      </c>
      <c r="I106" s="34">
        <f>ROUND(ROUND(H106,2)*ROUND(G106,3),2)</f>
      </c>
      <c r="O106">
        <f>(I106*21)/100</f>
      </c>
      <c r="P106" t="s">
        <v>27</v>
      </c>
    </row>
    <row r="107" spans="1:5" ht="38.25">
      <c r="A107" s="35" t="s">
        <v>52</v>
      </c>
      <c r="E107" s="36" t="s">
        <v>550</v>
      </c>
    </row>
    <row r="108" spans="1:5" ht="25.5">
      <c r="A108" s="37" t="s">
        <v>54</v>
      </c>
      <c r="E108" s="38" t="s">
        <v>551</v>
      </c>
    </row>
    <row r="109" spans="1:5" ht="89.25">
      <c r="A109" t="s">
        <v>55</v>
      </c>
      <c r="E109" s="36" t="s">
        <v>552</v>
      </c>
    </row>
    <row r="110" spans="1:16" ht="12.75">
      <c r="A110" s="24" t="s">
        <v>47</v>
      </c>
      <c r="B110" s="29" t="s">
        <v>314</v>
      </c>
      <c r="C110" s="29" t="s">
        <v>553</v>
      </c>
      <c r="D110" s="24" t="s">
        <v>49</v>
      </c>
      <c r="E110" s="30" t="s">
        <v>554</v>
      </c>
      <c r="F110" s="31" t="s">
        <v>161</v>
      </c>
      <c r="G110" s="32">
        <v>226.468</v>
      </c>
      <c r="H110" s="33">
        <v>0</v>
      </c>
      <c r="I110" s="34">
        <f>ROUND(ROUND(H110,2)*ROUND(G110,3),2)</f>
      </c>
      <c r="O110">
        <f>(I110*21)/100</f>
      </c>
      <c r="P110" t="s">
        <v>27</v>
      </c>
    </row>
    <row r="111" spans="1:5" ht="38.25">
      <c r="A111" s="35" t="s">
        <v>52</v>
      </c>
      <c r="E111" s="36" t="s">
        <v>555</v>
      </c>
    </row>
    <row r="112" spans="1:5" ht="25.5">
      <c r="A112" s="37" t="s">
        <v>54</v>
      </c>
      <c r="E112" s="38" t="s">
        <v>556</v>
      </c>
    </row>
    <row r="113" spans="1:5" ht="89.25">
      <c r="A113" t="s">
        <v>55</v>
      </c>
      <c r="E113" s="36" t="s">
        <v>552</v>
      </c>
    </row>
    <row r="114" spans="1:16" ht="12.75">
      <c r="A114" s="24" t="s">
        <v>47</v>
      </c>
      <c r="B114" s="29" t="s">
        <v>319</v>
      </c>
      <c r="C114" s="29" t="s">
        <v>557</v>
      </c>
      <c r="D114" s="24" t="s">
        <v>49</v>
      </c>
      <c r="E114" s="30" t="s">
        <v>558</v>
      </c>
      <c r="F114" s="31" t="s">
        <v>161</v>
      </c>
      <c r="G114" s="32">
        <v>1473.34</v>
      </c>
      <c r="H114" s="33">
        <v>0</v>
      </c>
      <c r="I114" s="34">
        <f>ROUND(ROUND(H114,2)*ROUND(G114,3),2)</f>
      </c>
      <c r="O114">
        <f>(I114*21)/100</f>
      </c>
      <c r="P114" t="s">
        <v>27</v>
      </c>
    </row>
    <row r="115" spans="1:5" ht="38.25">
      <c r="A115" s="35" t="s">
        <v>52</v>
      </c>
      <c r="E115" s="36" t="s">
        <v>559</v>
      </c>
    </row>
    <row r="116" spans="1:5" ht="25.5">
      <c r="A116" s="37" t="s">
        <v>54</v>
      </c>
      <c r="E116" s="38" t="s">
        <v>560</v>
      </c>
    </row>
    <row r="117" spans="1:5" ht="204">
      <c r="A117" t="s">
        <v>55</v>
      </c>
      <c r="E117" s="36" t="s">
        <v>561</v>
      </c>
    </row>
    <row r="118" spans="1:16" ht="12.75">
      <c r="A118" s="24" t="s">
        <v>47</v>
      </c>
      <c r="B118" s="29" t="s">
        <v>323</v>
      </c>
      <c r="C118" s="29" t="s">
        <v>562</v>
      </c>
      <c r="D118" s="24" t="s">
        <v>49</v>
      </c>
      <c r="E118" s="30" t="s">
        <v>563</v>
      </c>
      <c r="F118" s="31" t="s">
        <v>161</v>
      </c>
      <c r="G118" s="32">
        <v>1509.787</v>
      </c>
      <c r="H118" s="33">
        <v>0</v>
      </c>
      <c r="I118" s="34">
        <f>ROUND(ROUND(H118,2)*ROUND(G118,3),2)</f>
      </c>
      <c r="O118">
        <f>(I118*21)/100</f>
      </c>
      <c r="P118" t="s">
        <v>27</v>
      </c>
    </row>
    <row r="119" spans="1:5" ht="38.25">
      <c r="A119" s="35" t="s">
        <v>52</v>
      </c>
      <c r="E119" s="36" t="s">
        <v>564</v>
      </c>
    </row>
    <row r="120" spans="1:5" ht="25.5">
      <c r="A120" s="37" t="s">
        <v>54</v>
      </c>
      <c r="E120" s="38" t="s">
        <v>565</v>
      </c>
    </row>
    <row r="121" spans="1:5" ht="204">
      <c r="A121" t="s">
        <v>55</v>
      </c>
      <c r="E121" s="36" t="s">
        <v>561</v>
      </c>
    </row>
    <row r="122" spans="1:16" ht="25.5">
      <c r="A122" s="24" t="s">
        <v>47</v>
      </c>
      <c r="B122" s="29" t="s">
        <v>327</v>
      </c>
      <c r="C122" s="29" t="s">
        <v>566</v>
      </c>
      <c r="D122" s="24" t="s">
        <v>49</v>
      </c>
      <c r="E122" s="30" t="s">
        <v>567</v>
      </c>
      <c r="F122" s="31" t="s">
        <v>161</v>
      </c>
      <c r="G122" s="32">
        <v>7548.935</v>
      </c>
      <c r="H122" s="33">
        <v>0</v>
      </c>
      <c r="I122" s="34">
        <f>ROUND(ROUND(H122,2)*ROUND(G122,3),2)</f>
      </c>
      <c r="O122">
        <f>(I122*21)/100</f>
      </c>
      <c r="P122" t="s">
        <v>27</v>
      </c>
    </row>
    <row r="123" spans="1:5" ht="38.25">
      <c r="A123" s="35" t="s">
        <v>52</v>
      </c>
      <c r="E123" s="36" t="s">
        <v>568</v>
      </c>
    </row>
    <row r="124" spans="1:5" ht="25.5">
      <c r="A124" s="37" t="s">
        <v>54</v>
      </c>
      <c r="E124" s="38" t="s">
        <v>569</v>
      </c>
    </row>
    <row r="125" spans="1:5" ht="204">
      <c r="A125" t="s">
        <v>55</v>
      </c>
      <c r="E125" s="36" t="s">
        <v>561</v>
      </c>
    </row>
    <row r="126" spans="1:16" ht="12.75">
      <c r="A126" s="24" t="s">
        <v>47</v>
      </c>
      <c r="B126" s="29" t="s">
        <v>332</v>
      </c>
      <c r="C126" s="29" t="s">
        <v>570</v>
      </c>
      <c r="D126" s="24" t="s">
        <v>49</v>
      </c>
      <c r="E126" s="30" t="s">
        <v>571</v>
      </c>
      <c r="F126" s="31" t="s">
        <v>161</v>
      </c>
      <c r="G126" s="32">
        <v>377.447</v>
      </c>
      <c r="H126" s="33">
        <v>0</v>
      </c>
      <c r="I126" s="34">
        <f>ROUND(ROUND(H126,2)*ROUND(G126,3),2)</f>
      </c>
      <c r="O126">
        <f>(I126*21)/100</f>
      </c>
      <c r="P126" t="s">
        <v>27</v>
      </c>
    </row>
    <row r="127" spans="1:5" ht="38.25">
      <c r="A127" s="35" t="s">
        <v>52</v>
      </c>
      <c r="E127" s="36" t="s">
        <v>572</v>
      </c>
    </row>
    <row r="128" spans="1:5" ht="25.5">
      <c r="A128" s="37" t="s">
        <v>54</v>
      </c>
      <c r="E128" s="38" t="s">
        <v>573</v>
      </c>
    </row>
    <row r="129" spans="1:5" ht="204">
      <c r="A129" t="s">
        <v>55</v>
      </c>
      <c r="E129" s="36" t="s">
        <v>561</v>
      </c>
    </row>
    <row r="130" spans="1:16" ht="25.5">
      <c r="A130" s="24" t="s">
        <v>47</v>
      </c>
      <c r="B130" s="29" t="s">
        <v>336</v>
      </c>
      <c r="C130" s="29" t="s">
        <v>574</v>
      </c>
      <c r="D130" s="24" t="s">
        <v>49</v>
      </c>
      <c r="E130" s="30" t="s">
        <v>575</v>
      </c>
      <c r="F130" s="31" t="s">
        <v>161</v>
      </c>
      <c r="G130" s="32">
        <v>1887.235</v>
      </c>
      <c r="H130" s="33">
        <v>0</v>
      </c>
      <c r="I130" s="34">
        <f>ROUND(ROUND(H130,2)*ROUND(G130,3),2)</f>
      </c>
      <c r="O130">
        <f>(I130*21)/100</f>
      </c>
      <c r="P130" t="s">
        <v>27</v>
      </c>
    </row>
    <row r="131" spans="1:5" ht="38.25">
      <c r="A131" s="35" t="s">
        <v>52</v>
      </c>
      <c r="E131" s="36" t="s">
        <v>576</v>
      </c>
    </row>
    <row r="132" spans="1:5" ht="25.5">
      <c r="A132" s="37" t="s">
        <v>54</v>
      </c>
      <c r="E132" s="38" t="s">
        <v>577</v>
      </c>
    </row>
    <row r="133" spans="1:5" ht="204">
      <c r="A133" t="s">
        <v>55</v>
      </c>
      <c r="E133" s="36" t="s">
        <v>561</v>
      </c>
    </row>
    <row r="134" spans="1:16" ht="12.75">
      <c r="A134" s="24" t="s">
        <v>47</v>
      </c>
      <c r="B134" s="29" t="s">
        <v>339</v>
      </c>
      <c r="C134" s="29" t="s">
        <v>578</v>
      </c>
      <c r="D134" s="24" t="s">
        <v>49</v>
      </c>
      <c r="E134" s="30" t="s">
        <v>579</v>
      </c>
      <c r="F134" s="31" t="s">
        <v>161</v>
      </c>
      <c r="G134" s="32">
        <v>1473.34</v>
      </c>
      <c r="H134" s="33">
        <v>0</v>
      </c>
      <c r="I134" s="34">
        <f>ROUND(ROUND(H134,2)*ROUND(G134,3),2)</f>
      </c>
      <c r="O134">
        <f>(I134*21)/100</f>
      </c>
      <c r="P134" t="s">
        <v>27</v>
      </c>
    </row>
    <row r="135" spans="1:5" ht="25.5">
      <c r="A135" s="35" t="s">
        <v>52</v>
      </c>
      <c r="E135" s="36" t="s">
        <v>580</v>
      </c>
    </row>
    <row r="136" spans="1:5" ht="25.5">
      <c r="A136" s="37" t="s">
        <v>54</v>
      </c>
      <c r="E136" s="38" t="s">
        <v>581</v>
      </c>
    </row>
    <row r="137" spans="1:5" ht="153">
      <c r="A137" t="s">
        <v>55</v>
      </c>
      <c r="E137" s="36" t="s">
        <v>582</v>
      </c>
    </row>
    <row r="138" spans="1:16" ht="12.75">
      <c r="A138" s="24" t="s">
        <v>47</v>
      </c>
      <c r="B138" s="29" t="s">
        <v>583</v>
      </c>
      <c r="C138" s="29" t="s">
        <v>584</v>
      </c>
      <c r="D138" s="24" t="s">
        <v>49</v>
      </c>
      <c r="E138" s="30" t="s">
        <v>585</v>
      </c>
      <c r="F138" s="31" t="s">
        <v>161</v>
      </c>
      <c r="G138" s="32">
        <v>1887.234</v>
      </c>
      <c r="H138" s="33">
        <v>0</v>
      </c>
      <c r="I138" s="34">
        <f>ROUND(ROUND(H138,2)*ROUND(G138,3),2)</f>
      </c>
      <c r="O138">
        <f>(I138*21)/100</f>
      </c>
      <c r="P138" t="s">
        <v>27</v>
      </c>
    </row>
    <row r="139" spans="1:5" ht="12.75">
      <c r="A139" s="35" t="s">
        <v>52</v>
      </c>
      <c r="E139" s="36" t="s">
        <v>586</v>
      </c>
    </row>
    <row r="140" spans="1:5" ht="38.25">
      <c r="A140" s="37" t="s">
        <v>54</v>
      </c>
      <c r="E140" s="38" t="s">
        <v>587</v>
      </c>
    </row>
    <row r="141" spans="1:5" ht="293.25">
      <c r="A141" t="s">
        <v>55</v>
      </c>
      <c r="E141" s="36" t="s">
        <v>588</v>
      </c>
    </row>
    <row r="142" spans="1:16" ht="12.75">
      <c r="A142" s="24" t="s">
        <v>47</v>
      </c>
      <c r="B142" s="29" t="s">
        <v>589</v>
      </c>
      <c r="C142" s="29" t="s">
        <v>590</v>
      </c>
      <c r="D142" s="24" t="s">
        <v>49</v>
      </c>
      <c r="E142" s="30" t="s">
        <v>591</v>
      </c>
      <c r="F142" s="31" t="s">
        <v>140</v>
      </c>
      <c r="G142" s="32">
        <v>3491.383</v>
      </c>
      <c r="H142" s="33">
        <v>0</v>
      </c>
      <c r="I142" s="34">
        <f>ROUND(ROUND(H142,2)*ROUND(G142,3),2)</f>
      </c>
      <c r="O142">
        <f>(I142*21)/100</f>
      </c>
      <c r="P142" t="s">
        <v>27</v>
      </c>
    </row>
    <row r="143" spans="1:5" ht="25.5">
      <c r="A143" s="35" t="s">
        <v>52</v>
      </c>
      <c r="E143" s="36" t="s">
        <v>592</v>
      </c>
    </row>
    <row r="144" spans="1:5" ht="38.25">
      <c r="A144" s="37" t="s">
        <v>54</v>
      </c>
      <c r="E144" s="38" t="s">
        <v>593</v>
      </c>
    </row>
    <row r="145" spans="1:5" ht="12.75">
      <c r="A145" t="s">
        <v>55</v>
      </c>
      <c r="E145" s="36" t="s">
        <v>594</v>
      </c>
    </row>
    <row r="146" spans="1:16" ht="12.75">
      <c r="A146" s="24" t="s">
        <v>47</v>
      </c>
      <c r="B146" s="29" t="s">
        <v>595</v>
      </c>
      <c r="C146" s="29" t="s">
        <v>596</v>
      </c>
      <c r="D146" s="24" t="s">
        <v>49</v>
      </c>
      <c r="E146" s="30" t="s">
        <v>597</v>
      </c>
      <c r="F146" s="31" t="s">
        <v>161</v>
      </c>
      <c r="G146" s="32">
        <v>1099.707</v>
      </c>
      <c r="H146" s="33">
        <v>0</v>
      </c>
      <c r="I146" s="34">
        <f>ROUND(ROUND(H146,2)*ROUND(G146,3),2)</f>
      </c>
      <c r="O146">
        <f>(I146*21)/100</f>
      </c>
      <c r="P146" t="s">
        <v>27</v>
      </c>
    </row>
    <row r="147" spans="1:5" ht="25.5">
      <c r="A147" s="35" t="s">
        <v>52</v>
      </c>
      <c r="E147" s="36" t="s">
        <v>598</v>
      </c>
    </row>
    <row r="148" spans="1:5" ht="76.5">
      <c r="A148" s="37" t="s">
        <v>54</v>
      </c>
      <c r="E148" s="38" t="s">
        <v>599</v>
      </c>
    </row>
    <row r="149" spans="1:5" ht="409.5">
      <c r="A149" t="s">
        <v>55</v>
      </c>
      <c r="E149" s="36" t="s">
        <v>600</v>
      </c>
    </row>
    <row r="150" spans="1:16" ht="12.75">
      <c r="A150" s="24" t="s">
        <v>47</v>
      </c>
      <c r="B150" s="29" t="s">
        <v>601</v>
      </c>
      <c r="C150" s="29" t="s">
        <v>602</v>
      </c>
      <c r="D150" s="24" t="s">
        <v>49</v>
      </c>
      <c r="E150" s="30" t="s">
        <v>603</v>
      </c>
      <c r="F150" s="31" t="s">
        <v>161</v>
      </c>
      <c r="G150" s="32">
        <v>224.18</v>
      </c>
      <c r="H150" s="33">
        <v>0</v>
      </c>
      <c r="I150" s="34">
        <f>ROUND(ROUND(H150,2)*ROUND(G150,3),2)</f>
      </c>
      <c r="O150">
        <f>(I150*21)/100</f>
      </c>
      <c r="P150" t="s">
        <v>27</v>
      </c>
    </row>
    <row r="151" spans="1:5" ht="38.25">
      <c r="A151" s="35" t="s">
        <v>52</v>
      </c>
      <c r="E151" s="36" t="s">
        <v>604</v>
      </c>
    </row>
    <row r="152" spans="1:5" ht="51">
      <c r="A152" s="37" t="s">
        <v>54</v>
      </c>
      <c r="E152" s="38" t="s">
        <v>605</v>
      </c>
    </row>
    <row r="153" spans="1:5" ht="89.25">
      <c r="A153" t="s">
        <v>55</v>
      </c>
      <c r="E153" s="36" t="s">
        <v>606</v>
      </c>
    </row>
    <row r="154" spans="1:16" ht="12.75">
      <c r="A154" s="24" t="s">
        <v>47</v>
      </c>
      <c r="B154" s="29" t="s">
        <v>607</v>
      </c>
      <c r="C154" s="29" t="s">
        <v>608</v>
      </c>
      <c r="D154" s="24" t="s">
        <v>49</v>
      </c>
      <c r="E154" s="30" t="s">
        <v>609</v>
      </c>
      <c r="F154" s="31" t="s">
        <v>161</v>
      </c>
      <c r="G154" s="32">
        <v>149.453</v>
      </c>
      <c r="H154" s="33">
        <v>0</v>
      </c>
      <c r="I154" s="34">
        <f>ROUND(ROUND(H154,2)*ROUND(G154,3),2)</f>
      </c>
      <c r="O154">
        <f>(I154*21)/100</f>
      </c>
      <c r="P154" t="s">
        <v>27</v>
      </c>
    </row>
    <row r="155" spans="1:5" ht="38.25">
      <c r="A155" s="35" t="s">
        <v>52</v>
      </c>
      <c r="E155" s="36" t="s">
        <v>610</v>
      </c>
    </row>
    <row r="156" spans="1:5" ht="25.5">
      <c r="A156" s="37" t="s">
        <v>54</v>
      </c>
      <c r="E156" s="38" t="s">
        <v>611</v>
      </c>
    </row>
    <row r="157" spans="1:5" ht="114.75">
      <c r="A157" t="s">
        <v>55</v>
      </c>
      <c r="E157" s="36" t="s">
        <v>612</v>
      </c>
    </row>
    <row r="158" spans="1:16" ht="12.75">
      <c r="A158" s="24" t="s">
        <v>47</v>
      </c>
      <c r="B158" s="29" t="s">
        <v>613</v>
      </c>
      <c r="C158" s="29" t="s">
        <v>614</v>
      </c>
      <c r="D158" s="24" t="s">
        <v>49</v>
      </c>
      <c r="E158" s="30" t="s">
        <v>615</v>
      </c>
      <c r="F158" s="31" t="s">
        <v>161</v>
      </c>
      <c r="G158" s="32">
        <v>4.274</v>
      </c>
      <c r="H158" s="33">
        <v>0</v>
      </c>
      <c r="I158" s="34">
        <f>ROUND(ROUND(H158,2)*ROUND(G158,3),2)</f>
      </c>
      <c r="O158">
        <f>(I158*21)/100</f>
      </c>
      <c r="P158" t="s">
        <v>27</v>
      </c>
    </row>
    <row r="159" spans="1:5" ht="12.75">
      <c r="A159" s="35" t="s">
        <v>52</v>
      </c>
      <c r="E159" s="36" t="s">
        <v>616</v>
      </c>
    </row>
    <row r="160" spans="1:5" ht="12.75">
      <c r="A160" s="37" t="s">
        <v>54</v>
      </c>
      <c r="E160" s="38" t="s">
        <v>617</v>
      </c>
    </row>
    <row r="161" spans="1:5" ht="12.75">
      <c r="A161" t="s">
        <v>55</v>
      </c>
      <c r="E161" s="36" t="s">
        <v>49</v>
      </c>
    </row>
    <row r="162" spans="1:16" ht="12.75">
      <c r="A162" s="24" t="s">
        <v>47</v>
      </c>
      <c r="B162" s="29" t="s">
        <v>618</v>
      </c>
      <c r="C162" s="29" t="s">
        <v>619</v>
      </c>
      <c r="D162" s="24" t="s">
        <v>49</v>
      </c>
      <c r="E162" s="30" t="s">
        <v>620</v>
      </c>
      <c r="F162" s="31" t="s">
        <v>156</v>
      </c>
      <c r="G162" s="32">
        <v>864.93</v>
      </c>
      <c r="H162" s="33">
        <v>0</v>
      </c>
      <c r="I162" s="34">
        <f>ROUND(ROUND(H162,2)*ROUND(G162,3),2)</f>
      </c>
      <c r="O162">
        <f>(I162*21)/100</f>
      </c>
      <c r="P162" t="s">
        <v>27</v>
      </c>
    </row>
    <row r="163" spans="1:5" ht="12.75">
      <c r="A163" s="35" t="s">
        <v>52</v>
      </c>
      <c r="E163" s="36" t="s">
        <v>621</v>
      </c>
    </row>
    <row r="164" spans="1:5" ht="38.25">
      <c r="A164" s="37" t="s">
        <v>54</v>
      </c>
      <c r="E164" s="38" t="s">
        <v>622</v>
      </c>
    </row>
    <row r="165" spans="1:5" ht="153">
      <c r="A165" t="s">
        <v>55</v>
      </c>
      <c r="E165" s="36" t="s">
        <v>623</v>
      </c>
    </row>
    <row r="166" spans="1:16" ht="12.75">
      <c r="A166" s="24" t="s">
        <v>47</v>
      </c>
      <c r="B166" s="29" t="s">
        <v>624</v>
      </c>
      <c r="C166" s="29" t="s">
        <v>625</v>
      </c>
      <c r="D166" s="24" t="s">
        <v>49</v>
      </c>
      <c r="E166" s="30" t="s">
        <v>626</v>
      </c>
      <c r="F166" s="31" t="s">
        <v>140</v>
      </c>
      <c r="G166" s="32">
        <v>751.002</v>
      </c>
      <c r="H166" s="33">
        <v>0</v>
      </c>
      <c r="I166" s="34">
        <f>ROUND(ROUND(H166,2)*ROUND(G166,3),2)</f>
      </c>
      <c r="O166">
        <f>(I166*21)/100</f>
      </c>
      <c r="P166" t="s">
        <v>27</v>
      </c>
    </row>
    <row r="167" spans="1:5" ht="12.75">
      <c r="A167" s="35" t="s">
        <v>52</v>
      </c>
      <c r="E167" s="36" t="s">
        <v>626</v>
      </c>
    </row>
    <row r="168" spans="1:5" ht="25.5">
      <c r="A168" s="37" t="s">
        <v>54</v>
      </c>
      <c r="E168" s="38" t="s">
        <v>627</v>
      </c>
    </row>
    <row r="169" spans="1:5" ht="12.75">
      <c r="A169" t="s">
        <v>55</v>
      </c>
      <c r="E169" s="36" t="s">
        <v>49</v>
      </c>
    </row>
    <row r="170" spans="1:16" ht="12.75">
      <c r="A170" s="24" t="s">
        <v>47</v>
      </c>
      <c r="B170" s="29" t="s">
        <v>628</v>
      </c>
      <c r="C170" s="29" t="s">
        <v>629</v>
      </c>
      <c r="D170" s="24" t="s">
        <v>49</v>
      </c>
      <c r="E170" s="30" t="s">
        <v>630</v>
      </c>
      <c r="F170" s="31" t="s">
        <v>140</v>
      </c>
      <c r="G170" s="32">
        <v>2210.411</v>
      </c>
      <c r="H170" s="33">
        <v>0</v>
      </c>
      <c r="I170" s="34">
        <f>ROUND(ROUND(H170,2)*ROUND(G170,3),2)</f>
      </c>
      <c r="O170">
        <f>(I170*21)/100</f>
      </c>
      <c r="P170" t="s">
        <v>27</v>
      </c>
    </row>
    <row r="171" spans="1:5" ht="12.75">
      <c r="A171" s="35" t="s">
        <v>52</v>
      </c>
      <c r="E171" s="36" t="s">
        <v>630</v>
      </c>
    </row>
    <row r="172" spans="1:5" ht="25.5">
      <c r="A172" s="37" t="s">
        <v>54</v>
      </c>
      <c r="E172" s="38" t="s">
        <v>631</v>
      </c>
    </row>
    <row r="173" spans="1:5" ht="12.75">
      <c r="A173" t="s">
        <v>55</v>
      </c>
      <c r="E173" s="36" t="s">
        <v>49</v>
      </c>
    </row>
    <row r="174" spans="1:18" ht="12.75" customHeight="1">
      <c r="A174" s="6" t="s">
        <v>45</v>
      </c>
      <c r="B174" s="6"/>
      <c r="C174" s="41" t="s">
        <v>27</v>
      </c>
      <c r="D174" s="6"/>
      <c r="E174" s="27" t="s">
        <v>632</v>
      </c>
      <c r="F174" s="6"/>
      <c r="G174" s="6"/>
      <c r="H174" s="6"/>
      <c r="I174" s="42">
        <f>0+Q174</f>
      </c>
      <c r="O174">
        <f>0+R174</f>
      </c>
      <c r="Q174">
        <f>0+I175+I179+I183</f>
      </c>
      <c r="R174">
        <f>0+O175+O179+O183</f>
      </c>
    </row>
    <row r="175" spans="1:16" ht="25.5">
      <c r="A175" s="24" t="s">
        <v>47</v>
      </c>
      <c r="B175" s="29" t="s">
        <v>633</v>
      </c>
      <c r="C175" s="29" t="s">
        <v>634</v>
      </c>
      <c r="D175" s="24" t="s">
        <v>49</v>
      </c>
      <c r="E175" s="30" t="s">
        <v>635</v>
      </c>
      <c r="F175" s="31" t="s">
        <v>172</v>
      </c>
      <c r="G175" s="32">
        <v>786.3</v>
      </c>
      <c r="H175" s="33">
        <v>0</v>
      </c>
      <c r="I175" s="34">
        <f>ROUND(ROUND(H175,2)*ROUND(G175,3),2)</f>
      </c>
      <c r="O175">
        <f>(I175*21)/100</f>
      </c>
      <c r="P175" t="s">
        <v>27</v>
      </c>
    </row>
    <row r="176" spans="1:5" ht="38.25">
      <c r="A176" s="35" t="s">
        <v>52</v>
      </c>
      <c r="E176" s="36" t="s">
        <v>636</v>
      </c>
    </row>
    <row r="177" spans="1:5" ht="38.25">
      <c r="A177" s="37" t="s">
        <v>54</v>
      </c>
      <c r="E177" s="38" t="s">
        <v>637</v>
      </c>
    </row>
    <row r="178" spans="1:5" ht="12.75">
      <c r="A178" t="s">
        <v>55</v>
      </c>
      <c r="E178" s="36" t="s">
        <v>49</v>
      </c>
    </row>
    <row r="179" spans="1:16" ht="12.75">
      <c r="A179" s="24" t="s">
        <v>47</v>
      </c>
      <c r="B179" s="29" t="s">
        <v>638</v>
      </c>
      <c r="C179" s="29" t="s">
        <v>639</v>
      </c>
      <c r="D179" s="24" t="s">
        <v>49</v>
      </c>
      <c r="E179" s="30" t="s">
        <v>640</v>
      </c>
      <c r="F179" s="31" t="s">
        <v>156</v>
      </c>
      <c r="G179" s="32">
        <v>24.3</v>
      </c>
      <c r="H179" s="33">
        <v>0</v>
      </c>
      <c r="I179" s="34">
        <f>ROUND(ROUND(H179,2)*ROUND(G179,3),2)</f>
      </c>
      <c r="O179">
        <f>(I179*21)/100</f>
      </c>
      <c r="P179" t="s">
        <v>27</v>
      </c>
    </row>
    <row r="180" spans="1:5" ht="12.75">
      <c r="A180" s="35" t="s">
        <v>52</v>
      </c>
      <c r="E180" s="36" t="s">
        <v>641</v>
      </c>
    </row>
    <row r="181" spans="1:5" ht="25.5">
      <c r="A181" s="37" t="s">
        <v>54</v>
      </c>
      <c r="E181" s="38" t="s">
        <v>642</v>
      </c>
    </row>
    <row r="182" spans="1:5" ht="12.75">
      <c r="A182" t="s">
        <v>55</v>
      </c>
      <c r="E182" s="36" t="s">
        <v>49</v>
      </c>
    </row>
    <row r="183" spans="1:16" ht="12.75">
      <c r="A183" s="24" t="s">
        <v>47</v>
      </c>
      <c r="B183" s="29" t="s">
        <v>643</v>
      </c>
      <c r="C183" s="29" t="s">
        <v>644</v>
      </c>
      <c r="D183" s="24" t="s">
        <v>49</v>
      </c>
      <c r="E183" s="30" t="s">
        <v>645</v>
      </c>
      <c r="F183" s="31" t="s">
        <v>156</v>
      </c>
      <c r="G183" s="32">
        <v>24.3</v>
      </c>
      <c r="H183" s="33">
        <v>0</v>
      </c>
      <c r="I183" s="34">
        <f>ROUND(ROUND(H183,2)*ROUND(G183,3),2)</f>
      </c>
      <c r="O183">
        <f>(I183*21)/100</f>
      </c>
      <c r="P183" t="s">
        <v>27</v>
      </c>
    </row>
    <row r="184" spans="1:5" ht="12.75">
      <c r="A184" s="35" t="s">
        <v>52</v>
      </c>
      <c r="E184" s="36" t="s">
        <v>646</v>
      </c>
    </row>
    <row r="185" spans="1:5" ht="25.5">
      <c r="A185" s="37" t="s">
        <v>54</v>
      </c>
      <c r="E185" s="38" t="s">
        <v>647</v>
      </c>
    </row>
    <row r="186" spans="1:5" ht="12.75">
      <c r="A186" t="s">
        <v>55</v>
      </c>
      <c r="E186" s="36" t="s">
        <v>49</v>
      </c>
    </row>
    <row r="187" spans="1:18" ht="12.75" customHeight="1">
      <c r="A187" s="6" t="s">
        <v>45</v>
      </c>
      <c r="B187" s="6"/>
      <c r="C187" s="41" t="s">
        <v>35</v>
      </c>
      <c r="D187" s="6"/>
      <c r="E187" s="27" t="s">
        <v>648</v>
      </c>
      <c r="F187" s="6"/>
      <c r="G187" s="6"/>
      <c r="H187" s="6"/>
      <c r="I187" s="42">
        <f>0+Q187</f>
      </c>
      <c r="O187">
        <f>0+R187</f>
      </c>
      <c r="Q187">
        <f>0+I188+I192</f>
      </c>
      <c r="R187">
        <f>0+O188+O192</f>
      </c>
    </row>
    <row r="188" spans="1:16" ht="12.75">
      <c r="A188" s="24" t="s">
        <v>47</v>
      </c>
      <c r="B188" s="29" t="s">
        <v>649</v>
      </c>
      <c r="C188" s="29" t="s">
        <v>650</v>
      </c>
      <c r="D188" s="24" t="s">
        <v>49</v>
      </c>
      <c r="E188" s="30" t="s">
        <v>651</v>
      </c>
      <c r="F188" s="31" t="s">
        <v>161</v>
      </c>
      <c r="G188" s="32">
        <v>85.835</v>
      </c>
      <c r="H188" s="33">
        <v>0</v>
      </c>
      <c r="I188" s="34">
        <f>ROUND(ROUND(H188,2)*ROUND(G188,3),2)</f>
      </c>
      <c r="O188">
        <f>(I188*21)/100</f>
      </c>
      <c r="P188" t="s">
        <v>27</v>
      </c>
    </row>
    <row r="189" spans="1:5" ht="25.5">
      <c r="A189" s="35" t="s">
        <v>52</v>
      </c>
      <c r="E189" s="36" t="s">
        <v>652</v>
      </c>
    </row>
    <row r="190" spans="1:5" ht="140.25">
      <c r="A190" s="37" t="s">
        <v>54</v>
      </c>
      <c r="E190" s="38" t="s">
        <v>653</v>
      </c>
    </row>
    <row r="191" spans="1:5" ht="38.25">
      <c r="A191" t="s">
        <v>55</v>
      </c>
      <c r="E191" s="36" t="s">
        <v>654</v>
      </c>
    </row>
    <row r="192" spans="1:16" ht="12.75">
      <c r="A192" s="24" t="s">
        <v>47</v>
      </c>
      <c r="B192" s="29" t="s">
        <v>655</v>
      </c>
      <c r="C192" s="29" t="s">
        <v>656</v>
      </c>
      <c r="D192" s="24" t="s">
        <v>49</v>
      </c>
      <c r="E192" s="30" t="s">
        <v>657</v>
      </c>
      <c r="F192" s="31" t="s">
        <v>161</v>
      </c>
      <c r="G192" s="32">
        <v>2.734</v>
      </c>
      <c r="H192" s="33">
        <v>0</v>
      </c>
      <c r="I192" s="34">
        <f>ROUND(ROUND(H192,2)*ROUND(G192,3),2)</f>
      </c>
      <c r="O192">
        <f>(I192*21)/100</f>
      </c>
      <c r="P192" t="s">
        <v>27</v>
      </c>
    </row>
    <row r="193" spans="1:5" ht="25.5">
      <c r="A193" s="35" t="s">
        <v>52</v>
      </c>
      <c r="E193" s="36" t="s">
        <v>658</v>
      </c>
    </row>
    <row r="194" spans="1:5" ht="25.5">
      <c r="A194" s="37" t="s">
        <v>54</v>
      </c>
      <c r="E194" s="38" t="s">
        <v>659</v>
      </c>
    </row>
    <row r="195" spans="1:5" ht="25.5">
      <c r="A195" t="s">
        <v>55</v>
      </c>
      <c r="E195" s="36" t="s">
        <v>660</v>
      </c>
    </row>
    <row r="196" spans="1:18" ht="12.75" customHeight="1">
      <c r="A196" s="6" t="s">
        <v>45</v>
      </c>
      <c r="B196" s="6"/>
      <c r="C196" s="41" t="s">
        <v>76</v>
      </c>
      <c r="D196" s="6"/>
      <c r="E196" s="27" t="s">
        <v>661</v>
      </c>
      <c r="F196" s="6"/>
      <c r="G196" s="6"/>
      <c r="H196" s="6"/>
      <c r="I196" s="42">
        <f>0+Q196</f>
      </c>
      <c r="O196">
        <f>0+R196</f>
      </c>
      <c r="Q196">
        <f>0+I197+I201+I205+I209+I213+I217+I221+I225+I229+I233+I237+I241+I245+I249+I253+I257+I261+I265+I269+I273+I277+I281+I285+I289+I293+I297+I301+I305+I309+I313+I317+I321+I325+I329+I333+I337+I341+I345+I349+I353+I357+I361+I365+I369+I373+I377+I381+I385+I389+I393</f>
      </c>
      <c r="R196">
        <f>0+O197+O201+O205+O209+O213+O217+O221+O225+O229+O233+O237+O241+O245+O249+O253+O257+O261+O265+O269+O273+O277+O281+O285+O289+O293+O297+O301+O305+O309+O313+O317+O321+O325+O329+O333+O337+O341+O345+O349+O353+O357+O361+O365+O369+O373+O377+O381+O385+O389+O393</f>
      </c>
    </row>
    <row r="197" spans="1:16" ht="12.75">
      <c r="A197" s="24" t="s">
        <v>47</v>
      </c>
      <c r="B197" s="29" t="s">
        <v>662</v>
      </c>
      <c r="C197" s="29" t="s">
        <v>663</v>
      </c>
      <c r="D197" s="24" t="s">
        <v>49</v>
      </c>
      <c r="E197" s="30" t="s">
        <v>664</v>
      </c>
      <c r="F197" s="31" t="s">
        <v>172</v>
      </c>
      <c r="G197" s="32">
        <v>37.55</v>
      </c>
      <c r="H197" s="33">
        <v>0</v>
      </c>
      <c r="I197" s="34">
        <f>ROUND(ROUND(H197,2)*ROUND(G197,3),2)</f>
      </c>
      <c r="O197">
        <f>(I197*21)/100</f>
      </c>
      <c r="P197" t="s">
        <v>27</v>
      </c>
    </row>
    <row r="198" spans="1:5" ht="12.75">
      <c r="A198" s="35" t="s">
        <v>52</v>
      </c>
      <c r="E198" s="36" t="s">
        <v>664</v>
      </c>
    </row>
    <row r="199" spans="1:5" ht="12.75">
      <c r="A199" s="37" t="s">
        <v>54</v>
      </c>
      <c r="E199" s="38" t="s">
        <v>49</v>
      </c>
    </row>
    <row r="200" spans="1:5" ht="12.75">
      <c r="A200" t="s">
        <v>55</v>
      </c>
      <c r="E200" s="36" t="s">
        <v>49</v>
      </c>
    </row>
    <row r="201" spans="1:16" ht="12.75">
      <c r="A201" s="24" t="s">
        <v>47</v>
      </c>
      <c r="B201" s="29" t="s">
        <v>665</v>
      </c>
      <c r="C201" s="29" t="s">
        <v>666</v>
      </c>
      <c r="D201" s="24" t="s">
        <v>49</v>
      </c>
      <c r="E201" s="30" t="s">
        <v>667</v>
      </c>
      <c r="F201" s="31" t="s">
        <v>172</v>
      </c>
      <c r="G201" s="32">
        <v>748.75</v>
      </c>
      <c r="H201" s="33">
        <v>0</v>
      </c>
      <c r="I201" s="34">
        <f>ROUND(ROUND(H201,2)*ROUND(G201,3),2)</f>
      </c>
      <c r="O201">
        <f>(I201*21)/100</f>
      </c>
      <c r="P201" t="s">
        <v>27</v>
      </c>
    </row>
    <row r="202" spans="1:5" ht="12.75">
      <c r="A202" s="35" t="s">
        <v>52</v>
      </c>
      <c r="E202" s="36" t="s">
        <v>667</v>
      </c>
    </row>
    <row r="203" spans="1:5" ht="12.75">
      <c r="A203" s="37" t="s">
        <v>54</v>
      </c>
      <c r="E203" s="38" t="s">
        <v>49</v>
      </c>
    </row>
    <row r="204" spans="1:5" ht="12.75">
      <c r="A204" t="s">
        <v>55</v>
      </c>
      <c r="E204" s="36" t="s">
        <v>49</v>
      </c>
    </row>
    <row r="205" spans="1:16" ht="25.5">
      <c r="A205" s="24" t="s">
        <v>47</v>
      </c>
      <c r="B205" s="29" t="s">
        <v>668</v>
      </c>
      <c r="C205" s="29" t="s">
        <v>669</v>
      </c>
      <c r="D205" s="24" t="s">
        <v>49</v>
      </c>
      <c r="E205" s="30" t="s">
        <v>670</v>
      </c>
      <c r="F205" s="31" t="s">
        <v>98</v>
      </c>
      <c r="G205" s="32">
        <v>11</v>
      </c>
      <c r="H205" s="33">
        <v>0</v>
      </c>
      <c r="I205" s="34">
        <f>ROUND(ROUND(H205,2)*ROUND(G205,3),2)</f>
      </c>
      <c r="O205">
        <f>(I205*21)/100</f>
      </c>
      <c r="P205" t="s">
        <v>27</v>
      </c>
    </row>
    <row r="206" spans="1:5" ht="25.5">
      <c r="A206" s="35" t="s">
        <v>52</v>
      </c>
      <c r="E206" s="36" t="s">
        <v>670</v>
      </c>
    </row>
    <row r="207" spans="1:5" ht="12.75">
      <c r="A207" s="37" t="s">
        <v>54</v>
      </c>
      <c r="E207" s="38" t="s">
        <v>49</v>
      </c>
    </row>
    <row r="208" spans="1:5" ht="12.75">
      <c r="A208" t="s">
        <v>55</v>
      </c>
      <c r="E208" s="36" t="s">
        <v>49</v>
      </c>
    </row>
    <row r="209" spans="1:16" ht="25.5">
      <c r="A209" s="24" t="s">
        <v>47</v>
      </c>
      <c r="B209" s="29" t="s">
        <v>671</v>
      </c>
      <c r="C209" s="29" t="s">
        <v>672</v>
      </c>
      <c r="D209" s="24" t="s">
        <v>49</v>
      </c>
      <c r="E209" s="30" t="s">
        <v>673</v>
      </c>
      <c r="F209" s="31" t="s">
        <v>98</v>
      </c>
      <c r="G209" s="32">
        <v>7</v>
      </c>
      <c r="H209" s="33">
        <v>0</v>
      </c>
      <c r="I209" s="34">
        <f>ROUND(ROUND(H209,2)*ROUND(G209,3),2)</f>
      </c>
      <c r="O209">
        <f>(I209*21)/100</f>
      </c>
      <c r="P209" t="s">
        <v>27</v>
      </c>
    </row>
    <row r="210" spans="1:5" ht="25.5">
      <c r="A210" s="35" t="s">
        <v>52</v>
      </c>
      <c r="E210" s="36" t="s">
        <v>673</v>
      </c>
    </row>
    <row r="211" spans="1:5" ht="12.75">
      <c r="A211" s="37" t="s">
        <v>54</v>
      </c>
      <c r="E211" s="38" t="s">
        <v>49</v>
      </c>
    </row>
    <row r="212" spans="1:5" ht="12.75">
      <c r="A212" t="s">
        <v>55</v>
      </c>
      <c r="E212" s="36" t="s">
        <v>49</v>
      </c>
    </row>
    <row r="213" spans="1:16" ht="25.5">
      <c r="A213" s="24" t="s">
        <v>47</v>
      </c>
      <c r="B213" s="29" t="s">
        <v>674</v>
      </c>
      <c r="C213" s="29" t="s">
        <v>675</v>
      </c>
      <c r="D213" s="24" t="s">
        <v>49</v>
      </c>
      <c r="E213" s="30" t="s">
        <v>676</v>
      </c>
      <c r="F213" s="31" t="s">
        <v>98</v>
      </c>
      <c r="G213" s="32">
        <v>19</v>
      </c>
      <c r="H213" s="33">
        <v>0</v>
      </c>
      <c r="I213" s="34">
        <f>ROUND(ROUND(H213,2)*ROUND(G213,3),2)</f>
      </c>
      <c r="O213">
        <f>(I213*21)/100</f>
      </c>
      <c r="P213" t="s">
        <v>27</v>
      </c>
    </row>
    <row r="214" spans="1:5" ht="25.5">
      <c r="A214" s="35" t="s">
        <v>52</v>
      </c>
      <c r="E214" s="36" t="s">
        <v>676</v>
      </c>
    </row>
    <row r="215" spans="1:5" ht="12.75">
      <c r="A215" s="37" t="s">
        <v>54</v>
      </c>
      <c r="E215" s="38" t="s">
        <v>49</v>
      </c>
    </row>
    <row r="216" spans="1:5" ht="12.75">
      <c r="A216" t="s">
        <v>55</v>
      </c>
      <c r="E216" s="36" t="s">
        <v>49</v>
      </c>
    </row>
    <row r="217" spans="1:16" ht="12.75">
      <c r="A217" s="24" t="s">
        <v>47</v>
      </c>
      <c r="B217" s="29" t="s">
        <v>677</v>
      </c>
      <c r="C217" s="29" t="s">
        <v>678</v>
      </c>
      <c r="D217" s="24" t="s">
        <v>49</v>
      </c>
      <c r="E217" s="30" t="s">
        <v>679</v>
      </c>
      <c r="F217" s="31" t="s">
        <v>98</v>
      </c>
      <c r="G217" s="32">
        <v>11</v>
      </c>
      <c r="H217" s="33">
        <v>0</v>
      </c>
      <c r="I217" s="34">
        <f>ROUND(ROUND(H217,2)*ROUND(G217,3),2)</f>
      </c>
      <c r="O217">
        <f>(I217*21)/100</f>
      </c>
      <c r="P217" t="s">
        <v>27</v>
      </c>
    </row>
    <row r="218" spans="1:5" ht="12.75">
      <c r="A218" s="35" t="s">
        <v>52</v>
      </c>
      <c r="E218" s="36" t="s">
        <v>679</v>
      </c>
    </row>
    <row r="219" spans="1:5" ht="12.75">
      <c r="A219" s="37" t="s">
        <v>54</v>
      </c>
      <c r="E219" s="38" t="s">
        <v>49</v>
      </c>
    </row>
    <row r="220" spans="1:5" ht="12.75">
      <c r="A220" t="s">
        <v>55</v>
      </c>
      <c r="E220" s="36" t="s">
        <v>49</v>
      </c>
    </row>
    <row r="221" spans="1:16" ht="12.75">
      <c r="A221" s="24" t="s">
        <v>47</v>
      </c>
      <c r="B221" s="29" t="s">
        <v>680</v>
      </c>
      <c r="C221" s="29" t="s">
        <v>678</v>
      </c>
      <c r="D221" s="24" t="s">
        <v>31</v>
      </c>
      <c r="E221" s="30" t="s">
        <v>679</v>
      </c>
      <c r="F221" s="31" t="s">
        <v>98</v>
      </c>
      <c r="G221" s="32">
        <v>11</v>
      </c>
      <c r="H221" s="33">
        <v>0</v>
      </c>
      <c r="I221" s="34">
        <f>ROUND(ROUND(H221,2)*ROUND(G221,3),2)</f>
      </c>
      <c r="O221">
        <f>(I221*21)/100</f>
      </c>
      <c r="P221" t="s">
        <v>27</v>
      </c>
    </row>
    <row r="222" spans="1:5" ht="12.75">
      <c r="A222" s="35" t="s">
        <v>52</v>
      </c>
      <c r="E222" s="36" t="s">
        <v>679</v>
      </c>
    </row>
    <row r="223" spans="1:5" ht="12.75">
      <c r="A223" s="37" t="s">
        <v>54</v>
      </c>
      <c r="E223" s="38" t="s">
        <v>49</v>
      </c>
    </row>
    <row r="224" spans="1:5" ht="12.75">
      <c r="A224" t="s">
        <v>55</v>
      </c>
      <c r="E224" s="36" t="s">
        <v>49</v>
      </c>
    </row>
    <row r="225" spans="1:16" ht="12.75">
      <c r="A225" s="24" t="s">
        <v>47</v>
      </c>
      <c r="B225" s="29" t="s">
        <v>681</v>
      </c>
      <c r="C225" s="29" t="s">
        <v>678</v>
      </c>
      <c r="D225" s="24" t="s">
        <v>27</v>
      </c>
      <c r="E225" s="30" t="s">
        <v>679</v>
      </c>
      <c r="F225" s="31" t="s">
        <v>98</v>
      </c>
      <c r="G225" s="32">
        <v>7</v>
      </c>
      <c r="H225" s="33">
        <v>0</v>
      </c>
      <c r="I225" s="34">
        <f>ROUND(ROUND(H225,2)*ROUND(G225,3),2)</f>
      </c>
      <c r="O225">
        <f>(I225*21)/100</f>
      </c>
      <c r="P225" t="s">
        <v>27</v>
      </c>
    </row>
    <row r="226" spans="1:5" ht="12.75">
      <c r="A226" s="35" t="s">
        <v>52</v>
      </c>
      <c r="E226" s="36" t="s">
        <v>679</v>
      </c>
    </row>
    <row r="227" spans="1:5" ht="12.75">
      <c r="A227" s="37" t="s">
        <v>54</v>
      </c>
      <c r="E227" s="38" t="s">
        <v>49</v>
      </c>
    </row>
    <row r="228" spans="1:5" ht="12.75">
      <c r="A228" t="s">
        <v>55</v>
      </c>
      <c r="E228" s="36" t="s">
        <v>49</v>
      </c>
    </row>
    <row r="229" spans="1:16" ht="12.75">
      <c r="A229" s="24" t="s">
        <v>47</v>
      </c>
      <c r="B229" s="29" t="s">
        <v>682</v>
      </c>
      <c r="C229" s="29" t="s">
        <v>678</v>
      </c>
      <c r="D229" s="24" t="s">
        <v>26</v>
      </c>
      <c r="E229" s="30" t="s">
        <v>679</v>
      </c>
      <c r="F229" s="31" t="s">
        <v>98</v>
      </c>
      <c r="G229" s="32">
        <v>19</v>
      </c>
      <c r="H229" s="33">
        <v>0</v>
      </c>
      <c r="I229" s="34">
        <f>ROUND(ROUND(H229,2)*ROUND(G229,3),2)</f>
      </c>
      <c r="O229">
        <f>(I229*21)/100</f>
      </c>
      <c r="P229" t="s">
        <v>27</v>
      </c>
    </row>
    <row r="230" spans="1:5" ht="12.75">
      <c r="A230" s="35" t="s">
        <v>52</v>
      </c>
      <c r="E230" s="36" t="s">
        <v>679</v>
      </c>
    </row>
    <row r="231" spans="1:5" ht="12.75">
      <c r="A231" s="37" t="s">
        <v>54</v>
      </c>
      <c r="E231" s="38" t="s">
        <v>49</v>
      </c>
    </row>
    <row r="232" spans="1:5" ht="12.75">
      <c r="A232" t="s">
        <v>55</v>
      </c>
      <c r="E232" s="36" t="s">
        <v>49</v>
      </c>
    </row>
    <row r="233" spans="1:16" ht="12.75">
      <c r="A233" s="24" t="s">
        <v>47</v>
      </c>
      <c r="B233" s="29" t="s">
        <v>683</v>
      </c>
      <c r="C233" s="29" t="s">
        <v>684</v>
      </c>
      <c r="D233" s="24" t="s">
        <v>49</v>
      </c>
      <c r="E233" s="30" t="s">
        <v>685</v>
      </c>
      <c r="F233" s="31" t="s">
        <v>98</v>
      </c>
      <c r="G233" s="32">
        <v>11</v>
      </c>
      <c r="H233" s="33">
        <v>0</v>
      </c>
      <c r="I233" s="34">
        <f>ROUND(ROUND(H233,2)*ROUND(G233,3),2)</f>
      </c>
      <c r="O233">
        <f>(I233*21)/100</f>
      </c>
      <c r="P233" t="s">
        <v>27</v>
      </c>
    </row>
    <row r="234" spans="1:5" ht="12.75">
      <c r="A234" s="35" t="s">
        <v>52</v>
      </c>
      <c r="E234" s="36" t="s">
        <v>685</v>
      </c>
    </row>
    <row r="235" spans="1:5" ht="12.75">
      <c r="A235" s="37" t="s">
        <v>54</v>
      </c>
      <c r="E235" s="38" t="s">
        <v>49</v>
      </c>
    </row>
    <row r="236" spans="1:5" ht="12.75">
      <c r="A236" t="s">
        <v>55</v>
      </c>
      <c r="E236" s="36" t="s">
        <v>49</v>
      </c>
    </row>
    <row r="237" spans="1:16" ht="12.75">
      <c r="A237" s="24" t="s">
        <v>47</v>
      </c>
      <c r="B237" s="29" t="s">
        <v>686</v>
      </c>
      <c r="C237" s="29" t="s">
        <v>687</v>
      </c>
      <c r="D237" s="24" t="s">
        <v>49</v>
      </c>
      <c r="E237" s="30" t="s">
        <v>688</v>
      </c>
      <c r="F237" s="31" t="s">
        <v>98</v>
      </c>
      <c r="G237" s="32">
        <v>11</v>
      </c>
      <c r="H237" s="33">
        <v>0</v>
      </c>
      <c r="I237" s="34">
        <f>ROUND(ROUND(H237,2)*ROUND(G237,3),2)</f>
      </c>
      <c r="O237">
        <f>(I237*21)/100</f>
      </c>
      <c r="P237" t="s">
        <v>27</v>
      </c>
    </row>
    <row r="238" spans="1:5" ht="12.75">
      <c r="A238" s="35" t="s">
        <v>52</v>
      </c>
      <c r="E238" s="36" t="s">
        <v>688</v>
      </c>
    </row>
    <row r="239" spans="1:5" ht="12.75">
      <c r="A239" s="37" t="s">
        <v>54</v>
      </c>
      <c r="E239" s="38" t="s">
        <v>49</v>
      </c>
    </row>
    <row r="240" spans="1:5" ht="12.75">
      <c r="A240" t="s">
        <v>55</v>
      </c>
      <c r="E240" s="36" t="s">
        <v>49</v>
      </c>
    </row>
    <row r="241" spans="1:16" ht="12.75">
      <c r="A241" s="24" t="s">
        <v>47</v>
      </c>
      <c r="B241" s="29" t="s">
        <v>689</v>
      </c>
      <c r="C241" s="29" t="s">
        <v>690</v>
      </c>
      <c r="D241" s="24" t="s">
        <v>49</v>
      </c>
      <c r="E241" s="30" t="s">
        <v>691</v>
      </c>
      <c r="F241" s="31" t="s">
        <v>98</v>
      </c>
      <c r="G241" s="32">
        <v>7</v>
      </c>
      <c r="H241" s="33">
        <v>0</v>
      </c>
      <c r="I241" s="34">
        <f>ROUND(ROUND(H241,2)*ROUND(G241,3),2)</f>
      </c>
      <c r="O241">
        <f>(I241*21)/100</f>
      </c>
      <c r="P241" t="s">
        <v>27</v>
      </c>
    </row>
    <row r="242" spans="1:5" ht="12.75">
      <c r="A242" s="35" t="s">
        <v>52</v>
      </c>
      <c r="E242" s="36" t="s">
        <v>691</v>
      </c>
    </row>
    <row r="243" spans="1:5" ht="12.75">
      <c r="A243" s="37" t="s">
        <v>54</v>
      </c>
      <c r="E243" s="38" t="s">
        <v>49</v>
      </c>
    </row>
    <row r="244" spans="1:5" ht="12.75">
      <c r="A244" t="s">
        <v>55</v>
      </c>
      <c r="E244" s="36" t="s">
        <v>49</v>
      </c>
    </row>
    <row r="245" spans="1:16" ht="12.75">
      <c r="A245" s="24" t="s">
        <v>47</v>
      </c>
      <c r="B245" s="29" t="s">
        <v>692</v>
      </c>
      <c r="C245" s="29" t="s">
        <v>690</v>
      </c>
      <c r="D245" s="24" t="s">
        <v>31</v>
      </c>
      <c r="E245" s="30" t="s">
        <v>691</v>
      </c>
      <c r="F245" s="31" t="s">
        <v>98</v>
      </c>
      <c r="G245" s="32">
        <v>19</v>
      </c>
      <c r="H245" s="33">
        <v>0</v>
      </c>
      <c r="I245" s="34">
        <f>ROUND(ROUND(H245,2)*ROUND(G245,3),2)</f>
      </c>
      <c r="O245">
        <f>(I245*21)/100</f>
      </c>
      <c r="P245" t="s">
        <v>27</v>
      </c>
    </row>
    <row r="246" spans="1:5" ht="12.75">
      <c r="A246" s="35" t="s">
        <v>52</v>
      </c>
      <c r="E246" s="36" t="s">
        <v>691</v>
      </c>
    </row>
    <row r="247" spans="1:5" ht="12.75">
      <c r="A247" s="37" t="s">
        <v>54</v>
      </c>
      <c r="E247" s="38" t="s">
        <v>49</v>
      </c>
    </row>
    <row r="248" spans="1:5" ht="12.75">
      <c r="A248" t="s">
        <v>55</v>
      </c>
      <c r="E248" s="36" t="s">
        <v>49</v>
      </c>
    </row>
    <row r="249" spans="1:16" ht="12.75">
      <c r="A249" s="24" t="s">
        <v>47</v>
      </c>
      <c r="B249" s="29" t="s">
        <v>693</v>
      </c>
      <c r="C249" s="29" t="s">
        <v>694</v>
      </c>
      <c r="D249" s="24" t="s">
        <v>49</v>
      </c>
      <c r="E249" s="30" t="s">
        <v>695</v>
      </c>
      <c r="F249" s="31" t="s">
        <v>98</v>
      </c>
      <c r="G249" s="32">
        <v>37</v>
      </c>
      <c r="H249" s="33">
        <v>0</v>
      </c>
      <c r="I249" s="34">
        <f>ROUND(ROUND(H249,2)*ROUND(G249,3),2)</f>
      </c>
      <c r="O249">
        <f>(I249*21)/100</f>
      </c>
      <c r="P249" t="s">
        <v>27</v>
      </c>
    </row>
    <row r="250" spans="1:5" ht="12.75">
      <c r="A250" s="35" t="s">
        <v>52</v>
      </c>
      <c r="E250" s="36" t="s">
        <v>695</v>
      </c>
    </row>
    <row r="251" spans="1:5" ht="12.75">
      <c r="A251" s="37" t="s">
        <v>54</v>
      </c>
      <c r="E251" s="38" t="s">
        <v>49</v>
      </c>
    </row>
    <row r="252" spans="1:5" ht="12.75">
      <c r="A252" t="s">
        <v>55</v>
      </c>
      <c r="E252" s="36" t="s">
        <v>49</v>
      </c>
    </row>
    <row r="253" spans="1:16" ht="12.75">
      <c r="A253" s="24" t="s">
        <v>47</v>
      </c>
      <c r="B253" s="29" t="s">
        <v>696</v>
      </c>
      <c r="C253" s="29" t="s">
        <v>697</v>
      </c>
      <c r="D253" s="24" t="s">
        <v>49</v>
      </c>
      <c r="E253" s="30" t="s">
        <v>698</v>
      </c>
      <c r="F253" s="31" t="s">
        <v>98</v>
      </c>
      <c r="G253" s="32">
        <v>11</v>
      </c>
      <c r="H253" s="33">
        <v>0</v>
      </c>
      <c r="I253" s="34">
        <f>ROUND(ROUND(H253,2)*ROUND(G253,3),2)</f>
      </c>
      <c r="O253">
        <f>(I253*21)/100</f>
      </c>
      <c r="P253" t="s">
        <v>27</v>
      </c>
    </row>
    <row r="254" spans="1:5" ht="12.75">
      <c r="A254" s="35" t="s">
        <v>52</v>
      </c>
      <c r="E254" s="36" t="s">
        <v>698</v>
      </c>
    </row>
    <row r="255" spans="1:5" ht="12.75">
      <c r="A255" s="37" t="s">
        <v>54</v>
      </c>
      <c r="E255" s="38" t="s">
        <v>49</v>
      </c>
    </row>
    <row r="256" spans="1:5" ht="12.75">
      <c r="A256" t="s">
        <v>55</v>
      </c>
      <c r="E256" s="36" t="s">
        <v>49</v>
      </c>
    </row>
    <row r="257" spans="1:16" ht="12.75">
      <c r="A257" s="24" t="s">
        <v>47</v>
      </c>
      <c r="B257" s="29" t="s">
        <v>699</v>
      </c>
      <c r="C257" s="29" t="s">
        <v>700</v>
      </c>
      <c r="D257" s="24" t="s">
        <v>49</v>
      </c>
      <c r="E257" s="30" t="s">
        <v>701</v>
      </c>
      <c r="F257" s="31" t="s">
        <v>98</v>
      </c>
      <c r="G257" s="32">
        <v>2</v>
      </c>
      <c r="H257" s="33">
        <v>0</v>
      </c>
      <c r="I257" s="34">
        <f>ROUND(ROUND(H257,2)*ROUND(G257,3),2)</f>
      </c>
      <c r="O257">
        <f>(I257*21)/100</f>
      </c>
      <c r="P257" t="s">
        <v>27</v>
      </c>
    </row>
    <row r="258" spans="1:5" ht="12.75">
      <c r="A258" s="35" t="s">
        <v>52</v>
      </c>
      <c r="E258" s="36" t="s">
        <v>701</v>
      </c>
    </row>
    <row r="259" spans="1:5" ht="12.75">
      <c r="A259" s="37" t="s">
        <v>54</v>
      </c>
      <c r="E259" s="38" t="s">
        <v>49</v>
      </c>
    </row>
    <row r="260" spans="1:5" ht="12.75">
      <c r="A260" t="s">
        <v>55</v>
      </c>
      <c r="E260" s="36" t="s">
        <v>49</v>
      </c>
    </row>
    <row r="261" spans="1:16" ht="12.75">
      <c r="A261" s="24" t="s">
        <v>47</v>
      </c>
      <c r="B261" s="29" t="s">
        <v>702</v>
      </c>
      <c r="C261" s="29" t="s">
        <v>700</v>
      </c>
      <c r="D261" s="24" t="s">
        <v>31</v>
      </c>
      <c r="E261" s="30" t="s">
        <v>703</v>
      </c>
      <c r="F261" s="31" t="s">
        <v>98</v>
      </c>
      <c r="G261" s="32">
        <v>6</v>
      </c>
      <c r="H261" s="33">
        <v>0</v>
      </c>
      <c r="I261" s="34">
        <f>ROUND(ROUND(H261,2)*ROUND(G261,3),2)</f>
      </c>
      <c r="O261">
        <f>(I261*21)/100</f>
      </c>
      <c r="P261" t="s">
        <v>27</v>
      </c>
    </row>
    <row r="262" spans="1:5" ht="12.75">
      <c r="A262" s="35" t="s">
        <v>52</v>
      </c>
      <c r="E262" s="36" t="s">
        <v>703</v>
      </c>
    </row>
    <row r="263" spans="1:5" ht="12.75">
      <c r="A263" s="37" t="s">
        <v>54</v>
      </c>
      <c r="E263" s="38" t="s">
        <v>49</v>
      </c>
    </row>
    <row r="264" spans="1:5" ht="12.75">
      <c r="A264" t="s">
        <v>55</v>
      </c>
      <c r="E264" s="36" t="s">
        <v>49</v>
      </c>
    </row>
    <row r="265" spans="1:16" ht="12.75">
      <c r="A265" s="24" t="s">
        <v>47</v>
      </c>
      <c r="B265" s="29" t="s">
        <v>704</v>
      </c>
      <c r="C265" s="29" t="s">
        <v>705</v>
      </c>
      <c r="D265" s="24" t="s">
        <v>49</v>
      </c>
      <c r="E265" s="30" t="s">
        <v>706</v>
      </c>
      <c r="F265" s="31" t="s">
        <v>98</v>
      </c>
      <c r="G265" s="32">
        <v>37</v>
      </c>
      <c r="H265" s="33">
        <v>0</v>
      </c>
      <c r="I265" s="34">
        <f>ROUND(ROUND(H265,2)*ROUND(G265,3),2)</f>
      </c>
      <c r="O265">
        <f>(I265*21)/100</f>
      </c>
      <c r="P265" t="s">
        <v>27</v>
      </c>
    </row>
    <row r="266" spans="1:5" ht="12.75">
      <c r="A266" s="35" t="s">
        <v>52</v>
      </c>
      <c r="E266" s="36" t="s">
        <v>706</v>
      </c>
    </row>
    <row r="267" spans="1:5" ht="12.75">
      <c r="A267" s="37" t="s">
        <v>54</v>
      </c>
      <c r="E267" s="38" t="s">
        <v>49</v>
      </c>
    </row>
    <row r="268" spans="1:5" ht="12.75">
      <c r="A268" t="s">
        <v>55</v>
      </c>
      <c r="E268" s="36" t="s">
        <v>49</v>
      </c>
    </row>
    <row r="269" spans="1:16" ht="12.75">
      <c r="A269" s="24" t="s">
        <v>47</v>
      </c>
      <c r="B269" s="29" t="s">
        <v>707</v>
      </c>
      <c r="C269" s="29" t="s">
        <v>708</v>
      </c>
      <c r="D269" s="24" t="s">
        <v>49</v>
      </c>
      <c r="E269" s="30" t="s">
        <v>709</v>
      </c>
      <c r="F269" s="31" t="s">
        <v>98</v>
      </c>
      <c r="G269" s="32">
        <v>6</v>
      </c>
      <c r="H269" s="33">
        <v>0</v>
      </c>
      <c r="I269" s="34">
        <f>ROUND(ROUND(H269,2)*ROUND(G269,3),2)</f>
      </c>
      <c r="O269">
        <f>(I269*21)/100</f>
      </c>
      <c r="P269" t="s">
        <v>27</v>
      </c>
    </row>
    <row r="270" spans="1:5" ht="12.75">
      <c r="A270" s="35" t="s">
        <v>52</v>
      </c>
      <c r="E270" s="36" t="s">
        <v>709</v>
      </c>
    </row>
    <row r="271" spans="1:5" ht="12.75">
      <c r="A271" s="37" t="s">
        <v>54</v>
      </c>
      <c r="E271" s="38" t="s">
        <v>49</v>
      </c>
    </row>
    <row r="272" spans="1:5" ht="12.75">
      <c r="A272" t="s">
        <v>55</v>
      </c>
      <c r="E272" s="36" t="s">
        <v>49</v>
      </c>
    </row>
    <row r="273" spans="1:16" ht="12.75">
      <c r="A273" s="24" t="s">
        <v>47</v>
      </c>
      <c r="B273" s="29" t="s">
        <v>710</v>
      </c>
      <c r="C273" s="29" t="s">
        <v>711</v>
      </c>
      <c r="D273" s="24" t="s">
        <v>49</v>
      </c>
      <c r="E273" s="30" t="s">
        <v>712</v>
      </c>
      <c r="F273" s="31" t="s">
        <v>98</v>
      </c>
      <c r="G273" s="32">
        <v>11</v>
      </c>
      <c r="H273" s="33">
        <v>0</v>
      </c>
      <c r="I273" s="34">
        <f>ROUND(ROUND(H273,2)*ROUND(G273,3),2)</f>
      </c>
      <c r="O273">
        <f>(I273*21)/100</f>
      </c>
      <c r="P273" t="s">
        <v>27</v>
      </c>
    </row>
    <row r="274" spans="1:5" ht="12.75">
      <c r="A274" s="35" t="s">
        <v>52</v>
      </c>
      <c r="E274" s="36" t="s">
        <v>712</v>
      </c>
    </row>
    <row r="275" spans="1:5" ht="12.75">
      <c r="A275" s="37" t="s">
        <v>54</v>
      </c>
      <c r="E275" s="38" t="s">
        <v>49</v>
      </c>
    </row>
    <row r="276" spans="1:5" ht="12.75">
      <c r="A276" t="s">
        <v>55</v>
      </c>
      <c r="E276" s="36" t="s">
        <v>49</v>
      </c>
    </row>
    <row r="277" spans="1:16" ht="12.75">
      <c r="A277" s="24" t="s">
        <v>47</v>
      </c>
      <c r="B277" s="29" t="s">
        <v>713</v>
      </c>
      <c r="C277" s="29" t="s">
        <v>714</v>
      </c>
      <c r="D277" s="24" t="s">
        <v>49</v>
      </c>
      <c r="E277" s="30" t="s">
        <v>715</v>
      </c>
      <c r="F277" s="31" t="s">
        <v>172</v>
      </c>
      <c r="G277" s="32">
        <v>11</v>
      </c>
      <c r="H277" s="33">
        <v>0</v>
      </c>
      <c r="I277" s="34">
        <f>ROUND(ROUND(H277,2)*ROUND(G277,3),2)</f>
      </c>
      <c r="O277">
        <f>(I277*21)/100</f>
      </c>
      <c r="P277" t="s">
        <v>27</v>
      </c>
    </row>
    <row r="278" spans="1:5" ht="12.75">
      <c r="A278" s="35" t="s">
        <v>52</v>
      </c>
      <c r="E278" s="36" t="s">
        <v>715</v>
      </c>
    </row>
    <row r="279" spans="1:5" ht="12.75">
      <c r="A279" s="37" t="s">
        <v>54</v>
      </c>
      <c r="E279" s="38" t="s">
        <v>49</v>
      </c>
    </row>
    <row r="280" spans="1:5" ht="12.75">
      <c r="A280" t="s">
        <v>55</v>
      </c>
      <c r="E280" s="36" t="s">
        <v>49</v>
      </c>
    </row>
    <row r="281" spans="1:16" ht="25.5">
      <c r="A281" s="24" t="s">
        <v>47</v>
      </c>
      <c r="B281" s="29" t="s">
        <v>716</v>
      </c>
      <c r="C281" s="29" t="s">
        <v>717</v>
      </c>
      <c r="D281" s="24" t="s">
        <v>49</v>
      </c>
      <c r="E281" s="30" t="s">
        <v>718</v>
      </c>
      <c r="F281" s="31" t="s">
        <v>98</v>
      </c>
      <c r="G281" s="32">
        <v>1</v>
      </c>
      <c r="H281" s="33">
        <v>0</v>
      </c>
      <c r="I281" s="34">
        <f>ROUND(ROUND(H281,2)*ROUND(G281,3),2)</f>
      </c>
      <c r="O281">
        <f>(I281*21)/100</f>
      </c>
      <c r="P281" t="s">
        <v>27</v>
      </c>
    </row>
    <row r="282" spans="1:5" ht="25.5">
      <c r="A282" s="35" t="s">
        <v>52</v>
      </c>
      <c r="E282" s="36" t="s">
        <v>718</v>
      </c>
    </row>
    <row r="283" spans="1:5" ht="12.75">
      <c r="A283" s="37" t="s">
        <v>54</v>
      </c>
      <c r="E283" s="38" t="s">
        <v>49</v>
      </c>
    </row>
    <row r="284" spans="1:5" ht="12.75">
      <c r="A284" t="s">
        <v>55</v>
      </c>
      <c r="E284" s="36" t="s">
        <v>49</v>
      </c>
    </row>
    <row r="285" spans="1:16" ht="25.5">
      <c r="A285" s="24" t="s">
        <v>47</v>
      </c>
      <c r="B285" s="29" t="s">
        <v>719</v>
      </c>
      <c r="C285" s="29" t="s">
        <v>720</v>
      </c>
      <c r="D285" s="24" t="s">
        <v>49</v>
      </c>
      <c r="E285" s="30" t="s">
        <v>721</v>
      </c>
      <c r="F285" s="31" t="s">
        <v>98</v>
      </c>
      <c r="G285" s="32">
        <v>10</v>
      </c>
      <c r="H285" s="33">
        <v>0</v>
      </c>
      <c r="I285" s="34">
        <f>ROUND(ROUND(H285,2)*ROUND(G285,3),2)</f>
      </c>
      <c r="O285">
        <f>(I285*21)/100</f>
      </c>
      <c r="P285" t="s">
        <v>27</v>
      </c>
    </row>
    <row r="286" spans="1:5" ht="25.5">
      <c r="A286" s="35" t="s">
        <v>52</v>
      </c>
      <c r="E286" s="36" t="s">
        <v>721</v>
      </c>
    </row>
    <row r="287" spans="1:5" ht="12.75">
      <c r="A287" s="37" t="s">
        <v>54</v>
      </c>
      <c r="E287" s="38" t="s">
        <v>49</v>
      </c>
    </row>
    <row r="288" spans="1:5" ht="12.75">
      <c r="A288" t="s">
        <v>55</v>
      </c>
      <c r="E288" s="36" t="s">
        <v>49</v>
      </c>
    </row>
    <row r="289" spans="1:16" ht="25.5">
      <c r="A289" s="24" t="s">
        <v>47</v>
      </c>
      <c r="B289" s="29" t="s">
        <v>722</v>
      </c>
      <c r="C289" s="29" t="s">
        <v>723</v>
      </c>
      <c r="D289" s="24" t="s">
        <v>49</v>
      </c>
      <c r="E289" s="30" t="s">
        <v>724</v>
      </c>
      <c r="F289" s="31" t="s">
        <v>98</v>
      </c>
      <c r="G289" s="32">
        <v>6</v>
      </c>
      <c r="H289" s="33">
        <v>0</v>
      </c>
      <c r="I289" s="34">
        <f>ROUND(ROUND(H289,2)*ROUND(G289,3),2)</f>
      </c>
      <c r="O289">
        <f>(I289*21)/100</f>
      </c>
      <c r="P289" t="s">
        <v>27</v>
      </c>
    </row>
    <row r="290" spans="1:5" ht="25.5">
      <c r="A290" s="35" t="s">
        <v>52</v>
      </c>
      <c r="E290" s="36" t="s">
        <v>724</v>
      </c>
    </row>
    <row r="291" spans="1:5" ht="12.75">
      <c r="A291" s="37" t="s">
        <v>54</v>
      </c>
      <c r="E291" s="38" t="s">
        <v>49</v>
      </c>
    </row>
    <row r="292" spans="1:5" ht="12.75">
      <c r="A292" t="s">
        <v>55</v>
      </c>
      <c r="E292" s="36" t="s">
        <v>49</v>
      </c>
    </row>
    <row r="293" spans="1:16" ht="25.5">
      <c r="A293" s="24" t="s">
        <v>47</v>
      </c>
      <c r="B293" s="29" t="s">
        <v>725</v>
      </c>
      <c r="C293" s="29" t="s">
        <v>726</v>
      </c>
      <c r="D293" s="24" t="s">
        <v>49</v>
      </c>
      <c r="E293" s="30" t="s">
        <v>727</v>
      </c>
      <c r="F293" s="31" t="s">
        <v>98</v>
      </c>
      <c r="G293" s="32">
        <v>3</v>
      </c>
      <c r="H293" s="33">
        <v>0</v>
      </c>
      <c r="I293" s="34">
        <f>ROUND(ROUND(H293,2)*ROUND(G293,3),2)</f>
      </c>
      <c r="O293">
        <f>(I293*21)/100</f>
      </c>
      <c r="P293" t="s">
        <v>27</v>
      </c>
    </row>
    <row r="294" spans="1:5" ht="25.5">
      <c r="A294" s="35" t="s">
        <v>52</v>
      </c>
      <c r="E294" s="36" t="s">
        <v>727</v>
      </c>
    </row>
    <row r="295" spans="1:5" ht="12.75">
      <c r="A295" s="37" t="s">
        <v>54</v>
      </c>
      <c r="E295" s="38" t="s">
        <v>49</v>
      </c>
    </row>
    <row r="296" spans="1:5" ht="12.75">
      <c r="A296" t="s">
        <v>55</v>
      </c>
      <c r="E296" s="36" t="s">
        <v>49</v>
      </c>
    </row>
    <row r="297" spans="1:16" ht="12.75">
      <c r="A297" s="24" t="s">
        <v>47</v>
      </c>
      <c r="B297" s="29" t="s">
        <v>728</v>
      </c>
      <c r="C297" s="29" t="s">
        <v>729</v>
      </c>
      <c r="D297" s="24" t="s">
        <v>49</v>
      </c>
      <c r="E297" s="30" t="s">
        <v>730</v>
      </c>
      <c r="F297" s="31" t="s">
        <v>98</v>
      </c>
      <c r="G297" s="32">
        <v>2</v>
      </c>
      <c r="H297" s="33">
        <v>0</v>
      </c>
      <c r="I297" s="34">
        <f>ROUND(ROUND(H297,2)*ROUND(G297,3),2)</f>
      </c>
      <c r="O297">
        <f>(I297*21)/100</f>
      </c>
      <c r="P297" t="s">
        <v>27</v>
      </c>
    </row>
    <row r="298" spans="1:5" ht="12.75">
      <c r="A298" s="35" t="s">
        <v>52</v>
      </c>
      <c r="E298" s="36" t="s">
        <v>730</v>
      </c>
    </row>
    <row r="299" spans="1:5" ht="12.75">
      <c r="A299" s="37" t="s">
        <v>54</v>
      </c>
      <c r="E299" s="38" t="s">
        <v>49</v>
      </c>
    </row>
    <row r="300" spans="1:5" ht="12.75">
      <c r="A300" t="s">
        <v>55</v>
      </c>
      <c r="E300" s="36" t="s">
        <v>49</v>
      </c>
    </row>
    <row r="301" spans="1:16" ht="12.75">
      <c r="A301" s="24" t="s">
        <v>47</v>
      </c>
      <c r="B301" s="29" t="s">
        <v>731</v>
      </c>
      <c r="C301" s="29" t="s">
        <v>732</v>
      </c>
      <c r="D301" s="24" t="s">
        <v>49</v>
      </c>
      <c r="E301" s="30" t="s">
        <v>733</v>
      </c>
      <c r="F301" s="31" t="s">
        <v>98</v>
      </c>
      <c r="G301" s="32">
        <v>1</v>
      </c>
      <c r="H301" s="33">
        <v>0</v>
      </c>
      <c r="I301" s="34">
        <f>ROUND(ROUND(H301,2)*ROUND(G301,3),2)</f>
      </c>
      <c r="O301">
        <f>(I301*21)/100</f>
      </c>
      <c r="P301" t="s">
        <v>27</v>
      </c>
    </row>
    <row r="302" spans="1:5" ht="12.75">
      <c r="A302" s="35" t="s">
        <v>52</v>
      </c>
      <c r="E302" s="36" t="s">
        <v>733</v>
      </c>
    </row>
    <row r="303" spans="1:5" ht="12.75">
      <c r="A303" s="37" t="s">
        <v>54</v>
      </c>
      <c r="E303" s="38" t="s">
        <v>49</v>
      </c>
    </row>
    <row r="304" spans="1:5" ht="12.75">
      <c r="A304" t="s">
        <v>55</v>
      </c>
      <c r="E304" s="36" t="s">
        <v>49</v>
      </c>
    </row>
    <row r="305" spans="1:16" ht="12.75">
      <c r="A305" s="24" t="s">
        <v>47</v>
      </c>
      <c r="B305" s="29" t="s">
        <v>734</v>
      </c>
      <c r="C305" s="29" t="s">
        <v>735</v>
      </c>
      <c r="D305" s="24" t="s">
        <v>49</v>
      </c>
      <c r="E305" s="30" t="s">
        <v>736</v>
      </c>
      <c r="F305" s="31" t="s">
        <v>98</v>
      </c>
      <c r="G305" s="32">
        <v>3</v>
      </c>
      <c r="H305" s="33">
        <v>0</v>
      </c>
      <c r="I305" s="34">
        <f>ROUND(ROUND(H305,2)*ROUND(G305,3),2)</f>
      </c>
      <c r="O305">
        <f>(I305*21)/100</f>
      </c>
      <c r="P305" t="s">
        <v>27</v>
      </c>
    </row>
    <row r="306" spans="1:5" ht="12.75">
      <c r="A306" s="35" t="s">
        <v>52</v>
      </c>
      <c r="E306" s="36" t="s">
        <v>736</v>
      </c>
    </row>
    <row r="307" spans="1:5" ht="12.75">
      <c r="A307" s="37" t="s">
        <v>54</v>
      </c>
      <c r="E307" s="38" t="s">
        <v>49</v>
      </c>
    </row>
    <row r="308" spans="1:5" ht="12.75">
      <c r="A308" t="s">
        <v>55</v>
      </c>
      <c r="E308" s="36" t="s">
        <v>49</v>
      </c>
    </row>
    <row r="309" spans="1:16" ht="12.75">
      <c r="A309" s="24" t="s">
        <v>47</v>
      </c>
      <c r="B309" s="29" t="s">
        <v>737</v>
      </c>
      <c r="C309" s="29" t="s">
        <v>738</v>
      </c>
      <c r="D309" s="24" t="s">
        <v>49</v>
      </c>
      <c r="E309" s="30" t="s">
        <v>739</v>
      </c>
      <c r="F309" s="31" t="s">
        <v>98</v>
      </c>
      <c r="G309" s="32">
        <v>1</v>
      </c>
      <c r="H309" s="33">
        <v>0</v>
      </c>
      <c r="I309" s="34">
        <f>ROUND(ROUND(H309,2)*ROUND(G309,3),2)</f>
      </c>
      <c r="O309">
        <f>(I309*21)/100</f>
      </c>
      <c r="P309" t="s">
        <v>27</v>
      </c>
    </row>
    <row r="310" spans="1:5" ht="12.75">
      <c r="A310" s="35" t="s">
        <v>52</v>
      </c>
      <c r="E310" s="36" t="s">
        <v>739</v>
      </c>
    </row>
    <row r="311" spans="1:5" ht="12.75">
      <c r="A311" s="37" t="s">
        <v>54</v>
      </c>
      <c r="E311" s="38" t="s">
        <v>49</v>
      </c>
    </row>
    <row r="312" spans="1:5" ht="12.75">
      <c r="A312" t="s">
        <v>55</v>
      </c>
      <c r="E312" s="36" t="s">
        <v>49</v>
      </c>
    </row>
    <row r="313" spans="1:16" ht="12.75">
      <c r="A313" s="24" t="s">
        <v>47</v>
      </c>
      <c r="B313" s="29" t="s">
        <v>740</v>
      </c>
      <c r="C313" s="29" t="s">
        <v>741</v>
      </c>
      <c r="D313" s="24" t="s">
        <v>49</v>
      </c>
      <c r="E313" s="30" t="s">
        <v>742</v>
      </c>
      <c r="F313" s="31" t="s">
        <v>98</v>
      </c>
      <c r="G313" s="32">
        <v>6</v>
      </c>
      <c r="H313" s="33">
        <v>0</v>
      </c>
      <c r="I313" s="34">
        <f>ROUND(ROUND(H313,2)*ROUND(G313,3),2)</f>
      </c>
      <c r="O313">
        <f>(I313*21)/100</f>
      </c>
      <c r="P313" t="s">
        <v>27</v>
      </c>
    </row>
    <row r="314" spans="1:5" ht="12.75">
      <c r="A314" s="35" t="s">
        <v>52</v>
      </c>
      <c r="E314" s="36" t="s">
        <v>742</v>
      </c>
    </row>
    <row r="315" spans="1:5" ht="12.75">
      <c r="A315" s="37" t="s">
        <v>54</v>
      </c>
      <c r="E315" s="38" t="s">
        <v>49</v>
      </c>
    </row>
    <row r="316" spans="1:5" ht="12.75">
      <c r="A316" t="s">
        <v>55</v>
      </c>
      <c r="E316" s="36" t="s">
        <v>49</v>
      </c>
    </row>
    <row r="317" spans="1:16" ht="12.75">
      <c r="A317" s="24" t="s">
        <v>47</v>
      </c>
      <c r="B317" s="29" t="s">
        <v>743</v>
      </c>
      <c r="C317" s="29" t="s">
        <v>744</v>
      </c>
      <c r="D317" s="24" t="s">
        <v>49</v>
      </c>
      <c r="E317" s="30" t="s">
        <v>745</v>
      </c>
      <c r="F317" s="31" t="s">
        <v>98</v>
      </c>
      <c r="G317" s="32">
        <v>1</v>
      </c>
      <c r="H317" s="33">
        <v>0</v>
      </c>
      <c r="I317" s="34">
        <f>ROUND(ROUND(H317,2)*ROUND(G317,3),2)</f>
      </c>
      <c r="O317">
        <f>(I317*21)/100</f>
      </c>
      <c r="P317" t="s">
        <v>27</v>
      </c>
    </row>
    <row r="318" spans="1:5" ht="12.75">
      <c r="A318" s="35" t="s">
        <v>52</v>
      </c>
      <c r="E318" s="36" t="s">
        <v>745</v>
      </c>
    </row>
    <row r="319" spans="1:5" ht="12.75">
      <c r="A319" s="37" t="s">
        <v>54</v>
      </c>
      <c r="E319" s="38" t="s">
        <v>49</v>
      </c>
    </row>
    <row r="320" spans="1:5" ht="12.75">
      <c r="A320" t="s">
        <v>55</v>
      </c>
      <c r="E320" s="36" t="s">
        <v>49</v>
      </c>
    </row>
    <row r="321" spans="1:16" ht="12.75">
      <c r="A321" s="24" t="s">
        <v>47</v>
      </c>
      <c r="B321" s="29" t="s">
        <v>746</v>
      </c>
      <c r="C321" s="29" t="s">
        <v>747</v>
      </c>
      <c r="D321" s="24" t="s">
        <v>49</v>
      </c>
      <c r="E321" s="30" t="s">
        <v>748</v>
      </c>
      <c r="F321" s="31" t="s">
        <v>98</v>
      </c>
      <c r="G321" s="32">
        <v>22</v>
      </c>
      <c r="H321" s="33">
        <v>0</v>
      </c>
      <c r="I321" s="34">
        <f>ROUND(ROUND(H321,2)*ROUND(G321,3),2)</f>
      </c>
      <c r="O321">
        <f>(I321*21)/100</f>
      </c>
      <c r="P321" t="s">
        <v>27</v>
      </c>
    </row>
    <row r="322" spans="1:5" ht="25.5">
      <c r="A322" s="35" t="s">
        <v>52</v>
      </c>
      <c r="E322" s="36" t="s">
        <v>749</v>
      </c>
    </row>
    <row r="323" spans="1:5" ht="38.25">
      <c r="A323" s="37" t="s">
        <v>54</v>
      </c>
      <c r="E323" s="38" t="s">
        <v>750</v>
      </c>
    </row>
    <row r="324" spans="1:5" ht="63.75">
      <c r="A324" t="s">
        <v>55</v>
      </c>
      <c r="E324" s="36" t="s">
        <v>751</v>
      </c>
    </row>
    <row r="325" spans="1:16" ht="12.75">
      <c r="A325" s="24" t="s">
        <v>47</v>
      </c>
      <c r="B325" s="29" t="s">
        <v>752</v>
      </c>
      <c r="C325" s="29" t="s">
        <v>753</v>
      </c>
      <c r="D325" s="24" t="s">
        <v>49</v>
      </c>
      <c r="E325" s="30" t="s">
        <v>754</v>
      </c>
      <c r="F325" s="31" t="s">
        <v>98</v>
      </c>
      <c r="G325" s="32">
        <v>13</v>
      </c>
      <c r="H325" s="33">
        <v>0</v>
      </c>
      <c r="I325" s="34">
        <f>ROUND(ROUND(H325,2)*ROUND(G325,3),2)</f>
      </c>
      <c r="O325">
        <f>(I325*21)/100</f>
      </c>
      <c r="P325" t="s">
        <v>27</v>
      </c>
    </row>
    <row r="326" spans="1:5" ht="25.5">
      <c r="A326" s="35" t="s">
        <v>52</v>
      </c>
      <c r="E326" s="36" t="s">
        <v>755</v>
      </c>
    </row>
    <row r="327" spans="1:5" ht="51">
      <c r="A327" s="37" t="s">
        <v>54</v>
      </c>
      <c r="E327" s="38" t="s">
        <v>756</v>
      </c>
    </row>
    <row r="328" spans="1:5" ht="63.75">
      <c r="A328" t="s">
        <v>55</v>
      </c>
      <c r="E328" s="36" t="s">
        <v>751</v>
      </c>
    </row>
    <row r="329" spans="1:16" ht="12.75">
      <c r="A329" s="24" t="s">
        <v>47</v>
      </c>
      <c r="B329" s="29" t="s">
        <v>757</v>
      </c>
      <c r="C329" s="29" t="s">
        <v>758</v>
      </c>
      <c r="D329" s="24" t="s">
        <v>49</v>
      </c>
      <c r="E329" s="30" t="s">
        <v>759</v>
      </c>
      <c r="F329" s="31" t="s">
        <v>98</v>
      </c>
      <c r="G329" s="32">
        <v>1</v>
      </c>
      <c r="H329" s="33">
        <v>0</v>
      </c>
      <c r="I329" s="34">
        <f>ROUND(ROUND(H329,2)*ROUND(G329,3),2)</f>
      </c>
      <c r="O329">
        <f>(I329*21)/100</f>
      </c>
      <c r="P329" t="s">
        <v>27</v>
      </c>
    </row>
    <row r="330" spans="1:5" ht="25.5">
      <c r="A330" s="35" t="s">
        <v>52</v>
      </c>
      <c r="E330" s="36" t="s">
        <v>760</v>
      </c>
    </row>
    <row r="331" spans="1:5" ht="25.5">
      <c r="A331" s="37" t="s">
        <v>54</v>
      </c>
      <c r="E331" s="38" t="s">
        <v>761</v>
      </c>
    </row>
    <row r="332" spans="1:5" ht="63.75">
      <c r="A332" t="s">
        <v>55</v>
      </c>
      <c r="E332" s="36" t="s">
        <v>751</v>
      </c>
    </row>
    <row r="333" spans="1:16" ht="12.75">
      <c r="A333" s="24" t="s">
        <v>47</v>
      </c>
      <c r="B333" s="29" t="s">
        <v>762</v>
      </c>
      <c r="C333" s="29" t="s">
        <v>763</v>
      </c>
      <c r="D333" s="24" t="s">
        <v>49</v>
      </c>
      <c r="E333" s="30" t="s">
        <v>764</v>
      </c>
      <c r="F333" s="31" t="s">
        <v>98</v>
      </c>
      <c r="G333" s="32">
        <v>52</v>
      </c>
      <c r="H333" s="33">
        <v>0</v>
      </c>
      <c r="I333" s="34">
        <f>ROUND(ROUND(H333,2)*ROUND(G333,3),2)</f>
      </c>
      <c r="O333">
        <f>(I333*21)/100</f>
      </c>
      <c r="P333" t="s">
        <v>27</v>
      </c>
    </row>
    <row r="334" spans="1:5" ht="25.5">
      <c r="A334" s="35" t="s">
        <v>52</v>
      </c>
      <c r="E334" s="36" t="s">
        <v>765</v>
      </c>
    </row>
    <row r="335" spans="1:5" ht="102">
      <c r="A335" s="37" t="s">
        <v>54</v>
      </c>
      <c r="E335" s="38" t="s">
        <v>766</v>
      </c>
    </row>
    <row r="336" spans="1:5" ht="63.75">
      <c r="A336" t="s">
        <v>55</v>
      </c>
      <c r="E336" s="36" t="s">
        <v>751</v>
      </c>
    </row>
    <row r="337" spans="1:16" ht="12.75">
      <c r="A337" s="24" t="s">
        <v>47</v>
      </c>
      <c r="B337" s="29" t="s">
        <v>767</v>
      </c>
      <c r="C337" s="29" t="s">
        <v>768</v>
      </c>
      <c r="D337" s="24" t="s">
        <v>49</v>
      </c>
      <c r="E337" s="30" t="s">
        <v>769</v>
      </c>
      <c r="F337" s="31" t="s">
        <v>98</v>
      </c>
      <c r="G337" s="32">
        <v>19</v>
      </c>
      <c r="H337" s="33">
        <v>0</v>
      </c>
      <c r="I337" s="34">
        <f>ROUND(ROUND(H337,2)*ROUND(G337,3),2)</f>
      </c>
      <c r="O337">
        <f>(I337*21)/100</f>
      </c>
      <c r="P337" t="s">
        <v>27</v>
      </c>
    </row>
    <row r="338" spans="1:5" ht="25.5">
      <c r="A338" s="35" t="s">
        <v>52</v>
      </c>
      <c r="E338" s="36" t="s">
        <v>770</v>
      </c>
    </row>
    <row r="339" spans="1:5" ht="51">
      <c r="A339" s="37" t="s">
        <v>54</v>
      </c>
      <c r="E339" s="38" t="s">
        <v>771</v>
      </c>
    </row>
    <row r="340" spans="1:5" ht="63.75">
      <c r="A340" t="s">
        <v>55</v>
      </c>
      <c r="E340" s="36" t="s">
        <v>751</v>
      </c>
    </row>
    <row r="341" spans="1:16" ht="25.5">
      <c r="A341" s="24" t="s">
        <v>47</v>
      </c>
      <c r="B341" s="29" t="s">
        <v>772</v>
      </c>
      <c r="C341" s="29" t="s">
        <v>773</v>
      </c>
      <c r="D341" s="24" t="s">
        <v>49</v>
      </c>
      <c r="E341" s="30" t="s">
        <v>774</v>
      </c>
      <c r="F341" s="31" t="s">
        <v>172</v>
      </c>
      <c r="G341" s="32">
        <v>37.55</v>
      </c>
      <c r="H341" s="33">
        <v>0</v>
      </c>
      <c r="I341" s="34">
        <f>ROUND(ROUND(H341,2)*ROUND(G341,3),2)</f>
      </c>
      <c r="O341">
        <f>(I341*21)/100</f>
      </c>
      <c r="P341" t="s">
        <v>27</v>
      </c>
    </row>
    <row r="342" spans="1:5" ht="25.5">
      <c r="A342" s="35" t="s">
        <v>52</v>
      </c>
      <c r="E342" s="36" t="s">
        <v>775</v>
      </c>
    </row>
    <row r="343" spans="1:5" ht="25.5">
      <c r="A343" s="37" t="s">
        <v>54</v>
      </c>
      <c r="E343" s="38" t="s">
        <v>776</v>
      </c>
    </row>
    <row r="344" spans="1:5" ht="63.75">
      <c r="A344" t="s">
        <v>55</v>
      </c>
      <c r="E344" s="36" t="s">
        <v>777</v>
      </c>
    </row>
    <row r="345" spans="1:16" ht="25.5">
      <c r="A345" s="24" t="s">
        <v>47</v>
      </c>
      <c r="B345" s="29" t="s">
        <v>778</v>
      </c>
      <c r="C345" s="29" t="s">
        <v>779</v>
      </c>
      <c r="D345" s="24" t="s">
        <v>49</v>
      </c>
      <c r="E345" s="30" t="s">
        <v>780</v>
      </c>
      <c r="F345" s="31" t="s">
        <v>172</v>
      </c>
      <c r="G345" s="32">
        <v>748.75</v>
      </c>
      <c r="H345" s="33">
        <v>0</v>
      </c>
      <c r="I345" s="34">
        <f>ROUND(ROUND(H345,2)*ROUND(G345,3),2)</f>
      </c>
      <c r="O345">
        <f>(I345*21)/100</f>
      </c>
      <c r="P345" t="s">
        <v>27</v>
      </c>
    </row>
    <row r="346" spans="1:5" ht="25.5">
      <c r="A346" s="35" t="s">
        <v>52</v>
      </c>
      <c r="E346" s="36" t="s">
        <v>781</v>
      </c>
    </row>
    <row r="347" spans="1:5" ht="25.5">
      <c r="A347" s="37" t="s">
        <v>54</v>
      </c>
      <c r="E347" s="38" t="s">
        <v>782</v>
      </c>
    </row>
    <row r="348" spans="1:5" ht="63.75">
      <c r="A348" t="s">
        <v>55</v>
      </c>
      <c r="E348" s="36" t="s">
        <v>777</v>
      </c>
    </row>
    <row r="349" spans="1:16" ht="12.75">
      <c r="A349" s="24" t="s">
        <v>47</v>
      </c>
      <c r="B349" s="29" t="s">
        <v>783</v>
      </c>
      <c r="C349" s="29" t="s">
        <v>784</v>
      </c>
      <c r="D349" s="24" t="s">
        <v>49</v>
      </c>
      <c r="E349" s="30" t="s">
        <v>785</v>
      </c>
      <c r="F349" s="31" t="s">
        <v>98</v>
      </c>
      <c r="G349" s="32">
        <v>11</v>
      </c>
      <c r="H349" s="33">
        <v>0</v>
      </c>
      <c r="I349" s="34">
        <f>ROUND(ROUND(H349,2)*ROUND(G349,3),2)</f>
      </c>
      <c r="O349">
        <f>(I349*21)/100</f>
      </c>
      <c r="P349" t="s">
        <v>27</v>
      </c>
    </row>
    <row r="350" spans="1:5" ht="25.5">
      <c r="A350" s="35" t="s">
        <v>52</v>
      </c>
      <c r="E350" s="36" t="s">
        <v>786</v>
      </c>
    </row>
    <row r="351" spans="1:5" ht="12.75">
      <c r="A351" s="37" t="s">
        <v>54</v>
      </c>
      <c r="E351" s="38" t="s">
        <v>49</v>
      </c>
    </row>
    <row r="352" spans="1:5" ht="267.75">
      <c r="A352" t="s">
        <v>55</v>
      </c>
      <c r="E352" s="36" t="s">
        <v>787</v>
      </c>
    </row>
    <row r="353" spans="1:16" ht="12.75">
      <c r="A353" s="24" t="s">
        <v>47</v>
      </c>
      <c r="B353" s="29" t="s">
        <v>788</v>
      </c>
      <c r="C353" s="29" t="s">
        <v>789</v>
      </c>
      <c r="D353" s="24" t="s">
        <v>49</v>
      </c>
      <c r="E353" s="30" t="s">
        <v>790</v>
      </c>
      <c r="F353" s="31" t="s">
        <v>98</v>
      </c>
      <c r="G353" s="32">
        <v>11</v>
      </c>
      <c r="H353" s="33">
        <v>0</v>
      </c>
      <c r="I353" s="34">
        <f>ROUND(ROUND(H353,2)*ROUND(G353,3),2)</f>
      </c>
      <c r="O353">
        <f>(I353*21)/100</f>
      </c>
      <c r="P353" t="s">
        <v>27</v>
      </c>
    </row>
    <row r="354" spans="1:5" ht="25.5">
      <c r="A354" s="35" t="s">
        <v>52</v>
      </c>
      <c r="E354" s="36" t="s">
        <v>791</v>
      </c>
    </row>
    <row r="355" spans="1:5" ht="25.5">
      <c r="A355" s="37" t="s">
        <v>54</v>
      </c>
      <c r="E355" s="38" t="s">
        <v>792</v>
      </c>
    </row>
    <row r="356" spans="1:5" ht="267.75">
      <c r="A356" t="s">
        <v>55</v>
      </c>
      <c r="E356" s="36" t="s">
        <v>787</v>
      </c>
    </row>
    <row r="357" spans="1:16" ht="12.75">
      <c r="A357" s="24" t="s">
        <v>47</v>
      </c>
      <c r="B357" s="29" t="s">
        <v>793</v>
      </c>
      <c r="C357" s="29" t="s">
        <v>794</v>
      </c>
      <c r="D357" s="24" t="s">
        <v>49</v>
      </c>
      <c r="E357" s="30" t="s">
        <v>795</v>
      </c>
      <c r="F357" s="31" t="s">
        <v>98</v>
      </c>
      <c r="G357" s="32">
        <v>7</v>
      </c>
      <c r="H357" s="33">
        <v>0</v>
      </c>
      <c r="I357" s="34">
        <f>ROUND(ROUND(H357,2)*ROUND(G357,3),2)</f>
      </c>
      <c r="O357">
        <f>(I357*21)/100</f>
      </c>
      <c r="P357" t="s">
        <v>27</v>
      </c>
    </row>
    <row r="358" spans="1:5" ht="38.25">
      <c r="A358" s="35" t="s">
        <v>52</v>
      </c>
      <c r="E358" s="36" t="s">
        <v>796</v>
      </c>
    </row>
    <row r="359" spans="1:5" ht="12.75">
      <c r="A359" s="37" t="s">
        <v>54</v>
      </c>
      <c r="E359" s="38" t="s">
        <v>49</v>
      </c>
    </row>
    <row r="360" spans="1:5" ht="267.75">
      <c r="A360" t="s">
        <v>55</v>
      </c>
      <c r="E360" s="36" t="s">
        <v>787</v>
      </c>
    </row>
    <row r="361" spans="1:16" ht="12.75">
      <c r="A361" s="24" t="s">
        <v>47</v>
      </c>
      <c r="B361" s="29" t="s">
        <v>797</v>
      </c>
      <c r="C361" s="29" t="s">
        <v>798</v>
      </c>
      <c r="D361" s="24" t="s">
        <v>49</v>
      </c>
      <c r="E361" s="30" t="s">
        <v>799</v>
      </c>
      <c r="F361" s="31" t="s">
        <v>98</v>
      </c>
      <c r="G361" s="32">
        <v>19</v>
      </c>
      <c r="H361" s="33">
        <v>0</v>
      </c>
      <c r="I361" s="34">
        <f>ROUND(ROUND(H361,2)*ROUND(G361,3),2)</f>
      </c>
      <c r="O361">
        <f>(I361*21)/100</f>
      </c>
      <c r="P361" t="s">
        <v>27</v>
      </c>
    </row>
    <row r="362" spans="1:5" ht="38.25">
      <c r="A362" s="35" t="s">
        <v>52</v>
      </c>
      <c r="E362" s="36" t="s">
        <v>800</v>
      </c>
    </row>
    <row r="363" spans="1:5" ht="12.75">
      <c r="A363" s="37" t="s">
        <v>54</v>
      </c>
      <c r="E363" s="38" t="s">
        <v>49</v>
      </c>
    </row>
    <row r="364" spans="1:5" ht="267.75">
      <c r="A364" t="s">
        <v>55</v>
      </c>
      <c r="E364" s="36" t="s">
        <v>787</v>
      </c>
    </row>
    <row r="365" spans="1:16" ht="12.75">
      <c r="A365" s="24" t="s">
        <v>47</v>
      </c>
      <c r="B365" s="29" t="s">
        <v>801</v>
      </c>
      <c r="C365" s="29" t="s">
        <v>802</v>
      </c>
      <c r="D365" s="24" t="s">
        <v>49</v>
      </c>
      <c r="E365" s="30" t="s">
        <v>803</v>
      </c>
      <c r="F365" s="31" t="s">
        <v>172</v>
      </c>
      <c r="G365" s="32">
        <v>37.55</v>
      </c>
      <c r="H365" s="33">
        <v>0</v>
      </c>
      <c r="I365" s="34">
        <f>ROUND(ROUND(H365,2)*ROUND(G365,3),2)</f>
      </c>
      <c r="O365">
        <f>(I365*21)/100</f>
      </c>
      <c r="P365" t="s">
        <v>27</v>
      </c>
    </row>
    <row r="366" spans="1:5" ht="12.75">
      <c r="A366" s="35" t="s">
        <v>52</v>
      </c>
      <c r="E366" s="36" t="s">
        <v>803</v>
      </c>
    </row>
    <row r="367" spans="1:5" ht="25.5">
      <c r="A367" s="37" t="s">
        <v>54</v>
      </c>
      <c r="E367" s="38" t="s">
        <v>804</v>
      </c>
    </row>
    <row r="368" spans="1:5" ht="25.5">
      <c r="A368" t="s">
        <v>55</v>
      </c>
      <c r="E368" s="36" t="s">
        <v>805</v>
      </c>
    </row>
    <row r="369" spans="1:16" ht="12.75">
      <c r="A369" s="24" t="s">
        <v>47</v>
      </c>
      <c r="B369" s="29" t="s">
        <v>806</v>
      </c>
      <c r="C369" s="29" t="s">
        <v>807</v>
      </c>
      <c r="D369" s="24" t="s">
        <v>49</v>
      </c>
      <c r="E369" s="30" t="s">
        <v>808</v>
      </c>
      <c r="F369" s="31" t="s">
        <v>172</v>
      </c>
      <c r="G369" s="32">
        <v>786.3</v>
      </c>
      <c r="H369" s="33">
        <v>0</v>
      </c>
      <c r="I369" s="34">
        <f>ROUND(ROUND(H369,2)*ROUND(G369,3),2)</f>
      </c>
      <c r="O369">
        <f>(I369*21)/100</f>
      </c>
      <c r="P369" t="s">
        <v>27</v>
      </c>
    </row>
    <row r="370" spans="1:5" ht="12.75">
      <c r="A370" s="35" t="s">
        <v>52</v>
      </c>
      <c r="E370" s="36" t="s">
        <v>809</v>
      </c>
    </row>
    <row r="371" spans="1:5" ht="38.25">
      <c r="A371" s="37" t="s">
        <v>54</v>
      </c>
      <c r="E371" s="38" t="s">
        <v>637</v>
      </c>
    </row>
    <row r="372" spans="1:5" ht="89.25">
      <c r="A372" t="s">
        <v>55</v>
      </c>
      <c r="E372" s="36" t="s">
        <v>810</v>
      </c>
    </row>
    <row r="373" spans="1:16" ht="12.75">
      <c r="A373" s="24" t="s">
        <v>47</v>
      </c>
      <c r="B373" s="29" t="s">
        <v>811</v>
      </c>
      <c r="C373" s="29" t="s">
        <v>812</v>
      </c>
      <c r="D373" s="24" t="s">
        <v>49</v>
      </c>
      <c r="E373" s="30" t="s">
        <v>813</v>
      </c>
      <c r="F373" s="31" t="s">
        <v>172</v>
      </c>
      <c r="G373" s="32">
        <v>748.75</v>
      </c>
      <c r="H373" s="33">
        <v>0</v>
      </c>
      <c r="I373" s="34">
        <f>ROUND(ROUND(H373,2)*ROUND(G373,3),2)</f>
      </c>
      <c r="O373">
        <f>(I373*21)/100</f>
      </c>
      <c r="P373" t="s">
        <v>27</v>
      </c>
    </row>
    <row r="374" spans="1:5" ht="12.75">
      <c r="A374" s="35" t="s">
        <v>52</v>
      </c>
      <c r="E374" s="36" t="s">
        <v>813</v>
      </c>
    </row>
    <row r="375" spans="1:5" ht="25.5">
      <c r="A375" s="37" t="s">
        <v>54</v>
      </c>
      <c r="E375" s="38" t="s">
        <v>814</v>
      </c>
    </row>
    <row r="376" spans="1:5" ht="25.5">
      <c r="A376" t="s">
        <v>55</v>
      </c>
      <c r="E376" s="36" t="s">
        <v>805</v>
      </c>
    </row>
    <row r="377" spans="1:16" ht="12.75">
      <c r="A377" s="24" t="s">
        <v>47</v>
      </c>
      <c r="B377" s="29" t="s">
        <v>815</v>
      </c>
      <c r="C377" s="29" t="s">
        <v>816</v>
      </c>
      <c r="D377" s="24" t="s">
        <v>49</v>
      </c>
      <c r="E377" s="30" t="s">
        <v>817</v>
      </c>
      <c r="F377" s="31" t="s">
        <v>98</v>
      </c>
      <c r="G377" s="32">
        <v>12</v>
      </c>
      <c r="H377" s="33">
        <v>0</v>
      </c>
      <c r="I377" s="34">
        <f>ROUND(ROUND(H377,2)*ROUND(G377,3),2)</f>
      </c>
      <c r="O377">
        <f>(I377*21)/100</f>
      </c>
      <c r="P377" t="s">
        <v>27</v>
      </c>
    </row>
    <row r="378" spans="1:5" ht="25.5">
      <c r="A378" s="35" t="s">
        <v>52</v>
      </c>
      <c r="E378" s="36" t="s">
        <v>818</v>
      </c>
    </row>
    <row r="379" spans="1:5" ht="12.75">
      <c r="A379" s="37" t="s">
        <v>54</v>
      </c>
      <c r="E379" s="38" t="s">
        <v>49</v>
      </c>
    </row>
    <row r="380" spans="1:5" ht="89.25">
      <c r="A380" t="s">
        <v>55</v>
      </c>
      <c r="E380" s="36" t="s">
        <v>810</v>
      </c>
    </row>
    <row r="381" spans="1:16" ht="12.75">
      <c r="A381" s="24" t="s">
        <v>47</v>
      </c>
      <c r="B381" s="29" t="s">
        <v>819</v>
      </c>
      <c r="C381" s="29" t="s">
        <v>820</v>
      </c>
      <c r="D381" s="24" t="s">
        <v>49</v>
      </c>
      <c r="E381" s="30" t="s">
        <v>821</v>
      </c>
      <c r="F381" s="31" t="s">
        <v>98</v>
      </c>
      <c r="G381" s="32">
        <v>37</v>
      </c>
      <c r="H381" s="33">
        <v>0</v>
      </c>
      <c r="I381" s="34">
        <f>ROUND(ROUND(H381,2)*ROUND(G381,3),2)</f>
      </c>
      <c r="O381">
        <f>(I381*21)/100</f>
      </c>
      <c r="P381" t="s">
        <v>27</v>
      </c>
    </row>
    <row r="382" spans="1:5" ht="12.75">
      <c r="A382" s="35" t="s">
        <v>52</v>
      </c>
      <c r="E382" s="36" t="s">
        <v>821</v>
      </c>
    </row>
    <row r="383" spans="1:5" ht="51">
      <c r="A383" s="37" t="s">
        <v>54</v>
      </c>
      <c r="E383" s="38" t="s">
        <v>822</v>
      </c>
    </row>
    <row r="384" spans="1:5" ht="38.25">
      <c r="A384" t="s">
        <v>55</v>
      </c>
      <c r="E384" s="36" t="s">
        <v>823</v>
      </c>
    </row>
    <row r="385" spans="1:16" ht="12.75">
      <c r="A385" s="24" t="s">
        <v>47</v>
      </c>
      <c r="B385" s="29" t="s">
        <v>824</v>
      </c>
      <c r="C385" s="29" t="s">
        <v>825</v>
      </c>
      <c r="D385" s="24" t="s">
        <v>49</v>
      </c>
      <c r="E385" s="30" t="s">
        <v>826</v>
      </c>
      <c r="F385" s="31" t="s">
        <v>98</v>
      </c>
      <c r="G385" s="32">
        <v>11</v>
      </c>
      <c r="H385" s="33">
        <v>0</v>
      </c>
      <c r="I385" s="34">
        <f>ROUND(ROUND(H385,2)*ROUND(G385,3),2)</f>
      </c>
      <c r="O385">
        <f>(I385*21)/100</f>
      </c>
      <c r="P385" t="s">
        <v>27</v>
      </c>
    </row>
    <row r="386" spans="1:5" ht="12.75">
      <c r="A386" s="35" t="s">
        <v>52</v>
      </c>
      <c r="E386" s="36" t="s">
        <v>826</v>
      </c>
    </row>
    <row r="387" spans="1:5" ht="12.75">
      <c r="A387" s="37" t="s">
        <v>54</v>
      </c>
      <c r="E387" s="38" t="s">
        <v>49</v>
      </c>
    </row>
    <row r="388" spans="1:5" ht="38.25">
      <c r="A388" t="s">
        <v>55</v>
      </c>
      <c r="E388" s="36" t="s">
        <v>823</v>
      </c>
    </row>
    <row r="389" spans="1:16" ht="12.75">
      <c r="A389" s="24" t="s">
        <v>47</v>
      </c>
      <c r="B389" s="29" t="s">
        <v>827</v>
      </c>
      <c r="C389" s="29" t="s">
        <v>828</v>
      </c>
      <c r="D389" s="24" t="s">
        <v>49</v>
      </c>
      <c r="E389" s="30" t="s">
        <v>829</v>
      </c>
      <c r="F389" s="31" t="s">
        <v>172</v>
      </c>
      <c r="G389" s="32">
        <v>786.3</v>
      </c>
      <c r="H389" s="33">
        <v>0</v>
      </c>
      <c r="I389" s="34">
        <f>ROUND(ROUND(H389,2)*ROUND(G389,3),2)</f>
      </c>
      <c r="O389">
        <f>(I389*21)/100</f>
      </c>
      <c r="P389" t="s">
        <v>27</v>
      </c>
    </row>
    <row r="390" spans="1:5" ht="12.75">
      <c r="A390" s="35" t="s">
        <v>52</v>
      </c>
      <c r="E390" s="36" t="s">
        <v>830</v>
      </c>
    </row>
    <row r="391" spans="1:5" ht="38.25">
      <c r="A391" s="37" t="s">
        <v>54</v>
      </c>
      <c r="E391" s="38" t="s">
        <v>637</v>
      </c>
    </row>
    <row r="392" spans="1:5" ht="12.75">
      <c r="A392" t="s">
        <v>55</v>
      </c>
      <c r="E392" s="36" t="s">
        <v>49</v>
      </c>
    </row>
    <row r="393" spans="1:16" ht="12.75">
      <c r="A393" s="24" t="s">
        <v>47</v>
      </c>
      <c r="B393" s="29" t="s">
        <v>831</v>
      </c>
      <c r="C393" s="29" t="s">
        <v>832</v>
      </c>
      <c r="D393" s="24" t="s">
        <v>49</v>
      </c>
      <c r="E393" s="30" t="s">
        <v>833</v>
      </c>
      <c r="F393" s="31" t="s">
        <v>172</v>
      </c>
      <c r="G393" s="32">
        <v>786.3</v>
      </c>
      <c r="H393" s="33">
        <v>0</v>
      </c>
      <c r="I393" s="34">
        <f>ROUND(ROUND(H393,2)*ROUND(G393,3),2)</f>
      </c>
      <c r="O393">
        <f>(I393*21)/100</f>
      </c>
      <c r="P393" t="s">
        <v>27</v>
      </c>
    </row>
    <row r="394" spans="1:5" ht="12.75">
      <c r="A394" s="35" t="s">
        <v>52</v>
      </c>
      <c r="E394" s="36" t="s">
        <v>834</v>
      </c>
    </row>
    <row r="395" spans="1:5" ht="38.25">
      <c r="A395" s="37" t="s">
        <v>54</v>
      </c>
      <c r="E395" s="38" t="s">
        <v>637</v>
      </c>
    </row>
    <row r="396" spans="1:5" ht="12.75">
      <c r="A396" t="s">
        <v>55</v>
      </c>
      <c r="E396" s="36" t="s">
        <v>49</v>
      </c>
    </row>
    <row r="397" spans="1:18" ht="12.75" customHeight="1">
      <c r="A397" s="6" t="s">
        <v>45</v>
      </c>
      <c r="B397" s="6"/>
      <c r="C397" s="41" t="s">
        <v>42</v>
      </c>
      <c r="D397" s="6"/>
      <c r="E397" s="27" t="s">
        <v>835</v>
      </c>
      <c r="F397" s="6"/>
      <c r="G397" s="6"/>
      <c r="H397" s="6"/>
      <c r="I397" s="42">
        <f>0+Q397</f>
      </c>
      <c r="O397">
        <f>0+R397</f>
      </c>
      <c r="Q397">
        <f>0+I398</f>
      </c>
      <c r="R397">
        <f>0+O398</f>
      </c>
    </row>
    <row r="398" spans="1:16" ht="25.5">
      <c r="A398" s="24" t="s">
        <v>47</v>
      </c>
      <c r="B398" s="29" t="s">
        <v>836</v>
      </c>
      <c r="C398" s="29" t="s">
        <v>837</v>
      </c>
      <c r="D398" s="24" t="s">
        <v>49</v>
      </c>
      <c r="E398" s="30" t="s">
        <v>838</v>
      </c>
      <c r="F398" s="31" t="s">
        <v>172</v>
      </c>
      <c r="G398" s="32">
        <v>345.25</v>
      </c>
      <c r="H398" s="33">
        <v>0</v>
      </c>
      <c r="I398" s="34">
        <f>ROUND(ROUND(H398,2)*ROUND(G398,3),2)</f>
      </c>
      <c r="O398">
        <f>(I398*21)/100</f>
      </c>
      <c r="P398" t="s">
        <v>27</v>
      </c>
    </row>
    <row r="399" spans="1:5" ht="25.5">
      <c r="A399" s="35" t="s">
        <v>52</v>
      </c>
      <c r="E399" s="36" t="s">
        <v>838</v>
      </c>
    </row>
    <row r="400" spans="1:5" ht="25.5">
      <c r="A400" s="37" t="s">
        <v>54</v>
      </c>
      <c r="E400" s="38" t="s">
        <v>839</v>
      </c>
    </row>
    <row r="401" spans="1:5" ht="12.75">
      <c r="A401" t="s">
        <v>55</v>
      </c>
      <c r="E401" s="36" t="s">
        <v>49</v>
      </c>
    </row>
    <row r="402" spans="1:18" ht="12.75" customHeight="1">
      <c r="A402" s="6" t="s">
        <v>45</v>
      </c>
      <c r="B402" s="6"/>
      <c r="C402" s="41" t="s">
        <v>840</v>
      </c>
      <c r="D402" s="6"/>
      <c r="E402" s="27" t="s">
        <v>841</v>
      </c>
      <c r="F402" s="6"/>
      <c r="G402" s="6"/>
      <c r="H402" s="6"/>
      <c r="I402" s="42">
        <f>0+Q402</f>
      </c>
      <c r="O402">
        <f>0+R402</f>
      </c>
      <c r="Q402">
        <f>0+I403+I407</f>
      </c>
      <c r="R402">
        <f>0+O403+O407</f>
      </c>
    </row>
    <row r="403" spans="1:16" ht="12.75">
      <c r="A403" s="24" t="s">
        <v>47</v>
      </c>
      <c r="B403" s="29" t="s">
        <v>842</v>
      </c>
      <c r="C403" s="29" t="s">
        <v>843</v>
      </c>
      <c r="D403" s="24" t="s">
        <v>49</v>
      </c>
      <c r="E403" s="30" t="s">
        <v>844</v>
      </c>
      <c r="F403" s="31" t="s">
        <v>140</v>
      </c>
      <c r="G403" s="32">
        <v>229.487</v>
      </c>
      <c r="H403" s="33">
        <v>0</v>
      </c>
      <c r="I403" s="34">
        <f>ROUND(ROUND(H403,2)*ROUND(G403,3),2)</f>
      </c>
      <c r="O403">
        <f>(I403*21)/100</f>
      </c>
      <c r="P403" t="s">
        <v>27</v>
      </c>
    </row>
    <row r="404" spans="1:5" ht="38.25">
      <c r="A404" s="35" t="s">
        <v>52</v>
      </c>
      <c r="E404" s="36" t="s">
        <v>845</v>
      </c>
    </row>
    <row r="405" spans="1:5" ht="12.75">
      <c r="A405" s="37" t="s">
        <v>54</v>
      </c>
      <c r="E405" s="38" t="s">
        <v>49</v>
      </c>
    </row>
    <row r="406" spans="1:5" ht="38.25">
      <c r="A406" t="s">
        <v>55</v>
      </c>
      <c r="E406" s="36" t="s">
        <v>846</v>
      </c>
    </row>
    <row r="407" spans="1:16" ht="25.5">
      <c r="A407" s="24" t="s">
        <v>47</v>
      </c>
      <c r="B407" s="29" t="s">
        <v>847</v>
      </c>
      <c r="C407" s="29" t="s">
        <v>848</v>
      </c>
      <c r="D407" s="24" t="s">
        <v>49</v>
      </c>
      <c r="E407" s="30" t="s">
        <v>849</v>
      </c>
      <c r="F407" s="31" t="s">
        <v>140</v>
      </c>
      <c r="G407" s="32">
        <v>229.487</v>
      </c>
      <c r="H407" s="33">
        <v>0</v>
      </c>
      <c r="I407" s="34">
        <f>ROUND(ROUND(H407,2)*ROUND(G407,3),2)</f>
      </c>
      <c r="O407">
        <f>(I407*21)/100</f>
      </c>
      <c r="P407" t="s">
        <v>27</v>
      </c>
    </row>
    <row r="408" spans="1:5" ht="38.25">
      <c r="A408" s="35" t="s">
        <v>52</v>
      </c>
      <c r="E408" s="36" t="s">
        <v>850</v>
      </c>
    </row>
    <row r="409" spans="1:5" ht="12.75">
      <c r="A409" s="37" t="s">
        <v>54</v>
      </c>
      <c r="E409" s="38" t="s">
        <v>49</v>
      </c>
    </row>
    <row r="410" spans="1:5" ht="38.25">
      <c r="A410" t="s">
        <v>55</v>
      </c>
      <c r="E410" s="36" t="s">
        <v>846</v>
      </c>
    </row>
    <row r="411" spans="1:18" ht="12.75" customHeight="1">
      <c r="A411" s="6" t="s">
        <v>45</v>
      </c>
      <c r="B411" s="6"/>
      <c r="C411" s="41" t="s">
        <v>851</v>
      </c>
      <c r="D411" s="6"/>
      <c r="E411" s="27" t="s">
        <v>852</v>
      </c>
      <c r="F411" s="6"/>
      <c r="G411" s="6"/>
      <c r="H411" s="6"/>
      <c r="I411" s="42">
        <f>0+Q411</f>
      </c>
      <c r="O411">
        <f>0+R411</f>
      </c>
      <c r="Q411">
        <f>0+I412</f>
      </c>
      <c r="R411">
        <f>0+O412</f>
      </c>
    </row>
    <row r="412" spans="1:16" ht="12.75">
      <c r="A412" s="24" t="s">
        <v>47</v>
      </c>
      <c r="B412" s="29" t="s">
        <v>853</v>
      </c>
      <c r="C412" s="29" t="s">
        <v>854</v>
      </c>
      <c r="D412" s="24" t="s">
        <v>49</v>
      </c>
      <c r="E412" s="30" t="s">
        <v>855</v>
      </c>
      <c r="F412" s="31" t="s">
        <v>453</v>
      </c>
      <c r="G412" s="32">
        <v>232.5</v>
      </c>
      <c r="H412" s="33">
        <v>0</v>
      </c>
      <c r="I412" s="34">
        <f>ROUND(ROUND(H412,2)*ROUND(G412,3),2)</f>
      </c>
      <c r="O412">
        <f>(I412*21)/100</f>
      </c>
      <c r="P412" t="s">
        <v>27</v>
      </c>
    </row>
    <row r="413" spans="1:5" ht="25.5">
      <c r="A413" s="35" t="s">
        <v>52</v>
      </c>
      <c r="E413" s="36" t="s">
        <v>856</v>
      </c>
    </row>
    <row r="414" spans="1:5" ht="25.5">
      <c r="A414" s="37" t="s">
        <v>54</v>
      </c>
      <c r="E414" s="38" t="s">
        <v>857</v>
      </c>
    </row>
    <row r="415" spans="1:5" ht="12.75">
      <c r="A415" t="s">
        <v>55</v>
      </c>
      <c r="E415" s="36" t="s">
        <v>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6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0+O9+O170+O175+O240+O249+O258</f>
      </c>
      <c r="P2" t="s">
        <v>26</v>
      </c>
    </row>
    <row r="3" spans="1:16" ht="15" customHeight="1">
      <c r="A3" t="s">
        <v>12</v>
      </c>
      <c r="B3" s="12" t="s">
        <v>14</v>
      </c>
      <c r="C3" s="13" t="s">
        <v>15</v>
      </c>
      <c r="D3" s="1"/>
      <c r="E3" s="14" t="s">
        <v>16</v>
      </c>
      <c r="F3" s="1"/>
      <c r="G3" s="9"/>
      <c r="H3" s="8" t="s">
        <v>858</v>
      </c>
      <c r="I3" s="39">
        <f>0+I9+I170+I175+I240+I249+I258</f>
      </c>
      <c r="O3" t="s">
        <v>23</v>
      </c>
      <c r="P3" t="s">
        <v>27</v>
      </c>
    </row>
    <row r="4" spans="1:16" ht="15" customHeight="1">
      <c r="A4" t="s">
        <v>17</v>
      </c>
      <c r="B4" s="12" t="s">
        <v>18</v>
      </c>
      <c r="C4" s="13" t="s">
        <v>443</v>
      </c>
      <c r="D4" s="1"/>
      <c r="E4" s="14" t="s">
        <v>444</v>
      </c>
      <c r="F4" s="1"/>
      <c r="G4" s="1"/>
      <c r="H4" s="11"/>
      <c r="I4" s="11"/>
      <c r="O4" t="s">
        <v>24</v>
      </c>
      <c r="P4" t="s">
        <v>27</v>
      </c>
    </row>
    <row r="5" spans="1:16" ht="12.75" customHeight="1">
      <c r="A5" t="s">
        <v>21</v>
      </c>
      <c r="B5" s="16" t="s">
        <v>22</v>
      </c>
      <c r="C5" s="17" t="s">
        <v>858</v>
      </c>
      <c r="D5" s="6"/>
      <c r="E5" s="18" t="s">
        <v>859</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0+I10+I14+I18+I22+I26+I30+I34+I38+I42+I46+I50+I54+I58+I62+I66+I70+I74+I78+I82+I86+I90+I94+I98+I102+I106+I110+I114+I118+I122+I126+I130+I134+I138+I142+I146+I150+I154+I158+I162+I166</f>
      </c>
      <c r="R9">
        <f>0+O10+O14+O18+O22+O26+O30+O34+O38+O42+O46+O50+O54+O58+O62+O66+O70+O74+O78+O82+O86+O90+O94+O98+O102+O106+O110+O114+O118+O122+O126+O130+O134+O138+O142+O146+O150+O154+O158+O162+O166</f>
      </c>
    </row>
    <row r="10" spans="1:16" ht="12.75">
      <c r="A10" s="24" t="s">
        <v>47</v>
      </c>
      <c r="B10" s="29" t="s">
        <v>31</v>
      </c>
      <c r="C10" s="29" t="s">
        <v>446</v>
      </c>
      <c r="D10" s="24" t="s">
        <v>49</v>
      </c>
      <c r="E10" s="30" t="s">
        <v>447</v>
      </c>
      <c r="F10" s="31" t="s">
        <v>172</v>
      </c>
      <c r="G10" s="32">
        <v>100</v>
      </c>
      <c r="H10" s="33">
        <v>0</v>
      </c>
      <c r="I10" s="34">
        <f>ROUND(ROUND(H10,2)*ROUND(G10,3),2)</f>
      </c>
      <c r="O10">
        <f>(I10*21)/100</f>
      </c>
      <c r="P10" t="s">
        <v>27</v>
      </c>
    </row>
    <row r="11" spans="1:5" ht="12.75">
      <c r="A11" s="35" t="s">
        <v>52</v>
      </c>
      <c r="E11" s="36" t="s">
        <v>448</v>
      </c>
    </row>
    <row r="12" spans="1:5" ht="25.5">
      <c r="A12" s="37" t="s">
        <v>54</v>
      </c>
      <c r="E12" s="38" t="s">
        <v>860</v>
      </c>
    </row>
    <row r="13" spans="1:5" ht="140.25">
      <c r="A13" t="s">
        <v>55</v>
      </c>
      <c r="E13" s="36" t="s">
        <v>450</v>
      </c>
    </row>
    <row r="14" spans="1:16" ht="12.75">
      <c r="A14" s="24" t="s">
        <v>47</v>
      </c>
      <c r="B14" s="29" t="s">
        <v>27</v>
      </c>
      <c r="C14" s="29" t="s">
        <v>451</v>
      </c>
      <c r="D14" s="24" t="s">
        <v>49</v>
      </c>
      <c r="E14" s="30" t="s">
        <v>452</v>
      </c>
      <c r="F14" s="31" t="s">
        <v>453</v>
      </c>
      <c r="G14" s="32">
        <v>480</v>
      </c>
      <c r="H14" s="33">
        <v>0</v>
      </c>
      <c r="I14" s="34">
        <f>ROUND(ROUND(H14,2)*ROUND(G14,3),2)</f>
      </c>
      <c r="O14">
        <f>(I14*21)/100</f>
      </c>
      <c r="P14" t="s">
        <v>27</v>
      </c>
    </row>
    <row r="15" spans="1:5" ht="25.5">
      <c r="A15" s="35" t="s">
        <v>52</v>
      </c>
      <c r="E15" s="36" t="s">
        <v>454</v>
      </c>
    </row>
    <row r="16" spans="1:5" ht="25.5">
      <c r="A16" s="37" t="s">
        <v>54</v>
      </c>
      <c r="E16" s="38" t="s">
        <v>861</v>
      </c>
    </row>
    <row r="17" spans="1:5" ht="267.75">
      <c r="A17" t="s">
        <v>55</v>
      </c>
      <c r="E17" s="36" t="s">
        <v>456</v>
      </c>
    </row>
    <row r="18" spans="1:16" ht="12.75">
      <c r="A18" s="24" t="s">
        <v>47</v>
      </c>
      <c r="B18" s="29" t="s">
        <v>26</v>
      </c>
      <c r="C18" s="29" t="s">
        <v>457</v>
      </c>
      <c r="D18" s="24" t="s">
        <v>49</v>
      </c>
      <c r="E18" s="30" t="s">
        <v>458</v>
      </c>
      <c r="F18" s="31" t="s">
        <v>459</v>
      </c>
      <c r="G18" s="32">
        <v>20</v>
      </c>
      <c r="H18" s="33">
        <v>0</v>
      </c>
      <c r="I18" s="34">
        <f>ROUND(ROUND(H18,2)*ROUND(G18,3),2)</f>
      </c>
      <c r="O18">
        <f>(I18*21)/100</f>
      </c>
      <c r="P18" t="s">
        <v>27</v>
      </c>
    </row>
    <row r="19" spans="1:5" ht="25.5">
      <c r="A19" s="35" t="s">
        <v>52</v>
      </c>
      <c r="E19" s="36" t="s">
        <v>460</v>
      </c>
    </row>
    <row r="20" spans="1:5" ht="25.5">
      <c r="A20" s="37" t="s">
        <v>54</v>
      </c>
      <c r="E20" s="38" t="s">
        <v>862</v>
      </c>
    </row>
    <row r="21" spans="1:5" ht="165.75">
      <c r="A21" t="s">
        <v>55</v>
      </c>
      <c r="E21" s="36" t="s">
        <v>462</v>
      </c>
    </row>
    <row r="22" spans="1:16" ht="12.75">
      <c r="A22" s="24" t="s">
        <v>47</v>
      </c>
      <c r="B22" s="29" t="s">
        <v>35</v>
      </c>
      <c r="C22" s="29" t="s">
        <v>463</v>
      </c>
      <c r="D22" s="24" t="s">
        <v>49</v>
      </c>
      <c r="E22" s="30" t="s">
        <v>464</v>
      </c>
      <c r="F22" s="31" t="s">
        <v>172</v>
      </c>
      <c r="G22" s="32">
        <v>40</v>
      </c>
      <c r="H22" s="33">
        <v>0</v>
      </c>
      <c r="I22" s="34">
        <f>ROUND(ROUND(H22,2)*ROUND(G22,3),2)</f>
      </c>
      <c r="O22">
        <f>(I22*21)/100</f>
      </c>
      <c r="P22" t="s">
        <v>27</v>
      </c>
    </row>
    <row r="23" spans="1:5" ht="63.75">
      <c r="A23" s="35" t="s">
        <v>52</v>
      </c>
      <c r="E23" s="36" t="s">
        <v>465</v>
      </c>
    </row>
    <row r="24" spans="1:5" ht="25.5">
      <c r="A24" s="37" t="s">
        <v>54</v>
      </c>
      <c r="E24" s="38" t="s">
        <v>863</v>
      </c>
    </row>
    <row r="25" spans="1:5" ht="76.5">
      <c r="A25" t="s">
        <v>55</v>
      </c>
      <c r="E25" s="36" t="s">
        <v>467</v>
      </c>
    </row>
    <row r="26" spans="1:16" ht="12.75">
      <c r="A26" s="24" t="s">
        <v>47</v>
      </c>
      <c r="B26" s="29" t="s">
        <v>37</v>
      </c>
      <c r="C26" s="29" t="s">
        <v>472</v>
      </c>
      <c r="D26" s="24" t="s">
        <v>49</v>
      </c>
      <c r="E26" s="30" t="s">
        <v>473</v>
      </c>
      <c r="F26" s="31" t="s">
        <v>172</v>
      </c>
      <c r="G26" s="32">
        <v>20</v>
      </c>
      <c r="H26" s="33">
        <v>0</v>
      </c>
      <c r="I26" s="34">
        <f>ROUND(ROUND(H26,2)*ROUND(G26,3),2)</f>
      </c>
      <c r="O26">
        <f>(I26*21)/100</f>
      </c>
      <c r="P26" t="s">
        <v>27</v>
      </c>
    </row>
    <row r="27" spans="1:5" ht="63.75">
      <c r="A27" s="35" t="s">
        <v>52</v>
      </c>
      <c r="E27" s="36" t="s">
        <v>474</v>
      </c>
    </row>
    <row r="28" spans="1:5" ht="25.5">
      <c r="A28" s="37" t="s">
        <v>54</v>
      </c>
      <c r="E28" s="38" t="s">
        <v>864</v>
      </c>
    </row>
    <row r="29" spans="1:5" ht="76.5">
      <c r="A29" t="s">
        <v>55</v>
      </c>
      <c r="E29" s="36" t="s">
        <v>467</v>
      </c>
    </row>
    <row r="30" spans="1:16" ht="12.75">
      <c r="A30" s="24" t="s">
        <v>47</v>
      </c>
      <c r="B30" s="29" t="s">
        <v>39</v>
      </c>
      <c r="C30" s="29" t="s">
        <v>476</v>
      </c>
      <c r="D30" s="24" t="s">
        <v>49</v>
      </c>
      <c r="E30" s="30" t="s">
        <v>477</v>
      </c>
      <c r="F30" s="31" t="s">
        <v>172</v>
      </c>
      <c r="G30" s="32">
        <v>20</v>
      </c>
      <c r="H30" s="33">
        <v>0</v>
      </c>
      <c r="I30" s="34">
        <f>ROUND(ROUND(H30,2)*ROUND(G30,3),2)</f>
      </c>
      <c r="O30">
        <f>(I30*21)/100</f>
      </c>
      <c r="P30" t="s">
        <v>27</v>
      </c>
    </row>
    <row r="31" spans="1:5" ht="63.75">
      <c r="A31" s="35" t="s">
        <v>52</v>
      </c>
      <c r="E31" s="36" t="s">
        <v>478</v>
      </c>
    </row>
    <row r="32" spans="1:5" ht="25.5">
      <c r="A32" s="37" t="s">
        <v>54</v>
      </c>
      <c r="E32" s="38" t="s">
        <v>864</v>
      </c>
    </row>
    <row r="33" spans="1:5" ht="76.5">
      <c r="A33" t="s">
        <v>55</v>
      </c>
      <c r="E33" s="36" t="s">
        <v>467</v>
      </c>
    </row>
    <row r="34" spans="1:16" ht="12.75">
      <c r="A34" s="24" t="s">
        <v>47</v>
      </c>
      <c r="B34" s="29" t="s">
        <v>72</v>
      </c>
      <c r="C34" s="29" t="s">
        <v>480</v>
      </c>
      <c r="D34" s="24" t="s">
        <v>49</v>
      </c>
      <c r="E34" s="30" t="s">
        <v>481</v>
      </c>
      <c r="F34" s="31" t="s">
        <v>98</v>
      </c>
      <c r="G34" s="32">
        <v>20</v>
      </c>
      <c r="H34" s="33">
        <v>0</v>
      </c>
      <c r="I34" s="34">
        <f>ROUND(ROUND(H34,2)*ROUND(G34,3),2)</f>
      </c>
      <c r="O34">
        <f>(I34*21)/100</f>
      </c>
      <c r="P34" t="s">
        <v>27</v>
      </c>
    </row>
    <row r="35" spans="1:5" ht="25.5">
      <c r="A35" s="35" t="s">
        <v>52</v>
      </c>
      <c r="E35" s="36" t="s">
        <v>482</v>
      </c>
    </row>
    <row r="36" spans="1:5" ht="25.5">
      <c r="A36" s="37" t="s">
        <v>54</v>
      </c>
      <c r="E36" s="38" t="s">
        <v>862</v>
      </c>
    </row>
    <row r="37" spans="1:5" ht="127.5">
      <c r="A37" t="s">
        <v>55</v>
      </c>
      <c r="E37" s="36" t="s">
        <v>484</v>
      </c>
    </row>
    <row r="38" spans="1:16" ht="12.75">
      <c r="A38" s="24" t="s">
        <v>47</v>
      </c>
      <c r="B38" s="29" t="s">
        <v>76</v>
      </c>
      <c r="C38" s="29" t="s">
        <v>485</v>
      </c>
      <c r="D38" s="24" t="s">
        <v>49</v>
      </c>
      <c r="E38" s="30" t="s">
        <v>486</v>
      </c>
      <c r="F38" s="31" t="s">
        <v>98</v>
      </c>
      <c r="G38" s="32">
        <v>20</v>
      </c>
      <c r="H38" s="33">
        <v>0</v>
      </c>
      <c r="I38" s="34">
        <f>ROUND(ROUND(H38,2)*ROUND(G38,3),2)</f>
      </c>
      <c r="O38">
        <f>(I38*21)/100</f>
      </c>
      <c r="P38" t="s">
        <v>27</v>
      </c>
    </row>
    <row r="39" spans="1:5" ht="25.5">
      <c r="A39" s="35" t="s">
        <v>52</v>
      </c>
      <c r="E39" s="36" t="s">
        <v>487</v>
      </c>
    </row>
    <row r="40" spans="1:5" ht="25.5">
      <c r="A40" s="37" t="s">
        <v>54</v>
      </c>
      <c r="E40" s="38" t="s">
        <v>862</v>
      </c>
    </row>
    <row r="41" spans="1:5" ht="127.5">
      <c r="A41" t="s">
        <v>55</v>
      </c>
      <c r="E41" s="36" t="s">
        <v>484</v>
      </c>
    </row>
    <row r="42" spans="1:16" ht="12.75">
      <c r="A42" s="24" t="s">
        <v>47</v>
      </c>
      <c r="B42" s="29" t="s">
        <v>42</v>
      </c>
      <c r="C42" s="29" t="s">
        <v>488</v>
      </c>
      <c r="D42" s="24" t="s">
        <v>49</v>
      </c>
      <c r="E42" s="30" t="s">
        <v>489</v>
      </c>
      <c r="F42" s="31" t="s">
        <v>172</v>
      </c>
      <c r="G42" s="32">
        <v>361.36</v>
      </c>
      <c r="H42" s="33">
        <v>0</v>
      </c>
      <c r="I42" s="34">
        <f>ROUND(ROUND(H42,2)*ROUND(G42,3),2)</f>
      </c>
      <c r="O42">
        <f>(I42*21)/100</f>
      </c>
      <c r="P42" t="s">
        <v>27</v>
      </c>
    </row>
    <row r="43" spans="1:5" ht="12.75">
      <c r="A43" s="35" t="s">
        <v>52</v>
      </c>
      <c r="E43" s="36" t="s">
        <v>490</v>
      </c>
    </row>
    <row r="44" spans="1:5" ht="25.5">
      <c r="A44" s="37" t="s">
        <v>54</v>
      </c>
      <c r="E44" s="38" t="s">
        <v>865</v>
      </c>
    </row>
    <row r="45" spans="1:5" ht="127.5">
      <c r="A45" t="s">
        <v>55</v>
      </c>
      <c r="E45" s="36" t="s">
        <v>484</v>
      </c>
    </row>
    <row r="46" spans="1:16" ht="12.75">
      <c r="A46" s="24" t="s">
        <v>47</v>
      </c>
      <c r="B46" s="29" t="s">
        <v>44</v>
      </c>
      <c r="C46" s="29" t="s">
        <v>492</v>
      </c>
      <c r="D46" s="24" t="s">
        <v>49</v>
      </c>
      <c r="E46" s="30" t="s">
        <v>493</v>
      </c>
      <c r="F46" s="31" t="s">
        <v>172</v>
      </c>
      <c r="G46" s="32">
        <v>361.36</v>
      </c>
      <c r="H46" s="33">
        <v>0</v>
      </c>
      <c r="I46" s="34">
        <f>ROUND(ROUND(H46,2)*ROUND(G46,3),2)</f>
      </c>
      <c r="O46">
        <f>(I46*21)/100</f>
      </c>
      <c r="P46" t="s">
        <v>27</v>
      </c>
    </row>
    <row r="47" spans="1:5" ht="12.75">
      <c r="A47" s="35" t="s">
        <v>52</v>
      </c>
      <c r="E47" s="36" t="s">
        <v>494</v>
      </c>
    </row>
    <row r="48" spans="1:5" ht="25.5">
      <c r="A48" s="37" t="s">
        <v>54</v>
      </c>
      <c r="E48" s="38" t="s">
        <v>866</v>
      </c>
    </row>
    <row r="49" spans="1:5" ht="127.5">
      <c r="A49" t="s">
        <v>55</v>
      </c>
      <c r="E49" s="36" t="s">
        <v>484</v>
      </c>
    </row>
    <row r="50" spans="1:16" ht="12.75">
      <c r="A50" s="24" t="s">
        <v>47</v>
      </c>
      <c r="B50" s="29" t="s">
        <v>86</v>
      </c>
      <c r="C50" s="29" t="s">
        <v>496</v>
      </c>
      <c r="D50" s="24" t="s">
        <v>49</v>
      </c>
      <c r="E50" s="30" t="s">
        <v>497</v>
      </c>
      <c r="F50" s="31" t="s">
        <v>161</v>
      </c>
      <c r="G50" s="32">
        <v>65.605</v>
      </c>
      <c r="H50" s="33">
        <v>0</v>
      </c>
      <c r="I50" s="34">
        <f>ROUND(ROUND(H50,2)*ROUND(G50,3),2)</f>
      </c>
      <c r="O50">
        <f>(I50*21)/100</f>
      </c>
      <c r="P50" t="s">
        <v>27</v>
      </c>
    </row>
    <row r="51" spans="1:5" ht="25.5">
      <c r="A51" s="35" t="s">
        <v>52</v>
      </c>
      <c r="E51" s="36" t="s">
        <v>498</v>
      </c>
    </row>
    <row r="52" spans="1:5" ht="51">
      <c r="A52" s="37" t="s">
        <v>54</v>
      </c>
      <c r="E52" s="38" t="s">
        <v>867</v>
      </c>
    </row>
    <row r="53" spans="1:5" ht="395.25">
      <c r="A53" t="s">
        <v>55</v>
      </c>
      <c r="E53" s="36" t="s">
        <v>500</v>
      </c>
    </row>
    <row r="54" spans="1:16" ht="12.75">
      <c r="A54" s="24" t="s">
        <v>47</v>
      </c>
      <c r="B54" s="29" t="s">
        <v>91</v>
      </c>
      <c r="C54" s="29" t="s">
        <v>868</v>
      </c>
      <c r="D54" s="24" t="s">
        <v>49</v>
      </c>
      <c r="E54" s="30" t="s">
        <v>869</v>
      </c>
      <c r="F54" s="31" t="s">
        <v>161</v>
      </c>
      <c r="G54" s="32">
        <v>52.484</v>
      </c>
      <c r="H54" s="33">
        <v>0</v>
      </c>
      <c r="I54" s="34">
        <f>ROUND(ROUND(H54,2)*ROUND(G54,3),2)</f>
      </c>
      <c r="O54">
        <f>(I54*21)/100</f>
      </c>
      <c r="P54" t="s">
        <v>27</v>
      </c>
    </row>
    <row r="55" spans="1:5" ht="25.5">
      <c r="A55" s="35" t="s">
        <v>52</v>
      </c>
      <c r="E55" s="36" t="s">
        <v>870</v>
      </c>
    </row>
    <row r="56" spans="1:5" ht="369.75">
      <c r="A56" s="37" t="s">
        <v>54</v>
      </c>
      <c r="E56" s="38" t="s">
        <v>871</v>
      </c>
    </row>
    <row r="57" spans="1:5" ht="204">
      <c r="A57" t="s">
        <v>55</v>
      </c>
      <c r="E57" s="36" t="s">
        <v>505</v>
      </c>
    </row>
    <row r="58" spans="1:16" ht="12.75">
      <c r="A58" s="24" t="s">
        <v>47</v>
      </c>
      <c r="B58" s="29" t="s">
        <v>95</v>
      </c>
      <c r="C58" s="29" t="s">
        <v>506</v>
      </c>
      <c r="D58" s="24" t="s">
        <v>49</v>
      </c>
      <c r="E58" s="30" t="s">
        <v>507</v>
      </c>
      <c r="F58" s="31" t="s">
        <v>161</v>
      </c>
      <c r="G58" s="32">
        <v>26.242</v>
      </c>
      <c r="H58" s="33">
        <v>0</v>
      </c>
      <c r="I58" s="34">
        <f>ROUND(ROUND(H58,2)*ROUND(G58,3),2)</f>
      </c>
      <c r="O58">
        <f>(I58*21)/100</f>
      </c>
      <c r="P58" t="s">
        <v>27</v>
      </c>
    </row>
    <row r="59" spans="1:5" ht="38.25">
      <c r="A59" s="35" t="s">
        <v>52</v>
      </c>
      <c r="E59" s="36" t="s">
        <v>508</v>
      </c>
    </row>
    <row r="60" spans="1:5" ht="25.5">
      <c r="A60" s="37" t="s">
        <v>54</v>
      </c>
      <c r="E60" s="38" t="s">
        <v>872</v>
      </c>
    </row>
    <row r="61" spans="1:5" ht="204">
      <c r="A61" t="s">
        <v>55</v>
      </c>
      <c r="E61" s="36" t="s">
        <v>505</v>
      </c>
    </row>
    <row r="62" spans="1:16" ht="25.5">
      <c r="A62" s="24" t="s">
        <v>47</v>
      </c>
      <c r="B62" s="29" t="s">
        <v>100</v>
      </c>
      <c r="C62" s="29" t="s">
        <v>510</v>
      </c>
      <c r="D62" s="24" t="s">
        <v>49</v>
      </c>
      <c r="E62" s="30" t="s">
        <v>511</v>
      </c>
      <c r="F62" s="31" t="s">
        <v>161</v>
      </c>
      <c r="G62" s="32">
        <v>34.989</v>
      </c>
      <c r="H62" s="33">
        <v>0</v>
      </c>
      <c r="I62" s="34">
        <f>ROUND(ROUND(H62,2)*ROUND(G62,3),2)</f>
      </c>
      <c r="O62">
        <f>(I62*21)/100</f>
      </c>
      <c r="P62" t="s">
        <v>27</v>
      </c>
    </row>
    <row r="63" spans="1:5" ht="38.25">
      <c r="A63" s="35" t="s">
        <v>52</v>
      </c>
      <c r="E63" s="36" t="s">
        <v>512</v>
      </c>
    </row>
    <row r="64" spans="1:5" ht="25.5">
      <c r="A64" s="37" t="s">
        <v>54</v>
      </c>
      <c r="E64" s="38" t="s">
        <v>873</v>
      </c>
    </row>
    <row r="65" spans="1:5" ht="51">
      <c r="A65" t="s">
        <v>55</v>
      </c>
      <c r="E65" s="36" t="s">
        <v>514</v>
      </c>
    </row>
    <row r="66" spans="1:16" ht="25.5">
      <c r="A66" s="24" t="s">
        <v>47</v>
      </c>
      <c r="B66" s="29" t="s">
        <v>104</v>
      </c>
      <c r="C66" s="29" t="s">
        <v>515</v>
      </c>
      <c r="D66" s="24" t="s">
        <v>49</v>
      </c>
      <c r="E66" s="30" t="s">
        <v>516</v>
      </c>
      <c r="F66" s="31" t="s">
        <v>161</v>
      </c>
      <c r="G66" s="32">
        <v>17.495</v>
      </c>
      <c r="H66" s="33">
        <v>0</v>
      </c>
      <c r="I66" s="34">
        <f>ROUND(ROUND(H66,2)*ROUND(G66,3),2)</f>
      </c>
      <c r="O66">
        <f>(I66*21)/100</f>
      </c>
      <c r="P66" t="s">
        <v>27</v>
      </c>
    </row>
    <row r="67" spans="1:5" ht="38.25">
      <c r="A67" s="35" t="s">
        <v>52</v>
      </c>
      <c r="E67" s="36" t="s">
        <v>517</v>
      </c>
    </row>
    <row r="68" spans="1:5" ht="25.5">
      <c r="A68" s="37" t="s">
        <v>54</v>
      </c>
      <c r="E68" s="38" t="s">
        <v>874</v>
      </c>
    </row>
    <row r="69" spans="1:5" ht="51">
      <c r="A69" t="s">
        <v>55</v>
      </c>
      <c r="E69" s="36" t="s">
        <v>514</v>
      </c>
    </row>
    <row r="70" spans="1:16" ht="12.75">
      <c r="A70" s="24" t="s">
        <v>47</v>
      </c>
      <c r="B70" s="29" t="s">
        <v>273</v>
      </c>
      <c r="C70" s="29" t="s">
        <v>875</v>
      </c>
      <c r="D70" s="24" t="s">
        <v>49</v>
      </c>
      <c r="E70" s="30" t="s">
        <v>876</v>
      </c>
      <c r="F70" s="31" t="s">
        <v>161</v>
      </c>
      <c r="G70" s="32">
        <v>52.484</v>
      </c>
      <c r="H70" s="33">
        <v>0</v>
      </c>
      <c r="I70" s="34">
        <f>ROUND(ROUND(H70,2)*ROUND(G70,3),2)</f>
      </c>
      <c r="O70">
        <f>(I70*21)/100</f>
      </c>
      <c r="P70" t="s">
        <v>27</v>
      </c>
    </row>
    <row r="71" spans="1:5" ht="25.5">
      <c r="A71" s="35" t="s">
        <v>52</v>
      </c>
      <c r="E71" s="36" t="s">
        <v>877</v>
      </c>
    </row>
    <row r="72" spans="1:5" ht="25.5">
      <c r="A72" s="37" t="s">
        <v>54</v>
      </c>
      <c r="E72" s="38" t="s">
        <v>878</v>
      </c>
    </row>
    <row r="73" spans="1:5" ht="204">
      <c r="A73" t="s">
        <v>55</v>
      </c>
      <c r="E73" s="36" t="s">
        <v>505</v>
      </c>
    </row>
    <row r="74" spans="1:16" ht="12.75">
      <c r="A74" s="24" t="s">
        <v>47</v>
      </c>
      <c r="B74" s="29" t="s">
        <v>276</v>
      </c>
      <c r="C74" s="29" t="s">
        <v>522</v>
      </c>
      <c r="D74" s="24" t="s">
        <v>49</v>
      </c>
      <c r="E74" s="30" t="s">
        <v>523</v>
      </c>
      <c r="F74" s="31" t="s">
        <v>161</v>
      </c>
      <c r="G74" s="32">
        <v>26.242</v>
      </c>
      <c r="H74" s="33">
        <v>0</v>
      </c>
      <c r="I74" s="34">
        <f>ROUND(ROUND(H74,2)*ROUND(G74,3),2)</f>
      </c>
      <c r="O74">
        <f>(I74*21)/100</f>
      </c>
      <c r="P74" t="s">
        <v>27</v>
      </c>
    </row>
    <row r="75" spans="1:5" ht="38.25">
      <c r="A75" s="35" t="s">
        <v>52</v>
      </c>
      <c r="E75" s="36" t="s">
        <v>524</v>
      </c>
    </row>
    <row r="76" spans="1:5" ht="25.5">
      <c r="A76" s="37" t="s">
        <v>54</v>
      </c>
      <c r="E76" s="38" t="s">
        <v>879</v>
      </c>
    </row>
    <row r="77" spans="1:5" ht="204">
      <c r="A77" t="s">
        <v>55</v>
      </c>
      <c r="E77" s="36" t="s">
        <v>505</v>
      </c>
    </row>
    <row r="78" spans="1:16" ht="25.5">
      <c r="A78" s="24" t="s">
        <v>47</v>
      </c>
      <c r="B78" s="29" t="s">
        <v>279</v>
      </c>
      <c r="C78" s="29" t="s">
        <v>525</v>
      </c>
      <c r="D78" s="24" t="s">
        <v>49</v>
      </c>
      <c r="E78" s="30" t="s">
        <v>526</v>
      </c>
      <c r="F78" s="31" t="s">
        <v>161</v>
      </c>
      <c r="G78" s="32">
        <v>34.989</v>
      </c>
      <c r="H78" s="33">
        <v>0</v>
      </c>
      <c r="I78" s="34">
        <f>ROUND(ROUND(H78,2)*ROUND(G78,3),2)</f>
      </c>
      <c r="O78">
        <f>(I78*21)/100</f>
      </c>
      <c r="P78" t="s">
        <v>27</v>
      </c>
    </row>
    <row r="79" spans="1:5" ht="38.25">
      <c r="A79" s="35" t="s">
        <v>52</v>
      </c>
      <c r="E79" s="36" t="s">
        <v>527</v>
      </c>
    </row>
    <row r="80" spans="1:5" ht="25.5">
      <c r="A80" s="37" t="s">
        <v>54</v>
      </c>
      <c r="E80" s="38" t="s">
        <v>873</v>
      </c>
    </row>
    <row r="81" spans="1:5" ht="51">
      <c r="A81" t="s">
        <v>55</v>
      </c>
      <c r="E81" s="36" t="s">
        <v>514</v>
      </c>
    </row>
    <row r="82" spans="1:16" ht="25.5">
      <c r="A82" s="24" t="s">
        <v>47</v>
      </c>
      <c r="B82" s="29" t="s">
        <v>285</v>
      </c>
      <c r="C82" s="29" t="s">
        <v>528</v>
      </c>
      <c r="D82" s="24" t="s">
        <v>49</v>
      </c>
      <c r="E82" s="30" t="s">
        <v>529</v>
      </c>
      <c r="F82" s="31" t="s">
        <v>161</v>
      </c>
      <c r="G82" s="32">
        <v>17.495</v>
      </c>
      <c r="H82" s="33">
        <v>0</v>
      </c>
      <c r="I82" s="34">
        <f>ROUND(ROUND(H82,2)*ROUND(G82,3),2)</f>
      </c>
      <c r="O82">
        <f>(I82*21)/100</f>
      </c>
      <c r="P82" t="s">
        <v>27</v>
      </c>
    </row>
    <row r="83" spans="1:5" ht="38.25">
      <c r="A83" s="35" t="s">
        <v>52</v>
      </c>
      <c r="E83" s="36" t="s">
        <v>530</v>
      </c>
    </row>
    <row r="84" spans="1:5" ht="25.5">
      <c r="A84" s="37" t="s">
        <v>54</v>
      </c>
      <c r="E84" s="38" t="s">
        <v>880</v>
      </c>
    </row>
    <row r="85" spans="1:5" ht="51">
      <c r="A85" t="s">
        <v>55</v>
      </c>
      <c r="E85" s="36" t="s">
        <v>514</v>
      </c>
    </row>
    <row r="86" spans="1:16" ht="12.75">
      <c r="A86" s="24" t="s">
        <v>47</v>
      </c>
      <c r="B86" s="29" t="s">
        <v>290</v>
      </c>
      <c r="C86" s="29" t="s">
        <v>531</v>
      </c>
      <c r="D86" s="24" t="s">
        <v>49</v>
      </c>
      <c r="E86" s="30" t="s">
        <v>532</v>
      </c>
      <c r="F86" s="31" t="s">
        <v>161</v>
      </c>
      <c r="G86" s="32">
        <v>26.242</v>
      </c>
      <c r="H86" s="33">
        <v>0</v>
      </c>
      <c r="I86" s="34">
        <f>ROUND(ROUND(H86,2)*ROUND(G86,3),2)</f>
      </c>
      <c r="O86">
        <f>(I86*21)/100</f>
      </c>
      <c r="P86" t="s">
        <v>27</v>
      </c>
    </row>
    <row r="87" spans="1:5" ht="38.25">
      <c r="A87" s="35" t="s">
        <v>52</v>
      </c>
      <c r="E87" s="36" t="s">
        <v>533</v>
      </c>
    </row>
    <row r="88" spans="1:5" ht="25.5">
      <c r="A88" s="37" t="s">
        <v>54</v>
      </c>
      <c r="E88" s="38" t="s">
        <v>881</v>
      </c>
    </row>
    <row r="89" spans="1:5" ht="204">
      <c r="A89" t="s">
        <v>55</v>
      </c>
      <c r="E89" s="36" t="s">
        <v>505</v>
      </c>
    </row>
    <row r="90" spans="1:16" ht="25.5">
      <c r="A90" s="24" t="s">
        <v>47</v>
      </c>
      <c r="B90" s="29" t="s">
        <v>295</v>
      </c>
      <c r="C90" s="29" t="s">
        <v>535</v>
      </c>
      <c r="D90" s="24" t="s">
        <v>49</v>
      </c>
      <c r="E90" s="30" t="s">
        <v>536</v>
      </c>
      <c r="F90" s="31" t="s">
        <v>161</v>
      </c>
      <c r="G90" s="32">
        <v>17.495</v>
      </c>
      <c r="H90" s="33">
        <v>0</v>
      </c>
      <c r="I90" s="34">
        <f>ROUND(ROUND(H90,2)*ROUND(G90,3),2)</f>
      </c>
      <c r="O90">
        <f>(I90*21)/100</f>
      </c>
      <c r="P90" t="s">
        <v>27</v>
      </c>
    </row>
    <row r="91" spans="1:5" ht="38.25">
      <c r="A91" s="35" t="s">
        <v>52</v>
      </c>
      <c r="E91" s="36" t="s">
        <v>537</v>
      </c>
    </row>
    <row r="92" spans="1:5" ht="25.5">
      <c r="A92" s="37" t="s">
        <v>54</v>
      </c>
      <c r="E92" s="38" t="s">
        <v>882</v>
      </c>
    </row>
    <row r="93" spans="1:5" ht="51">
      <c r="A93" t="s">
        <v>55</v>
      </c>
      <c r="E93" s="36" t="s">
        <v>514</v>
      </c>
    </row>
    <row r="94" spans="1:16" ht="12.75">
      <c r="A94" s="24" t="s">
        <v>47</v>
      </c>
      <c r="B94" s="29" t="s">
        <v>301</v>
      </c>
      <c r="C94" s="29" t="s">
        <v>539</v>
      </c>
      <c r="D94" s="24" t="s">
        <v>49</v>
      </c>
      <c r="E94" s="30" t="s">
        <v>540</v>
      </c>
      <c r="F94" s="31" t="s">
        <v>156</v>
      </c>
      <c r="G94" s="32">
        <v>493.19</v>
      </c>
      <c r="H94" s="33">
        <v>0</v>
      </c>
      <c r="I94" s="34">
        <f>ROUND(ROUND(H94,2)*ROUND(G94,3),2)</f>
      </c>
      <c r="O94">
        <f>(I94*21)/100</f>
      </c>
      <c r="P94" t="s">
        <v>27</v>
      </c>
    </row>
    <row r="95" spans="1:5" ht="25.5">
      <c r="A95" s="35" t="s">
        <v>52</v>
      </c>
      <c r="E95" s="36" t="s">
        <v>541</v>
      </c>
    </row>
    <row r="96" spans="1:5" ht="204">
      <c r="A96" s="37" t="s">
        <v>54</v>
      </c>
      <c r="E96" s="38" t="s">
        <v>883</v>
      </c>
    </row>
    <row r="97" spans="1:5" ht="153">
      <c r="A97" t="s">
        <v>55</v>
      </c>
      <c r="E97" s="36" t="s">
        <v>543</v>
      </c>
    </row>
    <row r="98" spans="1:16" ht="12.75">
      <c r="A98" s="24" t="s">
        <v>47</v>
      </c>
      <c r="B98" s="29" t="s">
        <v>307</v>
      </c>
      <c r="C98" s="29" t="s">
        <v>884</v>
      </c>
      <c r="D98" s="24" t="s">
        <v>49</v>
      </c>
      <c r="E98" s="30" t="s">
        <v>885</v>
      </c>
      <c r="F98" s="31" t="s">
        <v>156</v>
      </c>
      <c r="G98" s="32">
        <v>173.087</v>
      </c>
      <c r="H98" s="33">
        <v>0</v>
      </c>
      <c r="I98" s="34">
        <f>ROUND(ROUND(H98,2)*ROUND(G98,3),2)</f>
      </c>
      <c r="O98">
        <f>(I98*21)/100</f>
      </c>
      <c r="P98" t="s">
        <v>27</v>
      </c>
    </row>
    <row r="99" spans="1:5" ht="25.5">
      <c r="A99" s="35" t="s">
        <v>52</v>
      </c>
      <c r="E99" s="36" t="s">
        <v>886</v>
      </c>
    </row>
    <row r="100" spans="1:5" ht="76.5">
      <c r="A100" s="37" t="s">
        <v>54</v>
      </c>
      <c r="E100" s="38" t="s">
        <v>887</v>
      </c>
    </row>
    <row r="101" spans="1:5" ht="153">
      <c r="A101" t="s">
        <v>55</v>
      </c>
      <c r="E101" s="36" t="s">
        <v>543</v>
      </c>
    </row>
    <row r="102" spans="1:16" ht="12.75">
      <c r="A102" s="24" t="s">
        <v>47</v>
      </c>
      <c r="B102" s="29" t="s">
        <v>310</v>
      </c>
      <c r="C102" s="29" t="s">
        <v>544</v>
      </c>
      <c r="D102" s="24" t="s">
        <v>49</v>
      </c>
      <c r="E102" s="30" t="s">
        <v>545</v>
      </c>
      <c r="F102" s="31" t="s">
        <v>156</v>
      </c>
      <c r="G102" s="32">
        <v>493.19</v>
      </c>
      <c r="H102" s="33">
        <v>0</v>
      </c>
      <c r="I102" s="34">
        <f>ROUND(ROUND(H102,2)*ROUND(G102,3),2)</f>
      </c>
      <c r="O102">
        <f>(I102*21)/100</f>
      </c>
      <c r="P102" t="s">
        <v>27</v>
      </c>
    </row>
    <row r="103" spans="1:5" ht="25.5">
      <c r="A103" s="35" t="s">
        <v>52</v>
      </c>
      <c r="E103" s="36" t="s">
        <v>546</v>
      </c>
    </row>
    <row r="104" spans="1:5" ht="25.5">
      <c r="A104" s="37" t="s">
        <v>54</v>
      </c>
      <c r="E104" s="38" t="s">
        <v>888</v>
      </c>
    </row>
    <row r="105" spans="1:5" ht="12.75">
      <c r="A105" t="s">
        <v>55</v>
      </c>
      <c r="E105" s="36" t="s">
        <v>49</v>
      </c>
    </row>
    <row r="106" spans="1:16" ht="12.75">
      <c r="A106" s="24" t="s">
        <v>47</v>
      </c>
      <c r="B106" s="29" t="s">
        <v>313</v>
      </c>
      <c r="C106" s="29" t="s">
        <v>889</v>
      </c>
      <c r="D106" s="24" t="s">
        <v>49</v>
      </c>
      <c r="E106" s="30" t="s">
        <v>890</v>
      </c>
      <c r="F106" s="31" t="s">
        <v>156</v>
      </c>
      <c r="G106" s="32">
        <v>173.087</v>
      </c>
      <c r="H106" s="33">
        <v>0</v>
      </c>
      <c r="I106" s="34">
        <f>ROUND(ROUND(H106,2)*ROUND(G106,3),2)</f>
      </c>
      <c r="O106">
        <f>(I106*21)/100</f>
      </c>
      <c r="P106" t="s">
        <v>27</v>
      </c>
    </row>
    <row r="107" spans="1:5" ht="25.5">
      <c r="A107" s="35" t="s">
        <v>52</v>
      </c>
      <c r="E107" s="36" t="s">
        <v>891</v>
      </c>
    </row>
    <row r="108" spans="1:5" ht="25.5">
      <c r="A108" s="37" t="s">
        <v>54</v>
      </c>
      <c r="E108" s="38" t="s">
        <v>892</v>
      </c>
    </row>
    <row r="109" spans="1:5" ht="12.75">
      <c r="A109" t="s">
        <v>55</v>
      </c>
      <c r="E109" s="36" t="s">
        <v>49</v>
      </c>
    </row>
    <row r="110" spans="1:16" ht="12.75">
      <c r="A110" s="24" t="s">
        <v>47</v>
      </c>
      <c r="B110" s="29" t="s">
        <v>314</v>
      </c>
      <c r="C110" s="29" t="s">
        <v>548</v>
      </c>
      <c r="D110" s="24" t="s">
        <v>49</v>
      </c>
      <c r="E110" s="30" t="s">
        <v>549</v>
      </c>
      <c r="F110" s="31" t="s">
        <v>161</v>
      </c>
      <c r="G110" s="32">
        <v>125.962</v>
      </c>
      <c r="H110" s="33">
        <v>0</v>
      </c>
      <c r="I110" s="34">
        <f>ROUND(ROUND(H110,2)*ROUND(G110,3),2)</f>
      </c>
      <c r="O110">
        <f>(I110*21)/100</f>
      </c>
      <c r="P110" t="s">
        <v>27</v>
      </c>
    </row>
    <row r="111" spans="1:5" ht="38.25">
      <c r="A111" s="35" t="s">
        <v>52</v>
      </c>
      <c r="E111" s="36" t="s">
        <v>550</v>
      </c>
    </row>
    <row r="112" spans="1:5" ht="25.5">
      <c r="A112" s="37" t="s">
        <v>54</v>
      </c>
      <c r="E112" s="38" t="s">
        <v>893</v>
      </c>
    </row>
    <row r="113" spans="1:5" ht="89.25">
      <c r="A113" t="s">
        <v>55</v>
      </c>
      <c r="E113" s="36" t="s">
        <v>552</v>
      </c>
    </row>
    <row r="114" spans="1:16" ht="12.75">
      <c r="A114" s="24" t="s">
        <v>47</v>
      </c>
      <c r="B114" s="29" t="s">
        <v>319</v>
      </c>
      <c r="C114" s="29" t="s">
        <v>894</v>
      </c>
      <c r="D114" s="24" t="s">
        <v>49</v>
      </c>
      <c r="E114" s="30" t="s">
        <v>895</v>
      </c>
      <c r="F114" s="31" t="s">
        <v>161</v>
      </c>
      <c r="G114" s="32">
        <v>31.49</v>
      </c>
      <c r="H114" s="33">
        <v>0</v>
      </c>
      <c r="I114" s="34">
        <f>ROUND(ROUND(H114,2)*ROUND(G114,3),2)</f>
      </c>
      <c r="O114">
        <f>(I114*21)/100</f>
      </c>
      <c r="P114" t="s">
        <v>27</v>
      </c>
    </row>
    <row r="115" spans="1:5" ht="38.25">
      <c r="A115" s="35" t="s">
        <v>52</v>
      </c>
      <c r="E115" s="36" t="s">
        <v>896</v>
      </c>
    </row>
    <row r="116" spans="1:5" ht="25.5">
      <c r="A116" s="37" t="s">
        <v>54</v>
      </c>
      <c r="E116" s="38" t="s">
        <v>897</v>
      </c>
    </row>
    <row r="117" spans="1:5" ht="89.25">
      <c r="A117" t="s">
        <v>55</v>
      </c>
      <c r="E117" s="36" t="s">
        <v>552</v>
      </c>
    </row>
    <row r="118" spans="1:16" ht="12.75">
      <c r="A118" s="24" t="s">
        <v>47</v>
      </c>
      <c r="B118" s="29" t="s">
        <v>323</v>
      </c>
      <c r="C118" s="29" t="s">
        <v>557</v>
      </c>
      <c r="D118" s="24" t="s">
        <v>49</v>
      </c>
      <c r="E118" s="30" t="s">
        <v>558</v>
      </c>
      <c r="F118" s="31" t="s">
        <v>161</v>
      </c>
      <c r="G118" s="32">
        <v>200.715</v>
      </c>
      <c r="H118" s="33">
        <v>0</v>
      </c>
      <c r="I118" s="34">
        <f>ROUND(ROUND(H118,2)*ROUND(G118,3),2)</f>
      </c>
      <c r="O118">
        <f>(I118*21)/100</f>
      </c>
      <c r="P118" t="s">
        <v>27</v>
      </c>
    </row>
    <row r="119" spans="1:5" ht="38.25">
      <c r="A119" s="35" t="s">
        <v>52</v>
      </c>
      <c r="E119" s="36" t="s">
        <v>559</v>
      </c>
    </row>
    <row r="120" spans="1:5" ht="25.5">
      <c r="A120" s="37" t="s">
        <v>54</v>
      </c>
      <c r="E120" s="38" t="s">
        <v>898</v>
      </c>
    </row>
    <row r="121" spans="1:5" ht="204">
      <c r="A121" t="s">
        <v>55</v>
      </c>
      <c r="E121" s="36" t="s">
        <v>561</v>
      </c>
    </row>
    <row r="122" spans="1:16" ht="12.75">
      <c r="A122" s="24" t="s">
        <v>47</v>
      </c>
      <c r="B122" s="29" t="s">
        <v>327</v>
      </c>
      <c r="C122" s="29" t="s">
        <v>562</v>
      </c>
      <c r="D122" s="24" t="s">
        <v>49</v>
      </c>
      <c r="E122" s="30" t="s">
        <v>563</v>
      </c>
      <c r="F122" s="31" t="s">
        <v>161</v>
      </c>
      <c r="G122" s="32">
        <v>209.936</v>
      </c>
      <c r="H122" s="33">
        <v>0</v>
      </c>
      <c r="I122" s="34">
        <f>ROUND(ROUND(H122,2)*ROUND(G122,3),2)</f>
      </c>
      <c r="O122">
        <f>(I122*21)/100</f>
      </c>
      <c r="P122" t="s">
        <v>27</v>
      </c>
    </row>
    <row r="123" spans="1:5" ht="38.25">
      <c r="A123" s="35" t="s">
        <v>52</v>
      </c>
      <c r="E123" s="36" t="s">
        <v>564</v>
      </c>
    </row>
    <row r="124" spans="1:5" ht="25.5">
      <c r="A124" s="37" t="s">
        <v>54</v>
      </c>
      <c r="E124" s="38" t="s">
        <v>899</v>
      </c>
    </row>
    <row r="125" spans="1:5" ht="204">
      <c r="A125" t="s">
        <v>55</v>
      </c>
      <c r="E125" s="36" t="s">
        <v>561</v>
      </c>
    </row>
    <row r="126" spans="1:16" ht="25.5">
      <c r="A126" s="24" t="s">
        <v>47</v>
      </c>
      <c r="B126" s="29" t="s">
        <v>332</v>
      </c>
      <c r="C126" s="29" t="s">
        <v>566</v>
      </c>
      <c r="D126" s="24" t="s">
        <v>49</v>
      </c>
      <c r="E126" s="30" t="s">
        <v>567</v>
      </c>
      <c r="F126" s="31" t="s">
        <v>161</v>
      </c>
      <c r="G126" s="32">
        <v>1049.68</v>
      </c>
      <c r="H126" s="33">
        <v>0</v>
      </c>
      <c r="I126" s="34">
        <f>ROUND(ROUND(H126,2)*ROUND(G126,3),2)</f>
      </c>
      <c r="O126">
        <f>(I126*21)/100</f>
      </c>
      <c r="P126" t="s">
        <v>27</v>
      </c>
    </row>
    <row r="127" spans="1:5" ht="38.25">
      <c r="A127" s="35" t="s">
        <v>52</v>
      </c>
      <c r="E127" s="36" t="s">
        <v>568</v>
      </c>
    </row>
    <row r="128" spans="1:5" ht="25.5">
      <c r="A128" s="37" t="s">
        <v>54</v>
      </c>
      <c r="E128" s="38" t="s">
        <v>900</v>
      </c>
    </row>
    <row r="129" spans="1:5" ht="204">
      <c r="A129" t="s">
        <v>55</v>
      </c>
      <c r="E129" s="36" t="s">
        <v>561</v>
      </c>
    </row>
    <row r="130" spans="1:16" ht="12.75">
      <c r="A130" s="24" t="s">
        <v>47</v>
      </c>
      <c r="B130" s="29" t="s">
        <v>336</v>
      </c>
      <c r="C130" s="29" t="s">
        <v>570</v>
      </c>
      <c r="D130" s="24" t="s">
        <v>49</v>
      </c>
      <c r="E130" s="30" t="s">
        <v>571</v>
      </c>
      <c r="F130" s="31" t="s">
        <v>161</v>
      </c>
      <c r="G130" s="32">
        <v>52.484</v>
      </c>
      <c r="H130" s="33">
        <v>0</v>
      </c>
      <c r="I130" s="34">
        <f>ROUND(ROUND(H130,2)*ROUND(G130,3),2)</f>
      </c>
      <c r="O130">
        <f>(I130*21)/100</f>
      </c>
      <c r="P130" t="s">
        <v>27</v>
      </c>
    </row>
    <row r="131" spans="1:5" ht="38.25">
      <c r="A131" s="35" t="s">
        <v>52</v>
      </c>
      <c r="E131" s="36" t="s">
        <v>572</v>
      </c>
    </row>
    <row r="132" spans="1:5" ht="38.25">
      <c r="A132" s="37" t="s">
        <v>54</v>
      </c>
      <c r="E132" s="38" t="s">
        <v>901</v>
      </c>
    </row>
    <row r="133" spans="1:5" ht="204">
      <c r="A133" t="s">
        <v>55</v>
      </c>
      <c r="E133" s="36" t="s">
        <v>561</v>
      </c>
    </row>
    <row r="134" spans="1:16" ht="25.5">
      <c r="A134" s="24" t="s">
        <v>47</v>
      </c>
      <c r="B134" s="29" t="s">
        <v>339</v>
      </c>
      <c r="C134" s="29" t="s">
        <v>574</v>
      </c>
      <c r="D134" s="24" t="s">
        <v>49</v>
      </c>
      <c r="E134" s="30" t="s">
        <v>575</v>
      </c>
      <c r="F134" s="31" t="s">
        <v>161</v>
      </c>
      <c r="G134" s="32">
        <v>262.42</v>
      </c>
      <c r="H134" s="33">
        <v>0</v>
      </c>
      <c r="I134" s="34">
        <f>ROUND(ROUND(H134,2)*ROUND(G134,3),2)</f>
      </c>
      <c r="O134">
        <f>(I134*21)/100</f>
      </c>
      <c r="P134" t="s">
        <v>27</v>
      </c>
    </row>
    <row r="135" spans="1:5" ht="38.25">
      <c r="A135" s="35" t="s">
        <v>52</v>
      </c>
      <c r="E135" s="36" t="s">
        <v>576</v>
      </c>
    </row>
    <row r="136" spans="1:5" ht="25.5">
      <c r="A136" s="37" t="s">
        <v>54</v>
      </c>
      <c r="E136" s="38" t="s">
        <v>902</v>
      </c>
    </row>
    <row r="137" spans="1:5" ht="204">
      <c r="A137" t="s">
        <v>55</v>
      </c>
      <c r="E137" s="36" t="s">
        <v>561</v>
      </c>
    </row>
    <row r="138" spans="1:16" ht="12.75">
      <c r="A138" s="24" t="s">
        <v>47</v>
      </c>
      <c r="B138" s="29" t="s">
        <v>583</v>
      </c>
      <c r="C138" s="29" t="s">
        <v>578</v>
      </c>
      <c r="D138" s="24" t="s">
        <v>49</v>
      </c>
      <c r="E138" s="30" t="s">
        <v>579</v>
      </c>
      <c r="F138" s="31" t="s">
        <v>161</v>
      </c>
      <c r="G138" s="32">
        <v>200.715</v>
      </c>
      <c r="H138" s="33">
        <v>0</v>
      </c>
      <c r="I138" s="34">
        <f>ROUND(ROUND(H138,2)*ROUND(G138,3),2)</f>
      </c>
      <c r="O138">
        <f>(I138*21)/100</f>
      </c>
      <c r="P138" t="s">
        <v>27</v>
      </c>
    </row>
    <row r="139" spans="1:5" ht="25.5">
      <c r="A139" s="35" t="s">
        <v>52</v>
      </c>
      <c r="E139" s="36" t="s">
        <v>580</v>
      </c>
    </row>
    <row r="140" spans="1:5" ht="25.5">
      <c r="A140" s="37" t="s">
        <v>54</v>
      </c>
      <c r="E140" s="38" t="s">
        <v>898</v>
      </c>
    </row>
    <row r="141" spans="1:5" ht="153">
      <c r="A141" t="s">
        <v>55</v>
      </c>
      <c r="E141" s="36" t="s">
        <v>582</v>
      </c>
    </row>
    <row r="142" spans="1:16" ht="12.75">
      <c r="A142" s="24" t="s">
        <v>47</v>
      </c>
      <c r="B142" s="29" t="s">
        <v>589</v>
      </c>
      <c r="C142" s="29" t="s">
        <v>584</v>
      </c>
      <c r="D142" s="24" t="s">
        <v>49</v>
      </c>
      <c r="E142" s="30" t="s">
        <v>585</v>
      </c>
      <c r="F142" s="31" t="s">
        <v>161</v>
      </c>
      <c r="G142" s="32">
        <v>262.42</v>
      </c>
      <c r="H142" s="33">
        <v>0</v>
      </c>
      <c r="I142" s="34">
        <f>ROUND(ROUND(H142,2)*ROUND(G142,3),2)</f>
      </c>
      <c r="O142">
        <f>(I142*21)/100</f>
      </c>
      <c r="P142" t="s">
        <v>27</v>
      </c>
    </row>
    <row r="143" spans="1:5" ht="12.75">
      <c r="A143" s="35" t="s">
        <v>52</v>
      </c>
      <c r="E143" s="36" t="s">
        <v>586</v>
      </c>
    </row>
    <row r="144" spans="1:5" ht="38.25">
      <c r="A144" s="37" t="s">
        <v>54</v>
      </c>
      <c r="E144" s="38" t="s">
        <v>903</v>
      </c>
    </row>
    <row r="145" spans="1:5" ht="293.25">
      <c r="A145" t="s">
        <v>55</v>
      </c>
      <c r="E145" s="36" t="s">
        <v>588</v>
      </c>
    </row>
    <row r="146" spans="1:16" ht="12.75">
      <c r="A146" s="24" t="s">
        <v>47</v>
      </c>
      <c r="B146" s="29" t="s">
        <v>595</v>
      </c>
      <c r="C146" s="29" t="s">
        <v>590</v>
      </c>
      <c r="D146" s="24" t="s">
        <v>49</v>
      </c>
      <c r="E146" s="30" t="s">
        <v>591</v>
      </c>
      <c r="F146" s="31" t="s">
        <v>140</v>
      </c>
      <c r="G146" s="32">
        <v>485.477</v>
      </c>
      <c r="H146" s="33">
        <v>0</v>
      </c>
      <c r="I146" s="34">
        <f>ROUND(ROUND(H146,2)*ROUND(G146,3),2)</f>
      </c>
      <c r="O146">
        <f>(I146*21)/100</f>
      </c>
      <c r="P146" t="s">
        <v>27</v>
      </c>
    </row>
    <row r="147" spans="1:5" ht="25.5">
      <c r="A147" s="35" t="s">
        <v>52</v>
      </c>
      <c r="E147" s="36" t="s">
        <v>592</v>
      </c>
    </row>
    <row r="148" spans="1:5" ht="38.25">
      <c r="A148" s="37" t="s">
        <v>54</v>
      </c>
      <c r="E148" s="38" t="s">
        <v>904</v>
      </c>
    </row>
    <row r="149" spans="1:5" ht="12.75">
      <c r="A149" t="s">
        <v>55</v>
      </c>
      <c r="E149" s="36" t="s">
        <v>594</v>
      </c>
    </row>
    <row r="150" spans="1:16" ht="12.75">
      <c r="A150" s="24" t="s">
        <v>47</v>
      </c>
      <c r="B150" s="29" t="s">
        <v>601</v>
      </c>
      <c r="C150" s="29" t="s">
        <v>596</v>
      </c>
      <c r="D150" s="24" t="s">
        <v>49</v>
      </c>
      <c r="E150" s="30" t="s">
        <v>597</v>
      </c>
      <c r="F150" s="31" t="s">
        <v>161</v>
      </c>
      <c r="G150" s="32">
        <v>138.262</v>
      </c>
      <c r="H150" s="33">
        <v>0</v>
      </c>
      <c r="I150" s="34">
        <f>ROUND(ROUND(H150,2)*ROUND(G150,3),2)</f>
      </c>
      <c r="O150">
        <f>(I150*21)/100</f>
      </c>
      <c r="P150" t="s">
        <v>27</v>
      </c>
    </row>
    <row r="151" spans="1:5" ht="25.5">
      <c r="A151" s="35" t="s">
        <v>52</v>
      </c>
      <c r="E151" s="36" t="s">
        <v>598</v>
      </c>
    </row>
    <row r="152" spans="1:5" ht="51">
      <c r="A152" s="37" t="s">
        <v>54</v>
      </c>
      <c r="E152" s="38" t="s">
        <v>905</v>
      </c>
    </row>
    <row r="153" spans="1:5" ht="409.5">
      <c r="A153" t="s">
        <v>55</v>
      </c>
      <c r="E153" s="36" t="s">
        <v>600</v>
      </c>
    </row>
    <row r="154" spans="1:16" ht="12.75">
      <c r="A154" s="24" t="s">
        <v>47</v>
      </c>
      <c r="B154" s="29" t="s">
        <v>607</v>
      </c>
      <c r="C154" s="29" t="s">
        <v>602</v>
      </c>
      <c r="D154" s="24" t="s">
        <v>49</v>
      </c>
      <c r="E154" s="30" t="s">
        <v>603</v>
      </c>
      <c r="F154" s="31" t="s">
        <v>161</v>
      </c>
      <c r="G154" s="32">
        <v>46.84</v>
      </c>
      <c r="H154" s="33">
        <v>0</v>
      </c>
      <c r="I154" s="34">
        <f>ROUND(ROUND(H154,2)*ROUND(G154,3),2)</f>
      </c>
      <c r="O154">
        <f>(I154*21)/100</f>
      </c>
      <c r="P154" t="s">
        <v>27</v>
      </c>
    </row>
    <row r="155" spans="1:5" ht="38.25">
      <c r="A155" s="35" t="s">
        <v>52</v>
      </c>
      <c r="E155" s="36" t="s">
        <v>604</v>
      </c>
    </row>
    <row r="156" spans="1:5" ht="51">
      <c r="A156" s="37" t="s">
        <v>54</v>
      </c>
      <c r="E156" s="38" t="s">
        <v>906</v>
      </c>
    </row>
    <row r="157" spans="1:5" ht="89.25">
      <c r="A157" t="s">
        <v>55</v>
      </c>
      <c r="E157" s="36" t="s">
        <v>606</v>
      </c>
    </row>
    <row r="158" spans="1:16" ht="12.75">
      <c r="A158" s="24" t="s">
        <v>47</v>
      </c>
      <c r="B158" s="29" t="s">
        <v>613</v>
      </c>
      <c r="C158" s="29" t="s">
        <v>608</v>
      </c>
      <c r="D158" s="24" t="s">
        <v>49</v>
      </c>
      <c r="E158" s="30" t="s">
        <v>609</v>
      </c>
      <c r="F158" s="31" t="s">
        <v>161</v>
      </c>
      <c r="G158" s="32">
        <v>15.613</v>
      </c>
      <c r="H158" s="33">
        <v>0</v>
      </c>
      <c r="I158" s="34">
        <f>ROUND(ROUND(H158,2)*ROUND(G158,3),2)</f>
      </c>
      <c r="O158">
        <f>(I158*21)/100</f>
      </c>
      <c r="P158" t="s">
        <v>27</v>
      </c>
    </row>
    <row r="159" spans="1:5" ht="38.25">
      <c r="A159" s="35" t="s">
        <v>52</v>
      </c>
      <c r="E159" s="36" t="s">
        <v>610</v>
      </c>
    </row>
    <row r="160" spans="1:5" ht="25.5">
      <c r="A160" s="37" t="s">
        <v>54</v>
      </c>
      <c r="E160" s="38" t="s">
        <v>907</v>
      </c>
    </row>
    <row r="161" spans="1:5" ht="114.75">
      <c r="A161" t="s">
        <v>55</v>
      </c>
      <c r="E161" s="36" t="s">
        <v>612</v>
      </c>
    </row>
    <row r="162" spans="1:16" ht="12.75">
      <c r="A162" s="24" t="s">
        <v>47</v>
      </c>
      <c r="B162" s="29" t="s">
        <v>671</v>
      </c>
      <c r="C162" s="29" t="s">
        <v>625</v>
      </c>
      <c r="D162" s="24" t="s">
        <v>49</v>
      </c>
      <c r="E162" s="30" t="s">
        <v>626</v>
      </c>
      <c r="F162" s="31" t="s">
        <v>140</v>
      </c>
      <c r="G162" s="32">
        <v>125.531</v>
      </c>
      <c r="H162" s="33">
        <v>0</v>
      </c>
      <c r="I162" s="34">
        <f>ROUND(ROUND(H162,2)*ROUND(G162,3),2)</f>
      </c>
      <c r="O162">
        <f>(I162*21)/100</f>
      </c>
      <c r="P162" t="s">
        <v>27</v>
      </c>
    </row>
    <row r="163" spans="1:5" ht="12.75">
      <c r="A163" s="35" t="s">
        <v>52</v>
      </c>
      <c r="E163" s="36" t="s">
        <v>626</v>
      </c>
    </row>
    <row r="164" spans="1:5" ht="25.5">
      <c r="A164" s="37" t="s">
        <v>54</v>
      </c>
      <c r="E164" s="38" t="s">
        <v>908</v>
      </c>
    </row>
    <row r="165" spans="1:5" ht="12.75">
      <c r="A165" t="s">
        <v>55</v>
      </c>
      <c r="E165" s="36" t="s">
        <v>49</v>
      </c>
    </row>
    <row r="166" spans="1:16" ht="12.75">
      <c r="A166" s="24" t="s">
        <v>47</v>
      </c>
      <c r="B166" s="29" t="s">
        <v>674</v>
      </c>
      <c r="C166" s="29" t="s">
        <v>629</v>
      </c>
      <c r="D166" s="24" t="s">
        <v>49</v>
      </c>
      <c r="E166" s="30" t="s">
        <v>630</v>
      </c>
      <c r="F166" s="31" t="s">
        <v>140</v>
      </c>
      <c r="G166" s="32">
        <v>277.907</v>
      </c>
      <c r="H166" s="33">
        <v>0</v>
      </c>
      <c r="I166" s="34">
        <f>ROUND(ROUND(H166,2)*ROUND(G166,3),2)</f>
      </c>
      <c r="O166">
        <f>(I166*21)/100</f>
      </c>
      <c r="P166" t="s">
        <v>27</v>
      </c>
    </row>
    <row r="167" spans="1:5" ht="12.75">
      <c r="A167" s="35" t="s">
        <v>52</v>
      </c>
      <c r="E167" s="36" t="s">
        <v>630</v>
      </c>
    </row>
    <row r="168" spans="1:5" ht="25.5">
      <c r="A168" s="37" t="s">
        <v>54</v>
      </c>
      <c r="E168" s="38" t="s">
        <v>909</v>
      </c>
    </row>
    <row r="169" spans="1:5" ht="12.75">
      <c r="A169" t="s">
        <v>55</v>
      </c>
      <c r="E169" s="36" t="s">
        <v>49</v>
      </c>
    </row>
    <row r="170" spans="1:18" ht="12.75" customHeight="1">
      <c r="A170" s="6" t="s">
        <v>45</v>
      </c>
      <c r="B170" s="6"/>
      <c r="C170" s="41" t="s">
        <v>35</v>
      </c>
      <c r="D170" s="6"/>
      <c r="E170" s="27" t="s">
        <v>648</v>
      </c>
      <c r="F170" s="6"/>
      <c r="G170" s="6"/>
      <c r="H170" s="6"/>
      <c r="I170" s="42">
        <f>0+Q170</f>
      </c>
      <c r="O170">
        <f>0+R170</f>
      </c>
      <c r="Q170">
        <f>0+I171</f>
      </c>
      <c r="R170">
        <f>0+O171</f>
      </c>
    </row>
    <row r="171" spans="1:16" ht="12.75">
      <c r="A171" s="24" t="s">
        <v>47</v>
      </c>
      <c r="B171" s="29" t="s">
        <v>668</v>
      </c>
      <c r="C171" s="29" t="s">
        <v>650</v>
      </c>
      <c r="D171" s="24" t="s">
        <v>49</v>
      </c>
      <c r="E171" s="30" t="s">
        <v>651</v>
      </c>
      <c r="F171" s="31" t="s">
        <v>161</v>
      </c>
      <c r="G171" s="32">
        <v>17.968</v>
      </c>
      <c r="H171" s="33">
        <v>0</v>
      </c>
      <c r="I171" s="34">
        <f>ROUND(ROUND(H171,2)*ROUND(G171,3),2)</f>
      </c>
      <c r="O171">
        <f>(I171*21)/100</f>
      </c>
      <c r="P171" t="s">
        <v>27</v>
      </c>
    </row>
    <row r="172" spans="1:5" ht="25.5">
      <c r="A172" s="35" t="s">
        <v>52</v>
      </c>
      <c r="E172" s="36" t="s">
        <v>652</v>
      </c>
    </row>
    <row r="173" spans="1:5" ht="25.5">
      <c r="A173" s="37" t="s">
        <v>54</v>
      </c>
      <c r="E173" s="38" t="s">
        <v>910</v>
      </c>
    </row>
    <row r="174" spans="1:5" ht="38.25">
      <c r="A174" t="s">
        <v>55</v>
      </c>
      <c r="E174" s="36" t="s">
        <v>654</v>
      </c>
    </row>
    <row r="175" spans="1:18" ht="12.75" customHeight="1">
      <c r="A175" s="6" t="s">
        <v>45</v>
      </c>
      <c r="B175" s="6"/>
      <c r="C175" s="41" t="s">
        <v>76</v>
      </c>
      <c r="D175" s="6"/>
      <c r="E175" s="27" t="s">
        <v>661</v>
      </c>
      <c r="F175" s="6"/>
      <c r="G175" s="6"/>
      <c r="H175" s="6"/>
      <c r="I175" s="42">
        <f>0+Q175</f>
      </c>
      <c r="O175">
        <f>0+R175</f>
      </c>
      <c r="Q175">
        <f>0+I176+I180+I184+I188+I192+I196+I200+I204+I208+I212+I216+I220+I224+I228+I232+I236</f>
      </c>
      <c r="R175">
        <f>0+O176+O180+O184+O188+O192+O196+O200+O204+O208+O212+O216+O220+O224+O228+O232+O236</f>
      </c>
    </row>
    <row r="176" spans="1:16" ht="12.75">
      <c r="A176" s="24" t="s">
        <v>47</v>
      </c>
      <c r="B176" s="29" t="s">
        <v>618</v>
      </c>
      <c r="C176" s="29" t="s">
        <v>911</v>
      </c>
      <c r="D176" s="24" t="s">
        <v>49</v>
      </c>
      <c r="E176" s="30" t="s">
        <v>912</v>
      </c>
      <c r="F176" s="31" t="s">
        <v>172</v>
      </c>
      <c r="G176" s="32">
        <v>157.92</v>
      </c>
      <c r="H176" s="33">
        <v>0</v>
      </c>
      <c r="I176" s="34">
        <f>ROUND(ROUND(H176,2)*ROUND(G176,3),2)</f>
      </c>
      <c r="O176">
        <f>(I176*21)/100</f>
      </c>
      <c r="P176" t="s">
        <v>27</v>
      </c>
    </row>
    <row r="177" spans="1:5" ht="12.75">
      <c r="A177" s="35" t="s">
        <v>52</v>
      </c>
      <c r="E177" s="36" t="s">
        <v>912</v>
      </c>
    </row>
    <row r="178" spans="1:5" ht="12.75">
      <c r="A178" s="37" t="s">
        <v>54</v>
      </c>
      <c r="E178" s="38" t="s">
        <v>49</v>
      </c>
    </row>
    <row r="179" spans="1:5" ht="12.75">
      <c r="A179" t="s">
        <v>55</v>
      </c>
      <c r="E179" s="36" t="s">
        <v>49</v>
      </c>
    </row>
    <row r="180" spans="1:16" ht="12.75">
      <c r="A180" s="24" t="s">
        <v>47</v>
      </c>
      <c r="B180" s="29" t="s">
        <v>633</v>
      </c>
      <c r="C180" s="29" t="s">
        <v>913</v>
      </c>
      <c r="D180" s="24" t="s">
        <v>49</v>
      </c>
      <c r="E180" s="30" t="s">
        <v>914</v>
      </c>
      <c r="F180" s="31" t="s">
        <v>172</v>
      </c>
      <c r="G180" s="32">
        <v>13.6</v>
      </c>
      <c r="H180" s="33">
        <v>0</v>
      </c>
      <c r="I180" s="34">
        <f>ROUND(ROUND(H180,2)*ROUND(G180,3),2)</f>
      </c>
      <c r="O180">
        <f>(I180*21)/100</f>
      </c>
      <c r="P180" t="s">
        <v>27</v>
      </c>
    </row>
    <row r="181" spans="1:5" ht="12.75">
      <c r="A181" s="35" t="s">
        <v>52</v>
      </c>
      <c r="E181" s="36" t="s">
        <v>914</v>
      </c>
    </row>
    <row r="182" spans="1:5" ht="12.75">
      <c r="A182" s="37" t="s">
        <v>54</v>
      </c>
      <c r="E182" s="38" t="s">
        <v>49</v>
      </c>
    </row>
    <row r="183" spans="1:5" ht="12.75">
      <c r="A183" t="s">
        <v>55</v>
      </c>
      <c r="E183" s="36" t="s">
        <v>49</v>
      </c>
    </row>
    <row r="184" spans="1:16" ht="12.75">
      <c r="A184" s="24" t="s">
        <v>47</v>
      </c>
      <c r="B184" s="29" t="s">
        <v>638</v>
      </c>
      <c r="C184" s="29" t="s">
        <v>915</v>
      </c>
      <c r="D184" s="24" t="s">
        <v>49</v>
      </c>
      <c r="E184" s="30" t="s">
        <v>916</v>
      </c>
      <c r="F184" s="31" t="s">
        <v>172</v>
      </c>
      <c r="G184" s="32">
        <v>8.16</v>
      </c>
      <c r="H184" s="33">
        <v>0</v>
      </c>
      <c r="I184" s="34">
        <f>ROUND(ROUND(H184,2)*ROUND(G184,3),2)</f>
      </c>
      <c r="O184">
        <f>(I184*21)/100</f>
      </c>
      <c r="P184" t="s">
        <v>27</v>
      </c>
    </row>
    <row r="185" spans="1:5" ht="12.75">
      <c r="A185" s="35" t="s">
        <v>52</v>
      </c>
      <c r="E185" s="36" t="s">
        <v>916</v>
      </c>
    </row>
    <row r="186" spans="1:5" ht="12.75">
      <c r="A186" s="37" t="s">
        <v>54</v>
      </c>
      <c r="E186" s="38" t="s">
        <v>49</v>
      </c>
    </row>
    <row r="187" spans="1:5" ht="12.75">
      <c r="A187" t="s">
        <v>55</v>
      </c>
      <c r="E187" s="36" t="s">
        <v>49</v>
      </c>
    </row>
    <row r="188" spans="1:16" ht="12.75">
      <c r="A188" s="24" t="s">
        <v>47</v>
      </c>
      <c r="B188" s="29" t="s">
        <v>643</v>
      </c>
      <c r="C188" s="29" t="s">
        <v>917</v>
      </c>
      <c r="D188" s="24" t="s">
        <v>49</v>
      </c>
      <c r="E188" s="30" t="s">
        <v>918</v>
      </c>
      <c r="F188" s="31" t="s">
        <v>98</v>
      </c>
      <c r="G188" s="32">
        <v>18</v>
      </c>
      <c r="H188" s="33">
        <v>0</v>
      </c>
      <c r="I188" s="34">
        <f>ROUND(ROUND(H188,2)*ROUND(G188,3),2)</f>
      </c>
      <c r="O188">
        <f>(I188*21)/100</f>
      </c>
      <c r="P188" t="s">
        <v>27</v>
      </c>
    </row>
    <row r="189" spans="1:5" ht="12.75">
      <c r="A189" s="35" t="s">
        <v>52</v>
      </c>
      <c r="E189" s="36" t="s">
        <v>918</v>
      </c>
    </row>
    <row r="190" spans="1:5" ht="12.75">
      <c r="A190" s="37" t="s">
        <v>54</v>
      </c>
      <c r="E190" s="38" t="s">
        <v>49</v>
      </c>
    </row>
    <row r="191" spans="1:5" ht="12.75">
      <c r="A191" t="s">
        <v>55</v>
      </c>
      <c r="E191" s="36" t="s">
        <v>49</v>
      </c>
    </row>
    <row r="192" spans="1:16" ht="12.75">
      <c r="A192" s="24" t="s">
        <v>47</v>
      </c>
      <c r="B192" s="29" t="s">
        <v>662</v>
      </c>
      <c r="C192" s="29" t="s">
        <v>919</v>
      </c>
      <c r="D192" s="24" t="s">
        <v>49</v>
      </c>
      <c r="E192" s="30" t="s">
        <v>920</v>
      </c>
      <c r="F192" s="31" t="s">
        <v>98</v>
      </c>
      <c r="G192" s="32">
        <v>1</v>
      </c>
      <c r="H192" s="33">
        <v>0</v>
      </c>
      <c r="I192" s="34">
        <f>ROUND(ROUND(H192,2)*ROUND(G192,3),2)</f>
      </c>
      <c r="O192">
        <f>(I192*21)/100</f>
      </c>
      <c r="P192" t="s">
        <v>27</v>
      </c>
    </row>
    <row r="193" spans="1:5" ht="12.75">
      <c r="A193" s="35" t="s">
        <v>52</v>
      </c>
      <c r="E193" s="36" t="s">
        <v>920</v>
      </c>
    </row>
    <row r="194" spans="1:5" ht="12.75">
      <c r="A194" s="37" t="s">
        <v>54</v>
      </c>
      <c r="E194" s="38" t="s">
        <v>49</v>
      </c>
    </row>
    <row r="195" spans="1:5" ht="12.75">
      <c r="A195" t="s">
        <v>55</v>
      </c>
      <c r="E195" s="36" t="s">
        <v>49</v>
      </c>
    </row>
    <row r="196" spans="1:16" ht="12.75">
      <c r="A196" s="24" t="s">
        <v>47</v>
      </c>
      <c r="B196" s="29" t="s">
        <v>665</v>
      </c>
      <c r="C196" s="29" t="s">
        <v>921</v>
      </c>
      <c r="D196" s="24" t="s">
        <v>49</v>
      </c>
      <c r="E196" s="30" t="s">
        <v>922</v>
      </c>
      <c r="F196" s="31" t="s">
        <v>98</v>
      </c>
      <c r="G196" s="32">
        <v>1</v>
      </c>
      <c r="H196" s="33">
        <v>0</v>
      </c>
      <c r="I196" s="34">
        <f>ROUND(ROUND(H196,2)*ROUND(G196,3),2)</f>
      </c>
      <c r="O196">
        <f>(I196*21)/100</f>
      </c>
      <c r="P196" t="s">
        <v>27</v>
      </c>
    </row>
    <row r="197" spans="1:5" ht="12.75">
      <c r="A197" s="35" t="s">
        <v>52</v>
      </c>
      <c r="E197" s="36" t="s">
        <v>922</v>
      </c>
    </row>
    <row r="198" spans="1:5" ht="12.75">
      <c r="A198" s="37" t="s">
        <v>54</v>
      </c>
      <c r="E198" s="38" t="s">
        <v>49</v>
      </c>
    </row>
    <row r="199" spans="1:5" ht="12.75">
      <c r="A199" t="s">
        <v>55</v>
      </c>
      <c r="E199" s="36" t="s">
        <v>49</v>
      </c>
    </row>
    <row r="200" spans="1:16" ht="12.75">
      <c r="A200" s="24" t="s">
        <v>47</v>
      </c>
      <c r="B200" s="29" t="s">
        <v>677</v>
      </c>
      <c r="C200" s="29" t="s">
        <v>923</v>
      </c>
      <c r="D200" s="24" t="s">
        <v>49</v>
      </c>
      <c r="E200" s="30" t="s">
        <v>924</v>
      </c>
      <c r="F200" s="31" t="s">
        <v>172</v>
      </c>
      <c r="G200" s="32">
        <v>157.92</v>
      </c>
      <c r="H200" s="33">
        <v>0</v>
      </c>
      <c r="I200" s="34">
        <f>ROUND(ROUND(H200,2)*ROUND(G200,3),2)</f>
      </c>
      <c r="O200">
        <f>(I200*21)/100</f>
      </c>
      <c r="P200" t="s">
        <v>27</v>
      </c>
    </row>
    <row r="201" spans="1:5" ht="25.5">
      <c r="A201" s="35" t="s">
        <v>52</v>
      </c>
      <c r="E201" s="36" t="s">
        <v>925</v>
      </c>
    </row>
    <row r="202" spans="1:5" ht="25.5">
      <c r="A202" s="37" t="s">
        <v>54</v>
      </c>
      <c r="E202" s="38" t="s">
        <v>926</v>
      </c>
    </row>
    <row r="203" spans="1:5" ht="63.75">
      <c r="A203" t="s">
        <v>55</v>
      </c>
      <c r="E203" s="36" t="s">
        <v>777</v>
      </c>
    </row>
    <row r="204" spans="1:16" ht="12.75">
      <c r="A204" s="24" t="s">
        <v>47</v>
      </c>
      <c r="B204" s="29" t="s">
        <v>680</v>
      </c>
      <c r="C204" s="29" t="s">
        <v>927</v>
      </c>
      <c r="D204" s="24" t="s">
        <v>49</v>
      </c>
      <c r="E204" s="30" t="s">
        <v>928</v>
      </c>
      <c r="F204" s="31" t="s">
        <v>172</v>
      </c>
      <c r="G204" s="32">
        <v>13.6</v>
      </c>
      <c r="H204" s="33">
        <v>0</v>
      </c>
      <c r="I204" s="34">
        <f>ROUND(ROUND(H204,2)*ROUND(G204,3),2)</f>
      </c>
      <c r="O204">
        <f>(I204*21)/100</f>
      </c>
      <c r="P204" t="s">
        <v>27</v>
      </c>
    </row>
    <row r="205" spans="1:5" ht="25.5">
      <c r="A205" s="35" t="s">
        <v>52</v>
      </c>
      <c r="E205" s="36" t="s">
        <v>929</v>
      </c>
    </row>
    <row r="206" spans="1:5" ht="12.75">
      <c r="A206" s="37" t="s">
        <v>54</v>
      </c>
      <c r="E206" s="38" t="s">
        <v>49</v>
      </c>
    </row>
    <row r="207" spans="1:5" ht="63.75">
      <c r="A207" t="s">
        <v>55</v>
      </c>
      <c r="E207" s="36" t="s">
        <v>777</v>
      </c>
    </row>
    <row r="208" spans="1:16" ht="12.75">
      <c r="A208" s="24" t="s">
        <v>47</v>
      </c>
      <c r="B208" s="29" t="s">
        <v>681</v>
      </c>
      <c r="C208" s="29" t="s">
        <v>930</v>
      </c>
      <c r="D208" s="24" t="s">
        <v>49</v>
      </c>
      <c r="E208" s="30" t="s">
        <v>931</v>
      </c>
      <c r="F208" s="31" t="s">
        <v>172</v>
      </c>
      <c r="G208" s="32">
        <v>8.16</v>
      </c>
      <c r="H208" s="33">
        <v>0</v>
      </c>
      <c r="I208" s="34">
        <f>ROUND(ROUND(H208,2)*ROUND(G208,3),2)</f>
      </c>
      <c r="O208">
        <f>(I208*21)/100</f>
      </c>
      <c r="P208" t="s">
        <v>27</v>
      </c>
    </row>
    <row r="209" spans="1:5" ht="25.5">
      <c r="A209" s="35" t="s">
        <v>52</v>
      </c>
      <c r="E209" s="36" t="s">
        <v>932</v>
      </c>
    </row>
    <row r="210" spans="1:5" ht="25.5">
      <c r="A210" s="37" t="s">
        <v>54</v>
      </c>
      <c r="E210" s="38" t="s">
        <v>933</v>
      </c>
    </row>
    <row r="211" spans="1:5" ht="63.75">
      <c r="A211" t="s">
        <v>55</v>
      </c>
      <c r="E211" s="36" t="s">
        <v>777</v>
      </c>
    </row>
    <row r="212" spans="1:16" ht="25.5">
      <c r="A212" s="24" t="s">
        <v>47</v>
      </c>
      <c r="B212" s="29" t="s">
        <v>682</v>
      </c>
      <c r="C212" s="29" t="s">
        <v>934</v>
      </c>
      <c r="D212" s="24" t="s">
        <v>49</v>
      </c>
      <c r="E212" s="30" t="s">
        <v>935</v>
      </c>
      <c r="F212" s="31" t="s">
        <v>98</v>
      </c>
      <c r="G212" s="32">
        <v>18</v>
      </c>
      <c r="H212" s="33">
        <v>0</v>
      </c>
      <c r="I212" s="34">
        <f>ROUND(ROUND(H212,2)*ROUND(G212,3),2)</f>
      </c>
      <c r="O212">
        <f>(I212*21)/100</f>
      </c>
      <c r="P212" t="s">
        <v>27</v>
      </c>
    </row>
    <row r="213" spans="1:5" ht="38.25">
      <c r="A213" s="35" t="s">
        <v>52</v>
      </c>
      <c r="E213" s="36" t="s">
        <v>936</v>
      </c>
    </row>
    <row r="214" spans="1:5" ht="12.75">
      <c r="A214" s="37" t="s">
        <v>54</v>
      </c>
      <c r="E214" s="38" t="s">
        <v>49</v>
      </c>
    </row>
    <row r="215" spans="1:5" ht="25.5">
      <c r="A215" t="s">
        <v>55</v>
      </c>
      <c r="E215" s="36" t="s">
        <v>937</v>
      </c>
    </row>
    <row r="216" spans="1:16" ht="25.5">
      <c r="A216" s="24" t="s">
        <v>47</v>
      </c>
      <c r="B216" s="29" t="s">
        <v>683</v>
      </c>
      <c r="C216" s="29" t="s">
        <v>938</v>
      </c>
      <c r="D216" s="24" t="s">
        <v>49</v>
      </c>
      <c r="E216" s="30" t="s">
        <v>939</v>
      </c>
      <c r="F216" s="31" t="s">
        <v>98</v>
      </c>
      <c r="G216" s="32">
        <v>1</v>
      </c>
      <c r="H216" s="33">
        <v>0</v>
      </c>
      <c r="I216" s="34">
        <f>ROUND(ROUND(H216,2)*ROUND(G216,3),2)</f>
      </c>
      <c r="O216">
        <f>(I216*21)/100</f>
      </c>
      <c r="P216" t="s">
        <v>27</v>
      </c>
    </row>
    <row r="217" spans="1:5" ht="38.25">
      <c r="A217" s="35" t="s">
        <v>52</v>
      </c>
      <c r="E217" s="36" t="s">
        <v>940</v>
      </c>
    </row>
    <row r="218" spans="1:5" ht="12.75">
      <c r="A218" s="37" t="s">
        <v>54</v>
      </c>
      <c r="E218" s="38" t="s">
        <v>49</v>
      </c>
    </row>
    <row r="219" spans="1:5" ht="25.5">
      <c r="A219" t="s">
        <v>55</v>
      </c>
      <c r="E219" s="36" t="s">
        <v>937</v>
      </c>
    </row>
    <row r="220" spans="1:16" ht="25.5">
      <c r="A220" s="24" t="s">
        <v>47</v>
      </c>
      <c r="B220" s="29" t="s">
        <v>686</v>
      </c>
      <c r="C220" s="29" t="s">
        <v>941</v>
      </c>
      <c r="D220" s="24" t="s">
        <v>49</v>
      </c>
      <c r="E220" s="30" t="s">
        <v>942</v>
      </c>
      <c r="F220" s="31" t="s">
        <v>98</v>
      </c>
      <c r="G220" s="32">
        <v>1</v>
      </c>
      <c r="H220" s="33">
        <v>0</v>
      </c>
      <c r="I220" s="34">
        <f>ROUND(ROUND(H220,2)*ROUND(G220,3),2)</f>
      </c>
      <c r="O220">
        <f>(I220*21)/100</f>
      </c>
      <c r="P220" t="s">
        <v>27</v>
      </c>
    </row>
    <row r="221" spans="1:5" ht="25.5">
      <c r="A221" s="35" t="s">
        <v>52</v>
      </c>
      <c r="E221" s="36" t="s">
        <v>942</v>
      </c>
    </row>
    <row r="222" spans="1:5" ht="12.75">
      <c r="A222" s="37" t="s">
        <v>54</v>
      </c>
      <c r="E222" s="38" t="s">
        <v>49</v>
      </c>
    </row>
    <row r="223" spans="1:5" ht="25.5">
      <c r="A223" t="s">
        <v>55</v>
      </c>
      <c r="E223" s="36" t="s">
        <v>937</v>
      </c>
    </row>
    <row r="224" spans="1:16" ht="12.75">
      <c r="A224" s="24" t="s">
        <v>47</v>
      </c>
      <c r="B224" s="29" t="s">
        <v>689</v>
      </c>
      <c r="C224" s="29" t="s">
        <v>943</v>
      </c>
      <c r="D224" s="24" t="s">
        <v>49</v>
      </c>
      <c r="E224" s="30" t="s">
        <v>944</v>
      </c>
      <c r="F224" s="31" t="s">
        <v>172</v>
      </c>
      <c r="G224" s="32">
        <v>179.68</v>
      </c>
      <c r="H224" s="33">
        <v>0</v>
      </c>
      <c r="I224" s="34">
        <f>ROUND(ROUND(H224,2)*ROUND(G224,3),2)</f>
      </c>
      <c r="O224">
        <f>(I224*21)/100</f>
      </c>
      <c r="P224" t="s">
        <v>27</v>
      </c>
    </row>
    <row r="225" spans="1:5" ht="12.75">
      <c r="A225" s="35" t="s">
        <v>52</v>
      </c>
      <c r="E225" s="36" t="s">
        <v>944</v>
      </c>
    </row>
    <row r="226" spans="1:5" ht="25.5">
      <c r="A226" s="37" t="s">
        <v>54</v>
      </c>
      <c r="E226" s="38" t="s">
        <v>945</v>
      </c>
    </row>
    <row r="227" spans="1:5" ht="25.5">
      <c r="A227" t="s">
        <v>55</v>
      </c>
      <c r="E227" s="36" t="s">
        <v>805</v>
      </c>
    </row>
    <row r="228" spans="1:16" ht="12.75">
      <c r="A228" s="24" t="s">
        <v>47</v>
      </c>
      <c r="B228" s="29" t="s">
        <v>692</v>
      </c>
      <c r="C228" s="29" t="s">
        <v>946</v>
      </c>
      <c r="D228" s="24" t="s">
        <v>49</v>
      </c>
      <c r="E228" s="30" t="s">
        <v>947</v>
      </c>
      <c r="F228" s="31" t="s">
        <v>172</v>
      </c>
      <c r="G228" s="32">
        <v>179.68</v>
      </c>
      <c r="H228" s="33">
        <v>0</v>
      </c>
      <c r="I228" s="34">
        <f>ROUND(ROUND(H228,2)*ROUND(G228,3),2)</f>
      </c>
      <c r="O228">
        <f>(I228*21)/100</f>
      </c>
      <c r="P228" t="s">
        <v>27</v>
      </c>
    </row>
    <row r="229" spans="1:5" ht="12.75">
      <c r="A229" s="35" t="s">
        <v>52</v>
      </c>
      <c r="E229" s="36" t="s">
        <v>948</v>
      </c>
    </row>
    <row r="230" spans="1:5" ht="25.5">
      <c r="A230" s="37" t="s">
        <v>54</v>
      </c>
      <c r="E230" s="38" t="s">
        <v>945</v>
      </c>
    </row>
    <row r="231" spans="1:5" ht="89.25">
      <c r="A231" t="s">
        <v>55</v>
      </c>
      <c r="E231" s="36" t="s">
        <v>810</v>
      </c>
    </row>
    <row r="232" spans="1:16" ht="12.75">
      <c r="A232" s="24" t="s">
        <v>47</v>
      </c>
      <c r="B232" s="29" t="s">
        <v>693</v>
      </c>
      <c r="C232" s="29" t="s">
        <v>828</v>
      </c>
      <c r="D232" s="24" t="s">
        <v>49</v>
      </c>
      <c r="E232" s="30" t="s">
        <v>829</v>
      </c>
      <c r="F232" s="31" t="s">
        <v>172</v>
      </c>
      <c r="G232" s="32">
        <v>179.68</v>
      </c>
      <c r="H232" s="33">
        <v>0</v>
      </c>
      <c r="I232" s="34">
        <f>ROUND(ROUND(H232,2)*ROUND(G232,3),2)</f>
      </c>
      <c r="O232">
        <f>(I232*21)/100</f>
      </c>
      <c r="P232" t="s">
        <v>27</v>
      </c>
    </row>
    <row r="233" spans="1:5" ht="12.75">
      <c r="A233" s="35" t="s">
        <v>52</v>
      </c>
      <c r="E233" s="36" t="s">
        <v>830</v>
      </c>
    </row>
    <row r="234" spans="1:5" ht="25.5">
      <c r="A234" s="37" t="s">
        <v>54</v>
      </c>
      <c r="E234" s="38" t="s">
        <v>945</v>
      </c>
    </row>
    <row r="235" spans="1:5" ht="12.75">
      <c r="A235" t="s">
        <v>55</v>
      </c>
      <c r="E235" s="36" t="s">
        <v>49</v>
      </c>
    </row>
    <row r="236" spans="1:16" ht="12.75">
      <c r="A236" s="24" t="s">
        <v>47</v>
      </c>
      <c r="B236" s="29" t="s">
        <v>696</v>
      </c>
      <c r="C236" s="29" t="s">
        <v>949</v>
      </c>
      <c r="D236" s="24" t="s">
        <v>49</v>
      </c>
      <c r="E236" s="30" t="s">
        <v>950</v>
      </c>
      <c r="F236" s="31" t="s">
        <v>172</v>
      </c>
      <c r="G236" s="32">
        <v>179.68</v>
      </c>
      <c r="H236" s="33">
        <v>0</v>
      </c>
      <c r="I236" s="34">
        <f>ROUND(ROUND(H236,2)*ROUND(G236,3),2)</f>
      </c>
      <c r="O236">
        <f>(I236*21)/100</f>
      </c>
      <c r="P236" t="s">
        <v>27</v>
      </c>
    </row>
    <row r="237" spans="1:5" ht="12.75">
      <c r="A237" s="35" t="s">
        <v>52</v>
      </c>
      <c r="E237" s="36" t="s">
        <v>951</v>
      </c>
    </row>
    <row r="238" spans="1:5" ht="38.25">
      <c r="A238" s="37" t="s">
        <v>54</v>
      </c>
      <c r="E238" s="38" t="s">
        <v>952</v>
      </c>
    </row>
    <row r="239" spans="1:5" ht="12.75">
      <c r="A239" t="s">
        <v>55</v>
      </c>
      <c r="E239" s="36" t="s">
        <v>49</v>
      </c>
    </row>
    <row r="240" spans="1:18" ht="12.75" customHeight="1">
      <c r="A240" s="6" t="s">
        <v>45</v>
      </c>
      <c r="B240" s="6"/>
      <c r="C240" s="41" t="s">
        <v>819</v>
      </c>
      <c r="D240" s="6"/>
      <c r="E240" s="27" t="s">
        <v>953</v>
      </c>
      <c r="F240" s="6"/>
      <c r="G240" s="6"/>
      <c r="H240" s="6"/>
      <c r="I240" s="42">
        <f>0+Q240</f>
      </c>
      <c r="O240">
        <f>0+R240</f>
      </c>
      <c r="Q240">
        <f>0+I241+I245</f>
      </c>
      <c r="R240">
        <f>0+O241+O245</f>
      </c>
    </row>
    <row r="241" spans="1:16" ht="12.75">
      <c r="A241" s="24" t="s">
        <v>47</v>
      </c>
      <c r="B241" s="29" t="s">
        <v>649</v>
      </c>
      <c r="C241" s="29" t="s">
        <v>954</v>
      </c>
      <c r="D241" s="24" t="s">
        <v>49</v>
      </c>
      <c r="E241" s="30" t="s">
        <v>955</v>
      </c>
      <c r="F241" s="31" t="s">
        <v>51</v>
      </c>
      <c r="G241" s="32">
        <v>20</v>
      </c>
      <c r="H241" s="33">
        <v>0</v>
      </c>
      <c r="I241" s="34">
        <f>ROUND(ROUND(H241,2)*ROUND(G241,3),2)</f>
      </c>
      <c r="O241">
        <f>(I241*21)/100</f>
      </c>
      <c r="P241" t="s">
        <v>27</v>
      </c>
    </row>
    <row r="242" spans="1:5" ht="12.75">
      <c r="A242" s="35" t="s">
        <v>52</v>
      </c>
      <c r="E242" s="36" t="s">
        <v>955</v>
      </c>
    </row>
    <row r="243" spans="1:5" ht="12.75">
      <c r="A243" s="37" t="s">
        <v>54</v>
      </c>
      <c r="E243" s="38" t="s">
        <v>49</v>
      </c>
    </row>
    <row r="244" spans="1:5" ht="12.75">
      <c r="A244" t="s">
        <v>55</v>
      </c>
      <c r="E244" s="36" t="s">
        <v>49</v>
      </c>
    </row>
    <row r="245" spans="1:16" ht="12.75">
      <c r="A245" s="24" t="s">
        <v>47</v>
      </c>
      <c r="B245" s="29" t="s">
        <v>655</v>
      </c>
      <c r="C245" s="29" t="s">
        <v>956</v>
      </c>
      <c r="D245" s="24" t="s">
        <v>49</v>
      </c>
      <c r="E245" s="30" t="s">
        <v>957</v>
      </c>
      <c r="F245" s="31" t="s">
        <v>51</v>
      </c>
      <c r="G245" s="32">
        <v>1</v>
      </c>
      <c r="H245" s="33">
        <v>0</v>
      </c>
      <c r="I245" s="34">
        <f>ROUND(ROUND(H245,2)*ROUND(G245,3),2)</f>
      </c>
      <c r="O245">
        <f>(I245*21)/100</f>
      </c>
      <c r="P245" t="s">
        <v>27</v>
      </c>
    </row>
    <row r="246" spans="1:5" ht="12.75">
      <c r="A246" s="35" t="s">
        <v>52</v>
      </c>
      <c r="E246" s="36" t="s">
        <v>957</v>
      </c>
    </row>
    <row r="247" spans="1:5" ht="12.75">
      <c r="A247" s="37" t="s">
        <v>54</v>
      </c>
      <c r="E247" s="38" t="s">
        <v>49</v>
      </c>
    </row>
    <row r="248" spans="1:5" ht="12.75">
      <c r="A248" t="s">
        <v>55</v>
      </c>
      <c r="E248" s="36" t="s">
        <v>49</v>
      </c>
    </row>
    <row r="249" spans="1:18" ht="12.75" customHeight="1">
      <c r="A249" s="6" t="s">
        <v>45</v>
      </c>
      <c r="B249" s="6"/>
      <c r="C249" s="41" t="s">
        <v>840</v>
      </c>
      <c r="D249" s="6"/>
      <c r="E249" s="27" t="s">
        <v>841</v>
      </c>
      <c r="F249" s="6"/>
      <c r="G249" s="6"/>
      <c r="H249" s="6"/>
      <c r="I249" s="42">
        <f>0+Q249</f>
      </c>
      <c r="O249">
        <f>0+R249</f>
      </c>
      <c r="Q249">
        <f>0+I250+I254</f>
      </c>
      <c r="R249">
        <f>0+O250+O254</f>
      </c>
    </row>
    <row r="250" spans="1:16" ht="12.75">
      <c r="A250" s="24" t="s">
        <v>47</v>
      </c>
      <c r="B250" s="29" t="s">
        <v>699</v>
      </c>
      <c r="C250" s="29" t="s">
        <v>843</v>
      </c>
      <c r="D250" s="24" t="s">
        <v>49</v>
      </c>
      <c r="E250" s="30" t="s">
        <v>844</v>
      </c>
      <c r="F250" s="31" t="s">
        <v>140</v>
      </c>
      <c r="G250" s="32">
        <v>4.24</v>
      </c>
      <c r="H250" s="33">
        <v>0</v>
      </c>
      <c r="I250" s="34">
        <f>ROUND(ROUND(H250,2)*ROUND(G250,3),2)</f>
      </c>
      <c r="O250">
        <f>(I250*21)/100</f>
      </c>
      <c r="P250" t="s">
        <v>27</v>
      </c>
    </row>
    <row r="251" spans="1:5" ht="38.25">
      <c r="A251" s="35" t="s">
        <v>52</v>
      </c>
      <c r="E251" s="36" t="s">
        <v>845</v>
      </c>
    </row>
    <row r="252" spans="1:5" ht="12.75">
      <c r="A252" s="37" t="s">
        <v>54</v>
      </c>
      <c r="E252" s="38" t="s">
        <v>49</v>
      </c>
    </row>
    <row r="253" spans="1:5" ht="38.25">
      <c r="A253" t="s">
        <v>55</v>
      </c>
      <c r="E253" s="36" t="s">
        <v>846</v>
      </c>
    </row>
    <row r="254" spans="1:16" ht="25.5">
      <c r="A254" s="24" t="s">
        <v>47</v>
      </c>
      <c r="B254" s="29" t="s">
        <v>702</v>
      </c>
      <c r="C254" s="29" t="s">
        <v>848</v>
      </c>
      <c r="D254" s="24" t="s">
        <v>49</v>
      </c>
      <c r="E254" s="30" t="s">
        <v>849</v>
      </c>
      <c r="F254" s="31" t="s">
        <v>140</v>
      </c>
      <c r="G254" s="32">
        <v>4.24</v>
      </c>
      <c r="H254" s="33">
        <v>0</v>
      </c>
      <c r="I254" s="34">
        <f>ROUND(ROUND(H254,2)*ROUND(G254,3),2)</f>
      </c>
      <c r="O254">
        <f>(I254*21)/100</f>
      </c>
      <c r="P254" t="s">
        <v>27</v>
      </c>
    </row>
    <row r="255" spans="1:5" ht="38.25">
      <c r="A255" s="35" t="s">
        <v>52</v>
      </c>
      <c r="E255" s="36" t="s">
        <v>850</v>
      </c>
    </row>
    <row r="256" spans="1:5" ht="12.75">
      <c r="A256" s="37" t="s">
        <v>54</v>
      </c>
      <c r="E256" s="38" t="s">
        <v>49</v>
      </c>
    </row>
    <row r="257" spans="1:5" ht="38.25">
      <c r="A257" t="s">
        <v>55</v>
      </c>
      <c r="E257" s="36" t="s">
        <v>846</v>
      </c>
    </row>
    <row r="258" spans="1:18" ht="12.75" customHeight="1">
      <c r="A258" s="6" t="s">
        <v>45</v>
      </c>
      <c r="B258" s="6"/>
      <c r="C258" s="41" t="s">
        <v>851</v>
      </c>
      <c r="D258" s="6"/>
      <c r="E258" s="27" t="s">
        <v>852</v>
      </c>
      <c r="F258" s="6"/>
      <c r="G258" s="6"/>
      <c r="H258" s="6"/>
      <c r="I258" s="42">
        <f>0+Q258</f>
      </c>
      <c r="O258">
        <f>0+R258</f>
      </c>
      <c r="Q258">
        <f>0+I259</f>
      </c>
      <c r="R258">
        <f>0+O259</f>
      </c>
    </row>
    <row r="259" spans="1:16" ht="12.75">
      <c r="A259" s="24" t="s">
        <v>47</v>
      </c>
      <c r="B259" s="29" t="s">
        <v>704</v>
      </c>
      <c r="C259" s="29" t="s">
        <v>854</v>
      </c>
      <c r="D259" s="24" t="s">
        <v>49</v>
      </c>
      <c r="E259" s="30" t="s">
        <v>855</v>
      </c>
      <c r="F259" s="31" t="s">
        <v>453</v>
      </c>
      <c r="G259" s="32">
        <v>40</v>
      </c>
      <c r="H259" s="33">
        <v>0</v>
      </c>
      <c r="I259" s="34">
        <f>ROUND(ROUND(H259,2)*ROUND(G259,3),2)</f>
      </c>
      <c r="O259">
        <f>(I259*21)/100</f>
      </c>
      <c r="P259" t="s">
        <v>27</v>
      </c>
    </row>
    <row r="260" spans="1:5" ht="25.5">
      <c r="A260" s="35" t="s">
        <v>52</v>
      </c>
      <c r="E260" s="36" t="s">
        <v>856</v>
      </c>
    </row>
    <row r="261" spans="1:5" ht="25.5">
      <c r="A261" s="37" t="s">
        <v>54</v>
      </c>
      <c r="E261" s="38" t="s">
        <v>958</v>
      </c>
    </row>
    <row r="262" spans="1:5" ht="12.75">
      <c r="A262" t="s">
        <v>55</v>
      </c>
      <c r="E262" s="36" t="s">
        <v>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633"/>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0+O10+O259+O264+O297+O342+O347+O356+O365+O586+O603+O620+O629</f>
      </c>
      <c r="P2" t="s">
        <v>26</v>
      </c>
    </row>
    <row r="3" spans="1:16" ht="15" customHeight="1">
      <c r="A3" t="s">
        <v>12</v>
      </c>
      <c r="B3" s="12" t="s">
        <v>14</v>
      </c>
      <c r="C3" s="13" t="s">
        <v>15</v>
      </c>
      <c r="D3" s="1"/>
      <c r="E3" s="14" t="s">
        <v>16</v>
      </c>
      <c r="F3" s="1"/>
      <c r="G3" s="9"/>
      <c r="H3" s="8" t="s">
        <v>962</v>
      </c>
      <c r="I3" s="39">
        <f>0+I10+I259+I264+I297+I342+I347+I356+I365+I586+I603+I620+I629</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962</v>
      </c>
      <c r="D6" s="6"/>
      <c r="E6" s="18" t="s">
        <v>963</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I195+I199+I203+I207+I211+I215+I219+I223+I227+I231+I235+I239+I243+I247+I251+I255</f>
      </c>
      <c r="R10">
        <f>0+O11+O15+O19+O23+O27+O31+O35+O39+O43+O47+O51+O55+O59+O63+O67+O71+O75+O79+O83+O87+O91+O95+O99+O103+O107+O111+O115+O119+O123+O127+O131+O135+O139+O143+O147+O151+O155+O159+O163+O167+O171+O175+O179+O183+O187+O191+O195+O199+O203+O207+O211+O215+O219+O223+O227+O231+O235+O239+O243+O247+O251+O255</f>
      </c>
    </row>
    <row r="11" spans="1:16" ht="12.75">
      <c r="A11" s="24" t="s">
        <v>47</v>
      </c>
      <c r="B11" s="29" t="s">
        <v>31</v>
      </c>
      <c r="C11" s="29" t="s">
        <v>964</v>
      </c>
      <c r="D11" s="24" t="s">
        <v>49</v>
      </c>
      <c r="E11" s="30" t="s">
        <v>965</v>
      </c>
      <c r="F11" s="31" t="s">
        <v>172</v>
      </c>
      <c r="G11" s="32">
        <v>125</v>
      </c>
      <c r="H11" s="33">
        <v>0</v>
      </c>
      <c r="I11" s="34">
        <f>ROUND(ROUND(H11,2)*ROUND(G11,3),2)</f>
      </c>
      <c r="O11">
        <f>(I11*21)/100</f>
      </c>
      <c r="P11" t="s">
        <v>27</v>
      </c>
    </row>
    <row r="12" spans="1:5" ht="12.75">
      <c r="A12" s="35" t="s">
        <v>52</v>
      </c>
      <c r="E12" s="36" t="s">
        <v>966</v>
      </c>
    </row>
    <row r="13" spans="1:5" ht="25.5">
      <c r="A13" s="37" t="s">
        <v>54</v>
      </c>
      <c r="E13" s="38" t="s">
        <v>967</v>
      </c>
    </row>
    <row r="14" spans="1:5" ht="140.25">
      <c r="A14" t="s">
        <v>55</v>
      </c>
      <c r="E14" s="36" t="s">
        <v>450</v>
      </c>
    </row>
    <row r="15" spans="1:16" ht="12.75">
      <c r="A15" s="24" t="s">
        <v>47</v>
      </c>
      <c r="B15" s="29" t="s">
        <v>27</v>
      </c>
      <c r="C15" s="29" t="s">
        <v>451</v>
      </c>
      <c r="D15" s="24" t="s">
        <v>49</v>
      </c>
      <c r="E15" s="30" t="s">
        <v>452</v>
      </c>
      <c r="F15" s="31" t="s">
        <v>453</v>
      </c>
      <c r="G15" s="32">
        <v>2880</v>
      </c>
      <c r="H15" s="33">
        <v>0</v>
      </c>
      <c r="I15" s="34">
        <f>ROUND(ROUND(H15,2)*ROUND(G15,3),2)</f>
      </c>
      <c r="O15">
        <f>(I15*21)/100</f>
      </c>
      <c r="P15" t="s">
        <v>27</v>
      </c>
    </row>
    <row r="16" spans="1:5" ht="25.5">
      <c r="A16" s="35" t="s">
        <v>52</v>
      </c>
      <c r="E16" s="36" t="s">
        <v>454</v>
      </c>
    </row>
    <row r="17" spans="1:5" ht="25.5">
      <c r="A17" s="37" t="s">
        <v>54</v>
      </c>
      <c r="E17" s="38" t="s">
        <v>968</v>
      </c>
    </row>
    <row r="18" spans="1:5" ht="267.75">
      <c r="A18" t="s">
        <v>55</v>
      </c>
      <c r="E18" s="36" t="s">
        <v>456</v>
      </c>
    </row>
    <row r="19" spans="1:16" ht="12.75">
      <c r="A19" s="24" t="s">
        <v>47</v>
      </c>
      <c r="B19" s="29" t="s">
        <v>26</v>
      </c>
      <c r="C19" s="29" t="s">
        <v>457</v>
      </c>
      <c r="D19" s="24" t="s">
        <v>49</v>
      </c>
      <c r="E19" s="30" t="s">
        <v>458</v>
      </c>
      <c r="F19" s="31" t="s">
        <v>459</v>
      </c>
      <c r="G19" s="32">
        <v>120</v>
      </c>
      <c r="H19" s="33">
        <v>0</v>
      </c>
      <c r="I19" s="34">
        <f>ROUND(ROUND(H19,2)*ROUND(G19,3),2)</f>
      </c>
      <c r="O19">
        <f>(I19*21)/100</f>
      </c>
      <c r="P19" t="s">
        <v>27</v>
      </c>
    </row>
    <row r="20" spans="1:5" ht="25.5">
      <c r="A20" s="35" t="s">
        <v>52</v>
      </c>
      <c r="E20" s="36" t="s">
        <v>460</v>
      </c>
    </row>
    <row r="21" spans="1:5" ht="25.5">
      <c r="A21" s="37" t="s">
        <v>54</v>
      </c>
      <c r="E21" s="38" t="s">
        <v>969</v>
      </c>
    </row>
    <row r="22" spans="1:5" ht="165.75">
      <c r="A22" t="s">
        <v>55</v>
      </c>
      <c r="E22" s="36" t="s">
        <v>462</v>
      </c>
    </row>
    <row r="23" spans="1:16" ht="12.75">
      <c r="A23" s="24" t="s">
        <v>47</v>
      </c>
      <c r="B23" s="29" t="s">
        <v>35</v>
      </c>
      <c r="C23" s="29" t="s">
        <v>463</v>
      </c>
      <c r="D23" s="24" t="s">
        <v>49</v>
      </c>
      <c r="E23" s="30" t="s">
        <v>464</v>
      </c>
      <c r="F23" s="31" t="s">
        <v>172</v>
      </c>
      <c r="G23" s="32">
        <v>155</v>
      </c>
      <c r="H23" s="33">
        <v>0</v>
      </c>
      <c r="I23" s="34">
        <f>ROUND(ROUND(H23,2)*ROUND(G23,3),2)</f>
      </c>
      <c r="O23">
        <f>(I23*21)/100</f>
      </c>
      <c r="P23" t="s">
        <v>27</v>
      </c>
    </row>
    <row r="24" spans="1:5" ht="63.75">
      <c r="A24" s="35" t="s">
        <v>52</v>
      </c>
      <c r="E24" s="36" t="s">
        <v>465</v>
      </c>
    </row>
    <row r="25" spans="1:5" ht="25.5">
      <c r="A25" s="37" t="s">
        <v>54</v>
      </c>
      <c r="E25" s="38" t="s">
        <v>461</v>
      </c>
    </row>
    <row r="26" spans="1:5" ht="76.5">
      <c r="A26" t="s">
        <v>55</v>
      </c>
      <c r="E26" s="36" t="s">
        <v>467</v>
      </c>
    </row>
    <row r="27" spans="1:16" ht="12.75">
      <c r="A27" s="24" t="s">
        <v>47</v>
      </c>
      <c r="B27" s="29" t="s">
        <v>37</v>
      </c>
      <c r="C27" s="29" t="s">
        <v>468</v>
      </c>
      <c r="D27" s="24" t="s">
        <v>49</v>
      </c>
      <c r="E27" s="30" t="s">
        <v>469</v>
      </c>
      <c r="F27" s="31" t="s">
        <v>172</v>
      </c>
      <c r="G27" s="32">
        <v>95</v>
      </c>
      <c r="H27" s="33">
        <v>0</v>
      </c>
      <c r="I27" s="34">
        <f>ROUND(ROUND(H27,2)*ROUND(G27,3),2)</f>
      </c>
      <c r="O27">
        <f>(I27*21)/100</f>
      </c>
      <c r="P27" t="s">
        <v>27</v>
      </c>
    </row>
    <row r="28" spans="1:5" ht="63.75">
      <c r="A28" s="35" t="s">
        <v>52</v>
      </c>
      <c r="E28" s="36" t="s">
        <v>470</v>
      </c>
    </row>
    <row r="29" spans="1:5" ht="25.5">
      <c r="A29" s="37" t="s">
        <v>54</v>
      </c>
      <c r="E29" s="38" t="s">
        <v>970</v>
      </c>
    </row>
    <row r="30" spans="1:5" ht="76.5">
      <c r="A30" t="s">
        <v>55</v>
      </c>
      <c r="E30" s="36" t="s">
        <v>467</v>
      </c>
    </row>
    <row r="31" spans="1:16" ht="12.75">
      <c r="A31" s="24" t="s">
        <v>47</v>
      </c>
      <c r="B31" s="29" t="s">
        <v>39</v>
      </c>
      <c r="C31" s="29" t="s">
        <v>472</v>
      </c>
      <c r="D31" s="24" t="s">
        <v>49</v>
      </c>
      <c r="E31" s="30" t="s">
        <v>473</v>
      </c>
      <c r="F31" s="31" t="s">
        <v>172</v>
      </c>
      <c r="G31" s="32">
        <v>278</v>
      </c>
      <c r="H31" s="33">
        <v>0</v>
      </c>
      <c r="I31" s="34">
        <f>ROUND(ROUND(H31,2)*ROUND(G31,3),2)</f>
      </c>
      <c r="O31">
        <f>(I31*21)/100</f>
      </c>
      <c r="P31" t="s">
        <v>27</v>
      </c>
    </row>
    <row r="32" spans="1:5" ht="63.75">
      <c r="A32" s="35" t="s">
        <v>52</v>
      </c>
      <c r="E32" s="36" t="s">
        <v>474</v>
      </c>
    </row>
    <row r="33" spans="1:5" ht="25.5">
      <c r="A33" s="37" t="s">
        <v>54</v>
      </c>
      <c r="E33" s="38" t="s">
        <v>971</v>
      </c>
    </row>
    <row r="34" spans="1:5" ht="76.5">
      <c r="A34" t="s">
        <v>55</v>
      </c>
      <c r="E34" s="36" t="s">
        <v>467</v>
      </c>
    </row>
    <row r="35" spans="1:16" ht="12.75">
      <c r="A35" s="24" t="s">
        <v>47</v>
      </c>
      <c r="B35" s="29" t="s">
        <v>72</v>
      </c>
      <c r="C35" s="29" t="s">
        <v>476</v>
      </c>
      <c r="D35" s="24" t="s">
        <v>49</v>
      </c>
      <c r="E35" s="30" t="s">
        <v>477</v>
      </c>
      <c r="F35" s="31" t="s">
        <v>172</v>
      </c>
      <c r="G35" s="32">
        <v>220</v>
      </c>
      <c r="H35" s="33">
        <v>0</v>
      </c>
      <c r="I35" s="34">
        <f>ROUND(ROUND(H35,2)*ROUND(G35,3),2)</f>
      </c>
      <c r="O35">
        <f>(I35*21)/100</f>
      </c>
      <c r="P35" t="s">
        <v>27</v>
      </c>
    </row>
    <row r="36" spans="1:5" ht="63.75">
      <c r="A36" s="35" t="s">
        <v>52</v>
      </c>
      <c r="E36" s="36" t="s">
        <v>478</v>
      </c>
    </row>
    <row r="37" spans="1:5" ht="25.5">
      <c r="A37" s="37" t="s">
        <v>54</v>
      </c>
      <c r="E37" s="38" t="s">
        <v>972</v>
      </c>
    </row>
    <row r="38" spans="1:5" ht="76.5">
      <c r="A38" t="s">
        <v>55</v>
      </c>
      <c r="E38" s="36" t="s">
        <v>467</v>
      </c>
    </row>
    <row r="39" spans="1:16" ht="12.75">
      <c r="A39" s="24" t="s">
        <v>47</v>
      </c>
      <c r="B39" s="29" t="s">
        <v>76</v>
      </c>
      <c r="C39" s="29" t="s">
        <v>480</v>
      </c>
      <c r="D39" s="24" t="s">
        <v>49</v>
      </c>
      <c r="E39" s="30" t="s">
        <v>481</v>
      </c>
      <c r="F39" s="31" t="s">
        <v>98</v>
      </c>
      <c r="G39" s="32">
        <v>35</v>
      </c>
      <c r="H39" s="33">
        <v>0</v>
      </c>
      <c r="I39" s="34">
        <f>ROUND(ROUND(H39,2)*ROUND(G39,3),2)</f>
      </c>
      <c r="O39">
        <f>(I39*21)/100</f>
      </c>
      <c r="P39" t="s">
        <v>27</v>
      </c>
    </row>
    <row r="40" spans="1:5" ht="25.5">
      <c r="A40" s="35" t="s">
        <v>52</v>
      </c>
      <c r="E40" s="36" t="s">
        <v>482</v>
      </c>
    </row>
    <row r="41" spans="1:5" ht="25.5">
      <c r="A41" s="37" t="s">
        <v>54</v>
      </c>
      <c r="E41" s="38" t="s">
        <v>973</v>
      </c>
    </row>
    <row r="42" spans="1:5" ht="127.5">
      <c r="A42" t="s">
        <v>55</v>
      </c>
      <c r="E42" s="36" t="s">
        <v>484</v>
      </c>
    </row>
    <row r="43" spans="1:16" ht="12.75">
      <c r="A43" s="24" t="s">
        <v>47</v>
      </c>
      <c r="B43" s="29" t="s">
        <v>42</v>
      </c>
      <c r="C43" s="29" t="s">
        <v>485</v>
      </c>
      <c r="D43" s="24" t="s">
        <v>49</v>
      </c>
      <c r="E43" s="30" t="s">
        <v>486</v>
      </c>
      <c r="F43" s="31" t="s">
        <v>98</v>
      </c>
      <c r="G43" s="32">
        <v>35</v>
      </c>
      <c r="H43" s="33">
        <v>0</v>
      </c>
      <c r="I43" s="34">
        <f>ROUND(ROUND(H43,2)*ROUND(G43,3),2)</f>
      </c>
      <c r="O43">
        <f>(I43*21)/100</f>
      </c>
      <c r="P43" t="s">
        <v>27</v>
      </c>
    </row>
    <row r="44" spans="1:5" ht="25.5">
      <c r="A44" s="35" t="s">
        <v>52</v>
      </c>
      <c r="E44" s="36" t="s">
        <v>487</v>
      </c>
    </row>
    <row r="45" spans="1:5" ht="25.5">
      <c r="A45" s="37" t="s">
        <v>54</v>
      </c>
      <c r="E45" s="38" t="s">
        <v>973</v>
      </c>
    </row>
    <row r="46" spans="1:5" ht="127.5">
      <c r="A46" t="s">
        <v>55</v>
      </c>
      <c r="E46" s="36" t="s">
        <v>484</v>
      </c>
    </row>
    <row r="47" spans="1:16" ht="12.75">
      <c r="A47" s="24" t="s">
        <v>47</v>
      </c>
      <c r="B47" s="29" t="s">
        <v>44</v>
      </c>
      <c r="C47" s="29" t="s">
        <v>488</v>
      </c>
      <c r="D47" s="24" t="s">
        <v>49</v>
      </c>
      <c r="E47" s="30" t="s">
        <v>489</v>
      </c>
      <c r="F47" s="31" t="s">
        <v>172</v>
      </c>
      <c r="G47" s="32">
        <v>1168.22</v>
      </c>
      <c r="H47" s="33">
        <v>0</v>
      </c>
      <c r="I47" s="34">
        <f>ROUND(ROUND(H47,2)*ROUND(G47,3),2)</f>
      </c>
      <c r="O47">
        <f>(I47*21)/100</f>
      </c>
      <c r="P47" t="s">
        <v>27</v>
      </c>
    </row>
    <row r="48" spans="1:5" ht="12.75">
      <c r="A48" s="35" t="s">
        <v>52</v>
      </c>
      <c r="E48" s="36" t="s">
        <v>490</v>
      </c>
    </row>
    <row r="49" spans="1:5" ht="25.5">
      <c r="A49" s="37" t="s">
        <v>54</v>
      </c>
      <c r="E49" s="38" t="s">
        <v>974</v>
      </c>
    </row>
    <row r="50" spans="1:5" ht="127.5">
      <c r="A50" t="s">
        <v>55</v>
      </c>
      <c r="E50" s="36" t="s">
        <v>484</v>
      </c>
    </row>
    <row r="51" spans="1:16" ht="12.75">
      <c r="A51" s="24" t="s">
        <v>47</v>
      </c>
      <c r="B51" s="29" t="s">
        <v>86</v>
      </c>
      <c r="C51" s="29" t="s">
        <v>492</v>
      </c>
      <c r="D51" s="24" t="s">
        <v>49</v>
      </c>
      <c r="E51" s="30" t="s">
        <v>493</v>
      </c>
      <c r="F51" s="31" t="s">
        <v>172</v>
      </c>
      <c r="G51" s="32">
        <v>1168.22</v>
      </c>
      <c r="H51" s="33">
        <v>0</v>
      </c>
      <c r="I51" s="34">
        <f>ROUND(ROUND(H51,2)*ROUND(G51,3),2)</f>
      </c>
      <c r="O51">
        <f>(I51*21)/100</f>
      </c>
      <c r="P51" t="s">
        <v>27</v>
      </c>
    </row>
    <row r="52" spans="1:5" ht="12.75">
      <c r="A52" s="35" t="s">
        <v>52</v>
      </c>
      <c r="E52" s="36" t="s">
        <v>494</v>
      </c>
    </row>
    <row r="53" spans="1:5" ht="25.5">
      <c r="A53" s="37" t="s">
        <v>54</v>
      </c>
      <c r="E53" s="38" t="s">
        <v>975</v>
      </c>
    </row>
    <row r="54" spans="1:5" ht="127.5">
      <c r="A54" t="s">
        <v>55</v>
      </c>
      <c r="E54" s="36" t="s">
        <v>484</v>
      </c>
    </row>
    <row r="55" spans="1:16" ht="12.75">
      <c r="A55" s="24" t="s">
        <v>47</v>
      </c>
      <c r="B55" s="29" t="s">
        <v>91</v>
      </c>
      <c r="C55" s="29" t="s">
        <v>496</v>
      </c>
      <c r="D55" s="24" t="s">
        <v>49</v>
      </c>
      <c r="E55" s="30" t="s">
        <v>497</v>
      </c>
      <c r="F55" s="31" t="s">
        <v>161</v>
      </c>
      <c r="G55" s="32">
        <v>842.058</v>
      </c>
      <c r="H55" s="33">
        <v>0</v>
      </c>
      <c r="I55" s="34">
        <f>ROUND(ROUND(H55,2)*ROUND(G55,3),2)</f>
      </c>
      <c r="O55">
        <f>(I55*21)/100</f>
      </c>
      <c r="P55" t="s">
        <v>27</v>
      </c>
    </row>
    <row r="56" spans="1:5" ht="25.5">
      <c r="A56" s="35" t="s">
        <v>52</v>
      </c>
      <c r="E56" s="36" t="s">
        <v>498</v>
      </c>
    </row>
    <row r="57" spans="1:5" ht="409.5">
      <c r="A57" s="37" t="s">
        <v>54</v>
      </c>
      <c r="E57" s="38" t="s">
        <v>976</v>
      </c>
    </row>
    <row r="58" spans="1:5" ht="395.25">
      <c r="A58" t="s">
        <v>55</v>
      </c>
      <c r="E58" s="36" t="s">
        <v>500</v>
      </c>
    </row>
    <row r="59" spans="1:16" ht="12.75">
      <c r="A59" s="24" t="s">
        <v>47</v>
      </c>
      <c r="B59" s="29" t="s">
        <v>95</v>
      </c>
      <c r="C59" s="29" t="s">
        <v>977</v>
      </c>
      <c r="D59" s="24" t="s">
        <v>49</v>
      </c>
      <c r="E59" s="30" t="s">
        <v>978</v>
      </c>
      <c r="F59" s="31" t="s">
        <v>161</v>
      </c>
      <c r="G59" s="32">
        <v>14.883</v>
      </c>
      <c r="H59" s="33">
        <v>0</v>
      </c>
      <c r="I59" s="34">
        <f>ROUND(ROUND(H59,2)*ROUND(G59,3),2)</f>
      </c>
      <c r="O59">
        <f>(I59*21)/100</f>
      </c>
      <c r="P59" t="s">
        <v>27</v>
      </c>
    </row>
    <row r="60" spans="1:5" ht="25.5">
      <c r="A60" s="35" t="s">
        <v>52</v>
      </c>
      <c r="E60" s="36" t="s">
        <v>979</v>
      </c>
    </row>
    <row r="61" spans="1:5" ht="63.75">
      <c r="A61" s="37" t="s">
        <v>54</v>
      </c>
      <c r="E61" s="38" t="s">
        <v>980</v>
      </c>
    </row>
    <row r="62" spans="1:5" ht="216.75">
      <c r="A62" t="s">
        <v>55</v>
      </c>
      <c r="E62" s="36" t="s">
        <v>981</v>
      </c>
    </row>
    <row r="63" spans="1:16" ht="12.75">
      <c r="A63" s="24" t="s">
        <v>47</v>
      </c>
      <c r="B63" s="29" t="s">
        <v>100</v>
      </c>
      <c r="C63" s="29" t="s">
        <v>982</v>
      </c>
      <c r="D63" s="24" t="s">
        <v>49</v>
      </c>
      <c r="E63" s="30" t="s">
        <v>983</v>
      </c>
      <c r="F63" s="31" t="s">
        <v>161</v>
      </c>
      <c r="G63" s="32">
        <v>23.249</v>
      </c>
      <c r="H63" s="33">
        <v>0</v>
      </c>
      <c r="I63" s="34">
        <f>ROUND(ROUND(H63,2)*ROUND(G63,3),2)</f>
      </c>
      <c r="O63">
        <f>(I63*21)/100</f>
      </c>
      <c r="P63" t="s">
        <v>27</v>
      </c>
    </row>
    <row r="64" spans="1:5" ht="25.5">
      <c r="A64" s="35" t="s">
        <v>52</v>
      </c>
      <c r="E64" s="36" t="s">
        <v>984</v>
      </c>
    </row>
    <row r="65" spans="1:5" ht="63.75">
      <c r="A65" s="37" t="s">
        <v>54</v>
      </c>
      <c r="E65" s="38" t="s">
        <v>985</v>
      </c>
    </row>
    <row r="66" spans="1:5" ht="89.25">
      <c r="A66" t="s">
        <v>55</v>
      </c>
      <c r="E66" s="36" t="s">
        <v>986</v>
      </c>
    </row>
    <row r="67" spans="1:16" ht="12.75">
      <c r="A67" s="24" t="s">
        <v>47</v>
      </c>
      <c r="B67" s="29" t="s">
        <v>104</v>
      </c>
      <c r="C67" s="29" t="s">
        <v>987</v>
      </c>
      <c r="D67" s="24" t="s">
        <v>49</v>
      </c>
      <c r="E67" s="30" t="s">
        <v>988</v>
      </c>
      <c r="F67" s="31" t="s">
        <v>161</v>
      </c>
      <c r="G67" s="32">
        <v>11.625</v>
      </c>
      <c r="H67" s="33">
        <v>0</v>
      </c>
      <c r="I67" s="34">
        <f>ROUND(ROUND(H67,2)*ROUND(G67,3),2)</f>
      </c>
      <c r="O67">
        <f>(I67*21)/100</f>
      </c>
      <c r="P67" t="s">
        <v>27</v>
      </c>
    </row>
    <row r="68" spans="1:5" ht="25.5">
      <c r="A68" s="35" t="s">
        <v>52</v>
      </c>
      <c r="E68" s="36" t="s">
        <v>989</v>
      </c>
    </row>
    <row r="69" spans="1:5" ht="25.5">
      <c r="A69" s="37" t="s">
        <v>54</v>
      </c>
      <c r="E69" s="38" t="s">
        <v>990</v>
      </c>
    </row>
    <row r="70" spans="1:5" ht="89.25">
      <c r="A70" t="s">
        <v>55</v>
      </c>
      <c r="E70" s="36" t="s">
        <v>986</v>
      </c>
    </row>
    <row r="71" spans="1:16" ht="12.75">
      <c r="A71" s="24" t="s">
        <v>47</v>
      </c>
      <c r="B71" s="29" t="s">
        <v>273</v>
      </c>
      <c r="C71" s="29" t="s">
        <v>991</v>
      </c>
      <c r="D71" s="24" t="s">
        <v>49</v>
      </c>
      <c r="E71" s="30" t="s">
        <v>992</v>
      </c>
      <c r="F71" s="31" t="s">
        <v>161</v>
      </c>
      <c r="G71" s="32">
        <v>15.499</v>
      </c>
      <c r="H71" s="33">
        <v>0</v>
      </c>
      <c r="I71" s="34">
        <f>ROUND(ROUND(H71,2)*ROUND(G71,3),2)</f>
      </c>
      <c r="O71">
        <f>(I71*21)/100</f>
      </c>
      <c r="P71" t="s">
        <v>27</v>
      </c>
    </row>
    <row r="72" spans="1:5" ht="25.5">
      <c r="A72" s="35" t="s">
        <v>52</v>
      </c>
      <c r="E72" s="36" t="s">
        <v>993</v>
      </c>
    </row>
    <row r="73" spans="1:5" ht="25.5">
      <c r="A73" s="37" t="s">
        <v>54</v>
      </c>
      <c r="E73" s="38" t="s">
        <v>994</v>
      </c>
    </row>
    <row r="74" spans="1:5" ht="51">
      <c r="A74" t="s">
        <v>55</v>
      </c>
      <c r="E74" s="36" t="s">
        <v>995</v>
      </c>
    </row>
    <row r="75" spans="1:16" ht="12.75">
      <c r="A75" s="24" t="s">
        <v>47</v>
      </c>
      <c r="B75" s="29" t="s">
        <v>276</v>
      </c>
      <c r="C75" s="29" t="s">
        <v>996</v>
      </c>
      <c r="D75" s="24" t="s">
        <v>49</v>
      </c>
      <c r="E75" s="30" t="s">
        <v>997</v>
      </c>
      <c r="F75" s="31" t="s">
        <v>161</v>
      </c>
      <c r="G75" s="32">
        <v>7.75</v>
      </c>
      <c r="H75" s="33">
        <v>0</v>
      </c>
      <c r="I75" s="34">
        <f>ROUND(ROUND(H75,2)*ROUND(G75,3),2)</f>
      </c>
      <c r="O75">
        <f>(I75*21)/100</f>
      </c>
      <c r="P75" t="s">
        <v>27</v>
      </c>
    </row>
    <row r="76" spans="1:5" ht="38.25">
      <c r="A76" s="35" t="s">
        <v>52</v>
      </c>
      <c r="E76" s="36" t="s">
        <v>998</v>
      </c>
    </row>
    <row r="77" spans="1:5" ht="25.5">
      <c r="A77" s="37" t="s">
        <v>54</v>
      </c>
      <c r="E77" s="38" t="s">
        <v>999</v>
      </c>
    </row>
    <row r="78" spans="1:5" ht="51">
      <c r="A78" t="s">
        <v>55</v>
      </c>
      <c r="E78" s="36" t="s">
        <v>995</v>
      </c>
    </row>
    <row r="79" spans="1:16" ht="12.75">
      <c r="A79" s="24" t="s">
        <v>47</v>
      </c>
      <c r="B79" s="29" t="s">
        <v>279</v>
      </c>
      <c r="C79" s="29" t="s">
        <v>1000</v>
      </c>
      <c r="D79" s="24" t="s">
        <v>49</v>
      </c>
      <c r="E79" s="30" t="s">
        <v>1001</v>
      </c>
      <c r="F79" s="31" t="s">
        <v>161</v>
      </c>
      <c r="G79" s="32">
        <v>34.873</v>
      </c>
      <c r="H79" s="33">
        <v>0</v>
      </c>
      <c r="I79" s="34">
        <f>ROUND(ROUND(H79,2)*ROUND(G79,3),2)</f>
      </c>
      <c r="O79">
        <f>(I79*21)/100</f>
      </c>
      <c r="P79" t="s">
        <v>27</v>
      </c>
    </row>
    <row r="80" spans="1:5" ht="25.5">
      <c r="A80" s="35" t="s">
        <v>52</v>
      </c>
      <c r="E80" s="36" t="s">
        <v>1002</v>
      </c>
    </row>
    <row r="81" spans="1:5" ht="25.5">
      <c r="A81" s="37" t="s">
        <v>54</v>
      </c>
      <c r="E81" s="38" t="s">
        <v>1003</v>
      </c>
    </row>
    <row r="82" spans="1:5" ht="89.25">
      <c r="A82" t="s">
        <v>55</v>
      </c>
      <c r="E82" s="36" t="s">
        <v>986</v>
      </c>
    </row>
    <row r="83" spans="1:16" ht="12.75">
      <c r="A83" s="24" t="s">
        <v>47</v>
      </c>
      <c r="B83" s="29" t="s">
        <v>285</v>
      </c>
      <c r="C83" s="29" t="s">
        <v>1004</v>
      </c>
      <c r="D83" s="24" t="s">
        <v>49</v>
      </c>
      <c r="E83" s="30" t="s">
        <v>1005</v>
      </c>
      <c r="F83" s="31" t="s">
        <v>161</v>
      </c>
      <c r="G83" s="32">
        <v>17.437</v>
      </c>
      <c r="H83" s="33">
        <v>0</v>
      </c>
      <c r="I83" s="34">
        <f>ROUND(ROUND(H83,2)*ROUND(G83,3),2)</f>
      </c>
      <c r="O83">
        <f>(I83*21)/100</f>
      </c>
      <c r="P83" t="s">
        <v>27</v>
      </c>
    </row>
    <row r="84" spans="1:5" ht="25.5">
      <c r="A84" s="35" t="s">
        <v>52</v>
      </c>
      <c r="E84" s="36" t="s">
        <v>1006</v>
      </c>
    </row>
    <row r="85" spans="1:5" ht="25.5">
      <c r="A85" s="37" t="s">
        <v>54</v>
      </c>
      <c r="E85" s="38" t="s">
        <v>1007</v>
      </c>
    </row>
    <row r="86" spans="1:5" ht="89.25">
      <c r="A86" t="s">
        <v>55</v>
      </c>
      <c r="E86" s="36" t="s">
        <v>986</v>
      </c>
    </row>
    <row r="87" spans="1:16" ht="12.75">
      <c r="A87" s="24" t="s">
        <v>47</v>
      </c>
      <c r="B87" s="29" t="s">
        <v>290</v>
      </c>
      <c r="C87" s="29" t="s">
        <v>1008</v>
      </c>
      <c r="D87" s="24" t="s">
        <v>49</v>
      </c>
      <c r="E87" s="30" t="s">
        <v>1009</v>
      </c>
      <c r="F87" s="31" t="s">
        <v>161</v>
      </c>
      <c r="G87" s="32">
        <v>23.249</v>
      </c>
      <c r="H87" s="33">
        <v>0</v>
      </c>
      <c r="I87" s="34">
        <f>ROUND(ROUND(H87,2)*ROUND(G87,3),2)</f>
      </c>
      <c r="O87">
        <f>(I87*21)/100</f>
      </c>
      <c r="P87" t="s">
        <v>27</v>
      </c>
    </row>
    <row r="88" spans="1:5" ht="25.5">
      <c r="A88" s="35" t="s">
        <v>52</v>
      </c>
      <c r="E88" s="36" t="s">
        <v>1010</v>
      </c>
    </row>
    <row r="89" spans="1:5" ht="25.5">
      <c r="A89" s="37" t="s">
        <v>54</v>
      </c>
      <c r="E89" s="38" t="s">
        <v>1011</v>
      </c>
    </row>
    <row r="90" spans="1:5" ht="51">
      <c r="A90" t="s">
        <v>55</v>
      </c>
      <c r="E90" s="36" t="s">
        <v>995</v>
      </c>
    </row>
    <row r="91" spans="1:16" ht="12.75">
      <c r="A91" s="24" t="s">
        <v>47</v>
      </c>
      <c r="B91" s="29" t="s">
        <v>295</v>
      </c>
      <c r="C91" s="29" t="s">
        <v>1012</v>
      </c>
      <c r="D91" s="24" t="s">
        <v>49</v>
      </c>
      <c r="E91" s="30" t="s">
        <v>1013</v>
      </c>
      <c r="F91" s="31" t="s">
        <v>161</v>
      </c>
      <c r="G91" s="32">
        <v>11.625</v>
      </c>
      <c r="H91" s="33">
        <v>0</v>
      </c>
      <c r="I91" s="34">
        <f>ROUND(ROUND(H91,2)*ROUND(G91,3),2)</f>
      </c>
      <c r="O91">
        <f>(I91*21)/100</f>
      </c>
      <c r="P91" t="s">
        <v>27</v>
      </c>
    </row>
    <row r="92" spans="1:5" ht="38.25">
      <c r="A92" s="35" t="s">
        <v>52</v>
      </c>
      <c r="E92" s="36" t="s">
        <v>1014</v>
      </c>
    </row>
    <row r="93" spans="1:5" ht="25.5">
      <c r="A93" s="37" t="s">
        <v>54</v>
      </c>
      <c r="E93" s="38" t="s">
        <v>990</v>
      </c>
    </row>
    <row r="94" spans="1:5" ht="51">
      <c r="A94" t="s">
        <v>55</v>
      </c>
      <c r="E94" s="36" t="s">
        <v>995</v>
      </c>
    </row>
    <row r="95" spans="1:16" ht="12.75">
      <c r="A95" s="24" t="s">
        <v>47</v>
      </c>
      <c r="B95" s="29" t="s">
        <v>301</v>
      </c>
      <c r="C95" s="29" t="s">
        <v>501</v>
      </c>
      <c r="D95" s="24" t="s">
        <v>49</v>
      </c>
      <c r="E95" s="30" t="s">
        <v>502</v>
      </c>
      <c r="F95" s="31" t="s">
        <v>161</v>
      </c>
      <c r="G95" s="32">
        <v>725.247</v>
      </c>
      <c r="H95" s="33">
        <v>0</v>
      </c>
      <c r="I95" s="34">
        <f>ROUND(ROUND(H95,2)*ROUND(G95,3),2)</f>
      </c>
      <c r="O95">
        <f>(I95*21)/100</f>
      </c>
      <c r="P95" t="s">
        <v>27</v>
      </c>
    </row>
    <row r="96" spans="1:5" ht="25.5">
      <c r="A96" s="35" t="s">
        <v>52</v>
      </c>
      <c r="E96" s="36" t="s">
        <v>503</v>
      </c>
    </row>
    <row r="97" spans="1:5" ht="25.5">
      <c r="A97" s="37" t="s">
        <v>54</v>
      </c>
      <c r="E97" s="38" t="s">
        <v>1015</v>
      </c>
    </row>
    <row r="98" spans="1:5" ht="204">
      <c r="A98" t="s">
        <v>55</v>
      </c>
      <c r="E98" s="36" t="s">
        <v>505</v>
      </c>
    </row>
    <row r="99" spans="1:16" ht="12.75">
      <c r="A99" s="24" t="s">
        <v>47</v>
      </c>
      <c r="B99" s="29" t="s">
        <v>307</v>
      </c>
      <c r="C99" s="29" t="s">
        <v>506</v>
      </c>
      <c r="D99" s="24" t="s">
        <v>49</v>
      </c>
      <c r="E99" s="30" t="s">
        <v>507</v>
      </c>
      <c r="F99" s="31" t="s">
        <v>161</v>
      </c>
      <c r="G99" s="32">
        <v>362.624</v>
      </c>
      <c r="H99" s="33">
        <v>0</v>
      </c>
      <c r="I99" s="34">
        <f>ROUND(ROUND(H99,2)*ROUND(G99,3),2)</f>
      </c>
      <c r="O99">
        <f>(I99*21)/100</f>
      </c>
      <c r="P99" t="s">
        <v>27</v>
      </c>
    </row>
    <row r="100" spans="1:5" ht="38.25">
      <c r="A100" s="35" t="s">
        <v>52</v>
      </c>
      <c r="E100" s="36" t="s">
        <v>508</v>
      </c>
    </row>
    <row r="101" spans="1:5" ht="25.5">
      <c r="A101" s="37" t="s">
        <v>54</v>
      </c>
      <c r="E101" s="38" t="s">
        <v>1016</v>
      </c>
    </row>
    <row r="102" spans="1:5" ht="204">
      <c r="A102" t="s">
        <v>55</v>
      </c>
      <c r="E102" s="36" t="s">
        <v>505</v>
      </c>
    </row>
    <row r="103" spans="1:16" ht="25.5">
      <c r="A103" s="24" t="s">
        <v>47</v>
      </c>
      <c r="B103" s="29" t="s">
        <v>310</v>
      </c>
      <c r="C103" s="29" t="s">
        <v>510</v>
      </c>
      <c r="D103" s="24" t="s">
        <v>49</v>
      </c>
      <c r="E103" s="30" t="s">
        <v>511</v>
      </c>
      <c r="F103" s="31" t="s">
        <v>161</v>
      </c>
      <c r="G103" s="32">
        <v>483.498</v>
      </c>
      <c r="H103" s="33">
        <v>0</v>
      </c>
      <c r="I103" s="34">
        <f>ROUND(ROUND(H103,2)*ROUND(G103,3),2)</f>
      </c>
      <c r="O103">
        <f>(I103*21)/100</f>
      </c>
      <c r="P103" t="s">
        <v>27</v>
      </c>
    </row>
    <row r="104" spans="1:5" ht="38.25">
      <c r="A104" s="35" t="s">
        <v>52</v>
      </c>
      <c r="E104" s="36" t="s">
        <v>512</v>
      </c>
    </row>
    <row r="105" spans="1:5" ht="25.5">
      <c r="A105" s="37" t="s">
        <v>54</v>
      </c>
      <c r="E105" s="38" t="s">
        <v>1017</v>
      </c>
    </row>
    <row r="106" spans="1:5" ht="51">
      <c r="A106" t="s">
        <v>55</v>
      </c>
      <c r="E106" s="36" t="s">
        <v>514</v>
      </c>
    </row>
    <row r="107" spans="1:16" ht="25.5">
      <c r="A107" s="24" t="s">
        <v>47</v>
      </c>
      <c r="B107" s="29" t="s">
        <v>313</v>
      </c>
      <c r="C107" s="29" t="s">
        <v>515</v>
      </c>
      <c r="D107" s="24" t="s">
        <v>49</v>
      </c>
      <c r="E107" s="30" t="s">
        <v>516</v>
      </c>
      <c r="F107" s="31" t="s">
        <v>161</v>
      </c>
      <c r="G107" s="32">
        <v>241.749</v>
      </c>
      <c r="H107" s="33">
        <v>0</v>
      </c>
      <c r="I107" s="34">
        <f>ROUND(ROUND(H107,2)*ROUND(G107,3),2)</f>
      </c>
      <c r="O107">
        <f>(I107*21)/100</f>
      </c>
      <c r="P107" t="s">
        <v>27</v>
      </c>
    </row>
    <row r="108" spans="1:5" ht="38.25">
      <c r="A108" s="35" t="s">
        <v>52</v>
      </c>
      <c r="E108" s="36" t="s">
        <v>517</v>
      </c>
    </row>
    <row r="109" spans="1:5" ht="25.5">
      <c r="A109" s="37" t="s">
        <v>54</v>
      </c>
      <c r="E109" s="38" t="s">
        <v>1018</v>
      </c>
    </row>
    <row r="110" spans="1:5" ht="51">
      <c r="A110" t="s">
        <v>55</v>
      </c>
      <c r="E110" s="36" t="s">
        <v>514</v>
      </c>
    </row>
    <row r="111" spans="1:16" ht="12.75">
      <c r="A111" s="24" t="s">
        <v>47</v>
      </c>
      <c r="B111" s="29" t="s">
        <v>314</v>
      </c>
      <c r="C111" s="29" t="s">
        <v>519</v>
      </c>
      <c r="D111" s="24" t="s">
        <v>49</v>
      </c>
      <c r="E111" s="30" t="s">
        <v>520</v>
      </c>
      <c r="F111" s="31" t="s">
        <v>161</v>
      </c>
      <c r="G111" s="32">
        <v>725.247</v>
      </c>
      <c r="H111" s="33">
        <v>0</v>
      </c>
      <c r="I111" s="34">
        <f>ROUND(ROUND(H111,2)*ROUND(G111,3),2)</f>
      </c>
      <c r="O111">
        <f>(I111*21)/100</f>
      </c>
      <c r="P111" t="s">
        <v>27</v>
      </c>
    </row>
    <row r="112" spans="1:5" ht="25.5">
      <c r="A112" s="35" t="s">
        <v>52</v>
      </c>
      <c r="E112" s="36" t="s">
        <v>521</v>
      </c>
    </row>
    <row r="113" spans="1:5" ht="25.5">
      <c r="A113" s="37" t="s">
        <v>54</v>
      </c>
      <c r="E113" s="38" t="s">
        <v>1015</v>
      </c>
    </row>
    <row r="114" spans="1:5" ht="204">
      <c r="A114" t="s">
        <v>55</v>
      </c>
      <c r="E114" s="36" t="s">
        <v>505</v>
      </c>
    </row>
    <row r="115" spans="1:16" ht="12.75">
      <c r="A115" s="24" t="s">
        <v>47</v>
      </c>
      <c r="B115" s="29" t="s">
        <v>319</v>
      </c>
      <c r="C115" s="29" t="s">
        <v>522</v>
      </c>
      <c r="D115" s="24" t="s">
        <v>49</v>
      </c>
      <c r="E115" s="30" t="s">
        <v>523</v>
      </c>
      <c r="F115" s="31" t="s">
        <v>161</v>
      </c>
      <c r="G115" s="32">
        <v>362.624</v>
      </c>
      <c r="H115" s="33">
        <v>0</v>
      </c>
      <c r="I115" s="34">
        <f>ROUND(ROUND(H115,2)*ROUND(G115,3),2)</f>
      </c>
      <c r="O115">
        <f>(I115*21)/100</f>
      </c>
      <c r="P115" t="s">
        <v>27</v>
      </c>
    </row>
    <row r="116" spans="1:5" ht="38.25">
      <c r="A116" s="35" t="s">
        <v>52</v>
      </c>
      <c r="E116" s="36" t="s">
        <v>524</v>
      </c>
    </row>
    <row r="117" spans="1:5" ht="25.5">
      <c r="A117" s="37" t="s">
        <v>54</v>
      </c>
      <c r="E117" s="38" t="s">
        <v>1019</v>
      </c>
    </row>
    <row r="118" spans="1:5" ht="204">
      <c r="A118" t="s">
        <v>55</v>
      </c>
      <c r="E118" s="36" t="s">
        <v>505</v>
      </c>
    </row>
    <row r="119" spans="1:16" ht="25.5">
      <c r="A119" s="24" t="s">
        <v>47</v>
      </c>
      <c r="B119" s="29" t="s">
        <v>323</v>
      </c>
      <c r="C119" s="29" t="s">
        <v>525</v>
      </c>
      <c r="D119" s="24" t="s">
        <v>49</v>
      </c>
      <c r="E119" s="30" t="s">
        <v>526</v>
      </c>
      <c r="F119" s="31" t="s">
        <v>161</v>
      </c>
      <c r="G119" s="32">
        <v>483.498</v>
      </c>
      <c r="H119" s="33">
        <v>0</v>
      </c>
      <c r="I119" s="34">
        <f>ROUND(ROUND(H119,2)*ROUND(G119,3),2)</f>
      </c>
      <c r="O119">
        <f>(I119*21)/100</f>
      </c>
      <c r="P119" t="s">
        <v>27</v>
      </c>
    </row>
    <row r="120" spans="1:5" ht="38.25">
      <c r="A120" s="35" t="s">
        <v>52</v>
      </c>
      <c r="E120" s="36" t="s">
        <v>527</v>
      </c>
    </row>
    <row r="121" spans="1:5" ht="25.5">
      <c r="A121" s="37" t="s">
        <v>54</v>
      </c>
      <c r="E121" s="38" t="s">
        <v>1017</v>
      </c>
    </row>
    <row r="122" spans="1:5" ht="51">
      <c r="A122" t="s">
        <v>55</v>
      </c>
      <c r="E122" s="36" t="s">
        <v>514</v>
      </c>
    </row>
    <row r="123" spans="1:16" ht="25.5">
      <c r="A123" s="24" t="s">
        <v>47</v>
      </c>
      <c r="B123" s="29" t="s">
        <v>327</v>
      </c>
      <c r="C123" s="29" t="s">
        <v>528</v>
      </c>
      <c r="D123" s="24" t="s">
        <v>49</v>
      </c>
      <c r="E123" s="30" t="s">
        <v>529</v>
      </c>
      <c r="F123" s="31" t="s">
        <v>161</v>
      </c>
      <c r="G123" s="32">
        <v>241.749</v>
      </c>
      <c r="H123" s="33">
        <v>0</v>
      </c>
      <c r="I123" s="34">
        <f>ROUND(ROUND(H123,2)*ROUND(G123,3),2)</f>
      </c>
      <c r="O123">
        <f>(I123*21)/100</f>
      </c>
      <c r="P123" t="s">
        <v>27</v>
      </c>
    </row>
    <row r="124" spans="1:5" ht="38.25">
      <c r="A124" s="35" t="s">
        <v>52</v>
      </c>
      <c r="E124" s="36" t="s">
        <v>530</v>
      </c>
    </row>
    <row r="125" spans="1:5" ht="25.5">
      <c r="A125" s="37" t="s">
        <v>54</v>
      </c>
      <c r="E125" s="38" t="s">
        <v>1018</v>
      </c>
    </row>
    <row r="126" spans="1:5" ht="51">
      <c r="A126" t="s">
        <v>55</v>
      </c>
      <c r="E126" s="36" t="s">
        <v>514</v>
      </c>
    </row>
    <row r="127" spans="1:16" ht="12.75">
      <c r="A127" s="24" t="s">
        <v>47</v>
      </c>
      <c r="B127" s="29" t="s">
        <v>332</v>
      </c>
      <c r="C127" s="29" t="s">
        <v>531</v>
      </c>
      <c r="D127" s="24" t="s">
        <v>49</v>
      </c>
      <c r="E127" s="30" t="s">
        <v>532</v>
      </c>
      <c r="F127" s="31" t="s">
        <v>161</v>
      </c>
      <c r="G127" s="32">
        <v>362.624</v>
      </c>
      <c r="H127" s="33">
        <v>0</v>
      </c>
      <c r="I127" s="34">
        <f>ROUND(ROUND(H127,2)*ROUND(G127,3),2)</f>
      </c>
      <c r="O127">
        <f>(I127*21)/100</f>
      </c>
      <c r="P127" t="s">
        <v>27</v>
      </c>
    </row>
    <row r="128" spans="1:5" ht="38.25">
      <c r="A128" s="35" t="s">
        <v>52</v>
      </c>
      <c r="E128" s="36" t="s">
        <v>533</v>
      </c>
    </row>
    <row r="129" spans="1:5" ht="25.5">
      <c r="A129" s="37" t="s">
        <v>54</v>
      </c>
      <c r="E129" s="38" t="s">
        <v>1020</v>
      </c>
    </row>
    <row r="130" spans="1:5" ht="204">
      <c r="A130" t="s">
        <v>55</v>
      </c>
      <c r="E130" s="36" t="s">
        <v>505</v>
      </c>
    </row>
    <row r="131" spans="1:16" ht="25.5">
      <c r="A131" s="24" t="s">
        <v>47</v>
      </c>
      <c r="B131" s="29" t="s">
        <v>336</v>
      </c>
      <c r="C131" s="29" t="s">
        <v>535</v>
      </c>
      <c r="D131" s="24" t="s">
        <v>49</v>
      </c>
      <c r="E131" s="30" t="s">
        <v>536</v>
      </c>
      <c r="F131" s="31" t="s">
        <v>161</v>
      </c>
      <c r="G131" s="32">
        <v>241.749</v>
      </c>
      <c r="H131" s="33">
        <v>0</v>
      </c>
      <c r="I131" s="34">
        <f>ROUND(ROUND(H131,2)*ROUND(G131,3),2)</f>
      </c>
      <c r="O131">
        <f>(I131*21)/100</f>
      </c>
      <c r="P131" t="s">
        <v>27</v>
      </c>
    </row>
    <row r="132" spans="1:5" ht="38.25">
      <c r="A132" s="35" t="s">
        <v>52</v>
      </c>
      <c r="E132" s="36" t="s">
        <v>537</v>
      </c>
    </row>
    <row r="133" spans="1:5" ht="25.5">
      <c r="A133" s="37" t="s">
        <v>54</v>
      </c>
      <c r="E133" s="38" t="s">
        <v>1021</v>
      </c>
    </row>
    <row r="134" spans="1:5" ht="51">
      <c r="A134" t="s">
        <v>55</v>
      </c>
      <c r="E134" s="36" t="s">
        <v>514</v>
      </c>
    </row>
    <row r="135" spans="1:16" ht="12.75">
      <c r="A135" s="24" t="s">
        <v>47</v>
      </c>
      <c r="B135" s="29" t="s">
        <v>339</v>
      </c>
      <c r="C135" s="29" t="s">
        <v>1022</v>
      </c>
      <c r="D135" s="24" t="s">
        <v>49</v>
      </c>
      <c r="E135" s="30" t="s">
        <v>1023</v>
      </c>
      <c r="F135" s="31" t="s">
        <v>156</v>
      </c>
      <c r="G135" s="32">
        <v>70.865</v>
      </c>
      <c r="H135" s="33">
        <v>0</v>
      </c>
      <c r="I135" s="34">
        <f>ROUND(ROUND(H135,2)*ROUND(G135,3),2)</f>
      </c>
      <c r="O135">
        <f>(I135*21)/100</f>
      </c>
      <c r="P135" t="s">
        <v>27</v>
      </c>
    </row>
    <row r="136" spans="1:5" ht="25.5">
      <c r="A136" s="35" t="s">
        <v>52</v>
      </c>
      <c r="E136" s="36" t="s">
        <v>1024</v>
      </c>
    </row>
    <row r="137" spans="1:5" ht="51">
      <c r="A137" s="37" t="s">
        <v>54</v>
      </c>
      <c r="E137" s="38" t="s">
        <v>1025</v>
      </c>
    </row>
    <row r="138" spans="1:5" ht="12.75">
      <c r="A138" t="s">
        <v>55</v>
      </c>
      <c r="E138" s="36" t="s">
        <v>49</v>
      </c>
    </row>
    <row r="139" spans="1:16" ht="12.75">
      <c r="A139" s="24" t="s">
        <v>47</v>
      </c>
      <c r="B139" s="29" t="s">
        <v>583</v>
      </c>
      <c r="C139" s="29" t="s">
        <v>1026</v>
      </c>
      <c r="D139" s="24" t="s">
        <v>49</v>
      </c>
      <c r="E139" s="30" t="s">
        <v>1027</v>
      </c>
      <c r="F139" s="31" t="s">
        <v>156</v>
      </c>
      <c r="G139" s="32">
        <v>70.865</v>
      </c>
      <c r="H139" s="33">
        <v>0</v>
      </c>
      <c r="I139" s="34">
        <f>ROUND(ROUND(H139,2)*ROUND(G139,3),2)</f>
      </c>
      <c r="O139">
        <f>(I139*21)/100</f>
      </c>
      <c r="P139" t="s">
        <v>27</v>
      </c>
    </row>
    <row r="140" spans="1:5" ht="12.75">
      <c r="A140" s="35" t="s">
        <v>52</v>
      </c>
      <c r="E140" s="36" t="s">
        <v>1027</v>
      </c>
    </row>
    <row r="141" spans="1:5" ht="25.5">
      <c r="A141" s="37" t="s">
        <v>54</v>
      </c>
      <c r="E141" s="38" t="s">
        <v>1028</v>
      </c>
    </row>
    <row r="142" spans="1:5" ht="12.75">
      <c r="A142" t="s">
        <v>55</v>
      </c>
      <c r="E142" s="36" t="s">
        <v>49</v>
      </c>
    </row>
    <row r="143" spans="1:16" ht="12.75">
      <c r="A143" s="24" t="s">
        <v>47</v>
      </c>
      <c r="B143" s="29" t="s">
        <v>589</v>
      </c>
      <c r="C143" s="29" t="s">
        <v>1029</v>
      </c>
      <c r="D143" s="24" t="s">
        <v>49</v>
      </c>
      <c r="E143" s="30" t="s">
        <v>1030</v>
      </c>
      <c r="F143" s="31" t="s">
        <v>161</v>
      </c>
      <c r="G143" s="32">
        <v>134.128</v>
      </c>
      <c r="H143" s="33">
        <v>0</v>
      </c>
      <c r="I143" s="34">
        <f>ROUND(ROUND(H143,2)*ROUND(G143,3),2)</f>
      </c>
      <c r="O143">
        <f>(I143*21)/100</f>
      </c>
      <c r="P143" t="s">
        <v>27</v>
      </c>
    </row>
    <row r="144" spans="1:5" ht="25.5">
      <c r="A144" s="35" t="s">
        <v>52</v>
      </c>
      <c r="E144" s="36" t="s">
        <v>1031</v>
      </c>
    </row>
    <row r="145" spans="1:5" ht="38.25">
      <c r="A145" s="37" t="s">
        <v>54</v>
      </c>
      <c r="E145" s="38" t="s">
        <v>1032</v>
      </c>
    </row>
    <row r="146" spans="1:5" ht="38.25">
      <c r="A146" t="s">
        <v>55</v>
      </c>
      <c r="E146" s="36" t="s">
        <v>1033</v>
      </c>
    </row>
    <row r="147" spans="1:16" ht="12.75">
      <c r="A147" s="24" t="s">
        <v>47</v>
      </c>
      <c r="B147" s="29" t="s">
        <v>595</v>
      </c>
      <c r="C147" s="29" t="s">
        <v>1034</v>
      </c>
      <c r="D147" s="24" t="s">
        <v>49</v>
      </c>
      <c r="E147" s="30" t="s">
        <v>1035</v>
      </c>
      <c r="F147" s="31" t="s">
        <v>161</v>
      </c>
      <c r="G147" s="32">
        <v>134.128</v>
      </c>
      <c r="H147" s="33">
        <v>0</v>
      </c>
      <c r="I147" s="34">
        <f>ROUND(ROUND(H147,2)*ROUND(G147,3),2)</f>
      </c>
      <c r="O147">
        <f>(I147*21)/100</f>
      </c>
      <c r="P147" t="s">
        <v>27</v>
      </c>
    </row>
    <row r="148" spans="1:5" ht="25.5">
      <c r="A148" s="35" t="s">
        <v>52</v>
      </c>
      <c r="E148" s="36" t="s">
        <v>1036</v>
      </c>
    </row>
    <row r="149" spans="1:5" ht="25.5">
      <c r="A149" s="37" t="s">
        <v>54</v>
      </c>
      <c r="E149" s="38" t="s">
        <v>1037</v>
      </c>
    </row>
    <row r="150" spans="1:5" ht="12.75">
      <c r="A150" t="s">
        <v>55</v>
      </c>
      <c r="E150" s="36" t="s">
        <v>49</v>
      </c>
    </row>
    <row r="151" spans="1:16" ht="12.75">
      <c r="A151" s="24" t="s">
        <v>47</v>
      </c>
      <c r="B151" s="29" t="s">
        <v>601</v>
      </c>
      <c r="C151" s="29" t="s">
        <v>1038</v>
      </c>
      <c r="D151" s="24" t="s">
        <v>49</v>
      </c>
      <c r="E151" s="30" t="s">
        <v>1039</v>
      </c>
      <c r="F151" s="31" t="s">
        <v>156</v>
      </c>
      <c r="G151" s="32">
        <v>70.865</v>
      </c>
      <c r="H151" s="33">
        <v>0</v>
      </c>
      <c r="I151" s="34">
        <f>ROUND(ROUND(H151,2)*ROUND(G151,3),2)</f>
      </c>
      <c r="O151">
        <f>(I151*21)/100</f>
      </c>
      <c r="P151" t="s">
        <v>27</v>
      </c>
    </row>
    <row r="152" spans="1:5" ht="25.5">
      <c r="A152" s="35" t="s">
        <v>52</v>
      </c>
      <c r="E152" s="36" t="s">
        <v>1040</v>
      </c>
    </row>
    <row r="153" spans="1:5" ht="25.5">
      <c r="A153" s="37" t="s">
        <v>54</v>
      </c>
      <c r="E153" s="38" t="s">
        <v>1028</v>
      </c>
    </row>
    <row r="154" spans="1:5" ht="25.5">
      <c r="A154" t="s">
        <v>55</v>
      </c>
      <c r="E154" s="36" t="s">
        <v>1041</v>
      </c>
    </row>
    <row r="155" spans="1:16" ht="12.75">
      <c r="A155" s="24" t="s">
        <v>47</v>
      </c>
      <c r="B155" s="29" t="s">
        <v>607</v>
      </c>
      <c r="C155" s="29" t="s">
        <v>1042</v>
      </c>
      <c r="D155" s="24" t="s">
        <v>49</v>
      </c>
      <c r="E155" s="30" t="s">
        <v>1043</v>
      </c>
      <c r="F155" s="31" t="s">
        <v>156</v>
      </c>
      <c r="G155" s="32">
        <v>70.865</v>
      </c>
      <c r="H155" s="33">
        <v>0</v>
      </c>
      <c r="I155" s="34">
        <f>ROUND(ROUND(H155,2)*ROUND(G155,3),2)</f>
      </c>
      <c r="O155">
        <f>(I155*21)/100</f>
      </c>
      <c r="P155" t="s">
        <v>27</v>
      </c>
    </row>
    <row r="156" spans="1:5" ht="25.5">
      <c r="A156" s="35" t="s">
        <v>52</v>
      </c>
      <c r="E156" s="36" t="s">
        <v>1044</v>
      </c>
    </row>
    <row r="157" spans="1:5" ht="25.5">
      <c r="A157" s="37" t="s">
        <v>54</v>
      </c>
      <c r="E157" s="38" t="s">
        <v>1028</v>
      </c>
    </row>
    <row r="158" spans="1:5" ht="12.75">
      <c r="A158" t="s">
        <v>55</v>
      </c>
      <c r="E158" s="36" t="s">
        <v>49</v>
      </c>
    </row>
    <row r="159" spans="1:16" ht="12.75">
      <c r="A159" s="24" t="s">
        <v>47</v>
      </c>
      <c r="B159" s="29" t="s">
        <v>613</v>
      </c>
      <c r="C159" s="29" t="s">
        <v>1045</v>
      </c>
      <c r="D159" s="24" t="s">
        <v>49</v>
      </c>
      <c r="E159" s="30" t="s">
        <v>1046</v>
      </c>
      <c r="F159" s="31" t="s">
        <v>156</v>
      </c>
      <c r="G159" s="32">
        <v>2589.987</v>
      </c>
      <c r="H159" s="33">
        <v>0</v>
      </c>
      <c r="I159" s="34">
        <f>ROUND(ROUND(H159,2)*ROUND(G159,3),2)</f>
      </c>
      <c r="O159">
        <f>(I159*21)/100</f>
      </c>
      <c r="P159" t="s">
        <v>27</v>
      </c>
    </row>
    <row r="160" spans="1:5" ht="25.5">
      <c r="A160" s="35" t="s">
        <v>52</v>
      </c>
      <c r="E160" s="36" t="s">
        <v>1047</v>
      </c>
    </row>
    <row r="161" spans="1:5" ht="153">
      <c r="A161" s="37" t="s">
        <v>54</v>
      </c>
      <c r="E161" s="38" t="s">
        <v>1048</v>
      </c>
    </row>
    <row r="162" spans="1:5" ht="25.5">
      <c r="A162" t="s">
        <v>55</v>
      </c>
      <c r="E162" s="36" t="s">
        <v>1049</v>
      </c>
    </row>
    <row r="163" spans="1:16" ht="12.75">
      <c r="A163" s="24" t="s">
        <v>47</v>
      </c>
      <c r="B163" s="29" t="s">
        <v>618</v>
      </c>
      <c r="C163" s="29" t="s">
        <v>1050</v>
      </c>
      <c r="D163" s="24" t="s">
        <v>49</v>
      </c>
      <c r="E163" s="30" t="s">
        <v>1051</v>
      </c>
      <c r="F163" s="31" t="s">
        <v>156</v>
      </c>
      <c r="G163" s="32">
        <v>947.062</v>
      </c>
      <c r="H163" s="33">
        <v>0</v>
      </c>
      <c r="I163" s="34">
        <f>ROUND(ROUND(H163,2)*ROUND(G163,3),2)</f>
      </c>
      <c r="O163">
        <f>(I163*21)/100</f>
      </c>
      <c r="P163" t="s">
        <v>27</v>
      </c>
    </row>
    <row r="164" spans="1:5" ht="25.5">
      <c r="A164" s="35" t="s">
        <v>52</v>
      </c>
      <c r="E164" s="36" t="s">
        <v>1052</v>
      </c>
    </row>
    <row r="165" spans="1:5" ht="63.75">
      <c r="A165" s="37" t="s">
        <v>54</v>
      </c>
      <c r="E165" s="38" t="s">
        <v>1053</v>
      </c>
    </row>
    <row r="166" spans="1:5" ht="25.5">
      <c r="A166" t="s">
        <v>55</v>
      </c>
      <c r="E166" s="36" t="s">
        <v>1049</v>
      </c>
    </row>
    <row r="167" spans="1:16" ht="12.75">
      <c r="A167" s="24" t="s">
        <v>47</v>
      </c>
      <c r="B167" s="29" t="s">
        <v>633</v>
      </c>
      <c r="C167" s="29" t="s">
        <v>1054</v>
      </c>
      <c r="D167" s="24" t="s">
        <v>49</v>
      </c>
      <c r="E167" s="30" t="s">
        <v>1055</v>
      </c>
      <c r="F167" s="31" t="s">
        <v>156</v>
      </c>
      <c r="G167" s="32">
        <v>2589.987</v>
      </c>
      <c r="H167" s="33">
        <v>0</v>
      </c>
      <c r="I167" s="34">
        <f>ROUND(ROUND(H167,2)*ROUND(G167,3),2)</f>
      </c>
      <c r="O167">
        <f>(I167*21)/100</f>
      </c>
      <c r="P167" t="s">
        <v>27</v>
      </c>
    </row>
    <row r="168" spans="1:5" ht="25.5">
      <c r="A168" s="35" t="s">
        <v>52</v>
      </c>
      <c r="E168" s="36" t="s">
        <v>1056</v>
      </c>
    </row>
    <row r="169" spans="1:5" ht="25.5">
      <c r="A169" s="37" t="s">
        <v>54</v>
      </c>
      <c r="E169" s="38" t="s">
        <v>1057</v>
      </c>
    </row>
    <row r="170" spans="1:5" ht="12.75">
      <c r="A170" t="s">
        <v>55</v>
      </c>
      <c r="E170" s="36" t="s">
        <v>49</v>
      </c>
    </row>
    <row r="171" spans="1:16" ht="12.75">
      <c r="A171" s="24" t="s">
        <v>47</v>
      </c>
      <c r="B171" s="29" t="s">
        <v>638</v>
      </c>
      <c r="C171" s="29" t="s">
        <v>1058</v>
      </c>
      <c r="D171" s="24" t="s">
        <v>49</v>
      </c>
      <c r="E171" s="30" t="s">
        <v>1059</v>
      </c>
      <c r="F171" s="31" t="s">
        <v>156</v>
      </c>
      <c r="G171" s="32">
        <v>947.062</v>
      </c>
      <c r="H171" s="33">
        <v>0</v>
      </c>
      <c r="I171" s="34">
        <f>ROUND(ROUND(H171,2)*ROUND(G171,3),2)</f>
      </c>
      <c r="O171">
        <f>(I171*21)/100</f>
      </c>
      <c r="P171" t="s">
        <v>27</v>
      </c>
    </row>
    <row r="172" spans="1:5" ht="25.5">
      <c r="A172" s="35" t="s">
        <v>52</v>
      </c>
      <c r="E172" s="36" t="s">
        <v>1060</v>
      </c>
    </row>
    <row r="173" spans="1:5" ht="25.5">
      <c r="A173" s="37" t="s">
        <v>54</v>
      </c>
      <c r="E173" s="38" t="s">
        <v>1061</v>
      </c>
    </row>
    <row r="174" spans="1:5" ht="12.75">
      <c r="A174" t="s">
        <v>55</v>
      </c>
      <c r="E174" s="36" t="s">
        <v>49</v>
      </c>
    </row>
    <row r="175" spans="1:16" ht="12.75">
      <c r="A175" s="24" t="s">
        <v>47</v>
      </c>
      <c r="B175" s="29" t="s">
        <v>643</v>
      </c>
      <c r="C175" s="29" t="s">
        <v>1062</v>
      </c>
      <c r="D175" s="24" t="s">
        <v>49</v>
      </c>
      <c r="E175" s="30" t="s">
        <v>1063</v>
      </c>
      <c r="F175" s="31" t="s">
        <v>156</v>
      </c>
      <c r="G175" s="32">
        <v>2589.987</v>
      </c>
      <c r="H175" s="33">
        <v>0</v>
      </c>
      <c r="I175" s="34">
        <f>ROUND(ROUND(H175,2)*ROUND(G175,3),2)</f>
      </c>
      <c r="O175">
        <f>(I175*21)/100</f>
      </c>
      <c r="P175" t="s">
        <v>27</v>
      </c>
    </row>
    <row r="176" spans="1:5" ht="12.75">
      <c r="A176" s="35" t="s">
        <v>52</v>
      </c>
      <c r="E176" s="36" t="s">
        <v>1063</v>
      </c>
    </row>
    <row r="177" spans="1:5" ht="25.5">
      <c r="A177" s="37" t="s">
        <v>54</v>
      </c>
      <c r="E177" s="38" t="s">
        <v>1057</v>
      </c>
    </row>
    <row r="178" spans="1:5" ht="12.75">
      <c r="A178" t="s">
        <v>55</v>
      </c>
      <c r="E178" s="36" t="s">
        <v>49</v>
      </c>
    </row>
    <row r="179" spans="1:16" ht="12.75">
      <c r="A179" s="24" t="s">
        <v>47</v>
      </c>
      <c r="B179" s="29" t="s">
        <v>662</v>
      </c>
      <c r="C179" s="29" t="s">
        <v>1064</v>
      </c>
      <c r="D179" s="24" t="s">
        <v>49</v>
      </c>
      <c r="E179" s="30" t="s">
        <v>1065</v>
      </c>
      <c r="F179" s="31" t="s">
        <v>156</v>
      </c>
      <c r="G179" s="32">
        <v>947.062</v>
      </c>
      <c r="H179" s="33">
        <v>0</v>
      </c>
      <c r="I179" s="34">
        <f>ROUND(ROUND(H179,2)*ROUND(G179,3),2)</f>
      </c>
      <c r="O179">
        <f>(I179*21)/100</f>
      </c>
      <c r="P179" t="s">
        <v>27</v>
      </c>
    </row>
    <row r="180" spans="1:5" ht="12.75">
      <c r="A180" s="35" t="s">
        <v>52</v>
      </c>
      <c r="E180" s="36" t="s">
        <v>1065</v>
      </c>
    </row>
    <row r="181" spans="1:5" ht="25.5">
      <c r="A181" s="37" t="s">
        <v>54</v>
      </c>
      <c r="E181" s="38" t="s">
        <v>1061</v>
      </c>
    </row>
    <row r="182" spans="1:5" ht="12.75">
      <c r="A182" t="s">
        <v>55</v>
      </c>
      <c r="E182" s="36" t="s">
        <v>49</v>
      </c>
    </row>
    <row r="183" spans="1:16" ht="12.75">
      <c r="A183" s="24" t="s">
        <v>47</v>
      </c>
      <c r="B183" s="29" t="s">
        <v>665</v>
      </c>
      <c r="C183" s="29" t="s">
        <v>548</v>
      </c>
      <c r="D183" s="24" t="s">
        <v>49</v>
      </c>
      <c r="E183" s="30" t="s">
        <v>549</v>
      </c>
      <c r="F183" s="31" t="s">
        <v>161</v>
      </c>
      <c r="G183" s="32">
        <v>417.865</v>
      </c>
      <c r="H183" s="33">
        <v>0</v>
      </c>
      <c r="I183" s="34">
        <f>ROUND(ROUND(H183,2)*ROUND(G183,3),2)</f>
      </c>
      <c r="O183">
        <f>(I183*21)/100</f>
      </c>
      <c r="P183" t="s">
        <v>27</v>
      </c>
    </row>
    <row r="184" spans="1:5" ht="38.25">
      <c r="A184" s="35" t="s">
        <v>52</v>
      </c>
      <c r="E184" s="36" t="s">
        <v>550</v>
      </c>
    </row>
    <row r="185" spans="1:5" ht="38.25">
      <c r="A185" s="37" t="s">
        <v>54</v>
      </c>
      <c r="E185" s="38" t="s">
        <v>1066</v>
      </c>
    </row>
    <row r="186" spans="1:5" ht="89.25">
      <c r="A186" t="s">
        <v>55</v>
      </c>
      <c r="E186" s="36" t="s">
        <v>552</v>
      </c>
    </row>
    <row r="187" spans="1:16" ht="12.75">
      <c r="A187" s="24" t="s">
        <v>47</v>
      </c>
      <c r="B187" s="29" t="s">
        <v>668</v>
      </c>
      <c r="C187" s="29" t="s">
        <v>1067</v>
      </c>
      <c r="D187" s="24" t="s">
        <v>49</v>
      </c>
      <c r="E187" s="30" t="s">
        <v>1068</v>
      </c>
      <c r="F187" s="31" t="s">
        <v>161</v>
      </c>
      <c r="G187" s="32">
        <v>696.237</v>
      </c>
      <c r="H187" s="33">
        <v>0</v>
      </c>
      <c r="I187" s="34">
        <f>ROUND(ROUND(H187,2)*ROUND(G187,3),2)</f>
      </c>
      <c r="O187">
        <f>(I187*21)/100</f>
      </c>
      <c r="P187" t="s">
        <v>27</v>
      </c>
    </row>
    <row r="188" spans="1:5" ht="38.25">
      <c r="A188" s="35" t="s">
        <v>52</v>
      </c>
      <c r="E188" s="36" t="s">
        <v>1069</v>
      </c>
    </row>
    <row r="189" spans="1:5" ht="25.5">
      <c r="A189" s="37" t="s">
        <v>54</v>
      </c>
      <c r="E189" s="38" t="s">
        <v>1070</v>
      </c>
    </row>
    <row r="190" spans="1:5" ht="89.25">
      <c r="A190" t="s">
        <v>55</v>
      </c>
      <c r="E190" s="36" t="s">
        <v>552</v>
      </c>
    </row>
    <row r="191" spans="1:16" ht="12.75">
      <c r="A191" s="24" t="s">
        <v>47</v>
      </c>
      <c r="B191" s="29" t="s">
        <v>671</v>
      </c>
      <c r="C191" s="29" t="s">
        <v>1071</v>
      </c>
      <c r="D191" s="24" t="s">
        <v>49</v>
      </c>
      <c r="E191" s="30" t="s">
        <v>1072</v>
      </c>
      <c r="F191" s="31" t="s">
        <v>161</v>
      </c>
      <c r="G191" s="32">
        <v>696.237</v>
      </c>
      <c r="H191" s="33">
        <v>0</v>
      </c>
      <c r="I191" s="34">
        <f>ROUND(ROUND(H191,2)*ROUND(G191,3),2)</f>
      </c>
      <c r="O191">
        <f>(I191*21)/100</f>
      </c>
      <c r="P191" t="s">
        <v>27</v>
      </c>
    </row>
    <row r="192" spans="1:5" ht="38.25">
      <c r="A192" s="35" t="s">
        <v>52</v>
      </c>
      <c r="E192" s="36" t="s">
        <v>1073</v>
      </c>
    </row>
    <row r="193" spans="1:5" ht="25.5">
      <c r="A193" s="37" t="s">
        <v>54</v>
      </c>
      <c r="E193" s="38" t="s">
        <v>1070</v>
      </c>
    </row>
    <row r="194" spans="1:5" ht="89.25">
      <c r="A194" t="s">
        <v>55</v>
      </c>
      <c r="E194" s="36" t="s">
        <v>552</v>
      </c>
    </row>
    <row r="195" spans="1:16" ht="12.75">
      <c r="A195" s="24" t="s">
        <v>47</v>
      </c>
      <c r="B195" s="29" t="s">
        <v>674</v>
      </c>
      <c r="C195" s="29" t="s">
        <v>894</v>
      </c>
      <c r="D195" s="24" t="s">
        <v>49</v>
      </c>
      <c r="E195" s="30" t="s">
        <v>895</v>
      </c>
      <c r="F195" s="31" t="s">
        <v>161</v>
      </c>
      <c r="G195" s="32">
        <v>450.032</v>
      </c>
      <c r="H195" s="33">
        <v>0</v>
      </c>
      <c r="I195" s="34">
        <f>ROUND(ROUND(H195,2)*ROUND(G195,3),2)</f>
      </c>
      <c r="O195">
        <f>(I195*21)/100</f>
      </c>
      <c r="P195" t="s">
        <v>27</v>
      </c>
    </row>
    <row r="196" spans="1:5" ht="38.25">
      <c r="A196" s="35" t="s">
        <v>52</v>
      </c>
      <c r="E196" s="36" t="s">
        <v>896</v>
      </c>
    </row>
    <row r="197" spans="1:5" ht="38.25">
      <c r="A197" s="37" t="s">
        <v>54</v>
      </c>
      <c r="E197" s="38" t="s">
        <v>1074</v>
      </c>
    </row>
    <row r="198" spans="1:5" ht="89.25">
      <c r="A198" t="s">
        <v>55</v>
      </c>
      <c r="E198" s="36" t="s">
        <v>552</v>
      </c>
    </row>
    <row r="199" spans="1:16" ht="12.75">
      <c r="A199" s="24" t="s">
        <v>47</v>
      </c>
      <c r="B199" s="29" t="s">
        <v>677</v>
      </c>
      <c r="C199" s="29" t="s">
        <v>557</v>
      </c>
      <c r="D199" s="24" t="s">
        <v>49</v>
      </c>
      <c r="E199" s="30" t="s">
        <v>558</v>
      </c>
      <c r="F199" s="31" t="s">
        <v>161</v>
      </c>
      <c r="G199" s="32">
        <v>1838.556</v>
      </c>
      <c r="H199" s="33">
        <v>0</v>
      </c>
      <c r="I199" s="34">
        <f>ROUND(ROUND(H199,2)*ROUND(G199,3),2)</f>
      </c>
      <c r="O199">
        <f>(I199*21)/100</f>
      </c>
      <c r="P199" t="s">
        <v>27</v>
      </c>
    </row>
    <row r="200" spans="1:5" ht="38.25">
      <c r="A200" s="35" t="s">
        <v>52</v>
      </c>
      <c r="E200" s="36" t="s">
        <v>559</v>
      </c>
    </row>
    <row r="201" spans="1:5" ht="25.5">
      <c r="A201" s="37" t="s">
        <v>54</v>
      </c>
      <c r="E201" s="38" t="s">
        <v>1075</v>
      </c>
    </row>
    <row r="202" spans="1:5" ht="204">
      <c r="A202" t="s">
        <v>55</v>
      </c>
      <c r="E202" s="36" t="s">
        <v>561</v>
      </c>
    </row>
    <row r="203" spans="1:16" ht="12.75">
      <c r="A203" s="24" t="s">
        <v>47</v>
      </c>
      <c r="B203" s="29" t="s">
        <v>680</v>
      </c>
      <c r="C203" s="29" t="s">
        <v>562</v>
      </c>
      <c r="D203" s="24" t="s">
        <v>49</v>
      </c>
      <c r="E203" s="30" t="s">
        <v>563</v>
      </c>
      <c r="F203" s="31" t="s">
        <v>161</v>
      </c>
      <c r="G203" s="32">
        <v>3017.233</v>
      </c>
      <c r="H203" s="33">
        <v>0</v>
      </c>
      <c r="I203" s="34">
        <f>ROUND(ROUND(H203,2)*ROUND(G203,3),2)</f>
      </c>
      <c r="O203">
        <f>(I203*21)/100</f>
      </c>
      <c r="P203" t="s">
        <v>27</v>
      </c>
    </row>
    <row r="204" spans="1:5" ht="38.25">
      <c r="A204" s="35" t="s">
        <v>52</v>
      </c>
      <c r="E204" s="36" t="s">
        <v>564</v>
      </c>
    </row>
    <row r="205" spans="1:5" ht="25.5">
      <c r="A205" s="37" t="s">
        <v>54</v>
      </c>
      <c r="E205" s="38" t="s">
        <v>1076</v>
      </c>
    </row>
    <row r="206" spans="1:5" ht="204">
      <c r="A206" t="s">
        <v>55</v>
      </c>
      <c r="E206" s="36" t="s">
        <v>561</v>
      </c>
    </row>
    <row r="207" spans="1:16" ht="25.5">
      <c r="A207" s="24" t="s">
        <v>47</v>
      </c>
      <c r="B207" s="29" t="s">
        <v>681</v>
      </c>
      <c r="C207" s="29" t="s">
        <v>566</v>
      </c>
      <c r="D207" s="24" t="s">
        <v>49</v>
      </c>
      <c r="E207" s="30" t="s">
        <v>567</v>
      </c>
      <c r="F207" s="31" t="s">
        <v>161</v>
      </c>
      <c r="G207" s="32">
        <v>15086.165</v>
      </c>
      <c r="H207" s="33">
        <v>0</v>
      </c>
      <c r="I207" s="34">
        <f>ROUND(ROUND(H207,2)*ROUND(G207,3),2)</f>
      </c>
      <c r="O207">
        <f>(I207*21)/100</f>
      </c>
      <c r="P207" t="s">
        <v>27</v>
      </c>
    </row>
    <row r="208" spans="1:5" ht="38.25">
      <c r="A208" s="35" t="s">
        <v>52</v>
      </c>
      <c r="E208" s="36" t="s">
        <v>568</v>
      </c>
    </row>
    <row r="209" spans="1:5" ht="25.5">
      <c r="A209" s="37" t="s">
        <v>54</v>
      </c>
      <c r="E209" s="38" t="s">
        <v>1077</v>
      </c>
    </row>
    <row r="210" spans="1:5" ht="204">
      <c r="A210" t="s">
        <v>55</v>
      </c>
      <c r="E210" s="36" t="s">
        <v>561</v>
      </c>
    </row>
    <row r="211" spans="1:16" ht="12.75">
      <c r="A211" s="24" t="s">
        <v>47</v>
      </c>
      <c r="B211" s="29" t="s">
        <v>682</v>
      </c>
      <c r="C211" s="29" t="s">
        <v>570</v>
      </c>
      <c r="D211" s="24" t="s">
        <v>49</v>
      </c>
      <c r="E211" s="30" t="s">
        <v>571</v>
      </c>
      <c r="F211" s="31" t="s">
        <v>161</v>
      </c>
      <c r="G211" s="32">
        <v>740.131</v>
      </c>
      <c r="H211" s="33">
        <v>0</v>
      </c>
      <c r="I211" s="34">
        <f>ROUND(ROUND(H211,2)*ROUND(G211,3),2)</f>
      </c>
      <c r="O211">
        <f>(I211*21)/100</f>
      </c>
      <c r="P211" t="s">
        <v>27</v>
      </c>
    </row>
    <row r="212" spans="1:5" ht="38.25">
      <c r="A212" s="35" t="s">
        <v>52</v>
      </c>
      <c r="E212" s="36" t="s">
        <v>572</v>
      </c>
    </row>
    <row r="213" spans="1:5" ht="51">
      <c r="A213" s="37" t="s">
        <v>54</v>
      </c>
      <c r="E213" s="38" t="s">
        <v>1078</v>
      </c>
    </row>
    <row r="214" spans="1:5" ht="204">
      <c r="A214" t="s">
        <v>55</v>
      </c>
      <c r="E214" s="36" t="s">
        <v>561</v>
      </c>
    </row>
    <row r="215" spans="1:16" ht="25.5">
      <c r="A215" s="24" t="s">
        <v>47</v>
      </c>
      <c r="B215" s="29" t="s">
        <v>683</v>
      </c>
      <c r="C215" s="29" t="s">
        <v>574</v>
      </c>
      <c r="D215" s="24" t="s">
        <v>49</v>
      </c>
      <c r="E215" s="30" t="s">
        <v>575</v>
      </c>
      <c r="F215" s="31" t="s">
        <v>161</v>
      </c>
      <c r="G215" s="32">
        <v>3700.655</v>
      </c>
      <c r="H215" s="33">
        <v>0</v>
      </c>
      <c r="I215" s="34">
        <f>ROUND(ROUND(H215,2)*ROUND(G215,3),2)</f>
      </c>
      <c r="O215">
        <f>(I215*21)/100</f>
      </c>
      <c r="P215" t="s">
        <v>27</v>
      </c>
    </row>
    <row r="216" spans="1:5" ht="38.25">
      <c r="A216" s="35" t="s">
        <v>52</v>
      </c>
      <c r="E216" s="36" t="s">
        <v>576</v>
      </c>
    </row>
    <row r="217" spans="1:5" ht="25.5">
      <c r="A217" s="37" t="s">
        <v>54</v>
      </c>
      <c r="E217" s="38" t="s">
        <v>1079</v>
      </c>
    </row>
    <row r="218" spans="1:5" ht="204">
      <c r="A218" t="s">
        <v>55</v>
      </c>
      <c r="E218" s="36" t="s">
        <v>561</v>
      </c>
    </row>
    <row r="219" spans="1:16" ht="12.75">
      <c r="A219" s="24" t="s">
        <v>47</v>
      </c>
      <c r="B219" s="29" t="s">
        <v>686</v>
      </c>
      <c r="C219" s="29" t="s">
        <v>578</v>
      </c>
      <c r="D219" s="24" t="s">
        <v>49</v>
      </c>
      <c r="E219" s="30" t="s">
        <v>579</v>
      </c>
      <c r="F219" s="31" t="s">
        <v>161</v>
      </c>
      <c r="G219" s="32">
        <v>1838.556</v>
      </c>
      <c r="H219" s="33">
        <v>0</v>
      </c>
      <c r="I219" s="34">
        <f>ROUND(ROUND(H219,2)*ROUND(G219,3),2)</f>
      </c>
      <c r="O219">
        <f>(I219*21)/100</f>
      </c>
      <c r="P219" t="s">
        <v>27</v>
      </c>
    </row>
    <row r="220" spans="1:5" ht="25.5">
      <c r="A220" s="35" t="s">
        <v>52</v>
      </c>
      <c r="E220" s="36" t="s">
        <v>580</v>
      </c>
    </row>
    <row r="221" spans="1:5" ht="25.5">
      <c r="A221" s="37" t="s">
        <v>54</v>
      </c>
      <c r="E221" s="38" t="s">
        <v>1080</v>
      </c>
    </row>
    <row r="222" spans="1:5" ht="153">
      <c r="A222" t="s">
        <v>55</v>
      </c>
      <c r="E222" s="36" t="s">
        <v>582</v>
      </c>
    </row>
    <row r="223" spans="1:16" ht="12.75">
      <c r="A223" s="24" t="s">
        <v>47</v>
      </c>
      <c r="B223" s="29" t="s">
        <v>689</v>
      </c>
      <c r="C223" s="29" t="s">
        <v>584</v>
      </c>
      <c r="D223" s="24" t="s">
        <v>49</v>
      </c>
      <c r="E223" s="30" t="s">
        <v>585</v>
      </c>
      <c r="F223" s="31" t="s">
        <v>161</v>
      </c>
      <c r="G223" s="32">
        <v>3742.481</v>
      </c>
      <c r="H223" s="33">
        <v>0</v>
      </c>
      <c r="I223" s="34">
        <f>ROUND(ROUND(H223,2)*ROUND(G223,3),2)</f>
      </c>
      <c r="O223">
        <f>(I223*21)/100</f>
      </c>
      <c r="P223" t="s">
        <v>27</v>
      </c>
    </row>
    <row r="224" spans="1:5" ht="12.75">
      <c r="A224" s="35" t="s">
        <v>52</v>
      </c>
      <c r="E224" s="36" t="s">
        <v>586</v>
      </c>
    </row>
    <row r="225" spans="1:5" ht="38.25">
      <c r="A225" s="37" t="s">
        <v>54</v>
      </c>
      <c r="E225" s="38" t="s">
        <v>1081</v>
      </c>
    </row>
    <row r="226" spans="1:5" ht="293.25">
      <c r="A226" t="s">
        <v>55</v>
      </c>
      <c r="E226" s="36" t="s">
        <v>588</v>
      </c>
    </row>
    <row r="227" spans="1:16" ht="12.75">
      <c r="A227" s="24" t="s">
        <v>47</v>
      </c>
      <c r="B227" s="29" t="s">
        <v>692</v>
      </c>
      <c r="C227" s="29" t="s">
        <v>590</v>
      </c>
      <c r="D227" s="24" t="s">
        <v>49</v>
      </c>
      <c r="E227" s="30" t="s">
        <v>591</v>
      </c>
      <c r="F227" s="31" t="s">
        <v>140</v>
      </c>
      <c r="G227" s="32">
        <v>6923.59</v>
      </c>
      <c r="H227" s="33">
        <v>0</v>
      </c>
      <c r="I227" s="34">
        <f>ROUND(ROUND(H227,2)*ROUND(G227,3),2)</f>
      </c>
      <c r="O227">
        <f>(I227*21)/100</f>
      </c>
      <c r="P227" t="s">
        <v>27</v>
      </c>
    </row>
    <row r="228" spans="1:5" ht="25.5">
      <c r="A228" s="35" t="s">
        <v>52</v>
      </c>
      <c r="E228" s="36" t="s">
        <v>592</v>
      </c>
    </row>
    <row r="229" spans="1:5" ht="38.25">
      <c r="A229" s="37" t="s">
        <v>54</v>
      </c>
      <c r="E229" s="38" t="s">
        <v>1082</v>
      </c>
    </row>
    <row r="230" spans="1:5" ht="12.75">
      <c r="A230" t="s">
        <v>55</v>
      </c>
      <c r="E230" s="36" t="s">
        <v>594</v>
      </c>
    </row>
    <row r="231" spans="1:16" ht="12.75">
      <c r="A231" s="24" t="s">
        <v>47</v>
      </c>
      <c r="B231" s="29" t="s">
        <v>693</v>
      </c>
      <c r="C231" s="29" t="s">
        <v>596</v>
      </c>
      <c r="D231" s="24" t="s">
        <v>49</v>
      </c>
      <c r="E231" s="30" t="s">
        <v>597</v>
      </c>
      <c r="F231" s="31" t="s">
        <v>161</v>
      </c>
      <c r="G231" s="32">
        <v>737.94</v>
      </c>
      <c r="H231" s="33">
        <v>0</v>
      </c>
      <c r="I231" s="34">
        <f>ROUND(ROUND(H231,2)*ROUND(G231,3),2)</f>
      </c>
      <c r="O231">
        <f>(I231*21)/100</f>
      </c>
      <c r="P231" t="s">
        <v>27</v>
      </c>
    </row>
    <row r="232" spans="1:5" ht="25.5">
      <c r="A232" s="35" t="s">
        <v>52</v>
      </c>
      <c r="E232" s="36" t="s">
        <v>598</v>
      </c>
    </row>
    <row r="233" spans="1:5" ht="216.75">
      <c r="A233" s="37" t="s">
        <v>54</v>
      </c>
      <c r="E233" s="38" t="s">
        <v>1083</v>
      </c>
    </row>
    <row r="234" spans="1:5" ht="409.5">
      <c r="A234" t="s">
        <v>55</v>
      </c>
      <c r="E234" s="36" t="s">
        <v>600</v>
      </c>
    </row>
    <row r="235" spans="1:16" ht="12.75">
      <c r="A235" s="24" t="s">
        <v>47</v>
      </c>
      <c r="B235" s="29" t="s">
        <v>696</v>
      </c>
      <c r="C235" s="29" t="s">
        <v>602</v>
      </c>
      <c r="D235" s="24" t="s">
        <v>49</v>
      </c>
      <c r="E235" s="30" t="s">
        <v>603</v>
      </c>
      <c r="F235" s="31" t="s">
        <v>161</v>
      </c>
      <c r="G235" s="32">
        <v>440.246</v>
      </c>
      <c r="H235" s="33">
        <v>0</v>
      </c>
      <c r="I235" s="34">
        <f>ROUND(ROUND(H235,2)*ROUND(G235,3),2)</f>
      </c>
      <c r="O235">
        <f>(I235*21)/100</f>
      </c>
      <c r="P235" t="s">
        <v>27</v>
      </c>
    </row>
    <row r="236" spans="1:5" ht="38.25">
      <c r="A236" s="35" t="s">
        <v>52</v>
      </c>
      <c r="E236" s="36" t="s">
        <v>604</v>
      </c>
    </row>
    <row r="237" spans="1:5" ht="25.5">
      <c r="A237" s="37" t="s">
        <v>54</v>
      </c>
      <c r="E237" s="38" t="s">
        <v>1084</v>
      </c>
    </row>
    <row r="238" spans="1:5" ht="89.25">
      <c r="A238" t="s">
        <v>55</v>
      </c>
      <c r="E238" s="36" t="s">
        <v>606</v>
      </c>
    </row>
    <row r="239" spans="1:16" ht="12.75">
      <c r="A239" s="24" t="s">
        <v>47</v>
      </c>
      <c r="B239" s="29" t="s">
        <v>649</v>
      </c>
      <c r="C239" s="29" t="s">
        <v>608</v>
      </c>
      <c r="D239" s="24" t="s">
        <v>49</v>
      </c>
      <c r="E239" s="30" t="s">
        <v>609</v>
      </c>
      <c r="F239" s="31" t="s">
        <v>161</v>
      </c>
      <c r="G239" s="32">
        <v>660.37</v>
      </c>
      <c r="H239" s="33">
        <v>0</v>
      </c>
      <c r="I239" s="34">
        <f>ROUND(ROUND(H239,2)*ROUND(G239,3),2)</f>
      </c>
      <c r="O239">
        <f>(I239*21)/100</f>
      </c>
      <c r="P239" t="s">
        <v>27</v>
      </c>
    </row>
    <row r="240" spans="1:5" ht="38.25">
      <c r="A240" s="35" t="s">
        <v>52</v>
      </c>
      <c r="E240" s="36" t="s">
        <v>610</v>
      </c>
    </row>
    <row r="241" spans="1:5" ht="89.25">
      <c r="A241" s="37" t="s">
        <v>54</v>
      </c>
      <c r="E241" s="38" t="s">
        <v>1085</v>
      </c>
    </row>
    <row r="242" spans="1:5" ht="114.75">
      <c r="A242" t="s">
        <v>55</v>
      </c>
      <c r="E242" s="36" t="s">
        <v>612</v>
      </c>
    </row>
    <row r="243" spans="1:16" ht="12.75">
      <c r="A243" s="24" t="s">
        <v>47</v>
      </c>
      <c r="B243" s="29" t="s">
        <v>655</v>
      </c>
      <c r="C243" s="29" t="s">
        <v>614</v>
      </c>
      <c r="D243" s="24" t="s">
        <v>49</v>
      </c>
      <c r="E243" s="30" t="s">
        <v>615</v>
      </c>
      <c r="F243" s="31" t="s">
        <v>161</v>
      </c>
      <c r="G243" s="32">
        <v>347.943</v>
      </c>
      <c r="H243" s="33">
        <v>0</v>
      </c>
      <c r="I243" s="34">
        <f>ROUND(ROUND(H243,2)*ROUND(G243,3),2)</f>
      </c>
      <c r="O243">
        <f>(I243*21)/100</f>
      </c>
      <c r="P243" t="s">
        <v>27</v>
      </c>
    </row>
    <row r="244" spans="1:5" ht="12.75">
      <c r="A244" s="35" t="s">
        <v>52</v>
      </c>
      <c r="E244" s="36" t="s">
        <v>616</v>
      </c>
    </row>
    <row r="245" spans="1:5" ht="76.5">
      <c r="A245" s="37" t="s">
        <v>54</v>
      </c>
      <c r="E245" s="38" t="s">
        <v>1086</v>
      </c>
    </row>
    <row r="246" spans="1:5" ht="12.75">
      <c r="A246" t="s">
        <v>55</v>
      </c>
      <c r="E246" s="36" t="s">
        <v>49</v>
      </c>
    </row>
    <row r="247" spans="1:16" ht="12.75">
      <c r="A247" s="24" t="s">
        <v>47</v>
      </c>
      <c r="B247" s="29" t="s">
        <v>699</v>
      </c>
      <c r="C247" s="29" t="s">
        <v>619</v>
      </c>
      <c r="D247" s="24" t="s">
        <v>49</v>
      </c>
      <c r="E247" s="30" t="s">
        <v>620</v>
      </c>
      <c r="F247" s="31" t="s">
        <v>156</v>
      </c>
      <c r="G247" s="32">
        <v>1254.941</v>
      </c>
      <c r="H247" s="33">
        <v>0</v>
      </c>
      <c r="I247" s="34">
        <f>ROUND(ROUND(H247,2)*ROUND(G247,3),2)</f>
      </c>
      <c r="O247">
        <f>(I247*21)/100</f>
      </c>
      <c r="P247" t="s">
        <v>27</v>
      </c>
    </row>
    <row r="248" spans="1:5" ht="12.75">
      <c r="A248" s="35" t="s">
        <v>52</v>
      </c>
      <c r="E248" s="36" t="s">
        <v>621</v>
      </c>
    </row>
    <row r="249" spans="1:5" ht="76.5">
      <c r="A249" s="37" t="s">
        <v>54</v>
      </c>
      <c r="E249" s="38" t="s">
        <v>1087</v>
      </c>
    </row>
    <row r="250" spans="1:5" ht="153">
      <c r="A250" t="s">
        <v>55</v>
      </c>
      <c r="E250" s="36" t="s">
        <v>623</v>
      </c>
    </row>
    <row r="251" spans="1:16" ht="12.75">
      <c r="A251" s="24" t="s">
        <v>47</v>
      </c>
      <c r="B251" s="29" t="s">
        <v>762</v>
      </c>
      <c r="C251" s="29" t="s">
        <v>625</v>
      </c>
      <c r="D251" s="24" t="s">
        <v>49</v>
      </c>
      <c r="E251" s="30" t="s">
        <v>626</v>
      </c>
      <c r="F251" s="31" t="s">
        <v>140</v>
      </c>
      <c r="G251" s="32">
        <v>2212.238</v>
      </c>
      <c r="H251" s="33">
        <v>0</v>
      </c>
      <c r="I251" s="34">
        <f>ROUND(ROUND(H251,2)*ROUND(G251,3),2)</f>
      </c>
      <c r="O251">
        <f>(I251*21)/100</f>
      </c>
      <c r="P251" t="s">
        <v>27</v>
      </c>
    </row>
    <row r="252" spans="1:5" ht="12.75">
      <c r="A252" s="35" t="s">
        <v>52</v>
      </c>
      <c r="E252" s="36" t="s">
        <v>626</v>
      </c>
    </row>
    <row r="253" spans="1:5" ht="25.5">
      <c r="A253" s="37" t="s">
        <v>54</v>
      </c>
      <c r="E253" s="38" t="s">
        <v>1088</v>
      </c>
    </row>
    <row r="254" spans="1:5" ht="12.75">
      <c r="A254" t="s">
        <v>55</v>
      </c>
      <c r="E254" s="36" t="s">
        <v>49</v>
      </c>
    </row>
    <row r="255" spans="1:16" ht="12.75">
      <c r="A255" s="24" t="s">
        <v>47</v>
      </c>
      <c r="B255" s="29" t="s">
        <v>767</v>
      </c>
      <c r="C255" s="29" t="s">
        <v>629</v>
      </c>
      <c r="D255" s="24" t="s">
        <v>49</v>
      </c>
      <c r="E255" s="30" t="s">
        <v>630</v>
      </c>
      <c r="F255" s="31" t="s">
        <v>140</v>
      </c>
      <c r="G255" s="32">
        <v>1483.259</v>
      </c>
      <c r="H255" s="33">
        <v>0</v>
      </c>
      <c r="I255" s="34">
        <f>ROUND(ROUND(H255,2)*ROUND(G255,3),2)</f>
      </c>
      <c r="O255">
        <f>(I255*21)/100</f>
      </c>
      <c r="P255" t="s">
        <v>27</v>
      </c>
    </row>
    <row r="256" spans="1:5" ht="12.75">
      <c r="A256" s="35" t="s">
        <v>52</v>
      </c>
      <c r="E256" s="36" t="s">
        <v>630</v>
      </c>
    </row>
    <row r="257" spans="1:5" ht="25.5">
      <c r="A257" s="37" t="s">
        <v>54</v>
      </c>
      <c r="E257" s="38" t="s">
        <v>1089</v>
      </c>
    </row>
    <row r="258" spans="1:5" ht="12.75">
      <c r="A258" t="s">
        <v>55</v>
      </c>
      <c r="E258" s="36" t="s">
        <v>49</v>
      </c>
    </row>
    <row r="259" spans="1:18" ht="12.75" customHeight="1">
      <c r="A259" s="6" t="s">
        <v>45</v>
      </c>
      <c r="B259" s="6"/>
      <c r="C259" s="41" t="s">
        <v>27</v>
      </c>
      <c r="D259" s="6"/>
      <c r="E259" s="27" t="s">
        <v>632</v>
      </c>
      <c r="F259" s="6"/>
      <c r="G259" s="6"/>
      <c r="H259" s="6"/>
      <c r="I259" s="42">
        <f>0+Q259</f>
      </c>
      <c r="O259">
        <f>0+R259</f>
      </c>
      <c r="Q259">
        <f>0+I260</f>
      </c>
      <c r="R259">
        <f>0+O260</f>
      </c>
    </row>
    <row r="260" spans="1:16" ht="25.5">
      <c r="A260" s="24" t="s">
        <v>47</v>
      </c>
      <c r="B260" s="29" t="s">
        <v>702</v>
      </c>
      <c r="C260" s="29" t="s">
        <v>634</v>
      </c>
      <c r="D260" s="24" t="s">
        <v>49</v>
      </c>
      <c r="E260" s="30" t="s">
        <v>635</v>
      </c>
      <c r="F260" s="31" t="s">
        <v>172</v>
      </c>
      <c r="G260" s="32">
        <v>581.81</v>
      </c>
      <c r="H260" s="33">
        <v>0</v>
      </c>
      <c r="I260" s="34">
        <f>ROUND(ROUND(H260,2)*ROUND(G260,3),2)</f>
      </c>
      <c r="O260">
        <f>(I260*21)/100</f>
      </c>
      <c r="P260" t="s">
        <v>27</v>
      </c>
    </row>
    <row r="261" spans="1:5" ht="38.25">
      <c r="A261" s="35" t="s">
        <v>52</v>
      </c>
      <c r="E261" s="36" t="s">
        <v>636</v>
      </c>
    </row>
    <row r="262" spans="1:5" ht="25.5">
      <c r="A262" s="37" t="s">
        <v>54</v>
      </c>
      <c r="E262" s="38" t="s">
        <v>1090</v>
      </c>
    </row>
    <row r="263" spans="1:5" ht="12.75">
      <c r="A263" t="s">
        <v>55</v>
      </c>
      <c r="E263" s="36" t="s">
        <v>49</v>
      </c>
    </row>
    <row r="264" spans="1:18" ht="12.75" customHeight="1">
      <c r="A264" s="6" t="s">
        <v>45</v>
      </c>
      <c r="B264" s="6"/>
      <c r="C264" s="41" t="s">
        <v>26</v>
      </c>
      <c r="D264" s="6"/>
      <c r="E264" s="27" t="s">
        <v>1091</v>
      </c>
      <c r="F264" s="6"/>
      <c r="G264" s="6"/>
      <c r="H264" s="6"/>
      <c r="I264" s="42">
        <f>0+Q264</f>
      </c>
      <c r="O264">
        <f>0+R264</f>
      </c>
      <c r="Q264">
        <f>0+I265+I269+I273+I277+I281+I285+I289+I293</f>
      </c>
      <c r="R264">
        <f>0+O265+O269+O273+O277+O281+O285+O289+O293</f>
      </c>
    </row>
    <row r="265" spans="1:16" ht="12.75">
      <c r="A265" s="24" t="s">
        <v>47</v>
      </c>
      <c r="B265" s="29" t="s">
        <v>707</v>
      </c>
      <c r="C265" s="29" t="s">
        <v>1092</v>
      </c>
      <c r="D265" s="24" t="s">
        <v>49</v>
      </c>
      <c r="E265" s="30" t="s">
        <v>1093</v>
      </c>
      <c r="F265" s="31" t="s">
        <v>156</v>
      </c>
      <c r="G265" s="32">
        <v>72.427</v>
      </c>
      <c r="H265" s="33">
        <v>0</v>
      </c>
      <c r="I265" s="34">
        <f>ROUND(ROUND(H265,2)*ROUND(G265,3),2)</f>
      </c>
      <c r="O265">
        <f>(I265*21)/100</f>
      </c>
      <c r="P265" t="s">
        <v>27</v>
      </c>
    </row>
    <row r="266" spans="1:5" ht="51">
      <c r="A266" s="35" t="s">
        <v>52</v>
      </c>
      <c r="E266" s="36" t="s">
        <v>1094</v>
      </c>
    </row>
    <row r="267" spans="1:5" ht="51">
      <c r="A267" s="37" t="s">
        <v>54</v>
      </c>
      <c r="E267" s="38" t="s">
        <v>1095</v>
      </c>
    </row>
    <row r="268" spans="1:5" ht="204">
      <c r="A268" t="s">
        <v>55</v>
      </c>
      <c r="E268" s="36" t="s">
        <v>1096</v>
      </c>
    </row>
    <row r="269" spans="1:16" ht="12.75">
      <c r="A269" s="24" t="s">
        <v>47</v>
      </c>
      <c r="B269" s="29" t="s">
        <v>710</v>
      </c>
      <c r="C269" s="29" t="s">
        <v>1097</v>
      </c>
      <c r="D269" s="24" t="s">
        <v>49</v>
      </c>
      <c r="E269" s="30" t="s">
        <v>1098</v>
      </c>
      <c r="F269" s="31" t="s">
        <v>156</v>
      </c>
      <c r="G269" s="32">
        <v>19.145</v>
      </c>
      <c r="H269" s="33">
        <v>0</v>
      </c>
      <c r="I269" s="34">
        <f>ROUND(ROUND(H269,2)*ROUND(G269,3),2)</f>
      </c>
      <c r="O269">
        <f>(I269*21)/100</f>
      </c>
      <c r="P269" t="s">
        <v>27</v>
      </c>
    </row>
    <row r="270" spans="1:5" ht="51">
      <c r="A270" s="35" t="s">
        <v>52</v>
      </c>
      <c r="E270" s="36" t="s">
        <v>1099</v>
      </c>
    </row>
    <row r="271" spans="1:5" ht="25.5">
      <c r="A271" s="37" t="s">
        <v>54</v>
      </c>
      <c r="E271" s="38" t="s">
        <v>1100</v>
      </c>
    </row>
    <row r="272" spans="1:5" ht="204">
      <c r="A272" t="s">
        <v>55</v>
      </c>
      <c r="E272" s="36" t="s">
        <v>1096</v>
      </c>
    </row>
    <row r="273" spans="1:16" ht="12.75">
      <c r="A273" s="24" t="s">
        <v>47</v>
      </c>
      <c r="B273" s="29" t="s">
        <v>713</v>
      </c>
      <c r="C273" s="29" t="s">
        <v>1101</v>
      </c>
      <c r="D273" s="24" t="s">
        <v>49</v>
      </c>
      <c r="E273" s="30" t="s">
        <v>1102</v>
      </c>
      <c r="F273" s="31" t="s">
        <v>156</v>
      </c>
      <c r="G273" s="32">
        <v>72.427</v>
      </c>
      <c r="H273" s="33">
        <v>0</v>
      </c>
      <c r="I273" s="34">
        <f>ROUND(ROUND(H273,2)*ROUND(G273,3),2)</f>
      </c>
      <c r="O273">
        <f>(I273*21)/100</f>
      </c>
      <c r="P273" t="s">
        <v>27</v>
      </c>
    </row>
    <row r="274" spans="1:5" ht="51">
      <c r="A274" s="35" t="s">
        <v>52</v>
      </c>
      <c r="E274" s="36" t="s">
        <v>1103</v>
      </c>
    </row>
    <row r="275" spans="1:5" ht="25.5">
      <c r="A275" s="37" t="s">
        <v>54</v>
      </c>
      <c r="E275" s="38" t="s">
        <v>1104</v>
      </c>
    </row>
    <row r="276" spans="1:5" ht="204">
      <c r="A276" t="s">
        <v>55</v>
      </c>
      <c r="E276" s="36" t="s">
        <v>1096</v>
      </c>
    </row>
    <row r="277" spans="1:16" ht="12.75">
      <c r="A277" s="24" t="s">
        <v>47</v>
      </c>
      <c r="B277" s="29" t="s">
        <v>716</v>
      </c>
      <c r="C277" s="29" t="s">
        <v>1105</v>
      </c>
      <c r="D277" s="24" t="s">
        <v>49</v>
      </c>
      <c r="E277" s="30" t="s">
        <v>1106</v>
      </c>
      <c r="F277" s="31" t="s">
        <v>156</v>
      </c>
      <c r="G277" s="32">
        <v>19.145</v>
      </c>
      <c r="H277" s="33">
        <v>0</v>
      </c>
      <c r="I277" s="34">
        <f>ROUND(ROUND(H277,2)*ROUND(G277,3),2)</f>
      </c>
      <c r="O277">
        <f>(I277*21)/100</f>
      </c>
      <c r="P277" t="s">
        <v>27</v>
      </c>
    </row>
    <row r="278" spans="1:5" ht="51">
      <c r="A278" s="35" t="s">
        <v>52</v>
      </c>
      <c r="E278" s="36" t="s">
        <v>1107</v>
      </c>
    </row>
    <row r="279" spans="1:5" ht="25.5">
      <c r="A279" s="37" t="s">
        <v>54</v>
      </c>
      <c r="E279" s="38" t="s">
        <v>1108</v>
      </c>
    </row>
    <row r="280" spans="1:5" ht="204">
      <c r="A280" t="s">
        <v>55</v>
      </c>
      <c r="E280" s="36" t="s">
        <v>1096</v>
      </c>
    </row>
    <row r="281" spans="1:16" ht="12.75">
      <c r="A281" s="24" t="s">
        <v>47</v>
      </c>
      <c r="B281" s="29" t="s">
        <v>719</v>
      </c>
      <c r="C281" s="29" t="s">
        <v>1109</v>
      </c>
      <c r="D281" s="24" t="s">
        <v>49</v>
      </c>
      <c r="E281" s="30" t="s">
        <v>1110</v>
      </c>
      <c r="F281" s="31" t="s">
        <v>98</v>
      </c>
      <c r="G281" s="32">
        <v>2</v>
      </c>
      <c r="H281" s="33">
        <v>0</v>
      </c>
      <c r="I281" s="34">
        <f>ROUND(ROUND(H281,2)*ROUND(G281,3),2)</f>
      </c>
      <c r="O281">
        <f>(I281*21)/100</f>
      </c>
      <c r="P281" t="s">
        <v>27</v>
      </c>
    </row>
    <row r="282" spans="1:5" ht="12.75">
      <c r="A282" s="35" t="s">
        <v>52</v>
      </c>
      <c r="E282" s="36" t="s">
        <v>1110</v>
      </c>
    </row>
    <row r="283" spans="1:5" ht="12.75">
      <c r="A283" s="37" t="s">
        <v>54</v>
      </c>
      <c r="E283" s="38" t="s">
        <v>49</v>
      </c>
    </row>
    <row r="284" spans="1:5" ht="12.75">
      <c r="A284" t="s">
        <v>55</v>
      </c>
      <c r="E284" s="36" t="s">
        <v>49</v>
      </c>
    </row>
    <row r="285" spans="1:16" ht="12.75">
      <c r="A285" s="24" t="s">
        <v>47</v>
      </c>
      <c r="B285" s="29" t="s">
        <v>722</v>
      </c>
      <c r="C285" s="29" t="s">
        <v>1111</v>
      </c>
      <c r="D285" s="24" t="s">
        <v>49</v>
      </c>
      <c r="E285" s="30" t="s">
        <v>1112</v>
      </c>
      <c r="F285" s="31" t="s">
        <v>98</v>
      </c>
      <c r="G285" s="32">
        <v>3</v>
      </c>
      <c r="H285" s="33">
        <v>0</v>
      </c>
      <c r="I285" s="34">
        <f>ROUND(ROUND(H285,2)*ROUND(G285,3),2)</f>
      </c>
      <c r="O285">
        <f>(I285*21)/100</f>
      </c>
      <c r="P285" t="s">
        <v>27</v>
      </c>
    </row>
    <row r="286" spans="1:5" ht="12.75">
      <c r="A286" s="35" t="s">
        <v>52</v>
      </c>
      <c r="E286" s="36" t="s">
        <v>1112</v>
      </c>
    </row>
    <row r="287" spans="1:5" ht="12.75">
      <c r="A287" s="37" t="s">
        <v>54</v>
      </c>
      <c r="E287" s="38" t="s">
        <v>49</v>
      </c>
    </row>
    <row r="288" spans="1:5" ht="12.75">
      <c r="A288" t="s">
        <v>55</v>
      </c>
      <c r="E288" s="36" t="s">
        <v>49</v>
      </c>
    </row>
    <row r="289" spans="1:16" ht="25.5">
      <c r="A289" s="24" t="s">
        <v>47</v>
      </c>
      <c r="B289" s="29" t="s">
        <v>725</v>
      </c>
      <c r="C289" s="29" t="s">
        <v>1113</v>
      </c>
      <c r="D289" s="24" t="s">
        <v>49</v>
      </c>
      <c r="E289" s="30" t="s">
        <v>1114</v>
      </c>
      <c r="F289" s="31" t="s">
        <v>1115</v>
      </c>
      <c r="G289" s="32">
        <v>6</v>
      </c>
      <c r="H289" s="33">
        <v>0</v>
      </c>
      <c r="I289" s="34">
        <f>ROUND(ROUND(H289,2)*ROUND(G289,3),2)</f>
      </c>
      <c r="O289">
        <f>(I289*21)/100</f>
      </c>
      <c r="P289" t="s">
        <v>27</v>
      </c>
    </row>
    <row r="290" spans="1:5" ht="25.5">
      <c r="A290" s="35" t="s">
        <v>52</v>
      </c>
      <c r="E290" s="36" t="s">
        <v>1114</v>
      </c>
    </row>
    <row r="291" spans="1:5" ht="12.75">
      <c r="A291" s="37" t="s">
        <v>54</v>
      </c>
      <c r="E291" s="38" t="s">
        <v>49</v>
      </c>
    </row>
    <row r="292" spans="1:5" ht="12.75">
      <c r="A292" t="s">
        <v>55</v>
      </c>
      <c r="E292" s="36" t="s">
        <v>49</v>
      </c>
    </row>
    <row r="293" spans="1:16" ht="12.75">
      <c r="A293" s="24" t="s">
        <v>47</v>
      </c>
      <c r="B293" s="29" t="s">
        <v>728</v>
      </c>
      <c r="C293" s="29" t="s">
        <v>1116</v>
      </c>
      <c r="D293" s="24" t="s">
        <v>49</v>
      </c>
      <c r="E293" s="30" t="s">
        <v>1117</v>
      </c>
      <c r="F293" s="31" t="s">
        <v>172</v>
      </c>
      <c r="G293" s="32">
        <v>581.81</v>
      </c>
      <c r="H293" s="33">
        <v>0</v>
      </c>
      <c r="I293" s="34">
        <f>ROUND(ROUND(H293,2)*ROUND(G293,3),2)</f>
      </c>
      <c r="O293">
        <f>(I293*21)/100</f>
      </c>
      <c r="P293" t="s">
        <v>27</v>
      </c>
    </row>
    <row r="294" spans="1:5" ht="12.75">
      <c r="A294" s="35" t="s">
        <v>52</v>
      </c>
      <c r="E294" s="36" t="s">
        <v>1118</v>
      </c>
    </row>
    <row r="295" spans="1:5" ht="25.5">
      <c r="A295" s="37" t="s">
        <v>54</v>
      </c>
      <c r="E295" s="38" t="s">
        <v>1090</v>
      </c>
    </row>
    <row r="296" spans="1:5" ht="25.5">
      <c r="A296" t="s">
        <v>55</v>
      </c>
      <c r="E296" s="36" t="s">
        <v>1119</v>
      </c>
    </row>
    <row r="297" spans="1:18" ht="12.75" customHeight="1">
      <c r="A297" s="6" t="s">
        <v>45</v>
      </c>
      <c r="B297" s="6"/>
      <c r="C297" s="41" t="s">
        <v>35</v>
      </c>
      <c r="D297" s="6"/>
      <c r="E297" s="27" t="s">
        <v>648</v>
      </c>
      <c r="F297" s="6"/>
      <c r="G297" s="6"/>
      <c r="H297" s="6"/>
      <c r="I297" s="42">
        <f>0+Q297</f>
      </c>
      <c r="O297">
        <f>0+R297</f>
      </c>
      <c r="Q297">
        <f>0+I298+I302+I306+I310+I314+I318+I322+I326+I330+I334+I338</f>
      </c>
      <c r="R297">
        <f>0+O298+O302+O306+O310+O314+O318+O322+O326+O330+O334+O338</f>
      </c>
    </row>
    <row r="298" spans="1:16" ht="12.75">
      <c r="A298" s="24" t="s">
        <v>47</v>
      </c>
      <c r="B298" s="29" t="s">
        <v>731</v>
      </c>
      <c r="C298" s="29" t="s">
        <v>1120</v>
      </c>
      <c r="D298" s="24" t="s">
        <v>49</v>
      </c>
      <c r="E298" s="30" t="s">
        <v>1121</v>
      </c>
      <c r="F298" s="31" t="s">
        <v>161</v>
      </c>
      <c r="G298" s="32">
        <v>125.494</v>
      </c>
      <c r="H298" s="33">
        <v>0</v>
      </c>
      <c r="I298" s="34">
        <f>ROUND(ROUND(H298,2)*ROUND(G298,3),2)</f>
      </c>
      <c r="O298">
        <f>(I298*21)/100</f>
      </c>
      <c r="P298" t="s">
        <v>27</v>
      </c>
    </row>
    <row r="299" spans="1:5" ht="12.75">
      <c r="A299" s="35" t="s">
        <v>52</v>
      </c>
      <c r="E299" s="36" t="s">
        <v>1122</v>
      </c>
    </row>
    <row r="300" spans="1:5" ht="76.5">
      <c r="A300" s="37" t="s">
        <v>54</v>
      </c>
      <c r="E300" s="38" t="s">
        <v>1123</v>
      </c>
    </row>
    <row r="301" spans="1:5" ht="38.25">
      <c r="A301" t="s">
        <v>55</v>
      </c>
      <c r="E301" s="36" t="s">
        <v>654</v>
      </c>
    </row>
    <row r="302" spans="1:16" ht="12.75">
      <c r="A302" s="24" t="s">
        <v>47</v>
      </c>
      <c r="B302" s="29" t="s">
        <v>734</v>
      </c>
      <c r="C302" s="29" t="s">
        <v>1124</v>
      </c>
      <c r="D302" s="24" t="s">
        <v>49</v>
      </c>
      <c r="E302" s="30" t="s">
        <v>1125</v>
      </c>
      <c r="F302" s="31" t="s">
        <v>98</v>
      </c>
      <c r="G302" s="32">
        <v>231</v>
      </c>
      <c r="H302" s="33">
        <v>0</v>
      </c>
      <c r="I302" s="34">
        <f>ROUND(ROUND(H302,2)*ROUND(G302,3),2)</f>
      </c>
      <c r="O302">
        <f>(I302*21)/100</f>
      </c>
      <c r="P302" t="s">
        <v>27</v>
      </c>
    </row>
    <row r="303" spans="1:5" ht="25.5">
      <c r="A303" s="35" t="s">
        <v>52</v>
      </c>
      <c r="E303" s="36" t="s">
        <v>1126</v>
      </c>
    </row>
    <row r="304" spans="1:5" ht="25.5">
      <c r="A304" s="37" t="s">
        <v>54</v>
      </c>
      <c r="E304" s="38" t="s">
        <v>1127</v>
      </c>
    </row>
    <row r="305" spans="1:5" ht="25.5">
      <c r="A305" t="s">
        <v>55</v>
      </c>
      <c r="E305" s="36" t="s">
        <v>1128</v>
      </c>
    </row>
    <row r="306" spans="1:16" ht="12.75">
      <c r="A306" s="24" t="s">
        <v>47</v>
      </c>
      <c r="B306" s="29" t="s">
        <v>737</v>
      </c>
      <c r="C306" s="29" t="s">
        <v>1129</v>
      </c>
      <c r="D306" s="24" t="s">
        <v>49</v>
      </c>
      <c r="E306" s="30" t="s">
        <v>1130</v>
      </c>
      <c r="F306" s="31" t="s">
        <v>98</v>
      </c>
      <c r="G306" s="32">
        <v>36</v>
      </c>
      <c r="H306" s="33">
        <v>0</v>
      </c>
      <c r="I306" s="34">
        <f>ROUND(ROUND(H306,2)*ROUND(G306,3),2)</f>
      </c>
      <c r="O306">
        <f>(I306*21)/100</f>
      </c>
      <c r="P306" t="s">
        <v>27</v>
      </c>
    </row>
    <row r="307" spans="1:5" ht="25.5">
      <c r="A307" s="35" t="s">
        <v>52</v>
      </c>
      <c r="E307" s="36" t="s">
        <v>1131</v>
      </c>
    </row>
    <row r="308" spans="1:5" ht="63.75">
      <c r="A308" s="37" t="s">
        <v>54</v>
      </c>
      <c r="E308" s="38" t="s">
        <v>1132</v>
      </c>
    </row>
    <row r="309" spans="1:5" ht="25.5">
      <c r="A309" t="s">
        <v>55</v>
      </c>
      <c r="E309" s="36" t="s">
        <v>1128</v>
      </c>
    </row>
    <row r="310" spans="1:16" ht="12.75">
      <c r="A310" s="24" t="s">
        <v>47</v>
      </c>
      <c r="B310" s="29" t="s">
        <v>740</v>
      </c>
      <c r="C310" s="29" t="s">
        <v>1133</v>
      </c>
      <c r="D310" s="24" t="s">
        <v>49</v>
      </c>
      <c r="E310" s="30" t="s">
        <v>1134</v>
      </c>
      <c r="F310" s="31" t="s">
        <v>161</v>
      </c>
      <c r="G310" s="32">
        <v>18.954</v>
      </c>
      <c r="H310" s="33">
        <v>0</v>
      </c>
      <c r="I310" s="34">
        <f>ROUND(ROUND(H310,2)*ROUND(G310,3),2)</f>
      </c>
      <c r="O310">
        <f>(I310*21)/100</f>
      </c>
      <c r="P310" t="s">
        <v>27</v>
      </c>
    </row>
    <row r="311" spans="1:5" ht="25.5">
      <c r="A311" s="35" t="s">
        <v>52</v>
      </c>
      <c r="E311" s="36" t="s">
        <v>1135</v>
      </c>
    </row>
    <row r="312" spans="1:5" ht="76.5">
      <c r="A312" s="37" t="s">
        <v>54</v>
      </c>
      <c r="E312" s="38" t="s">
        <v>1136</v>
      </c>
    </row>
    <row r="313" spans="1:5" ht="25.5">
      <c r="A313" t="s">
        <v>55</v>
      </c>
      <c r="E313" s="36" t="s">
        <v>660</v>
      </c>
    </row>
    <row r="314" spans="1:16" ht="12.75">
      <c r="A314" s="24" t="s">
        <v>47</v>
      </c>
      <c r="B314" s="29" t="s">
        <v>743</v>
      </c>
      <c r="C314" s="29" t="s">
        <v>1137</v>
      </c>
      <c r="D314" s="24" t="s">
        <v>49</v>
      </c>
      <c r="E314" s="30" t="s">
        <v>1138</v>
      </c>
      <c r="F314" s="31" t="s">
        <v>161</v>
      </c>
      <c r="G314" s="32">
        <v>554.919</v>
      </c>
      <c r="H314" s="33">
        <v>0</v>
      </c>
      <c r="I314" s="34">
        <f>ROUND(ROUND(H314,2)*ROUND(G314,3),2)</f>
      </c>
      <c r="O314">
        <f>(I314*21)/100</f>
      </c>
      <c r="P314" t="s">
        <v>27</v>
      </c>
    </row>
    <row r="315" spans="1:5" ht="25.5">
      <c r="A315" s="35" t="s">
        <v>52</v>
      </c>
      <c r="E315" s="36" t="s">
        <v>1139</v>
      </c>
    </row>
    <row r="316" spans="1:5" ht="63.75">
      <c r="A316" s="37" t="s">
        <v>54</v>
      </c>
      <c r="E316" s="38" t="s">
        <v>1140</v>
      </c>
    </row>
    <row r="317" spans="1:5" ht="25.5">
      <c r="A317" t="s">
        <v>55</v>
      </c>
      <c r="E317" s="36" t="s">
        <v>660</v>
      </c>
    </row>
    <row r="318" spans="1:16" ht="12.75">
      <c r="A318" s="24" t="s">
        <v>47</v>
      </c>
      <c r="B318" s="29" t="s">
        <v>624</v>
      </c>
      <c r="C318" s="29" t="s">
        <v>1141</v>
      </c>
      <c r="D318" s="24" t="s">
        <v>49</v>
      </c>
      <c r="E318" s="30" t="s">
        <v>1142</v>
      </c>
      <c r="F318" s="31" t="s">
        <v>156</v>
      </c>
      <c r="G318" s="32">
        <v>4.68</v>
      </c>
      <c r="H318" s="33">
        <v>0</v>
      </c>
      <c r="I318" s="34">
        <f>ROUND(ROUND(H318,2)*ROUND(G318,3),2)</f>
      </c>
      <c r="O318">
        <f>(I318*21)/100</f>
      </c>
      <c r="P318" t="s">
        <v>27</v>
      </c>
    </row>
    <row r="319" spans="1:5" ht="25.5">
      <c r="A319" s="35" t="s">
        <v>52</v>
      </c>
      <c r="E319" s="36" t="s">
        <v>1143</v>
      </c>
    </row>
    <row r="320" spans="1:5" ht="63.75">
      <c r="A320" s="37" t="s">
        <v>54</v>
      </c>
      <c r="E320" s="38" t="s">
        <v>1144</v>
      </c>
    </row>
    <row r="321" spans="1:5" ht="12.75">
      <c r="A321" t="s">
        <v>55</v>
      </c>
      <c r="E321" s="36" t="s">
        <v>49</v>
      </c>
    </row>
    <row r="322" spans="1:16" ht="12.75">
      <c r="A322" s="24" t="s">
        <v>47</v>
      </c>
      <c r="B322" s="29" t="s">
        <v>628</v>
      </c>
      <c r="C322" s="29" t="s">
        <v>1145</v>
      </c>
      <c r="D322" s="24" t="s">
        <v>49</v>
      </c>
      <c r="E322" s="30" t="s">
        <v>1146</v>
      </c>
      <c r="F322" s="31" t="s">
        <v>98</v>
      </c>
      <c r="G322" s="32">
        <v>6</v>
      </c>
      <c r="H322" s="33">
        <v>0</v>
      </c>
      <c r="I322" s="34">
        <f>ROUND(ROUND(H322,2)*ROUND(G322,3),2)</f>
      </c>
      <c r="O322">
        <f>(I322*21)/100</f>
      </c>
      <c r="P322" t="s">
        <v>27</v>
      </c>
    </row>
    <row r="323" spans="1:5" ht="12.75">
      <c r="A323" s="35" t="s">
        <v>52</v>
      </c>
      <c r="E323" s="36" t="s">
        <v>1146</v>
      </c>
    </row>
    <row r="324" spans="1:5" ht="12.75">
      <c r="A324" s="37" t="s">
        <v>54</v>
      </c>
      <c r="E324" s="38" t="s">
        <v>49</v>
      </c>
    </row>
    <row r="325" spans="1:5" ht="12.75">
      <c r="A325" t="s">
        <v>55</v>
      </c>
      <c r="E325" s="36" t="s">
        <v>49</v>
      </c>
    </row>
    <row r="326" spans="1:16" ht="12.75">
      <c r="A326" s="24" t="s">
        <v>47</v>
      </c>
      <c r="B326" s="29" t="s">
        <v>746</v>
      </c>
      <c r="C326" s="29" t="s">
        <v>1147</v>
      </c>
      <c r="D326" s="24" t="s">
        <v>49</v>
      </c>
      <c r="E326" s="30" t="s">
        <v>1148</v>
      </c>
      <c r="F326" s="31" t="s">
        <v>98</v>
      </c>
      <c r="G326" s="32">
        <v>5</v>
      </c>
      <c r="H326" s="33">
        <v>0</v>
      </c>
      <c r="I326" s="34">
        <f>ROUND(ROUND(H326,2)*ROUND(G326,3),2)</f>
      </c>
      <c r="O326">
        <f>(I326*21)/100</f>
      </c>
      <c r="P326" t="s">
        <v>27</v>
      </c>
    </row>
    <row r="327" spans="1:5" ht="12.75">
      <c r="A327" s="35" t="s">
        <v>52</v>
      </c>
      <c r="E327" s="36" t="s">
        <v>1148</v>
      </c>
    </row>
    <row r="328" spans="1:5" ht="12.75">
      <c r="A328" s="37" t="s">
        <v>54</v>
      </c>
      <c r="E328" s="38" t="s">
        <v>49</v>
      </c>
    </row>
    <row r="329" spans="1:5" ht="12.75">
      <c r="A329" t="s">
        <v>55</v>
      </c>
      <c r="E329" s="36" t="s">
        <v>49</v>
      </c>
    </row>
    <row r="330" spans="1:16" ht="12.75">
      <c r="A330" s="24" t="s">
        <v>47</v>
      </c>
      <c r="B330" s="29" t="s">
        <v>752</v>
      </c>
      <c r="C330" s="29" t="s">
        <v>1149</v>
      </c>
      <c r="D330" s="24" t="s">
        <v>49</v>
      </c>
      <c r="E330" s="30" t="s">
        <v>1150</v>
      </c>
      <c r="F330" s="31" t="s">
        <v>98</v>
      </c>
      <c r="G330" s="32">
        <v>24</v>
      </c>
      <c r="H330" s="33">
        <v>0</v>
      </c>
      <c r="I330" s="34">
        <f>ROUND(ROUND(H330,2)*ROUND(G330,3),2)</f>
      </c>
      <c r="O330">
        <f>(I330*21)/100</f>
      </c>
      <c r="P330" t="s">
        <v>27</v>
      </c>
    </row>
    <row r="331" spans="1:5" ht="12.75">
      <c r="A331" s="35" t="s">
        <v>52</v>
      </c>
      <c r="E331" s="36" t="s">
        <v>1150</v>
      </c>
    </row>
    <row r="332" spans="1:5" ht="12.75">
      <c r="A332" s="37" t="s">
        <v>54</v>
      </c>
      <c r="E332" s="38" t="s">
        <v>49</v>
      </c>
    </row>
    <row r="333" spans="1:5" ht="12.75">
      <c r="A333" t="s">
        <v>55</v>
      </c>
      <c r="E333" s="36" t="s">
        <v>49</v>
      </c>
    </row>
    <row r="334" spans="1:16" ht="12.75">
      <c r="A334" s="24" t="s">
        <v>47</v>
      </c>
      <c r="B334" s="29" t="s">
        <v>757</v>
      </c>
      <c r="C334" s="29" t="s">
        <v>1151</v>
      </c>
      <c r="D334" s="24" t="s">
        <v>49</v>
      </c>
      <c r="E334" s="30" t="s">
        <v>1152</v>
      </c>
      <c r="F334" s="31" t="s">
        <v>98</v>
      </c>
      <c r="G334" s="32">
        <v>1</v>
      </c>
      <c r="H334" s="33">
        <v>0</v>
      </c>
      <c r="I334" s="34">
        <f>ROUND(ROUND(H334,2)*ROUND(G334,3),2)</f>
      </c>
      <c r="O334">
        <f>(I334*21)/100</f>
      </c>
      <c r="P334" t="s">
        <v>27</v>
      </c>
    </row>
    <row r="335" spans="1:5" ht="12.75">
      <c r="A335" s="35" t="s">
        <v>52</v>
      </c>
      <c r="E335" s="36" t="s">
        <v>1152</v>
      </c>
    </row>
    <row r="336" spans="1:5" ht="12.75">
      <c r="A336" s="37" t="s">
        <v>54</v>
      </c>
      <c r="E336" s="38" t="s">
        <v>49</v>
      </c>
    </row>
    <row r="337" spans="1:5" ht="12.75">
      <c r="A337" t="s">
        <v>55</v>
      </c>
      <c r="E337" s="36" t="s">
        <v>49</v>
      </c>
    </row>
    <row r="338" spans="1:16" ht="12.75">
      <c r="A338" s="24" t="s">
        <v>47</v>
      </c>
      <c r="B338" s="29" t="s">
        <v>772</v>
      </c>
      <c r="C338" s="29" t="s">
        <v>1153</v>
      </c>
      <c r="D338" s="24" t="s">
        <v>49</v>
      </c>
      <c r="E338" s="30" t="s">
        <v>1154</v>
      </c>
      <c r="F338" s="31" t="s">
        <v>98</v>
      </c>
      <c r="G338" s="32">
        <v>231</v>
      </c>
      <c r="H338" s="33">
        <v>0</v>
      </c>
      <c r="I338" s="34">
        <f>ROUND(ROUND(H338,2)*ROUND(G338,3),2)</f>
      </c>
      <c r="O338">
        <f>(I338*21)/100</f>
      </c>
      <c r="P338" t="s">
        <v>27</v>
      </c>
    </row>
    <row r="339" spans="1:5" ht="12.75">
      <c r="A339" s="35" t="s">
        <v>52</v>
      </c>
      <c r="E339" s="36" t="s">
        <v>1154</v>
      </c>
    </row>
    <row r="340" spans="1:5" ht="12.75">
      <c r="A340" s="37" t="s">
        <v>54</v>
      </c>
      <c r="E340" s="38" t="s">
        <v>49</v>
      </c>
    </row>
    <row r="341" spans="1:5" ht="12.75">
      <c r="A341" t="s">
        <v>55</v>
      </c>
      <c r="E341" s="36" t="s">
        <v>49</v>
      </c>
    </row>
    <row r="342" spans="1:18" ht="12.75" customHeight="1">
      <c r="A342" s="6" t="s">
        <v>45</v>
      </c>
      <c r="B342" s="6"/>
      <c r="C342" s="41" t="s">
        <v>39</v>
      </c>
      <c r="D342" s="6"/>
      <c r="E342" s="27" t="s">
        <v>1155</v>
      </c>
      <c r="F342" s="6"/>
      <c r="G342" s="6"/>
      <c r="H342" s="6"/>
      <c r="I342" s="42">
        <f>0+Q342</f>
      </c>
      <c r="O342">
        <f>0+R342</f>
      </c>
      <c r="Q342">
        <f>0+I343</f>
      </c>
      <c r="R342">
        <f>0+O343</f>
      </c>
    </row>
    <row r="343" spans="1:16" ht="25.5">
      <c r="A343" s="24" t="s">
        <v>47</v>
      </c>
      <c r="B343" s="29" t="s">
        <v>1156</v>
      </c>
      <c r="C343" s="29" t="s">
        <v>1157</v>
      </c>
      <c r="D343" s="24" t="s">
        <v>49</v>
      </c>
      <c r="E343" s="30" t="s">
        <v>1158</v>
      </c>
      <c r="F343" s="31" t="s">
        <v>161</v>
      </c>
      <c r="G343" s="32">
        <v>3.975</v>
      </c>
      <c r="H343" s="33">
        <v>0</v>
      </c>
      <c r="I343" s="34">
        <f>ROUND(ROUND(H343,2)*ROUND(G343,3),2)</f>
      </c>
      <c r="O343">
        <f>(I343*21)/100</f>
      </c>
      <c r="P343" t="s">
        <v>27</v>
      </c>
    </row>
    <row r="344" spans="1:5" ht="25.5">
      <c r="A344" s="35" t="s">
        <v>52</v>
      </c>
      <c r="E344" s="36" t="s">
        <v>1159</v>
      </c>
    </row>
    <row r="345" spans="1:5" ht="25.5">
      <c r="A345" s="37" t="s">
        <v>54</v>
      </c>
      <c r="E345" s="38" t="s">
        <v>1160</v>
      </c>
    </row>
    <row r="346" spans="1:5" ht="178.5">
      <c r="A346" t="s">
        <v>55</v>
      </c>
      <c r="E346" s="36" t="s">
        <v>1161</v>
      </c>
    </row>
    <row r="347" spans="1:18" ht="12.75" customHeight="1">
      <c r="A347" s="6" t="s">
        <v>45</v>
      </c>
      <c r="B347" s="6"/>
      <c r="C347" s="41" t="s">
        <v>1162</v>
      </c>
      <c r="D347" s="6"/>
      <c r="E347" s="27" t="s">
        <v>1163</v>
      </c>
      <c r="F347" s="6"/>
      <c r="G347" s="6"/>
      <c r="H347" s="6"/>
      <c r="I347" s="42">
        <f>0+Q347</f>
      </c>
      <c r="O347">
        <f>0+R347</f>
      </c>
      <c r="Q347">
        <f>0+I348+I352</f>
      </c>
      <c r="R347">
        <f>0+O348+O352</f>
      </c>
    </row>
    <row r="348" spans="1:16" ht="12.75">
      <c r="A348" s="24" t="s">
        <v>47</v>
      </c>
      <c r="B348" s="29" t="s">
        <v>704</v>
      </c>
      <c r="C348" s="29" t="s">
        <v>1164</v>
      </c>
      <c r="D348" s="24" t="s">
        <v>49</v>
      </c>
      <c r="E348" s="30" t="s">
        <v>1165</v>
      </c>
      <c r="F348" s="31" t="s">
        <v>1166</v>
      </c>
      <c r="G348" s="32">
        <v>148.389</v>
      </c>
      <c r="H348" s="33">
        <v>0</v>
      </c>
      <c r="I348" s="34">
        <f>ROUND(ROUND(H348,2)*ROUND(G348,3),2)</f>
      </c>
      <c r="O348">
        <f>(I348*21)/100</f>
      </c>
      <c r="P348" t="s">
        <v>27</v>
      </c>
    </row>
    <row r="349" spans="1:5" ht="12.75">
      <c r="A349" s="35" t="s">
        <v>52</v>
      </c>
      <c r="E349" s="36" t="s">
        <v>1165</v>
      </c>
    </row>
    <row r="350" spans="1:5" ht="12.75">
      <c r="A350" s="37" t="s">
        <v>54</v>
      </c>
      <c r="E350" s="38" t="s">
        <v>49</v>
      </c>
    </row>
    <row r="351" spans="1:5" ht="12.75">
      <c r="A351" t="s">
        <v>55</v>
      </c>
      <c r="E351" s="36" t="s">
        <v>49</v>
      </c>
    </row>
    <row r="352" spans="1:16" ht="25.5">
      <c r="A352" s="24" t="s">
        <v>47</v>
      </c>
      <c r="B352" s="29" t="s">
        <v>1167</v>
      </c>
      <c r="C352" s="29" t="s">
        <v>1168</v>
      </c>
      <c r="D352" s="24" t="s">
        <v>49</v>
      </c>
      <c r="E352" s="30" t="s">
        <v>1169</v>
      </c>
      <c r="F352" s="31" t="s">
        <v>156</v>
      </c>
      <c r="G352" s="32">
        <v>49.463</v>
      </c>
      <c r="H352" s="33">
        <v>0</v>
      </c>
      <c r="I352" s="34">
        <f>ROUND(ROUND(H352,2)*ROUND(G352,3),2)</f>
      </c>
      <c r="O352">
        <f>(I352*21)/100</f>
      </c>
      <c r="P352" t="s">
        <v>27</v>
      </c>
    </row>
    <row r="353" spans="1:5" ht="25.5">
      <c r="A353" s="35" t="s">
        <v>52</v>
      </c>
      <c r="E353" s="36" t="s">
        <v>1170</v>
      </c>
    </row>
    <row r="354" spans="1:5" ht="51">
      <c r="A354" s="37" t="s">
        <v>54</v>
      </c>
      <c r="E354" s="38" t="s">
        <v>1171</v>
      </c>
    </row>
    <row r="355" spans="1:5" ht="25.5">
      <c r="A355" t="s">
        <v>55</v>
      </c>
      <c r="E355" s="36" t="s">
        <v>1172</v>
      </c>
    </row>
    <row r="356" spans="1:18" ht="12.75" customHeight="1">
      <c r="A356" s="6" t="s">
        <v>45</v>
      </c>
      <c r="B356" s="6"/>
      <c r="C356" s="41" t="s">
        <v>1173</v>
      </c>
      <c r="D356" s="6"/>
      <c r="E356" s="27" t="s">
        <v>1174</v>
      </c>
      <c r="F356" s="6"/>
      <c r="G356" s="6"/>
      <c r="H356" s="6"/>
      <c r="I356" s="42">
        <f>0+Q356</f>
      </c>
      <c r="O356">
        <f>0+R356</f>
      </c>
      <c r="Q356">
        <f>0+I357+I361</f>
      </c>
      <c r="R356">
        <f>0+O357+O361</f>
      </c>
    </row>
    <row r="357" spans="1:16" ht="12.75">
      <c r="A357" s="24" t="s">
        <v>47</v>
      </c>
      <c r="B357" s="29" t="s">
        <v>1175</v>
      </c>
      <c r="C357" s="29" t="s">
        <v>1176</v>
      </c>
      <c r="D357" s="24" t="s">
        <v>49</v>
      </c>
      <c r="E357" s="30" t="s">
        <v>1177</v>
      </c>
      <c r="F357" s="31" t="s">
        <v>98</v>
      </c>
      <c r="G357" s="32">
        <v>1290.292</v>
      </c>
      <c r="H357" s="33">
        <v>0</v>
      </c>
      <c r="I357" s="34">
        <f>ROUND(ROUND(H357,2)*ROUND(G357,3),2)</f>
      </c>
      <c r="O357">
        <f>(I357*21)/100</f>
      </c>
      <c r="P357" t="s">
        <v>27</v>
      </c>
    </row>
    <row r="358" spans="1:5" ht="12.75">
      <c r="A358" s="35" t="s">
        <v>52</v>
      </c>
      <c r="E358" s="36" t="s">
        <v>1177</v>
      </c>
    </row>
    <row r="359" spans="1:5" ht="51">
      <c r="A359" s="37" t="s">
        <v>54</v>
      </c>
      <c r="E359" s="38" t="s">
        <v>1178</v>
      </c>
    </row>
    <row r="360" spans="1:5" ht="12.75">
      <c r="A360" t="s">
        <v>55</v>
      </c>
      <c r="E360" s="36" t="s">
        <v>49</v>
      </c>
    </row>
    <row r="361" spans="1:16" ht="25.5">
      <c r="A361" s="24" t="s">
        <v>47</v>
      </c>
      <c r="B361" s="29" t="s">
        <v>1179</v>
      </c>
      <c r="C361" s="29" t="s">
        <v>1180</v>
      </c>
      <c r="D361" s="24" t="s">
        <v>49</v>
      </c>
      <c r="E361" s="30" t="s">
        <v>1181</v>
      </c>
      <c r="F361" s="31" t="s">
        <v>156</v>
      </c>
      <c r="G361" s="32">
        <v>50.108</v>
      </c>
      <c r="H361" s="33">
        <v>0</v>
      </c>
      <c r="I361" s="34">
        <f>ROUND(ROUND(H361,2)*ROUND(G361,3),2)</f>
      </c>
      <c r="O361">
        <f>(I361*21)/100</f>
      </c>
      <c r="P361" t="s">
        <v>27</v>
      </c>
    </row>
    <row r="362" spans="1:5" ht="25.5">
      <c r="A362" s="35" t="s">
        <v>52</v>
      </c>
      <c r="E362" s="36" t="s">
        <v>1182</v>
      </c>
    </row>
    <row r="363" spans="1:5" ht="51">
      <c r="A363" s="37" t="s">
        <v>54</v>
      </c>
      <c r="E363" s="38" t="s">
        <v>1183</v>
      </c>
    </row>
    <row r="364" spans="1:5" ht="25.5">
      <c r="A364" t="s">
        <v>55</v>
      </c>
      <c r="E364" s="36" t="s">
        <v>1184</v>
      </c>
    </row>
    <row r="365" spans="1:18" ht="12.75" customHeight="1">
      <c r="A365" s="6" t="s">
        <v>45</v>
      </c>
      <c r="B365" s="6"/>
      <c r="C365" s="41" t="s">
        <v>76</v>
      </c>
      <c r="D365" s="6"/>
      <c r="E365" s="27" t="s">
        <v>661</v>
      </c>
      <c r="F365" s="6"/>
      <c r="G365" s="6"/>
      <c r="H365" s="6"/>
      <c r="I365" s="42">
        <f>0+Q365</f>
      </c>
      <c r="O365">
        <f>0+R365</f>
      </c>
      <c r="Q365">
        <f>0+I366+I370+I374+I378+I382+I386+I390+I394+I398+I402+I406+I410+I414+I418+I422+I426+I430+I434+I438+I442+I446+I450+I454+I458+I462+I466+I470+I474+I478+I482+I486+I490+I494+I498+I502+I506+I510+I514+I518+I522+I526+I530+I534+I538+I542+I546+I550+I554+I558+I562+I566+I570+I574+I578+I582</f>
      </c>
      <c r="R365">
        <f>0+O366+O370+O374+O378+O382+O386+O390+O394+O398+O402+O406+O410+O414+O418+O422+O426+O430+O434+O438+O442+O446+O450+O454+O458+O462+O466+O470+O474+O478+O482+O486+O490+O494+O498+O502+O506+O510+O514+O518+O522+O526+O530+O534+O538+O542+O546+O550+O554+O558+O562+O566+O570+O574+O578+O582</f>
      </c>
    </row>
    <row r="366" spans="1:16" ht="25.5">
      <c r="A366" s="24" t="s">
        <v>47</v>
      </c>
      <c r="B366" s="29" t="s">
        <v>778</v>
      </c>
      <c r="C366" s="29" t="s">
        <v>1185</v>
      </c>
      <c r="D366" s="24" t="s">
        <v>49</v>
      </c>
      <c r="E366" s="30" t="s">
        <v>1186</v>
      </c>
      <c r="F366" s="31" t="s">
        <v>172</v>
      </c>
      <c r="G366" s="32">
        <v>8.34</v>
      </c>
      <c r="H366" s="33">
        <v>0</v>
      </c>
      <c r="I366" s="34">
        <f>ROUND(ROUND(H366,2)*ROUND(G366,3),2)</f>
      </c>
      <c r="O366">
        <f>(I366*21)/100</f>
      </c>
      <c r="P366" t="s">
        <v>27</v>
      </c>
    </row>
    <row r="367" spans="1:5" ht="25.5">
      <c r="A367" s="35" t="s">
        <v>52</v>
      </c>
      <c r="E367" s="36" t="s">
        <v>1186</v>
      </c>
    </row>
    <row r="368" spans="1:5" ht="12.75">
      <c r="A368" s="37" t="s">
        <v>54</v>
      </c>
      <c r="E368" s="38" t="s">
        <v>49</v>
      </c>
    </row>
    <row r="369" spans="1:5" ht="12.75">
      <c r="A369" t="s">
        <v>55</v>
      </c>
      <c r="E369" s="36" t="s">
        <v>49</v>
      </c>
    </row>
    <row r="370" spans="1:16" ht="25.5">
      <c r="A370" s="24" t="s">
        <v>47</v>
      </c>
      <c r="B370" s="29" t="s">
        <v>783</v>
      </c>
      <c r="C370" s="29" t="s">
        <v>1187</v>
      </c>
      <c r="D370" s="24" t="s">
        <v>49</v>
      </c>
      <c r="E370" s="30" t="s">
        <v>1188</v>
      </c>
      <c r="F370" s="31" t="s">
        <v>172</v>
      </c>
      <c r="G370" s="32">
        <v>138.02</v>
      </c>
      <c r="H370" s="33">
        <v>0</v>
      </c>
      <c r="I370" s="34">
        <f>ROUND(ROUND(H370,2)*ROUND(G370,3),2)</f>
      </c>
      <c r="O370">
        <f>(I370*21)/100</f>
      </c>
      <c r="P370" t="s">
        <v>27</v>
      </c>
    </row>
    <row r="371" spans="1:5" ht="25.5">
      <c r="A371" s="35" t="s">
        <v>52</v>
      </c>
      <c r="E371" s="36" t="s">
        <v>1188</v>
      </c>
    </row>
    <row r="372" spans="1:5" ht="12.75">
      <c r="A372" s="37" t="s">
        <v>54</v>
      </c>
      <c r="E372" s="38" t="s">
        <v>49</v>
      </c>
    </row>
    <row r="373" spans="1:5" ht="12.75">
      <c r="A373" t="s">
        <v>55</v>
      </c>
      <c r="E373" s="36" t="s">
        <v>49</v>
      </c>
    </row>
    <row r="374" spans="1:16" ht="25.5">
      <c r="A374" s="24" t="s">
        <v>47</v>
      </c>
      <c r="B374" s="29" t="s">
        <v>788</v>
      </c>
      <c r="C374" s="29" t="s">
        <v>1189</v>
      </c>
      <c r="D374" s="24" t="s">
        <v>49</v>
      </c>
      <c r="E374" s="30" t="s">
        <v>1190</v>
      </c>
      <c r="F374" s="31" t="s">
        <v>172</v>
      </c>
      <c r="G374" s="32">
        <v>328.47</v>
      </c>
      <c r="H374" s="33">
        <v>0</v>
      </c>
      <c r="I374" s="34">
        <f>ROUND(ROUND(H374,2)*ROUND(G374,3),2)</f>
      </c>
      <c r="O374">
        <f>(I374*21)/100</f>
      </c>
      <c r="P374" t="s">
        <v>27</v>
      </c>
    </row>
    <row r="375" spans="1:5" ht="25.5">
      <c r="A375" s="35" t="s">
        <v>52</v>
      </c>
      <c r="E375" s="36" t="s">
        <v>1190</v>
      </c>
    </row>
    <row r="376" spans="1:5" ht="12.75">
      <c r="A376" s="37" t="s">
        <v>54</v>
      </c>
      <c r="E376" s="38" t="s">
        <v>49</v>
      </c>
    </row>
    <row r="377" spans="1:5" ht="12.75">
      <c r="A377" t="s">
        <v>55</v>
      </c>
      <c r="E377" s="36" t="s">
        <v>49</v>
      </c>
    </row>
    <row r="378" spans="1:16" ht="25.5">
      <c r="A378" s="24" t="s">
        <v>47</v>
      </c>
      <c r="B378" s="29" t="s">
        <v>793</v>
      </c>
      <c r="C378" s="29" t="s">
        <v>1191</v>
      </c>
      <c r="D378" s="24" t="s">
        <v>49</v>
      </c>
      <c r="E378" s="30" t="s">
        <v>1192</v>
      </c>
      <c r="F378" s="31" t="s">
        <v>172</v>
      </c>
      <c r="G378" s="32">
        <v>106.98</v>
      </c>
      <c r="H378" s="33">
        <v>0</v>
      </c>
      <c r="I378" s="34">
        <f>ROUND(ROUND(H378,2)*ROUND(G378,3),2)</f>
      </c>
      <c r="O378">
        <f>(I378*21)/100</f>
      </c>
      <c r="P378" t="s">
        <v>27</v>
      </c>
    </row>
    <row r="379" spans="1:5" ht="25.5">
      <c r="A379" s="35" t="s">
        <v>52</v>
      </c>
      <c r="E379" s="36" t="s">
        <v>1192</v>
      </c>
    </row>
    <row r="380" spans="1:5" ht="12.75">
      <c r="A380" s="37" t="s">
        <v>54</v>
      </c>
      <c r="E380" s="38" t="s">
        <v>49</v>
      </c>
    </row>
    <row r="381" spans="1:5" ht="12.75">
      <c r="A381" t="s">
        <v>55</v>
      </c>
      <c r="E381" s="36" t="s">
        <v>49</v>
      </c>
    </row>
    <row r="382" spans="1:16" ht="12.75">
      <c r="A382" s="24" t="s">
        <v>47</v>
      </c>
      <c r="B382" s="29" t="s">
        <v>797</v>
      </c>
      <c r="C382" s="29" t="s">
        <v>1193</v>
      </c>
      <c r="D382" s="24" t="s">
        <v>49</v>
      </c>
      <c r="E382" s="30" t="s">
        <v>1194</v>
      </c>
      <c r="F382" s="31" t="s">
        <v>98</v>
      </c>
      <c r="G382" s="32">
        <v>6</v>
      </c>
      <c r="H382" s="33">
        <v>0</v>
      </c>
      <c r="I382" s="34">
        <f>ROUND(ROUND(H382,2)*ROUND(G382,3),2)</f>
      </c>
      <c r="O382">
        <f>(I382*21)/100</f>
      </c>
      <c r="P382" t="s">
        <v>27</v>
      </c>
    </row>
    <row r="383" spans="1:5" ht="12.75">
      <c r="A383" s="35" t="s">
        <v>52</v>
      </c>
      <c r="E383" s="36" t="s">
        <v>1194</v>
      </c>
    </row>
    <row r="384" spans="1:5" ht="12.75">
      <c r="A384" s="37" t="s">
        <v>54</v>
      </c>
      <c r="E384" s="38" t="s">
        <v>49</v>
      </c>
    </row>
    <row r="385" spans="1:5" ht="12.75">
      <c r="A385" t="s">
        <v>55</v>
      </c>
      <c r="E385" s="36" t="s">
        <v>49</v>
      </c>
    </row>
    <row r="386" spans="1:16" ht="12.75">
      <c r="A386" s="24" t="s">
        <v>47</v>
      </c>
      <c r="B386" s="29" t="s">
        <v>801</v>
      </c>
      <c r="C386" s="29" t="s">
        <v>1195</v>
      </c>
      <c r="D386" s="24" t="s">
        <v>49</v>
      </c>
      <c r="E386" s="30" t="s">
        <v>1196</v>
      </c>
      <c r="F386" s="31" t="s">
        <v>98</v>
      </c>
      <c r="G386" s="32">
        <v>2</v>
      </c>
      <c r="H386" s="33">
        <v>0</v>
      </c>
      <c r="I386" s="34">
        <f>ROUND(ROUND(H386,2)*ROUND(G386,3),2)</f>
      </c>
      <c r="O386">
        <f>(I386*21)/100</f>
      </c>
      <c r="P386" t="s">
        <v>27</v>
      </c>
    </row>
    <row r="387" spans="1:5" ht="12.75">
      <c r="A387" s="35" t="s">
        <v>52</v>
      </c>
      <c r="E387" s="36" t="s">
        <v>1196</v>
      </c>
    </row>
    <row r="388" spans="1:5" ht="12.75">
      <c r="A388" s="37" t="s">
        <v>54</v>
      </c>
      <c r="E388" s="38" t="s">
        <v>49</v>
      </c>
    </row>
    <row r="389" spans="1:5" ht="12.75">
      <c r="A389" t="s">
        <v>55</v>
      </c>
      <c r="E389" s="36" t="s">
        <v>49</v>
      </c>
    </row>
    <row r="390" spans="1:16" ht="12.75">
      <c r="A390" s="24" t="s">
        <v>47</v>
      </c>
      <c r="B390" s="29" t="s">
        <v>806</v>
      </c>
      <c r="C390" s="29" t="s">
        <v>1197</v>
      </c>
      <c r="D390" s="24" t="s">
        <v>49</v>
      </c>
      <c r="E390" s="30" t="s">
        <v>1198</v>
      </c>
      <c r="F390" s="31" t="s">
        <v>98</v>
      </c>
      <c r="G390" s="32">
        <v>1</v>
      </c>
      <c r="H390" s="33">
        <v>0</v>
      </c>
      <c r="I390" s="34">
        <f>ROUND(ROUND(H390,2)*ROUND(G390,3),2)</f>
      </c>
      <c r="O390">
        <f>(I390*21)/100</f>
      </c>
      <c r="P390" t="s">
        <v>27</v>
      </c>
    </row>
    <row r="391" spans="1:5" ht="12.75">
      <c r="A391" s="35" t="s">
        <v>52</v>
      </c>
      <c r="E391" s="36" t="s">
        <v>1198</v>
      </c>
    </row>
    <row r="392" spans="1:5" ht="12.75">
      <c r="A392" s="37" t="s">
        <v>54</v>
      </c>
      <c r="E392" s="38" t="s">
        <v>49</v>
      </c>
    </row>
    <row r="393" spans="1:5" ht="12.75">
      <c r="A393" t="s">
        <v>55</v>
      </c>
      <c r="E393" s="36" t="s">
        <v>49</v>
      </c>
    </row>
    <row r="394" spans="1:16" ht="12.75">
      <c r="A394" s="24" t="s">
        <v>47</v>
      </c>
      <c r="B394" s="29" t="s">
        <v>811</v>
      </c>
      <c r="C394" s="29" t="s">
        <v>1199</v>
      </c>
      <c r="D394" s="24" t="s">
        <v>49</v>
      </c>
      <c r="E394" s="30" t="s">
        <v>1200</v>
      </c>
      <c r="F394" s="31" t="s">
        <v>98</v>
      </c>
      <c r="G394" s="32">
        <v>2</v>
      </c>
      <c r="H394" s="33">
        <v>0</v>
      </c>
      <c r="I394" s="34">
        <f>ROUND(ROUND(H394,2)*ROUND(G394,3),2)</f>
      </c>
      <c r="O394">
        <f>(I394*21)/100</f>
      </c>
      <c r="P394" t="s">
        <v>27</v>
      </c>
    </row>
    <row r="395" spans="1:5" ht="12.75">
      <c r="A395" s="35" t="s">
        <v>52</v>
      </c>
      <c r="E395" s="36" t="s">
        <v>1200</v>
      </c>
    </row>
    <row r="396" spans="1:5" ht="12.75">
      <c r="A396" s="37" t="s">
        <v>54</v>
      </c>
      <c r="E396" s="38" t="s">
        <v>49</v>
      </c>
    </row>
    <row r="397" spans="1:5" ht="12.75">
      <c r="A397" t="s">
        <v>55</v>
      </c>
      <c r="E397" s="36" t="s">
        <v>49</v>
      </c>
    </row>
    <row r="398" spans="1:16" ht="12.75">
      <c r="A398" s="24" t="s">
        <v>47</v>
      </c>
      <c r="B398" s="29" t="s">
        <v>815</v>
      </c>
      <c r="C398" s="29" t="s">
        <v>1201</v>
      </c>
      <c r="D398" s="24" t="s">
        <v>49</v>
      </c>
      <c r="E398" s="30" t="s">
        <v>1202</v>
      </c>
      <c r="F398" s="31" t="s">
        <v>98</v>
      </c>
      <c r="G398" s="32">
        <v>1</v>
      </c>
      <c r="H398" s="33">
        <v>0</v>
      </c>
      <c r="I398" s="34">
        <f>ROUND(ROUND(H398,2)*ROUND(G398,3),2)</f>
      </c>
      <c r="O398">
        <f>(I398*21)/100</f>
      </c>
      <c r="P398" t="s">
        <v>27</v>
      </c>
    </row>
    <row r="399" spans="1:5" ht="12.75">
      <c r="A399" s="35" t="s">
        <v>52</v>
      </c>
      <c r="E399" s="36" t="s">
        <v>1202</v>
      </c>
    </row>
    <row r="400" spans="1:5" ht="12.75">
      <c r="A400" s="37" t="s">
        <v>54</v>
      </c>
      <c r="E400" s="38" t="s">
        <v>49</v>
      </c>
    </row>
    <row r="401" spans="1:5" ht="12.75">
      <c r="A401" t="s">
        <v>55</v>
      </c>
      <c r="E401" s="36" t="s">
        <v>49</v>
      </c>
    </row>
    <row r="402" spans="1:16" ht="12.75">
      <c r="A402" s="24" t="s">
        <v>47</v>
      </c>
      <c r="B402" s="29" t="s">
        <v>819</v>
      </c>
      <c r="C402" s="29" t="s">
        <v>1203</v>
      </c>
      <c r="D402" s="24" t="s">
        <v>49</v>
      </c>
      <c r="E402" s="30" t="s">
        <v>1204</v>
      </c>
      <c r="F402" s="31" t="s">
        <v>98</v>
      </c>
      <c r="G402" s="32">
        <v>2</v>
      </c>
      <c r="H402" s="33">
        <v>0</v>
      </c>
      <c r="I402" s="34">
        <f>ROUND(ROUND(H402,2)*ROUND(G402,3),2)</f>
      </c>
      <c r="O402">
        <f>(I402*21)/100</f>
      </c>
      <c r="P402" t="s">
        <v>27</v>
      </c>
    </row>
    <row r="403" spans="1:5" ht="12.75">
      <c r="A403" s="35" t="s">
        <v>52</v>
      </c>
      <c r="E403" s="36" t="s">
        <v>1204</v>
      </c>
    </row>
    <row r="404" spans="1:5" ht="12.75">
      <c r="A404" s="37" t="s">
        <v>54</v>
      </c>
      <c r="E404" s="38" t="s">
        <v>49</v>
      </c>
    </row>
    <row r="405" spans="1:5" ht="12.75">
      <c r="A405" t="s">
        <v>55</v>
      </c>
      <c r="E405" s="36" t="s">
        <v>49</v>
      </c>
    </row>
    <row r="406" spans="1:16" ht="12.75">
      <c r="A406" s="24" t="s">
        <v>47</v>
      </c>
      <c r="B406" s="29" t="s">
        <v>824</v>
      </c>
      <c r="C406" s="29" t="s">
        <v>1205</v>
      </c>
      <c r="D406" s="24" t="s">
        <v>49</v>
      </c>
      <c r="E406" s="30" t="s">
        <v>1206</v>
      </c>
      <c r="F406" s="31" t="s">
        <v>98</v>
      </c>
      <c r="G406" s="32">
        <v>1</v>
      </c>
      <c r="H406" s="33">
        <v>0</v>
      </c>
      <c r="I406" s="34">
        <f>ROUND(ROUND(H406,2)*ROUND(G406,3),2)</f>
      </c>
      <c r="O406">
        <f>(I406*21)/100</f>
      </c>
      <c r="P406" t="s">
        <v>27</v>
      </c>
    </row>
    <row r="407" spans="1:5" ht="12.75">
      <c r="A407" s="35" t="s">
        <v>52</v>
      </c>
      <c r="E407" s="36" t="s">
        <v>1206</v>
      </c>
    </row>
    <row r="408" spans="1:5" ht="12.75">
      <c r="A408" s="37" t="s">
        <v>54</v>
      </c>
      <c r="E408" s="38" t="s">
        <v>49</v>
      </c>
    </row>
    <row r="409" spans="1:5" ht="12.75">
      <c r="A409" t="s">
        <v>55</v>
      </c>
      <c r="E409" s="36" t="s">
        <v>49</v>
      </c>
    </row>
    <row r="410" spans="1:16" ht="12.75">
      <c r="A410" s="24" t="s">
        <v>47</v>
      </c>
      <c r="B410" s="29" t="s">
        <v>827</v>
      </c>
      <c r="C410" s="29" t="s">
        <v>1207</v>
      </c>
      <c r="D410" s="24" t="s">
        <v>49</v>
      </c>
      <c r="E410" s="30" t="s">
        <v>1208</v>
      </c>
      <c r="F410" s="31" t="s">
        <v>98</v>
      </c>
      <c r="G410" s="32">
        <v>2</v>
      </c>
      <c r="H410" s="33">
        <v>0</v>
      </c>
      <c r="I410" s="34">
        <f>ROUND(ROUND(H410,2)*ROUND(G410,3),2)</f>
      </c>
      <c r="O410">
        <f>(I410*21)/100</f>
      </c>
      <c r="P410" t="s">
        <v>27</v>
      </c>
    </row>
    <row r="411" spans="1:5" ht="12.75">
      <c r="A411" s="35" t="s">
        <v>52</v>
      </c>
      <c r="E411" s="36" t="s">
        <v>1208</v>
      </c>
    </row>
    <row r="412" spans="1:5" ht="12.75">
      <c r="A412" s="37" t="s">
        <v>54</v>
      </c>
      <c r="E412" s="38" t="s">
        <v>49</v>
      </c>
    </row>
    <row r="413" spans="1:5" ht="12.75">
      <c r="A413" t="s">
        <v>55</v>
      </c>
      <c r="E413" s="36" t="s">
        <v>49</v>
      </c>
    </row>
    <row r="414" spans="1:16" ht="12.75">
      <c r="A414" s="24" t="s">
        <v>47</v>
      </c>
      <c r="B414" s="29" t="s">
        <v>831</v>
      </c>
      <c r="C414" s="29" t="s">
        <v>1209</v>
      </c>
      <c r="D414" s="24" t="s">
        <v>49</v>
      </c>
      <c r="E414" s="30" t="s">
        <v>1210</v>
      </c>
      <c r="F414" s="31" t="s">
        <v>98</v>
      </c>
      <c r="G414" s="32">
        <v>2</v>
      </c>
      <c r="H414" s="33">
        <v>0</v>
      </c>
      <c r="I414" s="34">
        <f>ROUND(ROUND(H414,2)*ROUND(G414,3),2)</f>
      </c>
      <c r="O414">
        <f>(I414*21)/100</f>
      </c>
      <c r="P414" t="s">
        <v>27</v>
      </c>
    </row>
    <row r="415" spans="1:5" ht="12.75">
      <c r="A415" s="35" t="s">
        <v>52</v>
      </c>
      <c r="E415" s="36" t="s">
        <v>1210</v>
      </c>
    </row>
    <row r="416" spans="1:5" ht="12.75">
      <c r="A416" s="37" t="s">
        <v>54</v>
      </c>
      <c r="E416" s="38" t="s">
        <v>49</v>
      </c>
    </row>
    <row r="417" spans="1:5" ht="12.75">
      <c r="A417" t="s">
        <v>55</v>
      </c>
      <c r="E417" s="36" t="s">
        <v>49</v>
      </c>
    </row>
    <row r="418" spans="1:16" ht="12.75">
      <c r="A418" s="24" t="s">
        <v>47</v>
      </c>
      <c r="B418" s="29" t="s">
        <v>836</v>
      </c>
      <c r="C418" s="29" t="s">
        <v>1211</v>
      </c>
      <c r="D418" s="24" t="s">
        <v>49</v>
      </c>
      <c r="E418" s="30" t="s">
        <v>1212</v>
      </c>
      <c r="F418" s="31" t="s">
        <v>98</v>
      </c>
      <c r="G418" s="32">
        <v>7</v>
      </c>
      <c r="H418" s="33">
        <v>0</v>
      </c>
      <c r="I418" s="34">
        <f>ROUND(ROUND(H418,2)*ROUND(G418,3),2)</f>
      </c>
      <c r="O418">
        <f>(I418*21)/100</f>
      </c>
      <c r="P418" t="s">
        <v>27</v>
      </c>
    </row>
    <row r="419" spans="1:5" ht="12.75">
      <c r="A419" s="35" t="s">
        <v>52</v>
      </c>
      <c r="E419" s="36" t="s">
        <v>1212</v>
      </c>
    </row>
    <row r="420" spans="1:5" ht="12.75">
      <c r="A420" s="37" t="s">
        <v>54</v>
      </c>
      <c r="E420" s="38" t="s">
        <v>49</v>
      </c>
    </row>
    <row r="421" spans="1:5" ht="12.75">
      <c r="A421" t="s">
        <v>55</v>
      </c>
      <c r="E421" s="36" t="s">
        <v>49</v>
      </c>
    </row>
    <row r="422" spans="1:16" ht="12.75">
      <c r="A422" s="24" t="s">
        <v>47</v>
      </c>
      <c r="B422" s="29" t="s">
        <v>842</v>
      </c>
      <c r="C422" s="29" t="s">
        <v>1213</v>
      </c>
      <c r="D422" s="24" t="s">
        <v>49</v>
      </c>
      <c r="E422" s="30" t="s">
        <v>1214</v>
      </c>
      <c r="F422" s="31" t="s">
        <v>98</v>
      </c>
      <c r="G422" s="32">
        <v>29</v>
      </c>
      <c r="H422" s="33">
        <v>0</v>
      </c>
      <c r="I422" s="34">
        <f>ROUND(ROUND(H422,2)*ROUND(G422,3),2)</f>
      </c>
      <c r="O422">
        <f>(I422*21)/100</f>
      </c>
      <c r="P422" t="s">
        <v>27</v>
      </c>
    </row>
    <row r="423" spans="1:5" ht="12.75">
      <c r="A423" s="35" t="s">
        <v>52</v>
      </c>
      <c r="E423" s="36" t="s">
        <v>1214</v>
      </c>
    </row>
    <row r="424" spans="1:5" ht="12.75">
      <c r="A424" s="37" t="s">
        <v>54</v>
      </c>
      <c r="E424" s="38" t="s">
        <v>49</v>
      </c>
    </row>
    <row r="425" spans="1:5" ht="12.75">
      <c r="A425" t="s">
        <v>55</v>
      </c>
      <c r="E425" s="36" t="s">
        <v>49</v>
      </c>
    </row>
    <row r="426" spans="1:16" ht="12.75">
      <c r="A426" s="24" t="s">
        <v>47</v>
      </c>
      <c r="B426" s="29" t="s">
        <v>847</v>
      </c>
      <c r="C426" s="29" t="s">
        <v>1215</v>
      </c>
      <c r="D426" s="24" t="s">
        <v>49</v>
      </c>
      <c r="E426" s="30" t="s">
        <v>1216</v>
      </c>
      <c r="F426" s="31" t="s">
        <v>98</v>
      </c>
      <c r="G426" s="32">
        <v>23</v>
      </c>
      <c r="H426" s="33">
        <v>0</v>
      </c>
      <c r="I426" s="34">
        <f>ROUND(ROUND(H426,2)*ROUND(G426,3),2)</f>
      </c>
      <c r="O426">
        <f>(I426*21)/100</f>
      </c>
      <c r="P426" t="s">
        <v>27</v>
      </c>
    </row>
    <row r="427" spans="1:5" ht="12.75">
      <c r="A427" s="35" t="s">
        <v>52</v>
      </c>
      <c r="E427" s="36" t="s">
        <v>1216</v>
      </c>
    </row>
    <row r="428" spans="1:5" ht="12.75">
      <c r="A428" s="37" t="s">
        <v>54</v>
      </c>
      <c r="E428" s="38" t="s">
        <v>49</v>
      </c>
    </row>
    <row r="429" spans="1:5" ht="12.75">
      <c r="A429" t="s">
        <v>55</v>
      </c>
      <c r="E429" s="36" t="s">
        <v>49</v>
      </c>
    </row>
    <row r="430" spans="1:16" ht="12.75">
      <c r="A430" s="24" t="s">
        <v>47</v>
      </c>
      <c r="B430" s="29" t="s">
        <v>853</v>
      </c>
      <c r="C430" s="29" t="s">
        <v>1217</v>
      </c>
      <c r="D430" s="24" t="s">
        <v>49</v>
      </c>
      <c r="E430" s="30" t="s">
        <v>1218</v>
      </c>
      <c r="F430" s="31" t="s">
        <v>98</v>
      </c>
      <c r="G430" s="32">
        <v>5</v>
      </c>
      <c r="H430" s="33">
        <v>0</v>
      </c>
      <c r="I430" s="34">
        <f>ROUND(ROUND(H430,2)*ROUND(G430,3),2)</f>
      </c>
      <c r="O430">
        <f>(I430*21)/100</f>
      </c>
      <c r="P430" t="s">
        <v>27</v>
      </c>
    </row>
    <row r="431" spans="1:5" ht="12.75">
      <c r="A431" s="35" t="s">
        <v>52</v>
      </c>
      <c r="E431" s="36" t="s">
        <v>1218</v>
      </c>
    </row>
    <row r="432" spans="1:5" ht="12.75">
      <c r="A432" s="37" t="s">
        <v>54</v>
      </c>
      <c r="E432" s="38" t="s">
        <v>49</v>
      </c>
    </row>
    <row r="433" spans="1:5" ht="12.75">
      <c r="A433" t="s">
        <v>55</v>
      </c>
      <c r="E433" s="36" t="s">
        <v>49</v>
      </c>
    </row>
    <row r="434" spans="1:16" ht="12.75">
      <c r="A434" s="24" t="s">
        <v>47</v>
      </c>
      <c r="B434" s="29" t="s">
        <v>1219</v>
      </c>
      <c r="C434" s="29" t="s">
        <v>1220</v>
      </c>
      <c r="D434" s="24" t="s">
        <v>49</v>
      </c>
      <c r="E434" s="30" t="s">
        <v>1221</v>
      </c>
      <c r="F434" s="31" t="s">
        <v>98</v>
      </c>
      <c r="G434" s="32">
        <v>3</v>
      </c>
      <c r="H434" s="33">
        <v>0</v>
      </c>
      <c r="I434" s="34">
        <f>ROUND(ROUND(H434,2)*ROUND(G434,3),2)</f>
      </c>
      <c r="O434">
        <f>(I434*21)/100</f>
      </c>
      <c r="P434" t="s">
        <v>27</v>
      </c>
    </row>
    <row r="435" spans="1:5" ht="12.75">
      <c r="A435" s="35" t="s">
        <v>52</v>
      </c>
      <c r="E435" s="36" t="s">
        <v>1221</v>
      </c>
    </row>
    <row r="436" spans="1:5" ht="12.75">
      <c r="A436" s="37" t="s">
        <v>54</v>
      </c>
      <c r="E436" s="38" t="s">
        <v>49</v>
      </c>
    </row>
    <row r="437" spans="1:5" ht="12.75">
      <c r="A437" t="s">
        <v>55</v>
      </c>
      <c r="E437" s="36" t="s">
        <v>49</v>
      </c>
    </row>
    <row r="438" spans="1:16" ht="12.75">
      <c r="A438" s="24" t="s">
        <v>47</v>
      </c>
      <c r="B438" s="29" t="s">
        <v>1222</v>
      </c>
      <c r="C438" s="29" t="s">
        <v>1223</v>
      </c>
      <c r="D438" s="24" t="s">
        <v>49</v>
      </c>
      <c r="E438" s="30" t="s">
        <v>1224</v>
      </c>
      <c r="F438" s="31" t="s">
        <v>98</v>
      </c>
      <c r="G438" s="32">
        <v>3</v>
      </c>
      <c r="H438" s="33">
        <v>0</v>
      </c>
      <c r="I438" s="34">
        <f>ROUND(ROUND(H438,2)*ROUND(G438,3),2)</f>
      </c>
      <c r="O438">
        <f>(I438*21)/100</f>
      </c>
      <c r="P438" t="s">
        <v>27</v>
      </c>
    </row>
    <row r="439" spans="1:5" ht="12.75">
      <c r="A439" s="35" t="s">
        <v>52</v>
      </c>
      <c r="E439" s="36" t="s">
        <v>1224</v>
      </c>
    </row>
    <row r="440" spans="1:5" ht="12.75">
      <c r="A440" s="37" t="s">
        <v>54</v>
      </c>
      <c r="E440" s="38" t="s">
        <v>49</v>
      </c>
    </row>
    <row r="441" spans="1:5" ht="12.75">
      <c r="A441" t="s">
        <v>55</v>
      </c>
      <c r="E441" s="36" t="s">
        <v>49</v>
      </c>
    </row>
    <row r="442" spans="1:16" ht="12.75">
      <c r="A442" s="24" t="s">
        <v>47</v>
      </c>
      <c r="B442" s="29" t="s">
        <v>1225</v>
      </c>
      <c r="C442" s="29" t="s">
        <v>1226</v>
      </c>
      <c r="D442" s="24" t="s">
        <v>49</v>
      </c>
      <c r="E442" s="30" t="s">
        <v>1227</v>
      </c>
      <c r="F442" s="31" t="s">
        <v>98</v>
      </c>
      <c r="G442" s="32">
        <v>5</v>
      </c>
      <c r="H442" s="33">
        <v>0</v>
      </c>
      <c r="I442" s="34">
        <f>ROUND(ROUND(H442,2)*ROUND(G442,3),2)</f>
      </c>
      <c r="O442">
        <f>(I442*21)/100</f>
      </c>
      <c r="P442" t="s">
        <v>27</v>
      </c>
    </row>
    <row r="443" spans="1:5" ht="12.75">
      <c r="A443" s="35" t="s">
        <v>52</v>
      </c>
      <c r="E443" s="36" t="s">
        <v>1227</v>
      </c>
    </row>
    <row r="444" spans="1:5" ht="12.75">
      <c r="A444" s="37" t="s">
        <v>54</v>
      </c>
      <c r="E444" s="38" t="s">
        <v>49</v>
      </c>
    </row>
    <row r="445" spans="1:5" ht="12.75">
      <c r="A445" t="s">
        <v>55</v>
      </c>
      <c r="E445" s="36" t="s">
        <v>49</v>
      </c>
    </row>
    <row r="446" spans="1:16" ht="12.75">
      <c r="A446" s="24" t="s">
        <v>47</v>
      </c>
      <c r="B446" s="29" t="s">
        <v>1228</v>
      </c>
      <c r="C446" s="29" t="s">
        <v>1229</v>
      </c>
      <c r="D446" s="24" t="s">
        <v>49</v>
      </c>
      <c r="E446" s="30" t="s">
        <v>1230</v>
      </c>
      <c r="F446" s="31" t="s">
        <v>98</v>
      </c>
      <c r="G446" s="32">
        <v>9</v>
      </c>
      <c r="H446" s="33">
        <v>0</v>
      </c>
      <c r="I446" s="34">
        <f>ROUND(ROUND(H446,2)*ROUND(G446,3),2)</f>
      </c>
      <c r="O446">
        <f>(I446*21)/100</f>
      </c>
      <c r="P446" t="s">
        <v>27</v>
      </c>
    </row>
    <row r="447" spans="1:5" ht="12.75">
      <c r="A447" s="35" t="s">
        <v>52</v>
      </c>
      <c r="E447" s="36" t="s">
        <v>1230</v>
      </c>
    </row>
    <row r="448" spans="1:5" ht="12.75">
      <c r="A448" s="37" t="s">
        <v>54</v>
      </c>
      <c r="E448" s="38" t="s">
        <v>49</v>
      </c>
    </row>
    <row r="449" spans="1:5" ht="12.75">
      <c r="A449" t="s">
        <v>55</v>
      </c>
      <c r="E449" s="36" t="s">
        <v>49</v>
      </c>
    </row>
    <row r="450" spans="1:16" ht="12.75">
      <c r="A450" s="24" t="s">
        <v>47</v>
      </c>
      <c r="B450" s="29" t="s">
        <v>1231</v>
      </c>
      <c r="C450" s="29" t="s">
        <v>1232</v>
      </c>
      <c r="D450" s="24" t="s">
        <v>49</v>
      </c>
      <c r="E450" s="30" t="s">
        <v>1233</v>
      </c>
      <c r="F450" s="31" t="s">
        <v>98</v>
      </c>
      <c r="G450" s="32">
        <v>6</v>
      </c>
      <c r="H450" s="33">
        <v>0</v>
      </c>
      <c r="I450" s="34">
        <f>ROUND(ROUND(H450,2)*ROUND(G450,3),2)</f>
      </c>
      <c r="O450">
        <f>(I450*21)/100</f>
      </c>
      <c r="P450" t="s">
        <v>27</v>
      </c>
    </row>
    <row r="451" spans="1:5" ht="12.75">
      <c r="A451" s="35" t="s">
        <v>52</v>
      </c>
      <c r="E451" s="36" t="s">
        <v>1233</v>
      </c>
    </row>
    <row r="452" spans="1:5" ht="12.75">
      <c r="A452" s="37" t="s">
        <v>54</v>
      </c>
      <c r="E452" s="38" t="s">
        <v>49</v>
      </c>
    </row>
    <row r="453" spans="1:5" ht="12.75">
      <c r="A453" t="s">
        <v>55</v>
      </c>
      <c r="E453" s="36" t="s">
        <v>49</v>
      </c>
    </row>
    <row r="454" spans="1:16" ht="12.75">
      <c r="A454" s="24" t="s">
        <v>47</v>
      </c>
      <c r="B454" s="29" t="s">
        <v>1234</v>
      </c>
      <c r="C454" s="29" t="s">
        <v>1235</v>
      </c>
      <c r="D454" s="24" t="s">
        <v>49</v>
      </c>
      <c r="E454" s="30" t="s">
        <v>1236</v>
      </c>
      <c r="F454" s="31" t="s">
        <v>98</v>
      </c>
      <c r="G454" s="32">
        <v>1</v>
      </c>
      <c r="H454" s="33">
        <v>0</v>
      </c>
      <c r="I454" s="34">
        <f>ROUND(ROUND(H454,2)*ROUND(G454,3),2)</f>
      </c>
      <c r="O454">
        <f>(I454*21)/100</f>
      </c>
      <c r="P454" t="s">
        <v>27</v>
      </c>
    </row>
    <row r="455" spans="1:5" ht="12.75">
      <c r="A455" s="35" t="s">
        <v>52</v>
      </c>
      <c r="E455" s="36" t="s">
        <v>1236</v>
      </c>
    </row>
    <row r="456" spans="1:5" ht="12.75">
      <c r="A456" s="37" t="s">
        <v>54</v>
      </c>
      <c r="E456" s="38" t="s">
        <v>49</v>
      </c>
    </row>
    <row r="457" spans="1:5" ht="12.75">
      <c r="A457" t="s">
        <v>55</v>
      </c>
      <c r="E457" s="36" t="s">
        <v>49</v>
      </c>
    </row>
    <row r="458" spans="1:16" ht="12.75">
      <c r="A458" s="24" t="s">
        <v>47</v>
      </c>
      <c r="B458" s="29" t="s">
        <v>1237</v>
      </c>
      <c r="C458" s="29" t="s">
        <v>1238</v>
      </c>
      <c r="D458" s="24" t="s">
        <v>49</v>
      </c>
      <c r="E458" s="30" t="s">
        <v>1239</v>
      </c>
      <c r="F458" s="31" t="s">
        <v>98</v>
      </c>
      <c r="G458" s="32">
        <v>2</v>
      </c>
      <c r="H458" s="33">
        <v>0</v>
      </c>
      <c r="I458" s="34">
        <f>ROUND(ROUND(H458,2)*ROUND(G458,3),2)</f>
      </c>
      <c r="O458">
        <f>(I458*21)/100</f>
      </c>
      <c r="P458" t="s">
        <v>27</v>
      </c>
    </row>
    <row r="459" spans="1:5" ht="12.75">
      <c r="A459" s="35" t="s">
        <v>52</v>
      </c>
      <c r="E459" s="36" t="s">
        <v>1239</v>
      </c>
    </row>
    <row r="460" spans="1:5" ht="12.75">
      <c r="A460" s="37" t="s">
        <v>54</v>
      </c>
      <c r="E460" s="38" t="s">
        <v>49</v>
      </c>
    </row>
    <row r="461" spans="1:5" ht="12.75">
      <c r="A461" t="s">
        <v>55</v>
      </c>
      <c r="E461" s="36" t="s">
        <v>49</v>
      </c>
    </row>
    <row r="462" spans="1:16" ht="12.75">
      <c r="A462" s="24" t="s">
        <v>47</v>
      </c>
      <c r="B462" s="29" t="s">
        <v>1240</v>
      </c>
      <c r="C462" s="29" t="s">
        <v>1241</v>
      </c>
      <c r="D462" s="24" t="s">
        <v>49</v>
      </c>
      <c r="E462" s="30" t="s">
        <v>1242</v>
      </c>
      <c r="F462" s="31" t="s">
        <v>98</v>
      </c>
      <c r="G462" s="32">
        <v>10</v>
      </c>
      <c r="H462" s="33">
        <v>0</v>
      </c>
      <c r="I462" s="34">
        <f>ROUND(ROUND(H462,2)*ROUND(G462,3),2)</f>
      </c>
      <c r="O462">
        <f>(I462*21)/100</f>
      </c>
      <c r="P462" t="s">
        <v>27</v>
      </c>
    </row>
    <row r="463" spans="1:5" ht="12.75">
      <c r="A463" s="35" t="s">
        <v>52</v>
      </c>
      <c r="E463" s="36" t="s">
        <v>1242</v>
      </c>
    </row>
    <row r="464" spans="1:5" ht="12.75">
      <c r="A464" s="37" t="s">
        <v>54</v>
      </c>
      <c r="E464" s="38" t="s">
        <v>49</v>
      </c>
    </row>
    <row r="465" spans="1:5" ht="12.75">
      <c r="A465" t="s">
        <v>55</v>
      </c>
      <c r="E465" s="36" t="s">
        <v>49</v>
      </c>
    </row>
    <row r="466" spans="1:16" ht="12.75">
      <c r="A466" s="24" t="s">
        <v>47</v>
      </c>
      <c r="B466" s="29" t="s">
        <v>1243</v>
      </c>
      <c r="C466" s="29" t="s">
        <v>1244</v>
      </c>
      <c r="D466" s="24" t="s">
        <v>49</v>
      </c>
      <c r="E466" s="30" t="s">
        <v>1245</v>
      </c>
      <c r="F466" s="31" t="s">
        <v>98</v>
      </c>
      <c r="G466" s="32">
        <v>6</v>
      </c>
      <c r="H466" s="33">
        <v>0</v>
      </c>
      <c r="I466" s="34">
        <f>ROUND(ROUND(H466,2)*ROUND(G466,3),2)</f>
      </c>
      <c r="O466">
        <f>(I466*21)/100</f>
      </c>
      <c r="P466" t="s">
        <v>27</v>
      </c>
    </row>
    <row r="467" spans="1:5" ht="12.75">
      <c r="A467" s="35" t="s">
        <v>52</v>
      </c>
      <c r="E467" s="36" t="s">
        <v>1245</v>
      </c>
    </row>
    <row r="468" spans="1:5" ht="12.75">
      <c r="A468" s="37" t="s">
        <v>54</v>
      </c>
      <c r="E468" s="38" t="s">
        <v>49</v>
      </c>
    </row>
    <row r="469" spans="1:5" ht="12.75">
      <c r="A469" t="s">
        <v>55</v>
      </c>
      <c r="E469" s="36" t="s">
        <v>49</v>
      </c>
    </row>
    <row r="470" spans="1:16" ht="12.75">
      <c r="A470" s="24" t="s">
        <v>47</v>
      </c>
      <c r="B470" s="29" t="s">
        <v>1246</v>
      </c>
      <c r="C470" s="29" t="s">
        <v>1247</v>
      </c>
      <c r="D470" s="24" t="s">
        <v>49</v>
      </c>
      <c r="E470" s="30" t="s">
        <v>1248</v>
      </c>
      <c r="F470" s="31" t="s">
        <v>98</v>
      </c>
      <c r="G470" s="32">
        <v>1</v>
      </c>
      <c r="H470" s="33">
        <v>0</v>
      </c>
      <c r="I470" s="34">
        <f>ROUND(ROUND(H470,2)*ROUND(G470,3),2)</f>
      </c>
      <c r="O470">
        <f>(I470*21)/100</f>
      </c>
      <c r="P470" t="s">
        <v>27</v>
      </c>
    </row>
    <row r="471" spans="1:5" ht="12.75">
      <c r="A471" s="35" t="s">
        <v>52</v>
      </c>
      <c r="E471" s="36" t="s">
        <v>1248</v>
      </c>
    </row>
    <row r="472" spans="1:5" ht="12.75">
      <c r="A472" s="37" t="s">
        <v>54</v>
      </c>
      <c r="E472" s="38" t="s">
        <v>49</v>
      </c>
    </row>
    <row r="473" spans="1:5" ht="12.75">
      <c r="A473" t="s">
        <v>55</v>
      </c>
      <c r="E473" s="36" t="s">
        <v>49</v>
      </c>
    </row>
    <row r="474" spans="1:16" ht="12.75">
      <c r="A474" s="24" t="s">
        <v>47</v>
      </c>
      <c r="B474" s="29" t="s">
        <v>1249</v>
      </c>
      <c r="C474" s="29" t="s">
        <v>1250</v>
      </c>
      <c r="D474" s="24" t="s">
        <v>49</v>
      </c>
      <c r="E474" s="30" t="s">
        <v>1251</v>
      </c>
      <c r="F474" s="31" t="s">
        <v>98</v>
      </c>
      <c r="G474" s="32">
        <v>21</v>
      </c>
      <c r="H474" s="33">
        <v>0</v>
      </c>
      <c r="I474" s="34">
        <f>ROUND(ROUND(H474,2)*ROUND(G474,3),2)</f>
      </c>
      <c r="O474">
        <f>(I474*21)/100</f>
      </c>
      <c r="P474" t="s">
        <v>27</v>
      </c>
    </row>
    <row r="475" spans="1:5" ht="12.75">
      <c r="A475" s="35" t="s">
        <v>52</v>
      </c>
      <c r="E475" s="36" t="s">
        <v>1251</v>
      </c>
    </row>
    <row r="476" spans="1:5" ht="12.75">
      <c r="A476" s="37" t="s">
        <v>54</v>
      </c>
      <c r="E476" s="38" t="s">
        <v>49</v>
      </c>
    </row>
    <row r="477" spans="1:5" ht="12.75">
      <c r="A477" t="s">
        <v>55</v>
      </c>
      <c r="E477" s="36" t="s">
        <v>49</v>
      </c>
    </row>
    <row r="478" spans="1:16" ht="12.75">
      <c r="A478" s="24" t="s">
        <v>47</v>
      </c>
      <c r="B478" s="29" t="s">
        <v>1252</v>
      </c>
      <c r="C478" s="29" t="s">
        <v>1253</v>
      </c>
      <c r="D478" s="24" t="s">
        <v>49</v>
      </c>
      <c r="E478" s="30" t="s">
        <v>1254</v>
      </c>
      <c r="F478" s="31" t="s">
        <v>98</v>
      </c>
      <c r="G478" s="32">
        <v>1</v>
      </c>
      <c r="H478" s="33">
        <v>0</v>
      </c>
      <c r="I478" s="34">
        <f>ROUND(ROUND(H478,2)*ROUND(G478,3),2)</f>
      </c>
      <c r="O478">
        <f>(I478*21)/100</f>
      </c>
      <c r="P478" t="s">
        <v>27</v>
      </c>
    </row>
    <row r="479" spans="1:5" ht="12.75">
      <c r="A479" s="35" t="s">
        <v>52</v>
      </c>
      <c r="E479" s="36" t="s">
        <v>1254</v>
      </c>
    </row>
    <row r="480" spans="1:5" ht="12.75">
      <c r="A480" s="37" t="s">
        <v>54</v>
      </c>
      <c r="E480" s="38" t="s">
        <v>49</v>
      </c>
    </row>
    <row r="481" spans="1:5" ht="12.75">
      <c r="A481" t="s">
        <v>55</v>
      </c>
      <c r="E481" s="36" t="s">
        <v>49</v>
      </c>
    </row>
    <row r="482" spans="1:16" ht="25.5">
      <c r="A482" s="24" t="s">
        <v>47</v>
      </c>
      <c r="B482" s="29" t="s">
        <v>1255</v>
      </c>
      <c r="C482" s="29" t="s">
        <v>1256</v>
      </c>
      <c r="D482" s="24" t="s">
        <v>49</v>
      </c>
      <c r="E482" s="30" t="s">
        <v>1257</v>
      </c>
      <c r="F482" s="31" t="s">
        <v>172</v>
      </c>
      <c r="G482" s="32">
        <v>8.34</v>
      </c>
      <c r="H482" s="33">
        <v>0</v>
      </c>
      <c r="I482" s="34">
        <f>ROUND(ROUND(H482,2)*ROUND(G482,3),2)</f>
      </c>
      <c r="O482">
        <f>(I482*21)/100</f>
      </c>
      <c r="P482" t="s">
        <v>27</v>
      </c>
    </row>
    <row r="483" spans="1:5" ht="25.5">
      <c r="A483" s="35" t="s">
        <v>52</v>
      </c>
      <c r="E483" s="36" t="s">
        <v>1257</v>
      </c>
    </row>
    <row r="484" spans="1:5" ht="25.5">
      <c r="A484" s="37" t="s">
        <v>54</v>
      </c>
      <c r="E484" s="38" t="s">
        <v>1258</v>
      </c>
    </row>
    <row r="485" spans="1:5" ht="12.75">
      <c r="A485" t="s">
        <v>55</v>
      </c>
      <c r="E485" s="36" t="s">
        <v>1259</v>
      </c>
    </row>
    <row r="486" spans="1:16" ht="25.5">
      <c r="A486" s="24" t="s">
        <v>47</v>
      </c>
      <c r="B486" s="29" t="s">
        <v>1260</v>
      </c>
      <c r="C486" s="29" t="s">
        <v>1261</v>
      </c>
      <c r="D486" s="24" t="s">
        <v>49</v>
      </c>
      <c r="E486" s="30" t="s">
        <v>1262</v>
      </c>
      <c r="F486" s="31" t="s">
        <v>172</v>
      </c>
      <c r="G486" s="32">
        <v>573.47</v>
      </c>
      <c r="H486" s="33">
        <v>0</v>
      </c>
      <c r="I486" s="34">
        <f>ROUND(ROUND(H486,2)*ROUND(G486,3),2)</f>
      </c>
      <c r="O486">
        <f>(I486*21)/100</f>
      </c>
      <c r="P486" t="s">
        <v>27</v>
      </c>
    </row>
    <row r="487" spans="1:5" ht="25.5">
      <c r="A487" s="35" t="s">
        <v>52</v>
      </c>
      <c r="E487" s="36" t="s">
        <v>1262</v>
      </c>
    </row>
    <row r="488" spans="1:5" ht="51">
      <c r="A488" s="37" t="s">
        <v>54</v>
      </c>
      <c r="E488" s="38" t="s">
        <v>1263</v>
      </c>
    </row>
    <row r="489" spans="1:5" ht="12.75">
      <c r="A489" t="s">
        <v>55</v>
      </c>
      <c r="E489" s="36" t="s">
        <v>1259</v>
      </c>
    </row>
    <row r="490" spans="1:16" ht="25.5">
      <c r="A490" s="24" t="s">
        <v>47</v>
      </c>
      <c r="B490" s="29" t="s">
        <v>1264</v>
      </c>
      <c r="C490" s="29" t="s">
        <v>1265</v>
      </c>
      <c r="D490" s="24" t="s">
        <v>49</v>
      </c>
      <c r="E490" s="30" t="s">
        <v>1266</v>
      </c>
      <c r="F490" s="31" t="s">
        <v>172</v>
      </c>
      <c r="G490" s="32">
        <v>8.34</v>
      </c>
      <c r="H490" s="33">
        <v>0</v>
      </c>
      <c r="I490" s="34">
        <f>ROUND(ROUND(H490,2)*ROUND(G490,3),2)</f>
      </c>
      <c r="O490">
        <f>(I490*21)/100</f>
      </c>
      <c r="P490" t="s">
        <v>27</v>
      </c>
    </row>
    <row r="491" spans="1:5" ht="25.5">
      <c r="A491" s="35" t="s">
        <v>52</v>
      </c>
      <c r="E491" s="36" t="s">
        <v>1267</v>
      </c>
    </row>
    <row r="492" spans="1:5" ht="25.5">
      <c r="A492" s="37" t="s">
        <v>54</v>
      </c>
      <c r="E492" s="38" t="s">
        <v>1258</v>
      </c>
    </row>
    <row r="493" spans="1:5" ht="12.75">
      <c r="A493" t="s">
        <v>55</v>
      </c>
      <c r="E493" s="36" t="s">
        <v>1259</v>
      </c>
    </row>
    <row r="494" spans="1:16" ht="25.5">
      <c r="A494" s="24" t="s">
        <v>47</v>
      </c>
      <c r="B494" s="29" t="s">
        <v>1268</v>
      </c>
      <c r="C494" s="29" t="s">
        <v>1269</v>
      </c>
      <c r="D494" s="24" t="s">
        <v>49</v>
      </c>
      <c r="E494" s="30" t="s">
        <v>1270</v>
      </c>
      <c r="F494" s="31" t="s">
        <v>172</v>
      </c>
      <c r="G494" s="32">
        <v>138.02</v>
      </c>
      <c r="H494" s="33">
        <v>0</v>
      </c>
      <c r="I494" s="34">
        <f>ROUND(ROUND(H494,2)*ROUND(G494,3),2)</f>
      </c>
      <c r="O494">
        <f>(I494*21)/100</f>
      </c>
      <c r="P494" t="s">
        <v>27</v>
      </c>
    </row>
    <row r="495" spans="1:5" ht="25.5">
      <c r="A495" s="35" t="s">
        <v>52</v>
      </c>
      <c r="E495" s="36" t="s">
        <v>1271</v>
      </c>
    </row>
    <row r="496" spans="1:5" ht="25.5">
      <c r="A496" s="37" t="s">
        <v>54</v>
      </c>
      <c r="E496" s="38" t="s">
        <v>1272</v>
      </c>
    </row>
    <row r="497" spans="1:5" ht="12.75">
      <c r="A497" t="s">
        <v>55</v>
      </c>
      <c r="E497" s="36" t="s">
        <v>1259</v>
      </c>
    </row>
    <row r="498" spans="1:16" ht="25.5">
      <c r="A498" s="24" t="s">
        <v>47</v>
      </c>
      <c r="B498" s="29" t="s">
        <v>1273</v>
      </c>
      <c r="C498" s="29" t="s">
        <v>1274</v>
      </c>
      <c r="D498" s="24" t="s">
        <v>49</v>
      </c>
      <c r="E498" s="30" t="s">
        <v>1275</v>
      </c>
      <c r="F498" s="31" t="s">
        <v>172</v>
      </c>
      <c r="G498" s="32">
        <v>328.47</v>
      </c>
      <c r="H498" s="33">
        <v>0</v>
      </c>
      <c r="I498" s="34">
        <f>ROUND(ROUND(H498,2)*ROUND(G498,3),2)</f>
      </c>
      <c r="O498">
        <f>(I498*21)/100</f>
      </c>
      <c r="P498" t="s">
        <v>27</v>
      </c>
    </row>
    <row r="499" spans="1:5" ht="25.5">
      <c r="A499" s="35" t="s">
        <v>52</v>
      </c>
      <c r="E499" s="36" t="s">
        <v>1276</v>
      </c>
    </row>
    <row r="500" spans="1:5" ht="25.5">
      <c r="A500" s="37" t="s">
        <v>54</v>
      </c>
      <c r="E500" s="38" t="s">
        <v>1277</v>
      </c>
    </row>
    <row r="501" spans="1:5" ht="12.75">
      <c r="A501" t="s">
        <v>55</v>
      </c>
      <c r="E501" s="36" t="s">
        <v>1259</v>
      </c>
    </row>
    <row r="502" spans="1:16" ht="25.5">
      <c r="A502" s="24" t="s">
        <v>47</v>
      </c>
      <c r="B502" s="29" t="s">
        <v>1278</v>
      </c>
      <c r="C502" s="29" t="s">
        <v>1279</v>
      </c>
      <c r="D502" s="24" t="s">
        <v>49</v>
      </c>
      <c r="E502" s="30" t="s">
        <v>1280</v>
      </c>
      <c r="F502" s="31" t="s">
        <v>172</v>
      </c>
      <c r="G502" s="32">
        <v>106.98</v>
      </c>
      <c r="H502" s="33">
        <v>0</v>
      </c>
      <c r="I502" s="34">
        <f>ROUND(ROUND(H502,2)*ROUND(G502,3),2)</f>
      </c>
      <c r="O502">
        <f>(I502*21)/100</f>
      </c>
      <c r="P502" t="s">
        <v>27</v>
      </c>
    </row>
    <row r="503" spans="1:5" ht="25.5">
      <c r="A503" s="35" t="s">
        <v>52</v>
      </c>
      <c r="E503" s="36" t="s">
        <v>1281</v>
      </c>
    </row>
    <row r="504" spans="1:5" ht="25.5">
      <c r="A504" s="37" t="s">
        <v>54</v>
      </c>
      <c r="E504" s="38" t="s">
        <v>1282</v>
      </c>
    </row>
    <row r="505" spans="1:5" ht="12.75">
      <c r="A505" t="s">
        <v>55</v>
      </c>
      <c r="E505" s="36" t="s">
        <v>1259</v>
      </c>
    </row>
    <row r="506" spans="1:16" ht="12.75">
      <c r="A506" s="24" t="s">
        <v>47</v>
      </c>
      <c r="B506" s="29" t="s">
        <v>1283</v>
      </c>
      <c r="C506" s="29" t="s">
        <v>1284</v>
      </c>
      <c r="D506" s="24" t="s">
        <v>49</v>
      </c>
      <c r="E506" s="30" t="s">
        <v>1285</v>
      </c>
      <c r="F506" s="31" t="s">
        <v>98</v>
      </c>
      <c r="G506" s="32">
        <v>3</v>
      </c>
      <c r="H506" s="33">
        <v>0</v>
      </c>
      <c r="I506" s="34">
        <f>ROUND(ROUND(H506,2)*ROUND(G506,3),2)</f>
      </c>
      <c r="O506">
        <f>(I506*21)/100</f>
      </c>
      <c r="P506" t="s">
        <v>27</v>
      </c>
    </row>
    <row r="507" spans="1:5" ht="12.75">
      <c r="A507" s="35" t="s">
        <v>52</v>
      </c>
      <c r="E507" s="36" t="s">
        <v>1285</v>
      </c>
    </row>
    <row r="508" spans="1:5" ht="12.75">
      <c r="A508" s="37" t="s">
        <v>54</v>
      </c>
      <c r="E508" s="38" t="s">
        <v>49</v>
      </c>
    </row>
    <row r="509" spans="1:5" ht="12.75">
      <c r="A509" t="s">
        <v>55</v>
      </c>
      <c r="E509" s="36" t="s">
        <v>1259</v>
      </c>
    </row>
    <row r="510" spans="1:16" ht="12.75">
      <c r="A510" s="24" t="s">
        <v>47</v>
      </c>
      <c r="B510" s="29" t="s">
        <v>1286</v>
      </c>
      <c r="C510" s="29" t="s">
        <v>1287</v>
      </c>
      <c r="D510" s="24" t="s">
        <v>49</v>
      </c>
      <c r="E510" s="30" t="s">
        <v>1288</v>
      </c>
      <c r="F510" s="31" t="s">
        <v>1289</v>
      </c>
      <c r="G510" s="32">
        <v>21</v>
      </c>
      <c r="H510" s="33">
        <v>0</v>
      </c>
      <c r="I510" s="34">
        <f>ROUND(ROUND(H510,2)*ROUND(G510,3),2)</f>
      </c>
      <c r="O510">
        <f>(I510*21)/100</f>
      </c>
      <c r="P510" t="s">
        <v>27</v>
      </c>
    </row>
    <row r="511" spans="1:5" ht="12.75">
      <c r="A511" s="35" t="s">
        <v>52</v>
      </c>
      <c r="E511" s="36" t="s">
        <v>1288</v>
      </c>
    </row>
    <row r="512" spans="1:5" ht="12.75">
      <c r="A512" s="37" t="s">
        <v>54</v>
      </c>
      <c r="E512" s="38" t="s">
        <v>49</v>
      </c>
    </row>
    <row r="513" spans="1:5" ht="76.5">
      <c r="A513" t="s">
        <v>55</v>
      </c>
      <c r="E513" s="36" t="s">
        <v>1290</v>
      </c>
    </row>
    <row r="514" spans="1:16" ht="12.75">
      <c r="A514" s="24" t="s">
        <v>47</v>
      </c>
      <c r="B514" s="29" t="s">
        <v>1291</v>
      </c>
      <c r="C514" s="29" t="s">
        <v>1292</v>
      </c>
      <c r="D514" s="24" t="s">
        <v>49</v>
      </c>
      <c r="E514" s="30" t="s">
        <v>1293</v>
      </c>
      <c r="F514" s="31" t="s">
        <v>1289</v>
      </c>
      <c r="G514" s="32">
        <v>1</v>
      </c>
      <c r="H514" s="33">
        <v>0</v>
      </c>
      <c r="I514" s="34">
        <f>ROUND(ROUND(H514,2)*ROUND(G514,3),2)</f>
      </c>
      <c r="O514">
        <f>(I514*21)/100</f>
      </c>
      <c r="P514" t="s">
        <v>27</v>
      </c>
    </row>
    <row r="515" spans="1:5" ht="12.75">
      <c r="A515" s="35" t="s">
        <v>52</v>
      </c>
      <c r="E515" s="36" t="s">
        <v>1294</v>
      </c>
    </row>
    <row r="516" spans="1:5" ht="12.75">
      <c r="A516" s="37" t="s">
        <v>54</v>
      </c>
      <c r="E516" s="38" t="s">
        <v>49</v>
      </c>
    </row>
    <row r="517" spans="1:5" ht="76.5">
      <c r="A517" t="s">
        <v>55</v>
      </c>
      <c r="E517" s="36" t="s">
        <v>1290</v>
      </c>
    </row>
    <row r="518" spans="1:16" ht="12.75">
      <c r="A518" s="24" t="s">
        <v>47</v>
      </c>
      <c r="B518" s="29" t="s">
        <v>1295</v>
      </c>
      <c r="C518" s="29" t="s">
        <v>1296</v>
      </c>
      <c r="D518" s="24" t="s">
        <v>49</v>
      </c>
      <c r="E518" s="30" t="s">
        <v>1297</v>
      </c>
      <c r="F518" s="31" t="s">
        <v>1289</v>
      </c>
      <c r="G518" s="32">
        <v>6</v>
      </c>
      <c r="H518" s="33">
        <v>0</v>
      </c>
      <c r="I518" s="34">
        <f>ROUND(ROUND(H518,2)*ROUND(G518,3),2)</f>
      </c>
      <c r="O518">
        <f>(I518*21)/100</f>
      </c>
      <c r="P518" t="s">
        <v>27</v>
      </c>
    </row>
    <row r="519" spans="1:5" ht="12.75">
      <c r="A519" s="35" t="s">
        <v>52</v>
      </c>
      <c r="E519" s="36" t="s">
        <v>1298</v>
      </c>
    </row>
    <row r="520" spans="1:5" ht="12.75">
      <c r="A520" s="37" t="s">
        <v>54</v>
      </c>
      <c r="E520" s="38" t="s">
        <v>49</v>
      </c>
    </row>
    <row r="521" spans="1:5" ht="76.5">
      <c r="A521" t="s">
        <v>55</v>
      </c>
      <c r="E521" s="36" t="s">
        <v>1290</v>
      </c>
    </row>
    <row r="522" spans="1:16" ht="12.75">
      <c r="A522" s="24" t="s">
        <v>47</v>
      </c>
      <c r="B522" s="29" t="s">
        <v>1299</v>
      </c>
      <c r="C522" s="29" t="s">
        <v>1300</v>
      </c>
      <c r="D522" s="24" t="s">
        <v>49</v>
      </c>
      <c r="E522" s="30" t="s">
        <v>1301</v>
      </c>
      <c r="F522" s="31" t="s">
        <v>1289</v>
      </c>
      <c r="G522" s="32">
        <v>10</v>
      </c>
      <c r="H522" s="33">
        <v>0</v>
      </c>
      <c r="I522" s="34">
        <f>ROUND(ROUND(H522,2)*ROUND(G522,3),2)</f>
      </c>
      <c r="O522">
        <f>(I522*21)/100</f>
      </c>
      <c r="P522" t="s">
        <v>27</v>
      </c>
    </row>
    <row r="523" spans="1:5" ht="12.75">
      <c r="A523" s="35" t="s">
        <v>52</v>
      </c>
      <c r="E523" s="36" t="s">
        <v>1302</v>
      </c>
    </row>
    <row r="524" spans="1:5" ht="12.75">
      <c r="A524" s="37" t="s">
        <v>54</v>
      </c>
      <c r="E524" s="38" t="s">
        <v>49</v>
      </c>
    </row>
    <row r="525" spans="1:5" ht="76.5">
      <c r="A525" t="s">
        <v>55</v>
      </c>
      <c r="E525" s="36" t="s">
        <v>1290</v>
      </c>
    </row>
    <row r="526" spans="1:16" ht="12.75">
      <c r="A526" s="24" t="s">
        <v>47</v>
      </c>
      <c r="B526" s="29" t="s">
        <v>1303</v>
      </c>
      <c r="C526" s="29" t="s">
        <v>1304</v>
      </c>
      <c r="D526" s="24" t="s">
        <v>49</v>
      </c>
      <c r="E526" s="30" t="s">
        <v>1305</v>
      </c>
      <c r="F526" s="31" t="s">
        <v>1289</v>
      </c>
      <c r="G526" s="32">
        <v>5</v>
      </c>
      <c r="H526" s="33">
        <v>0</v>
      </c>
      <c r="I526" s="34">
        <f>ROUND(ROUND(H526,2)*ROUND(G526,3),2)</f>
      </c>
      <c r="O526">
        <f>(I526*21)/100</f>
      </c>
      <c r="P526" t="s">
        <v>27</v>
      </c>
    </row>
    <row r="527" spans="1:5" ht="12.75">
      <c r="A527" s="35" t="s">
        <v>52</v>
      </c>
      <c r="E527" s="36" t="s">
        <v>1306</v>
      </c>
    </row>
    <row r="528" spans="1:5" ht="12.75">
      <c r="A528" s="37" t="s">
        <v>54</v>
      </c>
      <c r="E528" s="38" t="s">
        <v>49</v>
      </c>
    </row>
    <row r="529" spans="1:5" ht="76.5">
      <c r="A529" t="s">
        <v>55</v>
      </c>
      <c r="E529" s="36" t="s">
        <v>1290</v>
      </c>
    </row>
    <row r="530" spans="1:16" ht="12.75">
      <c r="A530" s="24" t="s">
        <v>47</v>
      </c>
      <c r="B530" s="29" t="s">
        <v>1307</v>
      </c>
      <c r="C530" s="29" t="s">
        <v>1308</v>
      </c>
      <c r="D530" s="24" t="s">
        <v>49</v>
      </c>
      <c r="E530" s="30" t="s">
        <v>1309</v>
      </c>
      <c r="F530" s="31" t="s">
        <v>161</v>
      </c>
      <c r="G530" s="32">
        <v>6.013</v>
      </c>
      <c r="H530" s="33">
        <v>0</v>
      </c>
      <c r="I530" s="34">
        <f>ROUND(ROUND(H530,2)*ROUND(G530,3),2)</f>
      </c>
      <c r="O530">
        <f>(I530*21)/100</f>
      </c>
      <c r="P530" t="s">
        <v>27</v>
      </c>
    </row>
    <row r="531" spans="1:5" ht="12.75">
      <c r="A531" s="35" t="s">
        <v>52</v>
      </c>
      <c r="E531" s="36" t="s">
        <v>1309</v>
      </c>
    </row>
    <row r="532" spans="1:5" ht="51">
      <c r="A532" s="37" t="s">
        <v>54</v>
      </c>
      <c r="E532" s="38" t="s">
        <v>1310</v>
      </c>
    </row>
    <row r="533" spans="1:5" ht="12.75">
      <c r="A533" t="s">
        <v>55</v>
      </c>
      <c r="E533" s="36" t="s">
        <v>49</v>
      </c>
    </row>
    <row r="534" spans="1:16" ht="25.5">
      <c r="A534" s="24" t="s">
        <v>47</v>
      </c>
      <c r="B534" s="29" t="s">
        <v>1311</v>
      </c>
      <c r="C534" s="29" t="s">
        <v>1312</v>
      </c>
      <c r="D534" s="24" t="s">
        <v>49</v>
      </c>
      <c r="E534" s="30" t="s">
        <v>1313</v>
      </c>
      <c r="F534" s="31" t="s">
        <v>161</v>
      </c>
      <c r="G534" s="32">
        <v>10.5</v>
      </c>
      <c r="H534" s="33">
        <v>0</v>
      </c>
      <c r="I534" s="34">
        <f>ROUND(ROUND(H534,2)*ROUND(G534,3),2)</f>
      </c>
      <c r="O534">
        <f>(I534*21)/100</f>
      </c>
      <c r="P534" t="s">
        <v>27</v>
      </c>
    </row>
    <row r="535" spans="1:5" ht="25.5">
      <c r="A535" s="35" t="s">
        <v>52</v>
      </c>
      <c r="E535" s="36" t="s">
        <v>1314</v>
      </c>
    </row>
    <row r="536" spans="1:5" ht="25.5">
      <c r="A536" s="37" t="s">
        <v>54</v>
      </c>
      <c r="E536" s="38" t="s">
        <v>1315</v>
      </c>
    </row>
    <row r="537" spans="1:5" ht="38.25">
      <c r="A537" t="s">
        <v>55</v>
      </c>
      <c r="E537" s="36" t="s">
        <v>1316</v>
      </c>
    </row>
    <row r="538" spans="1:16" ht="12.75">
      <c r="A538" s="24" t="s">
        <v>47</v>
      </c>
      <c r="B538" s="29" t="s">
        <v>1317</v>
      </c>
      <c r="C538" s="29" t="s">
        <v>1318</v>
      </c>
      <c r="D538" s="24" t="s">
        <v>49</v>
      </c>
      <c r="E538" s="30" t="s">
        <v>1319</v>
      </c>
      <c r="F538" s="31" t="s">
        <v>161</v>
      </c>
      <c r="G538" s="32">
        <v>16.982</v>
      </c>
      <c r="H538" s="33">
        <v>0</v>
      </c>
      <c r="I538" s="34">
        <f>ROUND(ROUND(H538,2)*ROUND(G538,3),2)</f>
      </c>
      <c r="O538">
        <f>(I538*21)/100</f>
      </c>
      <c r="P538" t="s">
        <v>27</v>
      </c>
    </row>
    <row r="539" spans="1:5" ht="25.5">
      <c r="A539" s="35" t="s">
        <v>52</v>
      </c>
      <c r="E539" s="36" t="s">
        <v>1320</v>
      </c>
    </row>
    <row r="540" spans="1:5" ht="38.25">
      <c r="A540" s="37" t="s">
        <v>54</v>
      </c>
      <c r="E540" s="38" t="s">
        <v>1321</v>
      </c>
    </row>
    <row r="541" spans="1:5" ht="12.75">
      <c r="A541" t="s">
        <v>55</v>
      </c>
      <c r="E541" s="36" t="s">
        <v>1322</v>
      </c>
    </row>
    <row r="542" spans="1:16" ht="12.75">
      <c r="A542" s="24" t="s">
        <v>47</v>
      </c>
      <c r="B542" s="29" t="s">
        <v>1323</v>
      </c>
      <c r="C542" s="29" t="s">
        <v>1324</v>
      </c>
      <c r="D542" s="24" t="s">
        <v>49</v>
      </c>
      <c r="E542" s="30" t="s">
        <v>1325</v>
      </c>
      <c r="F542" s="31" t="s">
        <v>161</v>
      </c>
      <c r="G542" s="32">
        <v>7.95</v>
      </c>
      <c r="H542" s="33">
        <v>0</v>
      </c>
      <c r="I542" s="34">
        <f>ROUND(ROUND(H542,2)*ROUND(G542,3),2)</f>
      </c>
      <c r="O542">
        <f>(I542*21)/100</f>
      </c>
      <c r="P542" t="s">
        <v>27</v>
      </c>
    </row>
    <row r="543" spans="1:5" ht="38.25">
      <c r="A543" s="35" t="s">
        <v>52</v>
      </c>
      <c r="E543" s="36" t="s">
        <v>1326</v>
      </c>
    </row>
    <row r="544" spans="1:5" ht="25.5">
      <c r="A544" s="37" t="s">
        <v>54</v>
      </c>
      <c r="E544" s="38" t="s">
        <v>1327</v>
      </c>
    </row>
    <row r="545" spans="1:5" ht="12.75">
      <c r="A545" t="s">
        <v>55</v>
      </c>
      <c r="E545" s="36" t="s">
        <v>1322</v>
      </c>
    </row>
    <row r="546" spans="1:16" ht="12.75">
      <c r="A546" s="24" t="s">
        <v>47</v>
      </c>
      <c r="B546" s="29" t="s">
        <v>1328</v>
      </c>
      <c r="C546" s="29" t="s">
        <v>1329</v>
      </c>
      <c r="D546" s="24" t="s">
        <v>49</v>
      </c>
      <c r="E546" s="30" t="s">
        <v>1330</v>
      </c>
      <c r="F546" s="31" t="s">
        <v>98</v>
      </c>
      <c r="G546" s="32">
        <v>19</v>
      </c>
      <c r="H546" s="33">
        <v>0</v>
      </c>
      <c r="I546" s="34">
        <f>ROUND(ROUND(H546,2)*ROUND(G546,3),2)</f>
      </c>
      <c r="O546">
        <f>(I546*21)/100</f>
      </c>
      <c r="P546" t="s">
        <v>27</v>
      </c>
    </row>
    <row r="547" spans="1:5" ht="12.75">
      <c r="A547" s="35" t="s">
        <v>52</v>
      </c>
      <c r="E547" s="36" t="s">
        <v>1330</v>
      </c>
    </row>
    <row r="548" spans="1:5" ht="63.75">
      <c r="A548" s="37" t="s">
        <v>54</v>
      </c>
      <c r="E548" s="38" t="s">
        <v>1331</v>
      </c>
    </row>
    <row r="549" spans="1:5" ht="25.5">
      <c r="A549" t="s">
        <v>55</v>
      </c>
      <c r="E549" s="36" t="s">
        <v>1332</v>
      </c>
    </row>
    <row r="550" spans="1:16" ht="12.75">
      <c r="A550" s="24" t="s">
        <v>47</v>
      </c>
      <c r="B550" s="29" t="s">
        <v>1333</v>
      </c>
      <c r="C550" s="29" t="s">
        <v>1334</v>
      </c>
      <c r="D550" s="24" t="s">
        <v>49</v>
      </c>
      <c r="E550" s="30" t="s">
        <v>1335</v>
      </c>
      <c r="F550" s="31" t="s">
        <v>98</v>
      </c>
      <c r="G550" s="32">
        <v>5</v>
      </c>
      <c r="H550" s="33">
        <v>0</v>
      </c>
      <c r="I550" s="34">
        <f>ROUND(ROUND(H550,2)*ROUND(G550,3),2)</f>
      </c>
      <c r="O550">
        <f>(I550*21)/100</f>
      </c>
      <c r="P550" t="s">
        <v>27</v>
      </c>
    </row>
    <row r="551" spans="1:5" ht="12.75">
      <c r="A551" s="35" t="s">
        <v>52</v>
      </c>
      <c r="E551" s="36" t="s">
        <v>1335</v>
      </c>
    </row>
    <row r="552" spans="1:5" ht="25.5">
      <c r="A552" s="37" t="s">
        <v>54</v>
      </c>
      <c r="E552" s="38" t="s">
        <v>1336</v>
      </c>
    </row>
    <row r="553" spans="1:5" ht="25.5">
      <c r="A553" t="s">
        <v>55</v>
      </c>
      <c r="E553" s="36" t="s">
        <v>1332</v>
      </c>
    </row>
    <row r="554" spans="1:16" ht="12.75">
      <c r="A554" s="24" t="s">
        <v>47</v>
      </c>
      <c r="B554" s="29" t="s">
        <v>1337</v>
      </c>
      <c r="C554" s="29" t="s">
        <v>1338</v>
      </c>
      <c r="D554" s="24" t="s">
        <v>49</v>
      </c>
      <c r="E554" s="30" t="s">
        <v>1339</v>
      </c>
      <c r="F554" s="31" t="s">
        <v>98</v>
      </c>
      <c r="G554" s="32">
        <v>21</v>
      </c>
      <c r="H554" s="33">
        <v>0</v>
      </c>
      <c r="I554" s="34">
        <f>ROUND(ROUND(H554,2)*ROUND(G554,3),2)</f>
      </c>
      <c r="O554">
        <f>(I554*21)/100</f>
      </c>
      <c r="P554" t="s">
        <v>27</v>
      </c>
    </row>
    <row r="555" spans="1:5" ht="12.75">
      <c r="A555" s="35" t="s">
        <v>52</v>
      </c>
      <c r="E555" s="36" t="s">
        <v>1339</v>
      </c>
    </row>
    <row r="556" spans="1:5" ht="63.75">
      <c r="A556" s="37" t="s">
        <v>54</v>
      </c>
      <c r="E556" s="38" t="s">
        <v>1340</v>
      </c>
    </row>
    <row r="557" spans="1:5" ht="25.5">
      <c r="A557" t="s">
        <v>55</v>
      </c>
      <c r="E557" s="36" t="s">
        <v>1332</v>
      </c>
    </row>
    <row r="558" spans="1:16" ht="12.75">
      <c r="A558" s="24" t="s">
        <v>47</v>
      </c>
      <c r="B558" s="29" t="s">
        <v>1341</v>
      </c>
      <c r="C558" s="29" t="s">
        <v>1342</v>
      </c>
      <c r="D558" s="24" t="s">
        <v>49</v>
      </c>
      <c r="E558" s="30" t="s">
        <v>1343</v>
      </c>
      <c r="F558" s="31" t="s">
        <v>98</v>
      </c>
      <c r="G558" s="32">
        <v>19</v>
      </c>
      <c r="H558" s="33">
        <v>0</v>
      </c>
      <c r="I558" s="34">
        <f>ROUND(ROUND(H558,2)*ROUND(G558,3),2)</f>
      </c>
      <c r="O558">
        <f>(I558*21)/100</f>
      </c>
      <c r="P558" t="s">
        <v>27</v>
      </c>
    </row>
    <row r="559" spans="1:5" ht="12.75">
      <c r="A559" s="35" t="s">
        <v>52</v>
      </c>
      <c r="E559" s="36" t="s">
        <v>1343</v>
      </c>
    </row>
    <row r="560" spans="1:5" ht="63.75">
      <c r="A560" s="37" t="s">
        <v>54</v>
      </c>
      <c r="E560" s="38" t="s">
        <v>1344</v>
      </c>
    </row>
    <row r="561" spans="1:5" ht="25.5">
      <c r="A561" t="s">
        <v>55</v>
      </c>
      <c r="E561" s="36" t="s">
        <v>1332</v>
      </c>
    </row>
    <row r="562" spans="1:16" ht="12.75">
      <c r="A562" s="24" t="s">
        <v>47</v>
      </c>
      <c r="B562" s="29" t="s">
        <v>1345</v>
      </c>
      <c r="C562" s="29" t="s">
        <v>1346</v>
      </c>
      <c r="D562" s="24" t="s">
        <v>49</v>
      </c>
      <c r="E562" s="30" t="s">
        <v>1347</v>
      </c>
      <c r="F562" s="31" t="s">
        <v>140</v>
      </c>
      <c r="G562" s="32">
        <v>3.74</v>
      </c>
      <c r="H562" s="33">
        <v>0</v>
      </c>
      <c r="I562" s="34">
        <f>ROUND(ROUND(H562,2)*ROUND(G562,3),2)</f>
      </c>
      <c r="O562">
        <f>(I562*21)/100</f>
      </c>
      <c r="P562" t="s">
        <v>27</v>
      </c>
    </row>
    <row r="563" spans="1:5" ht="12.75">
      <c r="A563" s="35" t="s">
        <v>52</v>
      </c>
      <c r="E563" s="36" t="s">
        <v>1348</v>
      </c>
    </row>
    <row r="564" spans="1:5" ht="38.25">
      <c r="A564" s="37" t="s">
        <v>54</v>
      </c>
      <c r="E564" s="38" t="s">
        <v>1349</v>
      </c>
    </row>
    <row r="565" spans="1:5" ht="12.75">
      <c r="A565" t="s">
        <v>55</v>
      </c>
      <c r="E565" s="36" t="s">
        <v>49</v>
      </c>
    </row>
    <row r="566" spans="1:16" ht="12.75">
      <c r="A566" s="24" t="s">
        <v>47</v>
      </c>
      <c r="B566" s="29" t="s">
        <v>1350</v>
      </c>
      <c r="C566" s="29" t="s">
        <v>1351</v>
      </c>
      <c r="D566" s="24" t="s">
        <v>49</v>
      </c>
      <c r="E566" s="30" t="s">
        <v>1352</v>
      </c>
      <c r="F566" s="31" t="s">
        <v>98</v>
      </c>
      <c r="G566" s="32">
        <v>1</v>
      </c>
      <c r="H566" s="33">
        <v>0</v>
      </c>
      <c r="I566" s="34">
        <f>ROUND(ROUND(H566,2)*ROUND(G566,3),2)</f>
      </c>
      <c r="O566">
        <f>(I566*21)/100</f>
      </c>
      <c r="P566" t="s">
        <v>27</v>
      </c>
    </row>
    <row r="567" spans="1:5" ht="12.75">
      <c r="A567" s="35" t="s">
        <v>52</v>
      </c>
      <c r="E567" s="36" t="s">
        <v>1352</v>
      </c>
    </row>
    <row r="568" spans="1:5" ht="12.75">
      <c r="A568" s="37" t="s">
        <v>54</v>
      </c>
      <c r="E568" s="38" t="s">
        <v>49</v>
      </c>
    </row>
    <row r="569" spans="1:5" ht="12.75">
      <c r="A569" t="s">
        <v>55</v>
      </c>
      <c r="E569" s="36" t="s">
        <v>49</v>
      </c>
    </row>
    <row r="570" spans="1:16" ht="25.5">
      <c r="A570" s="24" t="s">
        <v>47</v>
      </c>
      <c r="B570" s="29" t="s">
        <v>1353</v>
      </c>
      <c r="C570" s="29" t="s">
        <v>1354</v>
      </c>
      <c r="D570" s="24" t="s">
        <v>49</v>
      </c>
      <c r="E570" s="30" t="s">
        <v>1355</v>
      </c>
      <c r="F570" s="31" t="s">
        <v>98</v>
      </c>
      <c r="G570" s="32">
        <v>22</v>
      </c>
      <c r="H570" s="33">
        <v>0</v>
      </c>
      <c r="I570" s="34">
        <f>ROUND(ROUND(H570,2)*ROUND(G570,3),2)</f>
      </c>
      <c r="O570">
        <f>(I570*21)/100</f>
      </c>
      <c r="P570" t="s">
        <v>27</v>
      </c>
    </row>
    <row r="571" spans="1:5" ht="12.75">
      <c r="A571" s="35" t="s">
        <v>52</v>
      </c>
      <c r="E571" s="36" t="s">
        <v>1356</v>
      </c>
    </row>
    <row r="572" spans="1:5" ht="63.75">
      <c r="A572" s="37" t="s">
        <v>54</v>
      </c>
      <c r="E572" s="38" t="s">
        <v>1357</v>
      </c>
    </row>
    <row r="573" spans="1:5" ht="153">
      <c r="A573" t="s">
        <v>55</v>
      </c>
      <c r="E573" s="36" t="s">
        <v>1358</v>
      </c>
    </row>
    <row r="574" spans="1:16" ht="25.5">
      <c r="A574" s="24" t="s">
        <v>47</v>
      </c>
      <c r="B574" s="29" t="s">
        <v>1359</v>
      </c>
      <c r="C574" s="29" t="s">
        <v>1360</v>
      </c>
      <c r="D574" s="24" t="s">
        <v>49</v>
      </c>
      <c r="E574" s="30" t="s">
        <v>1361</v>
      </c>
      <c r="F574" s="31" t="s">
        <v>98</v>
      </c>
      <c r="G574" s="32">
        <v>14</v>
      </c>
      <c r="H574" s="33">
        <v>0</v>
      </c>
      <c r="I574" s="34">
        <f>ROUND(ROUND(H574,2)*ROUND(G574,3),2)</f>
      </c>
      <c r="O574">
        <f>(I574*21)/100</f>
      </c>
      <c r="P574" t="s">
        <v>27</v>
      </c>
    </row>
    <row r="575" spans="1:5" ht="25.5">
      <c r="A575" s="35" t="s">
        <v>52</v>
      </c>
      <c r="E575" s="36" t="s">
        <v>1362</v>
      </c>
    </row>
    <row r="576" spans="1:5" ht="12.75">
      <c r="A576" s="37" t="s">
        <v>54</v>
      </c>
      <c r="E576" s="38" t="s">
        <v>49</v>
      </c>
    </row>
    <row r="577" spans="1:5" ht="25.5">
      <c r="A577" t="s">
        <v>55</v>
      </c>
      <c r="E577" s="36" t="s">
        <v>1363</v>
      </c>
    </row>
    <row r="578" spans="1:16" ht="12.75">
      <c r="A578" s="24" t="s">
        <v>47</v>
      </c>
      <c r="B578" s="29" t="s">
        <v>1364</v>
      </c>
      <c r="C578" s="29" t="s">
        <v>1365</v>
      </c>
      <c r="D578" s="24" t="s">
        <v>49</v>
      </c>
      <c r="E578" s="30" t="s">
        <v>1366</v>
      </c>
      <c r="F578" s="31" t="s">
        <v>161</v>
      </c>
      <c r="G578" s="32">
        <v>42</v>
      </c>
      <c r="H578" s="33">
        <v>0</v>
      </c>
      <c r="I578" s="34">
        <f>ROUND(ROUND(H578,2)*ROUND(G578,3),2)</f>
      </c>
      <c r="O578">
        <f>(I578*21)/100</f>
      </c>
      <c r="P578" t="s">
        <v>27</v>
      </c>
    </row>
    <row r="579" spans="1:5" ht="25.5">
      <c r="A579" s="35" t="s">
        <v>52</v>
      </c>
      <c r="E579" s="36" t="s">
        <v>1367</v>
      </c>
    </row>
    <row r="580" spans="1:5" ht="25.5">
      <c r="A580" s="37" t="s">
        <v>54</v>
      </c>
      <c r="E580" s="38" t="s">
        <v>1368</v>
      </c>
    </row>
    <row r="581" spans="1:5" ht="25.5">
      <c r="A581" t="s">
        <v>55</v>
      </c>
      <c r="E581" s="36" t="s">
        <v>1369</v>
      </c>
    </row>
    <row r="582" spans="1:16" ht="12.75">
      <c r="A582" s="24" t="s">
        <v>47</v>
      </c>
      <c r="B582" s="29" t="s">
        <v>1370</v>
      </c>
      <c r="C582" s="29" t="s">
        <v>1371</v>
      </c>
      <c r="D582" s="24" t="s">
        <v>49</v>
      </c>
      <c r="E582" s="30" t="s">
        <v>1372</v>
      </c>
      <c r="F582" s="31" t="s">
        <v>172</v>
      </c>
      <c r="G582" s="32">
        <v>1163.62</v>
      </c>
      <c r="H582" s="33">
        <v>0</v>
      </c>
      <c r="I582" s="34">
        <f>ROUND(ROUND(H582,2)*ROUND(G582,3),2)</f>
      </c>
      <c r="O582">
        <f>(I582*21)/100</f>
      </c>
      <c r="P582" t="s">
        <v>27</v>
      </c>
    </row>
    <row r="583" spans="1:5" ht="12.75">
      <c r="A583" s="35" t="s">
        <v>52</v>
      </c>
      <c r="E583" s="36" t="s">
        <v>1373</v>
      </c>
    </row>
    <row r="584" spans="1:5" ht="89.25">
      <c r="A584" s="37" t="s">
        <v>54</v>
      </c>
      <c r="E584" s="38" t="s">
        <v>1374</v>
      </c>
    </row>
    <row r="585" spans="1:5" ht="12.75">
      <c r="A585" t="s">
        <v>55</v>
      </c>
      <c r="E585" s="36" t="s">
        <v>49</v>
      </c>
    </row>
    <row r="586" spans="1:18" ht="12.75" customHeight="1">
      <c r="A586" s="6" t="s">
        <v>45</v>
      </c>
      <c r="B586" s="6"/>
      <c r="C586" s="41" t="s">
        <v>42</v>
      </c>
      <c r="D586" s="6"/>
      <c r="E586" s="27" t="s">
        <v>835</v>
      </c>
      <c r="F586" s="6"/>
      <c r="G586" s="6"/>
      <c r="H586" s="6"/>
      <c r="I586" s="42">
        <f>0+Q586</f>
      </c>
      <c r="O586">
        <f>0+R586</f>
      </c>
      <c r="Q586">
        <f>0+I587+I591+I595+I599</f>
      </c>
      <c r="R586">
        <f>0+O587+O591+O595+O599</f>
      </c>
    </row>
    <row r="587" spans="1:16" ht="12.75">
      <c r="A587" s="24" t="s">
        <v>47</v>
      </c>
      <c r="B587" s="29" t="s">
        <v>1375</v>
      </c>
      <c r="C587" s="29" t="s">
        <v>1376</v>
      </c>
      <c r="D587" s="24" t="s">
        <v>49</v>
      </c>
      <c r="E587" s="30" t="s">
        <v>1377</v>
      </c>
      <c r="F587" s="31" t="s">
        <v>172</v>
      </c>
      <c r="G587" s="32">
        <v>8.2</v>
      </c>
      <c r="H587" s="33">
        <v>0</v>
      </c>
      <c r="I587" s="34">
        <f>ROUND(ROUND(H587,2)*ROUND(G587,3),2)</f>
      </c>
      <c r="O587">
        <f>(I587*21)/100</f>
      </c>
      <c r="P587" t="s">
        <v>27</v>
      </c>
    </row>
    <row r="588" spans="1:5" ht="12.75">
      <c r="A588" s="35" t="s">
        <v>52</v>
      </c>
      <c r="E588" s="36" t="s">
        <v>1378</v>
      </c>
    </row>
    <row r="589" spans="1:5" ht="12.75">
      <c r="A589" s="37" t="s">
        <v>54</v>
      </c>
      <c r="E589" s="38" t="s">
        <v>49</v>
      </c>
    </row>
    <row r="590" spans="1:5" ht="12.75">
      <c r="A590" t="s">
        <v>55</v>
      </c>
      <c r="E590" s="36" t="s">
        <v>49</v>
      </c>
    </row>
    <row r="591" spans="1:16" ht="12.75">
      <c r="A591" s="24" t="s">
        <v>47</v>
      </c>
      <c r="B591" s="29" t="s">
        <v>1379</v>
      </c>
      <c r="C591" s="29" t="s">
        <v>1380</v>
      </c>
      <c r="D591" s="24" t="s">
        <v>49</v>
      </c>
      <c r="E591" s="30" t="s">
        <v>1381</v>
      </c>
      <c r="F591" s="31" t="s">
        <v>172</v>
      </c>
      <c r="G591" s="32">
        <v>21.18</v>
      </c>
      <c r="H591" s="33">
        <v>0</v>
      </c>
      <c r="I591" s="34">
        <f>ROUND(ROUND(H591,2)*ROUND(G591,3),2)</f>
      </c>
      <c r="O591">
        <f>(I591*21)/100</f>
      </c>
      <c r="P591" t="s">
        <v>27</v>
      </c>
    </row>
    <row r="592" spans="1:5" ht="12.75">
      <c r="A592" s="35" t="s">
        <v>52</v>
      </c>
      <c r="E592" s="36" t="s">
        <v>1381</v>
      </c>
    </row>
    <row r="593" spans="1:5" ht="12.75">
      <c r="A593" s="37" t="s">
        <v>54</v>
      </c>
      <c r="E593" s="38" t="s">
        <v>49</v>
      </c>
    </row>
    <row r="594" spans="1:5" ht="12.75">
      <c r="A594" t="s">
        <v>55</v>
      </c>
      <c r="E594" s="36" t="s">
        <v>49</v>
      </c>
    </row>
    <row r="595" spans="1:16" ht="12.75">
      <c r="A595" s="24" t="s">
        <v>47</v>
      </c>
      <c r="B595" s="29" t="s">
        <v>1382</v>
      </c>
      <c r="C595" s="29" t="s">
        <v>1383</v>
      </c>
      <c r="D595" s="24" t="s">
        <v>49</v>
      </c>
      <c r="E595" s="30" t="s">
        <v>1384</v>
      </c>
      <c r="F595" s="31" t="s">
        <v>172</v>
      </c>
      <c r="G595" s="32">
        <v>39.26</v>
      </c>
      <c r="H595" s="33">
        <v>0</v>
      </c>
      <c r="I595" s="34">
        <f>ROUND(ROUND(H595,2)*ROUND(G595,3),2)</f>
      </c>
      <c r="O595">
        <f>(I595*21)/100</f>
      </c>
      <c r="P595" t="s">
        <v>27</v>
      </c>
    </row>
    <row r="596" spans="1:5" ht="12.75">
      <c r="A596" s="35" t="s">
        <v>52</v>
      </c>
      <c r="E596" s="36" t="s">
        <v>49</v>
      </c>
    </row>
    <row r="597" spans="1:5" ht="12.75">
      <c r="A597" s="37" t="s">
        <v>54</v>
      </c>
      <c r="E597" s="38" t="s">
        <v>49</v>
      </c>
    </row>
    <row r="598" spans="1:5" ht="12.75">
      <c r="A598" t="s">
        <v>55</v>
      </c>
      <c r="E598" s="36" t="s">
        <v>49</v>
      </c>
    </row>
    <row r="599" spans="1:16" ht="12.75">
      <c r="A599" s="24" t="s">
        <v>47</v>
      </c>
      <c r="B599" s="29" t="s">
        <v>1385</v>
      </c>
      <c r="C599" s="29" t="s">
        <v>1386</v>
      </c>
      <c r="D599" s="24" t="s">
        <v>49</v>
      </c>
      <c r="E599" s="30" t="s">
        <v>1387</v>
      </c>
      <c r="F599" s="31" t="s">
        <v>172</v>
      </c>
      <c r="G599" s="32">
        <v>10.24</v>
      </c>
      <c r="H599" s="33">
        <v>0</v>
      </c>
      <c r="I599" s="34">
        <f>ROUND(ROUND(H599,2)*ROUND(G599,3),2)</f>
      </c>
      <c r="O599">
        <f>(I599*21)/100</f>
      </c>
      <c r="P599" t="s">
        <v>27</v>
      </c>
    </row>
    <row r="600" spans="1:5" ht="12.75">
      <c r="A600" s="35" t="s">
        <v>52</v>
      </c>
      <c r="E600" s="36" t="s">
        <v>1387</v>
      </c>
    </row>
    <row r="601" spans="1:5" ht="12.75">
      <c r="A601" s="37" t="s">
        <v>54</v>
      </c>
      <c r="E601" s="38" t="s">
        <v>49</v>
      </c>
    </row>
    <row r="602" spans="1:5" ht="12.75">
      <c r="A602" t="s">
        <v>55</v>
      </c>
      <c r="E602" s="36" t="s">
        <v>49</v>
      </c>
    </row>
    <row r="603" spans="1:18" ht="12.75" customHeight="1">
      <c r="A603" s="6" t="s">
        <v>45</v>
      </c>
      <c r="B603" s="6"/>
      <c r="C603" s="41" t="s">
        <v>1388</v>
      </c>
      <c r="D603" s="6"/>
      <c r="E603" s="27" t="s">
        <v>1389</v>
      </c>
      <c r="F603" s="6"/>
      <c r="G603" s="6"/>
      <c r="H603" s="6"/>
      <c r="I603" s="42">
        <f>0+Q603</f>
      </c>
      <c r="O603">
        <f>0+R603</f>
      </c>
      <c r="Q603">
        <f>0+I604+I608+I612+I616</f>
      </c>
      <c r="R603">
        <f>0+O604+O608+O612+O616</f>
      </c>
    </row>
    <row r="604" spans="1:16" ht="25.5">
      <c r="A604" s="24" t="s">
        <v>47</v>
      </c>
      <c r="B604" s="29" t="s">
        <v>1390</v>
      </c>
      <c r="C604" s="29" t="s">
        <v>1391</v>
      </c>
      <c r="D604" s="24" t="s">
        <v>49</v>
      </c>
      <c r="E604" s="30" t="s">
        <v>1392</v>
      </c>
      <c r="F604" s="31" t="s">
        <v>140</v>
      </c>
      <c r="G604" s="32">
        <v>32.871</v>
      </c>
      <c r="H604" s="33">
        <v>0</v>
      </c>
      <c r="I604" s="34">
        <f>ROUND(ROUND(H604,2)*ROUND(G604,3),2)</f>
      </c>
      <c r="O604">
        <f>(I604*21)/100</f>
      </c>
      <c r="P604" t="s">
        <v>27</v>
      </c>
    </row>
    <row r="605" spans="1:5" ht="25.5">
      <c r="A605" s="35" t="s">
        <v>52</v>
      </c>
      <c r="E605" s="36" t="s">
        <v>1393</v>
      </c>
    </row>
    <row r="606" spans="1:5" ht="25.5">
      <c r="A606" s="37" t="s">
        <v>54</v>
      </c>
      <c r="E606" s="38" t="s">
        <v>1394</v>
      </c>
    </row>
    <row r="607" spans="1:5" ht="76.5">
      <c r="A607" t="s">
        <v>55</v>
      </c>
      <c r="E607" s="36" t="s">
        <v>1395</v>
      </c>
    </row>
    <row r="608" spans="1:16" ht="12.75">
      <c r="A608" s="24" t="s">
        <v>47</v>
      </c>
      <c r="B608" s="29" t="s">
        <v>1396</v>
      </c>
      <c r="C608" s="29" t="s">
        <v>1397</v>
      </c>
      <c r="D608" s="24" t="s">
        <v>49</v>
      </c>
      <c r="E608" s="30" t="s">
        <v>1398</v>
      </c>
      <c r="F608" s="31" t="s">
        <v>140</v>
      </c>
      <c r="G608" s="32">
        <v>460.194</v>
      </c>
      <c r="H608" s="33">
        <v>0</v>
      </c>
      <c r="I608" s="34">
        <f>ROUND(ROUND(H608,2)*ROUND(G608,3),2)</f>
      </c>
      <c r="O608">
        <f>(I608*21)/100</f>
      </c>
      <c r="P608" t="s">
        <v>27</v>
      </c>
    </row>
    <row r="609" spans="1:5" ht="25.5">
      <c r="A609" s="35" t="s">
        <v>52</v>
      </c>
      <c r="E609" s="36" t="s">
        <v>1399</v>
      </c>
    </row>
    <row r="610" spans="1:5" ht="25.5">
      <c r="A610" s="37" t="s">
        <v>54</v>
      </c>
      <c r="E610" s="38" t="s">
        <v>1400</v>
      </c>
    </row>
    <row r="611" spans="1:5" ht="76.5">
      <c r="A611" t="s">
        <v>55</v>
      </c>
      <c r="E611" s="36" t="s">
        <v>1395</v>
      </c>
    </row>
    <row r="612" spans="1:16" ht="12.75">
      <c r="A612" s="24" t="s">
        <v>47</v>
      </c>
      <c r="B612" s="29" t="s">
        <v>1401</v>
      </c>
      <c r="C612" s="29" t="s">
        <v>1402</v>
      </c>
      <c r="D612" s="24" t="s">
        <v>49</v>
      </c>
      <c r="E612" s="30" t="s">
        <v>1403</v>
      </c>
      <c r="F612" s="31" t="s">
        <v>140</v>
      </c>
      <c r="G612" s="32">
        <v>32.871</v>
      </c>
      <c r="H612" s="33">
        <v>0</v>
      </c>
      <c r="I612" s="34">
        <f>ROUND(ROUND(H612,2)*ROUND(G612,3),2)</f>
      </c>
      <c r="O612">
        <f>(I612*21)/100</f>
      </c>
      <c r="P612" t="s">
        <v>27</v>
      </c>
    </row>
    <row r="613" spans="1:5" ht="12.75">
      <c r="A613" s="35" t="s">
        <v>52</v>
      </c>
      <c r="E613" s="36" t="s">
        <v>1404</v>
      </c>
    </row>
    <row r="614" spans="1:5" ht="25.5">
      <c r="A614" s="37" t="s">
        <v>54</v>
      </c>
      <c r="E614" s="38" t="s">
        <v>1405</v>
      </c>
    </row>
    <row r="615" spans="1:5" ht="25.5">
      <c r="A615" t="s">
        <v>55</v>
      </c>
      <c r="E615" s="36" t="s">
        <v>1406</v>
      </c>
    </row>
    <row r="616" spans="1:16" ht="25.5">
      <c r="A616" s="24" t="s">
        <v>47</v>
      </c>
      <c r="B616" s="29" t="s">
        <v>1407</v>
      </c>
      <c r="C616" s="29" t="s">
        <v>1408</v>
      </c>
      <c r="D616" s="24" t="s">
        <v>49</v>
      </c>
      <c r="E616" s="30" t="s">
        <v>1409</v>
      </c>
      <c r="F616" s="31" t="s">
        <v>140</v>
      </c>
      <c r="G616" s="32">
        <v>70.079</v>
      </c>
      <c r="H616" s="33">
        <v>0</v>
      </c>
      <c r="I616" s="34">
        <f>ROUND(ROUND(H616,2)*ROUND(G616,3),2)</f>
      </c>
      <c r="O616">
        <f>(I616*21)/100</f>
      </c>
      <c r="P616" t="s">
        <v>27</v>
      </c>
    </row>
    <row r="617" spans="1:5" ht="25.5">
      <c r="A617" s="35" t="s">
        <v>52</v>
      </c>
      <c r="E617" s="36" t="s">
        <v>1410</v>
      </c>
    </row>
    <row r="618" spans="1:5" ht="38.25">
      <c r="A618" s="37" t="s">
        <v>54</v>
      </c>
      <c r="E618" s="38" t="s">
        <v>1411</v>
      </c>
    </row>
    <row r="619" spans="1:5" ht="63.75">
      <c r="A619" t="s">
        <v>55</v>
      </c>
      <c r="E619" s="36" t="s">
        <v>1412</v>
      </c>
    </row>
    <row r="620" spans="1:18" ht="12.75" customHeight="1">
      <c r="A620" s="6" t="s">
        <v>45</v>
      </c>
      <c r="B620" s="6"/>
      <c r="C620" s="41" t="s">
        <v>840</v>
      </c>
      <c r="D620" s="6"/>
      <c r="E620" s="27" t="s">
        <v>841</v>
      </c>
      <c r="F620" s="6"/>
      <c r="G620" s="6"/>
      <c r="H620" s="6"/>
      <c r="I620" s="42">
        <f>0+Q620</f>
      </c>
      <c r="O620">
        <f>0+R620</f>
      </c>
      <c r="Q620">
        <f>0+I621+I625</f>
      </c>
      <c r="R620">
        <f>0+O621+O625</f>
      </c>
    </row>
    <row r="621" spans="1:16" ht="12.75">
      <c r="A621" s="24" t="s">
        <v>47</v>
      </c>
      <c r="B621" s="29" t="s">
        <v>1413</v>
      </c>
      <c r="C621" s="29" t="s">
        <v>1414</v>
      </c>
      <c r="D621" s="24" t="s">
        <v>49</v>
      </c>
      <c r="E621" s="30" t="s">
        <v>1415</v>
      </c>
      <c r="F621" s="31" t="s">
        <v>140</v>
      </c>
      <c r="G621" s="32">
        <v>1240.213</v>
      </c>
      <c r="H621" s="33">
        <v>0</v>
      </c>
      <c r="I621" s="34">
        <f>ROUND(ROUND(H621,2)*ROUND(G621,3),2)</f>
      </c>
      <c r="O621">
        <f>(I621*21)/100</f>
      </c>
      <c r="P621" t="s">
        <v>27</v>
      </c>
    </row>
    <row r="622" spans="1:5" ht="25.5">
      <c r="A622" s="35" t="s">
        <v>52</v>
      </c>
      <c r="E622" s="36" t="s">
        <v>1416</v>
      </c>
    </row>
    <row r="623" spans="1:5" ht="12.75">
      <c r="A623" s="37" t="s">
        <v>54</v>
      </c>
      <c r="E623" s="38" t="s">
        <v>49</v>
      </c>
    </row>
    <row r="624" spans="1:5" ht="38.25">
      <c r="A624" t="s">
        <v>55</v>
      </c>
      <c r="E624" s="36" t="s">
        <v>846</v>
      </c>
    </row>
    <row r="625" spans="1:16" ht="25.5">
      <c r="A625" s="24" t="s">
        <v>47</v>
      </c>
      <c r="B625" s="29" t="s">
        <v>1417</v>
      </c>
      <c r="C625" s="29" t="s">
        <v>1418</v>
      </c>
      <c r="D625" s="24" t="s">
        <v>49</v>
      </c>
      <c r="E625" s="30" t="s">
        <v>1419</v>
      </c>
      <c r="F625" s="31" t="s">
        <v>140</v>
      </c>
      <c r="G625" s="32">
        <v>1240.213</v>
      </c>
      <c r="H625" s="33">
        <v>0</v>
      </c>
      <c r="I625" s="34">
        <f>ROUND(ROUND(H625,2)*ROUND(G625,3),2)</f>
      </c>
      <c r="O625">
        <f>(I625*21)/100</f>
      </c>
      <c r="P625" t="s">
        <v>27</v>
      </c>
    </row>
    <row r="626" spans="1:5" ht="38.25">
      <c r="A626" s="35" t="s">
        <v>52</v>
      </c>
      <c r="E626" s="36" t="s">
        <v>1420</v>
      </c>
    </row>
    <row r="627" spans="1:5" ht="12.75">
      <c r="A627" s="37" t="s">
        <v>54</v>
      </c>
      <c r="E627" s="38" t="s">
        <v>49</v>
      </c>
    </row>
    <row r="628" spans="1:5" ht="38.25">
      <c r="A628" t="s">
        <v>55</v>
      </c>
      <c r="E628" s="36" t="s">
        <v>846</v>
      </c>
    </row>
    <row r="629" spans="1:18" ht="12.75" customHeight="1">
      <c r="A629" s="6" t="s">
        <v>45</v>
      </c>
      <c r="B629" s="6"/>
      <c r="C629" s="41" t="s">
        <v>851</v>
      </c>
      <c r="D629" s="6"/>
      <c r="E629" s="27" t="s">
        <v>852</v>
      </c>
      <c r="F629" s="6"/>
      <c r="G629" s="6"/>
      <c r="H629" s="6"/>
      <c r="I629" s="42">
        <f>0+Q629</f>
      </c>
      <c r="O629">
        <f>0+R629</f>
      </c>
      <c r="Q629">
        <f>0+I630</f>
      </c>
      <c r="R629">
        <f>0+O630</f>
      </c>
    </row>
    <row r="630" spans="1:16" ht="12.75">
      <c r="A630" s="24" t="s">
        <v>47</v>
      </c>
      <c r="B630" s="29" t="s">
        <v>1421</v>
      </c>
      <c r="C630" s="29" t="s">
        <v>854</v>
      </c>
      <c r="D630" s="24" t="s">
        <v>49</v>
      </c>
      <c r="E630" s="30" t="s">
        <v>855</v>
      </c>
      <c r="F630" s="31" t="s">
        <v>453</v>
      </c>
      <c r="G630" s="32">
        <v>180</v>
      </c>
      <c r="H630" s="33">
        <v>0</v>
      </c>
      <c r="I630" s="34">
        <f>ROUND(ROUND(H630,2)*ROUND(G630,3),2)</f>
      </c>
      <c r="O630">
        <f>(I630*21)/100</f>
      </c>
      <c r="P630" t="s">
        <v>27</v>
      </c>
    </row>
    <row r="631" spans="1:5" ht="25.5">
      <c r="A631" s="35" t="s">
        <v>52</v>
      </c>
      <c r="E631" s="36" t="s">
        <v>856</v>
      </c>
    </row>
    <row r="632" spans="1:5" ht="25.5">
      <c r="A632" s="37" t="s">
        <v>54</v>
      </c>
      <c r="E632" s="38" t="s">
        <v>1422</v>
      </c>
    </row>
    <row r="633" spans="1:5" ht="12.75">
      <c r="A633" t="s">
        <v>55</v>
      </c>
      <c r="E633"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429"/>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0+O10+O191+O196+O201+O226+O391+O416+O425</f>
      </c>
      <c r="P2" t="s">
        <v>26</v>
      </c>
    </row>
    <row r="3" spans="1:16" ht="15" customHeight="1">
      <c r="A3" t="s">
        <v>12</v>
      </c>
      <c r="B3" s="12" t="s">
        <v>14</v>
      </c>
      <c r="C3" s="13" t="s">
        <v>15</v>
      </c>
      <c r="D3" s="1"/>
      <c r="E3" s="14" t="s">
        <v>16</v>
      </c>
      <c r="F3" s="1"/>
      <c r="G3" s="9"/>
      <c r="H3" s="8" t="s">
        <v>1423</v>
      </c>
      <c r="I3" s="39">
        <f>0+I10+I191+I196+I201+I226+I391+I416+I425</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1423</v>
      </c>
      <c r="D6" s="6"/>
      <c r="E6" s="18" t="s">
        <v>1424</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f>
      </c>
      <c r="R10">
        <f>0+O11+O15+O19+O23+O27+O31+O35+O39+O43+O47+O51+O55+O59+O63+O67+O71+O75+O79+O83+O87+O91+O95+O99+O103+O107+O111+O115+O119+O123+O127+O131+O135+O139+O143+O147+O151+O155+O159+O163+O167+O171+O175+O179+O183+O187</f>
      </c>
    </row>
    <row r="11" spans="1:16" ht="12.75">
      <c r="A11" s="24" t="s">
        <v>47</v>
      </c>
      <c r="B11" s="29" t="s">
        <v>31</v>
      </c>
      <c r="C11" s="29" t="s">
        <v>964</v>
      </c>
      <c r="D11" s="24" t="s">
        <v>49</v>
      </c>
      <c r="E11" s="30" t="s">
        <v>965</v>
      </c>
      <c r="F11" s="31" t="s">
        <v>172</v>
      </c>
      <c r="G11" s="32">
        <v>80</v>
      </c>
      <c r="H11" s="33">
        <v>0</v>
      </c>
      <c r="I11" s="34">
        <f>ROUND(ROUND(H11,2)*ROUND(G11,3),2)</f>
      </c>
      <c r="O11">
        <f>(I11*21)/100</f>
      </c>
      <c r="P11" t="s">
        <v>27</v>
      </c>
    </row>
    <row r="12" spans="1:5" ht="12.75">
      <c r="A12" s="35" t="s">
        <v>52</v>
      </c>
      <c r="E12" s="36" t="s">
        <v>966</v>
      </c>
    </row>
    <row r="13" spans="1:5" ht="25.5">
      <c r="A13" s="37" t="s">
        <v>54</v>
      </c>
      <c r="E13" s="38" t="s">
        <v>1425</v>
      </c>
    </row>
    <row r="14" spans="1:5" ht="140.25">
      <c r="A14" t="s">
        <v>55</v>
      </c>
      <c r="E14" s="36" t="s">
        <v>450</v>
      </c>
    </row>
    <row r="15" spans="1:16" ht="12.75">
      <c r="A15" s="24" t="s">
        <v>47</v>
      </c>
      <c r="B15" s="29" t="s">
        <v>27</v>
      </c>
      <c r="C15" s="29" t="s">
        <v>451</v>
      </c>
      <c r="D15" s="24" t="s">
        <v>49</v>
      </c>
      <c r="E15" s="30" t="s">
        <v>452</v>
      </c>
      <c r="F15" s="31" t="s">
        <v>453</v>
      </c>
      <c r="G15" s="32">
        <v>960</v>
      </c>
      <c r="H15" s="33">
        <v>0</v>
      </c>
      <c r="I15" s="34">
        <f>ROUND(ROUND(H15,2)*ROUND(G15,3),2)</f>
      </c>
      <c r="O15">
        <f>(I15*21)/100</f>
      </c>
      <c r="P15" t="s">
        <v>27</v>
      </c>
    </row>
    <row r="16" spans="1:5" ht="25.5">
      <c r="A16" s="35" t="s">
        <v>52</v>
      </c>
      <c r="E16" s="36" t="s">
        <v>454</v>
      </c>
    </row>
    <row r="17" spans="1:5" ht="25.5">
      <c r="A17" s="37" t="s">
        <v>54</v>
      </c>
      <c r="E17" s="38" t="s">
        <v>1426</v>
      </c>
    </row>
    <row r="18" spans="1:5" ht="267.75">
      <c r="A18" t="s">
        <v>55</v>
      </c>
      <c r="E18" s="36" t="s">
        <v>456</v>
      </c>
    </row>
    <row r="19" spans="1:16" ht="12.75">
      <c r="A19" s="24" t="s">
        <v>47</v>
      </c>
      <c r="B19" s="29" t="s">
        <v>26</v>
      </c>
      <c r="C19" s="29" t="s">
        <v>457</v>
      </c>
      <c r="D19" s="24" t="s">
        <v>49</v>
      </c>
      <c r="E19" s="30" t="s">
        <v>458</v>
      </c>
      <c r="F19" s="31" t="s">
        <v>459</v>
      </c>
      <c r="G19" s="32">
        <v>40</v>
      </c>
      <c r="H19" s="33">
        <v>0</v>
      </c>
      <c r="I19" s="34">
        <f>ROUND(ROUND(H19,2)*ROUND(G19,3),2)</f>
      </c>
      <c r="O19">
        <f>(I19*21)/100</f>
      </c>
      <c r="P19" t="s">
        <v>27</v>
      </c>
    </row>
    <row r="20" spans="1:5" ht="25.5">
      <c r="A20" s="35" t="s">
        <v>52</v>
      </c>
      <c r="E20" s="36" t="s">
        <v>460</v>
      </c>
    </row>
    <row r="21" spans="1:5" ht="25.5">
      <c r="A21" s="37" t="s">
        <v>54</v>
      </c>
      <c r="E21" s="38" t="s">
        <v>1427</v>
      </c>
    </row>
    <row r="22" spans="1:5" ht="165.75">
      <c r="A22" t="s">
        <v>55</v>
      </c>
      <c r="E22" s="36" t="s">
        <v>462</v>
      </c>
    </row>
    <row r="23" spans="1:16" ht="12.75">
      <c r="A23" s="24" t="s">
        <v>47</v>
      </c>
      <c r="B23" s="29" t="s">
        <v>35</v>
      </c>
      <c r="C23" s="29" t="s">
        <v>463</v>
      </c>
      <c r="D23" s="24" t="s">
        <v>49</v>
      </c>
      <c r="E23" s="30" t="s">
        <v>464</v>
      </c>
      <c r="F23" s="31" t="s">
        <v>172</v>
      </c>
      <c r="G23" s="32">
        <v>16</v>
      </c>
      <c r="H23" s="33">
        <v>0</v>
      </c>
      <c r="I23" s="34">
        <f>ROUND(ROUND(H23,2)*ROUND(G23,3),2)</f>
      </c>
      <c r="O23">
        <f>(I23*21)/100</f>
      </c>
      <c r="P23" t="s">
        <v>27</v>
      </c>
    </row>
    <row r="24" spans="1:5" ht="63.75">
      <c r="A24" s="35" t="s">
        <v>52</v>
      </c>
      <c r="E24" s="36" t="s">
        <v>465</v>
      </c>
    </row>
    <row r="25" spans="1:5" ht="25.5">
      <c r="A25" s="37" t="s">
        <v>54</v>
      </c>
      <c r="E25" s="38" t="s">
        <v>1428</v>
      </c>
    </row>
    <row r="26" spans="1:5" ht="76.5">
      <c r="A26" t="s">
        <v>55</v>
      </c>
      <c r="E26" s="36" t="s">
        <v>467</v>
      </c>
    </row>
    <row r="27" spans="1:16" ht="12.75">
      <c r="A27" s="24" t="s">
        <v>47</v>
      </c>
      <c r="B27" s="29" t="s">
        <v>37</v>
      </c>
      <c r="C27" s="29" t="s">
        <v>468</v>
      </c>
      <c r="D27" s="24" t="s">
        <v>49</v>
      </c>
      <c r="E27" s="30" t="s">
        <v>469</v>
      </c>
      <c r="F27" s="31" t="s">
        <v>172</v>
      </c>
      <c r="G27" s="32">
        <v>16</v>
      </c>
      <c r="H27" s="33">
        <v>0</v>
      </c>
      <c r="I27" s="34">
        <f>ROUND(ROUND(H27,2)*ROUND(G27,3),2)</f>
      </c>
      <c r="O27">
        <f>(I27*21)/100</f>
      </c>
      <c r="P27" t="s">
        <v>27</v>
      </c>
    </row>
    <row r="28" spans="1:5" ht="63.75">
      <c r="A28" s="35" t="s">
        <v>52</v>
      </c>
      <c r="E28" s="36" t="s">
        <v>470</v>
      </c>
    </row>
    <row r="29" spans="1:5" ht="25.5">
      <c r="A29" s="37" t="s">
        <v>54</v>
      </c>
      <c r="E29" s="38" t="s">
        <v>1428</v>
      </c>
    </row>
    <row r="30" spans="1:5" ht="76.5">
      <c r="A30" t="s">
        <v>55</v>
      </c>
      <c r="E30" s="36" t="s">
        <v>467</v>
      </c>
    </row>
    <row r="31" spans="1:16" ht="12.75">
      <c r="A31" s="24" t="s">
        <v>47</v>
      </c>
      <c r="B31" s="29" t="s">
        <v>39</v>
      </c>
      <c r="C31" s="29" t="s">
        <v>472</v>
      </c>
      <c r="D31" s="24" t="s">
        <v>49</v>
      </c>
      <c r="E31" s="30" t="s">
        <v>473</v>
      </c>
      <c r="F31" s="31" t="s">
        <v>172</v>
      </c>
      <c r="G31" s="32">
        <v>24</v>
      </c>
      <c r="H31" s="33">
        <v>0</v>
      </c>
      <c r="I31" s="34">
        <f>ROUND(ROUND(H31,2)*ROUND(G31,3),2)</f>
      </c>
      <c r="O31">
        <f>(I31*21)/100</f>
      </c>
      <c r="P31" t="s">
        <v>27</v>
      </c>
    </row>
    <row r="32" spans="1:5" ht="63.75">
      <c r="A32" s="35" t="s">
        <v>52</v>
      </c>
      <c r="E32" s="36" t="s">
        <v>474</v>
      </c>
    </row>
    <row r="33" spans="1:5" ht="25.5">
      <c r="A33" s="37" t="s">
        <v>54</v>
      </c>
      <c r="E33" s="38" t="s">
        <v>1429</v>
      </c>
    </row>
    <row r="34" spans="1:5" ht="76.5">
      <c r="A34" t="s">
        <v>55</v>
      </c>
      <c r="E34" s="36" t="s">
        <v>467</v>
      </c>
    </row>
    <row r="35" spans="1:16" ht="12.75">
      <c r="A35" s="24" t="s">
        <v>47</v>
      </c>
      <c r="B35" s="29" t="s">
        <v>72</v>
      </c>
      <c r="C35" s="29" t="s">
        <v>476</v>
      </c>
      <c r="D35" s="24" t="s">
        <v>49</v>
      </c>
      <c r="E35" s="30" t="s">
        <v>477</v>
      </c>
      <c r="F35" s="31" t="s">
        <v>172</v>
      </c>
      <c r="G35" s="32">
        <v>16</v>
      </c>
      <c r="H35" s="33">
        <v>0</v>
      </c>
      <c r="I35" s="34">
        <f>ROUND(ROUND(H35,2)*ROUND(G35,3),2)</f>
      </c>
      <c r="O35">
        <f>(I35*21)/100</f>
      </c>
      <c r="P35" t="s">
        <v>27</v>
      </c>
    </row>
    <row r="36" spans="1:5" ht="63.75">
      <c r="A36" s="35" t="s">
        <v>52</v>
      </c>
      <c r="E36" s="36" t="s">
        <v>478</v>
      </c>
    </row>
    <row r="37" spans="1:5" ht="25.5">
      <c r="A37" s="37" t="s">
        <v>54</v>
      </c>
      <c r="E37" s="38" t="s">
        <v>1428</v>
      </c>
    </row>
    <row r="38" spans="1:5" ht="76.5">
      <c r="A38" t="s">
        <v>55</v>
      </c>
      <c r="E38" s="36" t="s">
        <v>467</v>
      </c>
    </row>
    <row r="39" spans="1:16" ht="12.75">
      <c r="A39" s="24" t="s">
        <v>47</v>
      </c>
      <c r="B39" s="29" t="s">
        <v>76</v>
      </c>
      <c r="C39" s="29" t="s">
        <v>480</v>
      </c>
      <c r="D39" s="24" t="s">
        <v>49</v>
      </c>
      <c r="E39" s="30" t="s">
        <v>481</v>
      </c>
      <c r="F39" s="31" t="s">
        <v>98</v>
      </c>
      <c r="G39" s="32">
        <v>8</v>
      </c>
      <c r="H39" s="33">
        <v>0</v>
      </c>
      <c r="I39" s="34">
        <f>ROUND(ROUND(H39,2)*ROUND(G39,3),2)</f>
      </c>
      <c r="O39">
        <f>(I39*21)/100</f>
      </c>
      <c r="P39" t="s">
        <v>27</v>
      </c>
    </row>
    <row r="40" spans="1:5" ht="25.5">
      <c r="A40" s="35" t="s">
        <v>52</v>
      </c>
      <c r="E40" s="36" t="s">
        <v>482</v>
      </c>
    </row>
    <row r="41" spans="1:5" ht="25.5">
      <c r="A41" s="37" t="s">
        <v>54</v>
      </c>
      <c r="E41" s="38" t="s">
        <v>1430</v>
      </c>
    </row>
    <row r="42" spans="1:5" ht="127.5">
      <c r="A42" t="s">
        <v>55</v>
      </c>
      <c r="E42" s="36" t="s">
        <v>484</v>
      </c>
    </row>
    <row r="43" spans="1:16" ht="12.75">
      <c r="A43" s="24" t="s">
        <v>47</v>
      </c>
      <c r="B43" s="29" t="s">
        <v>42</v>
      </c>
      <c r="C43" s="29" t="s">
        <v>485</v>
      </c>
      <c r="D43" s="24" t="s">
        <v>49</v>
      </c>
      <c r="E43" s="30" t="s">
        <v>486</v>
      </c>
      <c r="F43" s="31" t="s">
        <v>98</v>
      </c>
      <c r="G43" s="32">
        <v>8</v>
      </c>
      <c r="H43" s="33">
        <v>0</v>
      </c>
      <c r="I43" s="34">
        <f>ROUND(ROUND(H43,2)*ROUND(G43,3),2)</f>
      </c>
      <c r="O43">
        <f>(I43*21)/100</f>
      </c>
      <c r="P43" t="s">
        <v>27</v>
      </c>
    </row>
    <row r="44" spans="1:5" ht="25.5">
      <c r="A44" s="35" t="s">
        <v>52</v>
      </c>
      <c r="E44" s="36" t="s">
        <v>487</v>
      </c>
    </row>
    <row r="45" spans="1:5" ht="25.5">
      <c r="A45" s="37" t="s">
        <v>54</v>
      </c>
      <c r="E45" s="38" t="s">
        <v>1430</v>
      </c>
    </row>
    <row r="46" spans="1:5" ht="127.5">
      <c r="A46" t="s">
        <v>55</v>
      </c>
      <c r="E46" s="36" t="s">
        <v>484</v>
      </c>
    </row>
    <row r="47" spans="1:16" ht="12.75">
      <c r="A47" s="24" t="s">
        <v>47</v>
      </c>
      <c r="B47" s="29" t="s">
        <v>44</v>
      </c>
      <c r="C47" s="29" t="s">
        <v>488</v>
      </c>
      <c r="D47" s="24" t="s">
        <v>49</v>
      </c>
      <c r="E47" s="30" t="s">
        <v>489</v>
      </c>
      <c r="F47" s="31" t="s">
        <v>172</v>
      </c>
      <c r="G47" s="32">
        <v>197.44</v>
      </c>
      <c r="H47" s="33">
        <v>0</v>
      </c>
      <c r="I47" s="34">
        <f>ROUND(ROUND(H47,2)*ROUND(G47,3),2)</f>
      </c>
      <c r="O47">
        <f>(I47*21)/100</f>
      </c>
      <c r="P47" t="s">
        <v>27</v>
      </c>
    </row>
    <row r="48" spans="1:5" ht="12.75">
      <c r="A48" s="35" t="s">
        <v>52</v>
      </c>
      <c r="E48" s="36" t="s">
        <v>490</v>
      </c>
    </row>
    <row r="49" spans="1:5" ht="25.5">
      <c r="A49" s="37" t="s">
        <v>54</v>
      </c>
      <c r="E49" s="38" t="s">
        <v>1431</v>
      </c>
    </row>
    <row r="50" spans="1:5" ht="127.5">
      <c r="A50" t="s">
        <v>55</v>
      </c>
      <c r="E50" s="36" t="s">
        <v>484</v>
      </c>
    </row>
    <row r="51" spans="1:16" ht="12.75">
      <c r="A51" s="24" t="s">
        <v>47</v>
      </c>
      <c r="B51" s="29" t="s">
        <v>86</v>
      </c>
      <c r="C51" s="29" t="s">
        <v>492</v>
      </c>
      <c r="D51" s="24" t="s">
        <v>49</v>
      </c>
      <c r="E51" s="30" t="s">
        <v>493</v>
      </c>
      <c r="F51" s="31" t="s">
        <v>172</v>
      </c>
      <c r="G51" s="32">
        <v>197.44</v>
      </c>
      <c r="H51" s="33">
        <v>0</v>
      </c>
      <c r="I51" s="34">
        <f>ROUND(ROUND(H51,2)*ROUND(G51,3),2)</f>
      </c>
      <c r="O51">
        <f>(I51*21)/100</f>
      </c>
      <c r="P51" t="s">
        <v>27</v>
      </c>
    </row>
    <row r="52" spans="1:5" ht="12.75">
      <c r="A52" s="35" t="s">
        <v>52</v>
      </c>
      <c r="E52" s="36" t="s">
        <v>494</v>
      </c>
    </row>
    <row r="53" spans="1:5" ht="25.5">
      <c r="A53" s="37" t="s">
        <v>54</v>
      </c>
      <c r="E53" s="38" t="s">
        <v>1432</v>
      </c>
    </row>
    <row r="54" spans="1:5" ht="127.5">
      <c r="A54" t="s">
        <v>55</v>
      </c>
      <c r="E54" s="36" t="s">
        <v>484</v>
      </c>
    </row>
    <row r="55" spans="1:16" ht="12.75">
      <c r="A55" s="24" t="s">
        <v>47</v>
      </c>
      <c r="B55" s="29" t="s">
        <v>91</v>
      </c>
      <c r="C55" s="29" t="s">
        <v>496</v>
      </c>
      <c r="D55" s="24" t="s">
        <v>49</v>
      </c>
      <c r="E55" s="30" t="s">
        <v>497</v>
      </c>
      <c r="F55" s="31" t="s">
        <v>161</v>
      </c>
      <c r="G55" s="32">
        <v>61.895</v>
      </c>
      <c r="H55" s="33">
        <v>0</v>
      </c>
      <c r="I55" s="34">
        <f>ROUND(ROUND(H55,2)*ROUND(G55,3),2)</f>
      </c>
      <c r="O55">
        <f>(I55*21)/100</f>
      </c>
      <c r="P55" t="s">
        <v>27</v>
      </c>
    </row>
    <row r="56" spans="1:5" ht="25.5">
      <c r="A56" s="35" t="s">
        <v>52</v>
      </c>
      <c r="E56" s="36" t="s">
        <v>498</v>
      </c>
    </row>
    <row r="57" spans="1:5" ht="409.5">
      <c r="A57" s="37" t="s">
        <v>54</v>
      </c>
      <c r="E57" s="38" t="s">
        <v>1433</v>
      </c>
    </row>
    <row r="58" spans="1:5" ht="395.25">
      <c r="A58" t="s">
        <v>55</v>
      </c>
      <c r="E58" s="36" t="s">
        <v>500</v>
      </c>
    </row>
    <row r="59" spans="1:16" ht="12.75">
      <c r="A59" s="24" t="s">
        <v>47</v>
      </c>
      <c r="B59" s="29" t="s">
        <v>95</v>
      </c>
      <c r="C59" s="29" t="s">
        <v>868</v>
      </c>
      <c r="D59" s="24" t="s">
        <v>49</v>
      </c>
      <c r="E59" s="30" t="s">
        <v>869</v>
      </c>
      <c r="F59" s="31" t="s">
        <v>161</v>
      </c>
      <c r="G59" s="32">
        <v>55.018</v>
      </c>
      <c r="H59" s="33">
        <v>0</v>
      </c>
      <c r="I59" s="34">
        <f>ROUND(ROUND(H59,2)*ROUND(G59,3),2)</f>
      </c>
      <c r="O59">
        <f>(I59*21)/100</f>
      </c>
      <c r="P59" t="s">
        <v>27</v>
      </c>
    </row>
    <row r="60" spans="1:5" ht="25.5">
      <c r="A60" s="35" t="s">
        <v>52</v>
      </c>
      <c r="E60" s="36" t="s">
        <v>870</v>
      </c>
    </row>
    <row r="61" spans="1:5" ht="25.5">
      <c r="A61" s="37" t="s">
        <v>54</v>
      </c>
      <c r="E61" s="38" t="s">
        <v>1434</v>
      </c>
    </row>
    <row r="62" spans="1:5" ht="204">
      <c r="A62" t="s">
        <v>55</v>
      </c>
      <c r="E62" s="36" t="s">
        <v>505</v>
      </c>
    </row>
    <row r="63" spans="1:16" ht="12.75">
      <c r="A63" s="24" t="s">
        <v>47</v>
      </c>
      <c r="B63" s="29" t="s">
        <v>100</v>
      </c>
      <c r="C63" s="29" t="s">
        <v>506</v>
      </c>
      <c r="D63" s="24" t="s">
        <v>49</v>
      </c>
      <c r="E63" s="30" t="s">
        <v>507</v>
      </c>
      <c r="F63" s="31" t="s">
        <v>161</v>
      </c>
      <c r="G63" s="32">
        <v>27.509</v>
      </c>
      <c r="H63" s="33">
        <v>0</v>
      </c>
      <c r="I63" s="34">
        <f>ROUND(ROUND(H63,2)*ROUND(G63,3),2)</f>
      </c>
      <c r="O63">
        <f>(I63*21)/100</f>
      </c>
      <c r="P63" t="s">
        <v>27</v>
      </c>
    </row>
    <row r="64" spans="1:5" ht="38.25">
      <c r="A64" s="35" t="s">
        <v>52</v>
      </c>
      <c r="E64" s="36" t="s">
        <v>508</v>
      </c>
    </row>
    <row r="65" spans="1:5" ht="25.5">
      <c r="A65" s="37" t="s">
        <v>54</v>
      </c>
      <c r="E65" s="38" t="s">
        <v>1435</v>
      </c>
    </row>
    <row r="66" spans="1:5" ht="204">
      <c r="A66" t="s">
        <v>55</v>
      </c>
      <c r="E66" s="36" t="s">
        <v>505</v>
      </c>
    </row>
    <row r="67" spans="1:16" ht="25.5">
      <c r="A67" s="24" t="s">
        <v>47</v>
      </c>
      <c r="B67" s="29" t="s">
        <v>104</v>
      </c>
      <c r="C67" s="29" t="s">
        <v>510</v>
      </c>
      <c r="D67" s="24" t="s">
        <v>49</v>
      </c>
      <c r="E67" s="30" t="s">
        <v>511</v>
      </c>
      <c r="F67" s="31" t="s">
        <v>161</v>
      </c>
      <c r="G67" s="32">
        <v>36.679</v>
      </c>
      <c r="H67" s="33">
        <v>0</v>
      </c>
      <c r="I67" s="34">
        <f>ROUND(ROUND(H67,2)*ROUND(G67,3),2)</f>
      </c>
      <c r="O67">
        <f>(I67*21)/100</f>
      </c>
      <c r="P67" t="s">
        <v>27</v>
      </c>
    </row>
    <row r="68" spans="1:5" ht="38.25">
      <c r="A68" s="35" t="s">
        <v>52</v>
      </c>
      <c r="E68" s="36" t="s">
        <v>512</v>
      </c>
    </row>
    <row r="69" spans="1:5" ht="25.5">
      <c r="A69" s="37" t="s">
        <v>54</v>
      </c>
      <c r="E69" s="38" t="s">
        <v>1436</v>
      </c>
    </row>
    <row r="70" spans="1:5" ht="51">
      <c r="A70" t="s">
        <v>55</v>
      </c>
      <c r="E70" s="36" t="s">
        <v>514</v>
      </c>
    </row>
    <row r="71" spans="1:16" ht="25.5">
      <c r="A71" s="24" t="s">
        <v>47</v>
      </c>
      <c r="B71" s="29" t="s">
        <v>273</v>
      </c>
      <c r="C71" s="29" t="s">
        <v>515</v>
      </c>
      <c r="D71" s="24" t="s">
        <v>49</v>
      </c>
      <c r="E71" s="30" t="s">
        <v>516</v>
      </c>
      <c r="F71" s="31" t="s">
        <v>161</v>
      </c>
      <c r="G71" s="32">
        <v>18.34</v>
      </c>
      <c r="H71" s="33">
        <v>0</v>
      </c>
      <c r="I71" s="34">
        <f>ROUND(ROUND(H71,2)*ROUND(G71,3),2)</f>
      </c>
      <c r="O71">
        <f>(I71*21)/100</f>
      </c>
      <c r="P71" t="s">
        <v>27</v>
      </c>
    </row>
    <row r="72" spans="1:5" ht="38.25">
      <c r="A72" s="35" t="s">
        <v>52</v>
      </c>
      <c r="E72" s="36" t="s">
        <v>517</v>
      </c>
    </row>
    <row r="73" spans="1:5" ht="25.5">
      <c r="A73" s="37" t="s">
        <v>54</v>
      </c>
      <c r="E73" s="38" t="s">
        <v>1437</v>
      </c>
    </row>
    <row r="74" spans="1:5" ht="51">
      <c r="A74" t="s">
        <v>55</v>
      </c>
      <c r="E74" s="36" t="s">
        <v>514</v>
      </c>
    </row>
    <row r="75" spans="1:16" ht="12.75">
      <c r="A75" s="24" t="s">
        <v>47</v>
      </c>
      <c r="B75" s="29" t="s">
        <v>276</v>
      </c>
      <c r="C75" s="29" t="s">
        <v>875</v>
      </c>
      <c r="D75" s="24" t="s">
        <v>49</v>
      </c>
      <c r="E75" s="30" t="s">
        <v>876</v>
      </c>
      <c r="F75" s="31" t="s">
        <v>161</v>
      </c>
      <c r="G75" s="32">
        <v>55.018</v>
      </c>
      <c r="H75" s="33">
        <v>0</v>
      </c>
      <c r="I75" s="34">
        <f>ROUND(ROUND(H75,2)*ROUND(G75,3),2)</f>
      </c>
      <c r="O75">
        <f>(I75*21)/100</f>
      </c>
      <c r="P75" t="s">
        <v>27</v>
      </c>
    </row>
    <row r="76" spans="1:5" ht="25.5">
      <c r="A76" s="35" t="s">
        <v>52</v>
      </c>
      <c r="E76" s="36" t="s">
        <v>877</v>
      </c>
    </row>
    <row r="77" spans="1:5" ht="25.5">
      <c r="A77" s="37" t="s">
        <v>54</v>
      </c>
      <c r="E77" s="38" t="s">
        <v>1434</v>
      </c>
    </row>
    <row r="78" spans="1:5" ht="204">
      <c r="A78" t="s">
        <v>55</v>
      </c>
      <c r="E78" s="36" t="s">
        <v>505</v>
      </c>
    </row>
    <row r="79" spans="1:16" ht="12.75">
      <c r="A79" s="24" t="s">
        <v>47</v>
      </c>
      <c r="B79" s="29" t="s">
        <v>279</v>
      </c>
      <c r="C79" s="29" t="s">
        <v>522</v>
      </c>
      <c r="D79" s="24" t="s">
        <v>49</v>
      </c>
      <c r="E79" s="30" t="s">
        <v>523</v>
      </c>
      <c r="F79" s="31" t="s">
        <v>161</v>
      </c>
      <c r="G79" s="32">
        <v>27.509</v>
      </c>
      <c r="H79" s="33">
        <v>0</v>
      </c>
      <c r="I79" s="34">
        <f>ROUND(ROUND(H79,2)*ROUND(G79,3),2)</f>
      </c>
      <c r="O79">
        <f>(I79*21)/100</f>
      </c>
      <c r="P79" t="s">
        <v>27</v>
      </c>
    </row>
    <row r="80" spans="1:5" ht="38.25">
      <c r="A80" s="35" t="s">
        <v>52</v>
      </c>
      <c r="E80" s="36" t="s">
        <v>524</v>
      </c>
    </row>
    <row r="81" spans="1:5" ht="25.5">
      <c r="A81" s="37" t="s">
        <v>54</v>
      </c>
      <c r="E81" s="38" t="s">
        <v>1435</v>
      </c>
    </row>
    <row r="82" spans="1:5" ht="204">
      <c r="A82" t="s">
        <v>55</v>
      </c>
      <c r="E82" s="36" t="s">
        <v>505</v>
      </c>
    </row>
    <row r="83" spans="1:16" ht="25.5">
      <c r="A83" s="24" t="s">
        <v>47</v>
      </c>
      <c r="B83" s="29" t="s">
        <v>285</v>
      </c>
      <c r="C83" s="29" t="s">
        <v>525</v>
      </c>
      <c r="D83" s="24" t="s">
        <v>49</v>
      </c>
      <c r="E83" s="30" t="s">
        <v>526</v>
      </c>
      <c r="F83" s="31" t="s">
        <v>161</v>
      </c>
      <c r="G83" s="32">
        <v>36.679</v>
      </c>
      <c r="H83" s="33">
        <v>0</v>
      </c>
      <c r="I83" s="34">
        <f>ROUND(ROUND(H83,2)*ROUND(G83,3),2)</f>
      </c>
      <c r="O83">
        <f>(I83*21)/100</f>
      </c>
      <c r="P83" t="s">
        <v>27</v>
      </c>
    </row>
    <row r="84" spans="1:5" ht="38.25">
      <c r="A84" s="35" t="s">
        <v>52</v>
      </c>
      <c r="E84" s="36" t="s">
        <v>527</v>
      </c>
    </row>
    <row r="85" spans="1:5" ht="25.5">
      <c r="A85" s="37" t="s">
        <v>54</v>
      </c>
      <c r="E85" s="38" t="s">
        <v>1436</v>
      </c>
    </row>
    <row r="86" spans="1:5" ht="51">
      <c r="A86" t="s">
        <v>55</v>
      </c>
      <c r="E86" s="36" t="s">
        <v>514</v>
      </c>
    </row>
    <row r="87" spans="1:16" ht="25.5">
      <c r="A87" s="24" t="s">
        <v>47</v>
      </c>
      <c r="B87" s="29" t="s">
        <v>290</v>
      </c>
      <c r="C87" s="29" t="s">
        <v>528</v>
      </c>
      <c r="D87" s="24" t="s">
        <v>49</v>
      </c>
      <c r="E87" s="30" t="s">
        <v>529</v>
      </c>
      <c r="F87" s="31" t="s">
        <v>161</v>
      </c>
      <c r="G87" s="32">
        <v>18.34</v>
      </c>
      <c r="H87" s="33">
        <v>0</v>
      </c>
      <c r="I87" s="34">
        <f>ROUND(ROUND(H87,2)*ROUND(G87,3),2)</f>
      </c>
      <c r="O87">
        <f>(I87*21)/100</f>
      </c>
      <c r="P87" t="s">
        <v>27</v>
      </c>
    </row>
    <row r="88" spans="1:5" ht="38.25">
      <c r="A88" s="35" t="s">
        <v>52</v>
      </c>
      <c r="E88" s="36" t="s">
        <v>530</v>
      </c>
    </row>
    <row r="89" spans="1:5" ht="25.5">
      <c r="A89" s="37" t="s">
        <v>54</v>
      </c>
      <c r="E89" s="38" t="s">
        <v>1437</v>
      </c>
    </row>
    <row r="90" spans="1:5" ht="51">
      <c r="A90" t="s">
        <v>55</v>
      </c>
      <c r="E90" s="36" t="s">
        <v>514</v>
      </c>
    </row>
    <row r="91" spans="1:16" ht="12.75">
      <c r="A91" s="24" t="s">
        <v>47</v>
      </c>
      <c r="B91" s="29" t="s">
        <v>295</v>
      </c>
      <c r="C91" s="29" t="s">
        <v>531</v>
      </c>
      <c r="D91" s="24" t="s">
        <v>49</v>
      </c>
      <c r="E91" s="30" t="s">
        <v>532</v>
      </c>
      <c r="F91" s="31" t="s">
        <v>161</v>
      </c>
      <c r="G91" s="32">
        <v>27.509</v>
      </c>
      <c r="H91" s="33">
        <v>0</v>
      </c>
      <c r="I91" s="34">
        <f>ROUND(ROUND(H91,2)*ROUND(G91,3),2)</f>
      </c>
      <c r="O91">
        <f>(I91*21)/100</f>
      </c>
      <c r="P91" t="s">
        <v>27</v>
      </c>
    </row>
    <row r="92" spans="1:5" ht="38.25">
      <c r="A92" s="35" t="s">
        <v>52</v>
      </c>
      <c r="E92" s="36" t="s">
        <v>533</v>
      </c>
    </row>
    <row r="93" spans="1:5" ht="25.5">
      <c r="A93" s="37" t="s">
        <v>54</v>
      </c>
      <c r="E93" s="38" t="s">
        <v>1438</v>
      </c>
    </row>
    <row r="94" spans="1:5" ht="204">
      <c r="A94" t="s">
        <v>55</v>
      </c>
      <c r="E94" s="36" t="s">
        <v>505</v>
      </c>
    </row>
    <row r="95" spans="1:16" ht="25.5">
      <c r="A95" s="24" t="s">
        <v>47</v>
      </c>
      <c r="B95" s="29" t="s">
        <v>301</v>
      </c>
      <c r="C95" s="29" t="s">
        <v>535</v>
      </c>
      <c r="D95" s="24" t="s">
        <v>49</v>
      </c>
      <c r="E95" s="30" t="s">
        <v>536</v>
      </c>
      <c r="F95" s="31" t="s">
        <v>161</v>
      </c>
      <c r="G95" s="32">
        <v>18.339</v>
      </c>
      <c r="H95" s="33">
        <v>0</v>
      </c>
      <c r="I95" s="34">
        <f>ROUND(ROUND(H95,2)*ROUND(G95,3),2)</f>
      </c>
      <c r="O95">
        <f>(I95*21)/100</f>
      </c>
      <c r="P95" t="s">
        <v>27</v>
      </c>
    </row>
    <row r="96" spans="1:5" ht="38.25">
      <c r="A96" s="35" t="s">
        <v>52</v>
      </c>
      <c r="E96" s="36" t="s">
        <v>537</v>
      </c>
    </row>
    <row r="97" spans="1:5" ht="25.5">
      <c r="A97" s="37" t="s">
        <v>54</v>
      </c>
      <c r="E97" s="38" t="s">
        <v>1439</v>
      </c>
    </row>
    <row r="98" spans="1:5" ht="51">
      <c r="A98" t="s">
        <v>55</v>
      </c>
      <c r="E98" s="36" t="s">
        <v>514</v>
      </c>
    </row>
    <row r="99" spans="1:16" ht="12.75">
      <c r="A99" s="24" t="s">
        <v>47</v>
      </c>
      <c r="B99" s="29" t="s">
        <v>307</v>
      </c>
      <c r="C99" s="29" t="s">
        <v>1045</v>
      </c>
      <c r="D99" s="24" t="s">
        <v>49</v>
      </c>
      <c r="E99" s="30" t="s">
        <v>1046</v>
      </c>
      <c r="F99" s="31" t="s">
        <v>156</v>
      </c>
      <c r="G99" s="32">
        <v>480.38</v>
      </c>
      <c r="H99" s="33">
        <v>0</v>
      </c>
      <c r="I99" s="34">
        <f>ROUND(ROUND(H99,2)*ROUND(G99,3),2)</f>
      </c>
      <c r="O99">
        <f>(I99*21)/100</f>
      </c>
      <c r="P99" t="s">
        <v>27</v>
      </c>
    </row>
    <row r="100" spans="1:5" ht="25.5">
      <c r="A100" s="35" t="s">
        <v>52</v>
      </c>
      <c r="E100" s="36" t="s">
        <v>1047</v>
      </c>
    </row>
    <row r="101" spans="1:5" ht="102">
      <c r="A101" s="37" t="s">
        <v>54</v>
      </c>
      <c r="E101" s="38" t="s">
        <v>1440</v>
      </c>
    </row>
    <row r="102" spans="1:5" ht="25.5">
      <c r="A102" t="s">
        <v>55</v>
      </c>
      <c r="E102" s="36" t="s">
        <v>1049</v>
      </c>
    </row>
    <row r="103" spans="1:16" ht="12.75">
      <c r="A103" s="24" t="s">
        <v>47</v>
      </c>
      <c r="B103" s="29" t="s">
        <v>310</v>
      </c>
      <c r="C103" s="29" t="s">
        <v>1050</v>
      </c>
      <c r="D103" s="24" t="s">
        <v>49</v>
      </c>
      <c r="E103" s="30" t="s">
        <v>1051</v>
      </c>
      <c r="F103" s="31" t="s">
        <v>156</v>
      </c>
      <c r="G103" s="32">
        <v>19.656</v>
      </c>
      <c r="H103" s="33">
        <v>0</v>
      </c>
      <c r="I103" s="34">
        <f>ROUND(ROUND(H103,2)*ROUND(G103,3),2)</f>
      </c>
      <c r="O103">
        <f>(I103*21)/100</f>
      </c>
      <c r="P103" t="s">
        <v>27</v>
      </c>
    </row>
    <row r="104" spans="1:5" ht="25.5">
      <c r="A104" s="35" t="s">
        <v>52</v>
      </c>
      <c r="E104" s="36" t="s">
        <v>1052</v>
      </c>
    </row>
    <row r="105" spans="1:5" ht="25.5">
      <c r="A105" s="37" t="s">
        <v>54</v>
      </c>
      <c r="E105" s="38" t="s">
        <v>1441</v>
      </c>
    </row>
    <row r="106" spans="1:5" ht="25.5">
      <c r="A106" t="s">
        <v>55</v>
      </c>
      <c r="E106" s="36" t="s">
        <v>1049</v>
      </c>
    </row>
    <row r="107" spans="1:16" ht="12.75">
      <c r="A107" s="24" t="s">
        <v>47</v>
      </c>
      <c r="B107" s="29" t="s">
        <v>313</v>
      </c>
      <c r="C107" s="29" t="s">
        <v>1054</v>
      </c>
      <c r="D107" s="24" t="s">
        <v>49</v>
      </c>
      <c r="E107" s="30" t="s">
        <v>1055</v>
      </c>
      <c r="F107" s="31" t="s">
        <v>156</v>
      </c>
      <c r="G107" s="32">
        <v>480.38</v>
      </c>
      <c r="H107" s="33">
        <v>0</v>
      </c>
      <c r="I107" s="34">
        <f>ROUND(ROUND(H107,2)*ROUND(G107,3),2)</f>
      </c>
      <c r="O107">
        <f>(I107*21)/100</f>
      </c>
      <c r="P107" t="s">
        <v>27</v>
      </c>
    </row>
    <row r="108" spans="1:5" ht="25.5">
      <c r="A108" s="35" t="s">
        <v>52</v>
      </c>
      <c r="E108" s="36" t="s">
        <v>1056</v>
      </c>
    </row>
    <row r="109" spans="1:5" ht="25.5">
      <c r="A109" s="37" t="s">
        <v>54</v>
      </c>
      <c r="E109" s="38" t="s">
        <v>1442</v>
      </c>
    </row>
    <row r="110" spans="1:5" ht="12.75">
      <c r="A110" t="s">
        <v>55</v>
      </c>
      <c r="E110" s="36" t="s">
        <v>49</v>
      </c>
    </row>
    <row r="111" spans="1:16" ht="12.75">
      <c r="A111" s="24" t="s">
        <v>47</v>
      </c>
      <c r="B111" s="29" t="s">
        <v>314</v>
      </c>
      <c r="C111" s="29" t="s">
        <v>1058</v>
      </c>
      <c r="D111" s="24" t="s">
        <v>49</v>
      </c>
      <c r="E111" s="30" t="s">
        <v>1059</v>
      </c>
      <c r="F111" s="31" t="s">
        <v>156</v>
      </c>
      <c r="G111" s="32">
        <v>19.656</v>
      </c>
      <c r="H111" s="33">
        <v>0</v>
      </c>
      <c r="I111" s="34">
        <f>ROUND(ROUND(H111,2)*ROUND(G111,3),2)</f>
      </c>
      <c r="O111">
        <f>(I111*21)/100</f>
      </c>
      <c r="P111" t="s">
        <v>27</v>
      </c>
    </row>
    <row r="112" spans="1:5" ht="25.5">
      <c r="A112" s="35" t="s">
        <v>52</v>
      </c>
      <c r="E112" s="36" t="s">
        <v>1060</v>
      </c>
    </row>
    <row r="113" spans="1:5" ht="25.5">
      <c r="A113" s="37" t="s">
        <v>54</v>
      </c>
      <c r="E113" s="38" t="s">
        <v>1443</v>
      </c>
    </row>
    <row r="114" spans="1:5" ht="12.75">
      <c r="A114" t="s">
        <v>55</v>
      </c>
      <c r="E114" s="36" t="s">
        <v>49</v>
      </c>
    </row>
    <row r="115" spans="1:16" ht="12.75">
      <c r="A115" s="24" t="s">
        <v>47</v>
      </c>
      <c r="B115" s="29" t="s">
        <v>319</v>
      </c>
      <c r="C115" s="29" t="s">
        <v>1062</v>
      </c>
      <c r="D115" s="24" t="s">
        <v>49</v>
      </c>
      <c r="E115" s="30" t="s">
        <v>1063</v>
      </c>
      <c r="F115" s="31" t="s">
        <v>156</v>
      </c>
      <c r="G115" s="32">
        <v>480.38</v>
      </c>
      <c r="H115" s="33">
        <v>0</v>
      </c>
      <c r="I115" s="34">
        <f>ROUND(ROUND(H115,2)*ROUND(G115,3),2)</f>
      </c>
      <c r="O115">
        <f>(I115*21)/100</f>
      </c>
      <c r="P115" t="s">
        <v>27</v>
      </c>
    </row>
    <row r="116" spans="1:5" ht="12.75">
      <c r="A116" s="35" t="s">
        <v>52</v>
      </c>
      <c r="E116" s="36" t="s">
        <v>1063</v>
      </c>
    </row>
    <row r="117" spans="1:5" ht="25.5">
      <c r="A117" s="37" t="s">
        <v>54</v>
      </c>
      <c r="E117" s="38" t="s">
        <v>1442</v>
      </c>
    </row>
    <row r="118" spans="1:5" ht="12.75">
      <c r="A118" t="s">
        <v>55</v>
      </c>
      <c r="E118" s="36" t="s">
        <v>49</v>
      </c>
    </row>
    <row r="119" spans="1:16" ht="12.75">
      <c r="A119" s="24" t="s">
        <v>47</v>
      </c>
      <c r="B119" s="29" t="s">
        <v>323</v>
      </c>
      <c r="C119" s="29" t="s">
        <v>1064</v>
      </c>
      <c r="D119" s="24" t="s">
        <v>49</v>
      </c>
      <c r="E119" s="30" t="s">
        <v>1065</v>
      </c>
      <c r="F119" s="31" t="s">
        <v>156</v>
      </c>
      <c r="G119" s="32">
        <v>19.656</v>
      </c>
      <c r="H119" s="33">
        <v>0</v>
      </c>
      <c r="I119" s="34">
        <f>ROUND(ROUND(H119,2)*ROUND(G119,3),2)</f>
      </c>
      <c r="O119">
        <f>(I119*21)/100</f>
      </c>
      <c r="P119" t="s">
        <v>27</v>
      </c>
    </row>
    <row r="120" spans="1:5" ht="12.75">
      <c r="A120" s="35" t="s">
        <v>52</v>
      </c>
      <c r="E120" s="36" t="s">
        <v>1065</v>
      </c>
    </row>
    <row r="121" spans="1:5" ht="25.5">
      <c r="A121" s="37" t="s">
        <v>54</v>
      </c>
      <c r="E121" s="38" t="s">
        <v>1443</v>
      </c>
    </row>
    <row r="122" spans="1:5" ht="12.75">
      <c r="A122" t="s">
        <v>55</v>
      </c>
      <c r="E122" s="36" t="s">
        <v>49</v>
      </c>
    </row>
    <row r="123" spans="1:16" ht="12.75">
      <c r="A123" s="24" t="s">
        <v>47</v>
      </c>
      <c r="B123" s="29" t="s">
        <v>327</v>
      </c>
      <c r="C123" s="29" t="s">
        <v>548</v>
      </c>
      <c r="D123" s="24" t="s">
        <v>49</v>
      </c>
      <c r="E123" s="30" t="s">
        <v>549</v>
      </c>
      <c r="F123" s="31" t="s">
        <v>161</v>
      </c>
      <c r="G123" s="32">
        <v>92.43</v>
      </c>
      <c r="H123" s="33">
        <v>0</v>
      </c>
      <c r="I123" s="34">
        <f>ROUND(ROUND(H123,2)*ROUND(G123,3),2)</f>
      </c>
      <c r="O123">
        <f>(I123*21)/100</f>
      </c>
      <c r="P123" t="s">
        <v>27</v>
      </c>
    </row>
    <row r="124" spans="1:5" ht="38.25">
      <c r="A124" s="35" t="s">
        <v>52</v>
      </c>
      <c r="E124" s="36" t="s">
        <v>550</v>
      </c>
    </row>
    <row r="125" spans="1:5" ht="25.5">
      <c r="A125" s="37" t="s">
        <v>54</v>
      </c>
      <c r="E125" s="38" t="s">
        <v>1444</v>
      </c>
    </row>
    <row r="126" spans="1:5" ht="89.25">
      <c r="A126" t="s">
        <v>55</v>
      </c>
      <c r="E126" s="36" t="s">
        <v>552</v>
      </c>
    </row>
    <row r="127" spans="1:16" ht="12.75">
      <c r="A127" s="24" t="s">
        <v>47</v>
      </c>
      <c r="B127" s="29" t="s">
        <v>332</v>
      </c>
      <c r="C127" s="29" t="s">
        <v>1067</v>
      </c>
      <c r="D127" s="24" t="s">
        <v>49</v>
      </c>
      <c r="E127" s="30" t="s">
        <v>1068</v>
      </c>
      <c r="F127" s="31" t="s">
        <v>161</v>
      </c>
      <c r="G127" s="32">
        <v>39.613</v>
      </c>
      <c r="H127" s="33">
        <v>0</v>
      </c>
      <c r="I127" s="34">
        <f>ROUND(ROUND(H127,2)*ROUND(G127,3),2)</f>
      </c>
      <c r="O127">
        <f>(I127*21)/100</f>
      </c>
      <c r="P127" t="s">
        <v>27</v>
      </c>
    </row>
    <row r="128" spans="1:5" ht="38.25">
      <c r="A128" s="35" t="s">
        <v>52</v>
      </c>
      <c r="E128" s="36" t="s">
        <v>1069</v>
      </c>
    </row>
    <row r="129" spans="1:5" ht="25.5">
      <c r="A129" s="37" t="s">
        <v>54</v>
      </c>
      <c r="E129" s="38" t="s">
        <v>1445</v>
      </c>
    </row>
    <row r="130" spans="1:5" ht="89.25">
      <c r="A130" t="s">
        <v>55</v>
      </c>
      <c r="E130" s="36" t="s">
        <v>552</v>
      </c>
    </row>
    <row r="131" spans="1:16" ht="12.75">
      <c r="A131" s="24" t="s">
        <v>47</v>
      </c>
      <c r="B131" s="29" t="s">
        <v>336</v>
      </c>
      <c r="C131" s="29" t="s">
        <v>1446</v>
      </c>
      <c r="D131" s="24" t="s">
        <v>49</v>
      </c>
      <c r="E131" s="30" t="s">
        <v>1447</v>
      </c>
      <c r="F131" s="31" t="s">
        <v>161</v>
      </c>
      <c r="G131" s="32">
        <v>33.011</v>
      </c>
      <c r="H131" s="33">
        <v>0</v>
      </c>
      <c r="I131" s="34">
        <f>ROUND(ROUND(H131,2)*ROUND(G131,3),2)</f>
      </c>
      <c r="O131">
        <f>(I131*21)/100</f>
      </c>
      <c r="P131" t="s">
        <v>27</v>
      </c>
    </row>
    <row r="132" spans="1:5" ht="38.25">
      <c r="A132" s="35" t="s">
        <v>52</v>
      </c>
      <c r="E132" s="36" t="s">
        <v>1448</v>
      </c>
    </row>
    <row r="133" spans="1:5" ht="25.5">
      <c r="A133" s="37" t="s">
        <v>54</v>
      </c>
      <c r="E133" s="38" t="s">
        <v>1449</v>
      </c>
    </row>
    <row r="134" spans="1:5" ht="89.25">
      <c r="A134" t="s">
        <v>55</v>
      </c>
      <c r="E134" s="36" t="s">
        <v>552</v>
      </c>
    </row>
    <row r="135" spans="1:16" ht="12.75">
      <c r="A135" s="24" t="s">
        <v>47</v>
      </c>
      <c r="B135" s="29" t="s">
        <v>339</v>
      </c>
      <c r="C135" s="29" t="s">
        <v>557</v>
      </c>
      <c r="D135" s="24" t="s">
        <v>49</v>
      </c>
      <c r="E135" s="30" t="s">
        <v>558</v>
      </c>
      <c r="F135" s="31" t="s">
        <v>161</v>
      </c>
      <c r="G135" s="32">
        <v>205.973</v>
      </c>
      <c r="H135" s="33">
        <v>0</v>
      </c>
      <c r="I135" s="34">
        <f>ROUND(ROUND(H135,2)*ROUND(G135,3),2)</f>
      </c>
      <c r="O135">
        <f>(I135*21)/100</f>
      </c>
      <c r="P135" t="s">
        <v>27</v>
      </c>
    </row>
    <row r="136" spans="1:5" ht="38.25">
      <c r="A136" s="35" t="s">
        <v>52</v>
      </c>
      <c r="E136" s="36" t="s">
        <v>559</v>
      </c>
    </row>
    <row r="137" spans="1:5" ht="25.5">
      <c r="A137" s="37" t="s">
        <v>54</v>
      </c>
      <c r="E137" s="38" t="s">
        <v>1450</v>
      </c>
    </row>
    <row r="138" spans="1:5" ht="204">
      <c r="A138" t="s">
        <v>55</v>
      </c>
      <c r="E138" s="36" t="s">
        <v>561</v>
      </c>
    </row>
    <row r="139" spans="1:16" ht="12.75">
      <c r="A139" s="24" t="s">
        <v>47</v>
      </c>
      <c r="B139" s="29" t="s">
        <v>583</v>
      </c>
      <c r="C139" s="29" t="s">
        <v>562</v>
      </c>
      <c r="D139" s="24" t="s">
        <v>49</v>
      </c>
      <c r="E139" s="30" t="s">
        <v>563</v>
      </c>
      <c r="F139" s="31" t="s">
        <v>161</v>
      </c>
      <c r="G139" s="32">
        <v>220.071</v>
      </c>
      <c r="H139" s="33">
        <v>0</v>
      </c>
      <c r="I139" s="34">
        <f>ROUND(ROUND(H139,2)*ROUND(G139,3),2)</f>
      </c>
      <c r="O139">
        <f>(I139*21)/100</f>
      </c>
      <c r="P139" t="s">
        <v>27</v>
      </c>
    </row>
    <row r="140" spans="1:5" ht="38.25">
      <c r="A140" s="35" t="s">
        <v>52</v>
      </c>
      <c r="E140" s="36" t="s">
        <v>564</v>
      </c>
    </row>
    <row r="141" spans="1:5" ht="25.5">
      <c r="A141" s="37" t="s">
        <v>54</v>
      </c>
      <c r="E141" s="38" t="s">
        <v>1451</v>
      </c>
    </row>
    <row r="142" spans="1:5" ht="204">
      <c r="A142" t="s">
        <v>55</v>
      </c>
      <c r="E142" s="36" t="s">
        <v>561</v>
      </c>
    </row>
    <row r="143" spans="1:16" ht="25.5">
      <c r="A143" s="24" t="s">
        <v>47</v>
      </c>
      <c r="B143" s="29" t="s">
        <v>589</v>
      </c>
      <c r="C143" s="29" t="s">
        <v>566</v>
      </c>
      <c r="D143" s="24" t="s">
        <v>49</v>
      </c>
      <c r="E143" s="30" t="s">
        <v>567</v>
      </c>
      <c r="F143" s="31" t="s">
        <v>161</v>
      </c>
      <c r="G143" s="32">
        <v>1100.355</v>
      </c>
      <c r="H143" s="33">
        <v>0</v>
      </c>
      <c r="I143" s="34">
        <f>ROUND(ROUND(H143,2)*ROUND(G143,3),2)</f>
      </c>
      <c r="O143">
        <f>(I143*21)/100</f>
      </c>
      <c r="P143" t="s">
        <v>27</v>
      </c>
    </row>
    <row r="144" spans="1:5" ht="38.25">
      <c r="A144" s="35" t="s">
        <v>52</v>
      </c>
      <c r="E144" s="36" t="s">
        <v>568</v>
      </c>
    </row>
    <row r="145" spans="1:5" ht="25.5">
      <c r="A145" s="37" t="s">
        <v>54</v>
      </c>
      <c r="E145" s="38" t="s">
        <v>1452</v>
      </c>
    </row>
    <row r="146" spans="1:5" ht="204">
      <c r="A146" t="s">
        <v>55</v>
      </c>
      <c r="E146" s="36" t="s">
        <v>561</v>
      </c>
    </row>
    <row r="147" spans="1:16" ht="12.75">
      <c r="A147" s="24" t="s">
        <v>47</v>
      </c>
      <c r="B147" s="29" t="s">
        <v>595</v>
      </c>
      <c r="C147" s="29" t="s">
        <v>570</v>
      </c>
      <c r="D147" s="24" t="s">
        <v>49</v>
      </c>
      <c r="E147" s="30" t="s">
        <v>571</v>
      </c>
      <c r="F147" s="31" t="s">
        <v>161</v>
      </c>
      <c r="G147" s="32">
        <v>55.018</v>
      </c>
      <c r="H147" s="33">
        <v>0</v>
      </c>
      <c r="I147" s="34">
        <f>ROUND(ROUND(H147,2)*ROUND(G147,3),2)</f>
      </c>
      <c r="O147">
        <f>(I147*21)/100</f>
      </c>
      <c r="P147" t="s">
        <v>27</v>
      </c>
    </row>
    <row r="148" spans="1:5" ht="38.25">
      <c r="A148" s="35" t="s">
        <v>52</v>
      </c>
      <c r="E148" s="36" t="s">
        <v>572</v>
      </c>
    </row>
    <row r="149" spans="1:5" ht="38.25">
      <c r="A149" s="37" t="s">
        <v>54</v>
      </c>
      <c r="E149" s="38" t="s">
        <v>1453</v>
      </c>
    </row>
    <row r="150" spans="1:5" ht="204">
      <c r="A150" t="s">
        <v>55</v>
      </c>
      <c r="E150" s="36" t="s">
        <v>561</v>
      </c>
    </row>
    <row r="151" spans="1:16" ht="25.5">
      <c r="A151" s="24" t="s">
        <v>47</v>
      </c>
      <c r="B151" s="29" t="s">
        <v>601</v>
      </c>
      <c r="C151" s="29" t="s">
        <v>574</v>
      </c>
      <c r="D151" s="24" t="s">
        <v>49</v>
      </c>
      <c r="E151" s="30" t="s">
        <v>575</v>
      </c>
      <c r="F151" s="31" t="s">
        <v>161</v>
      </c>
      <c r="G151" s="32">
        <v>275.09</v>
      </c>
      <c r="H151" s="33">
        <v>0</v>
      </c>
      <c r="I151" s="34">
        <f>ROUND(ROUND(H151,2)*ROUND(G151,3),2)</f>
      </c>
      <c r="O151">
        <f>(I151*21)/100</f>
      </c>
      <c r="P151" t="s">
        <v>27</v>
      </c>
    </row>
    <row r="152" spans="1:5" ht="38.25">
      <c r="A152" s="35" t="s">
        <v>52</v>
      </c>
      <c r="E152" s="36" t="s">
        <v>576</v>
      </c>
    </row>
    <row r="153" spans="1:5" ht="25.5">
      <c r="A153" s="37" t="s">
        <v>54</v>
      </c>
      <c r="E153" s="38" t="s">
        <v>1454</v>
      </c>
    </row>
    <row r="154" spans="1:5" ht="204">
      <c r="A154" t="s">
        <v>55</v>
      </c>
      <c r="E154" s="36" t="s">
        <v>561</v>
      </c>
    </row>
    <row r="155" spans="1:16" ht="12.75">
      <c r="A155" s="24" t="s">
        <v>47</v>
      </c>
      <c r="B155" s="29" t="s">
        <v>607</v>
      </c>
      <c r="C155" s="29" t="s">
        <v>578</v>
      </c>
      <c r="D155" s="24" t="s">
        <v>49</v>
      </c>
      <c r="E155" s="30" t="s">
        <v>579</v>
      </c>
      <c r="F155" s="31" t="s">
        <v>161</v>
      </c>
      <c r="G155" s="32">
        <v>205.973</v>
      </c>
      <c r="H155" s="33">
        <v>0</v>
      </c>
      <c r="I155" s="34">
        <f>ROUND(ROUND(H155,2)*ROUND(G155,3),2)</f>
      </c>
      <c r="O155">
        <f>(I155*21)/100</f>
      </c>
      <c r="P155" t="s">
        <v>27</v>
      </c>
    </row>
    <row r="156" spans="1:5" ht="25.5">
      <c r="A156" s="35" t="s">
        <v>52</v>
      </c>
      <c r="E156" s="36" t="s">
        <v>580</v>
      </c>
    </row>
    <row r="157" spans="1:5" ht="25.5">
      <c r="A157" s="37" t="s">
        <v>54</v>
      </c>
      <c r="E157" s="38" t="s">
        <v>1450</v>
      </c>
    </row>
    <row r="158" spans="1:5" ht="153">
      <c r="A158" t="s">
        <v>55</v>
      </c>
      <c r="E158" s="36" t="s">
        <v>582</v>
      </c>
    </row>
    <row r="159" spans="1:16" ht="12.75">
      <c r="A159" s="24" t="s">
        <v>47</v>
      </c>
      <c r="B159" s="29" t="s">
        <v>613</v>
      </c>
      <c r="C159" s="29" t="s">
        <v>584</v>
      </c>
      <c r="D159" s="24" t="s">
        <v>49</v>
      </c>
      <c r="E159" s="30" t="s">
        <v>585</v>
      </c>
      <c r="F159" s="31" t="s">
        <v>161</v>
      </c>
      <c r="G159" s="32">
        <v>275.089</v>
      </c>
      <c r="H159" s="33">
        <v>0</v>
      </c>
      <c r="I159" s="34">
        <f>ROUND(ROUND(H159,2)*ROUND(G159,3),2)</f>
      </c>
      <c r="O159">
        <f>(I159*21)/100</f>
      </c>
      <c r="P159" t="s">
        <v>27</v>
      </c>
    </row>
    <row r="160" spans="1:5" ht="12.75">
      <c r="A160" s="35" t="s">
        <v>52</v>
      </c>
      <c r="E160" s="36" t="s">
        <v>586</v>
      </c>
    </row>
    <row r="161" spans="1:5" ht="38.25">
      <c r="A161" s="37" t="s">
        <v>54</v>
      </c>
      <c r="E161" s="38" t="s">
        <v>1455</v>
      </c>
    </row>
    <row r="162" spans="1:5" ht="293.25">
      <c r="A162" t="s">
        <v>55</v>
      </c>
      <c r="E162" s="36" t="s">
        <v>588</v>
      </c>
    </row>
    <row r="163" spans="1:16" ht="12.75">
      <c r="A163" s="24" t="s">
        <v>47</v>
      </c>
      <c r="B163" s="29" t="s">
        <v>618</v>
      </c>
      <c r="C163" s="29" t="s">
        <v>590</v>
      </c>
      <c r="D163" s="24" t="s">
        <v>49</v>
      </c>
      <c r="E163" s="30" t="s">
        <v>591</v>
      </c>
      <c r="F163" s="31" t="s">
        <v>140</v>
      </c>
      <c r="G163" s="32">
        <v>508.914</v>
      </c>
      <c r="H163" s="33">
        <v>0</v>
      </c>
      <c r="I163" s="34">
        <f>ROUND(ROUND(H163,2)*ROUND(G163,3),2)</f>
      </c>
      <c r="O163">
        <f>(I163*21)/100</f>
      </c>
      <c r="P163" t="s">
        <v>27</v>
      </c>
    </row>
    <row r="164" spans="1:5" ht="25.5">
      <c r="A164" s="35" t="s">
        <v>52</v>
      </c>
      <c r="E164" s="36" t="s">
        <v>592</v>
      </c>
    </row>
    <row r="165" spans="1:5" ht="38.25">
      <c r="A165" s="37" t="s">
        <v>54</v>
      </c>
      <c r="E165" s="38" t="s">
        <v>1456</v>
      </c>
    </row>
    <row r="166" spans="1:5" ht="12.75">
      <c r="A166" t="s">
        <v>55</v>
      </c>
      <c r="E166" s="36" t="s">
        <v>594</v>
      </c>
    </row>
    <row r="167" spans="1:16" ht="12.75">
      <c r="A167" s="24" t="s">
        <v>47</v>
      </c>
      <c r="B167" s="29" t="s">
        <v>633</v>
      </c>
      <c r="C167" s="29" t="s">
        <v>596</v>
      </c>
      <c r="D167" s="24" t="s">
        <v>49</v>
      </c>
      <c r="E167" s="30" t="s">
        <v>597</v>
      </c>
      <c r="F167" s="31" t="s">
        <v>161</v>
      </c>
      <c r="G167" s="32">
        <v>142.245</v>
      </c>
      <c r="H167" s="33">
        <v>0</v>
      </c>
      <c r="I167" s="34">
        <f>ROUND(ROUND(H167,2)*ROUND(G167,3),2)</f>
      </c>
      <c r="O167">
        <f>(I167*21)/100</f>
      </c>
      <c r="P167" t="s">
        <v>27</v>
      </c>
    </row>
    <row r="168" spans="1:5" ht="25.5">
      <c r="A168" s="35" t="s">
        <v>52</v>
      </c>
      <c r="E168" s="36" t="s">
        <v>598</v>
      </c>
    </row>
    <row r="169" spans="1:5" ht="127.5">
      <c r="A169" s="37" t="s">
        <v>54</v>
      </c>
      <c r="E169" s="38" t="s">
        <v>1457</v>
      </c>
    </row>
    <row r="170" spans="1:5" ht="409.5">
      <c r="A170" t="s">
        <v>55</v>
      </c>
      <c r="E170" s="36" t="s">
        <v>600</v>
      </c>
    </row>
    <row r="171" spans="1:16" ht="12.75">
      <c r="A171" s="24" t="s">
        <v>47</v>
      </c>
      <c r="B171" s="29" t="s">
        <v>638</v>
      </c>
      <c r="C171" s="29" t="s">
        <v>602</v>
      </c>
      <c r="D171" s="24" t="s">
        <v>49</v>
      </c>
      <c r="E171" s="30" t="s">
        <v>603</v>
      </c>
      <c r="F171" s="31" t="s">
        <v>161</v>
      </c>
      <c r="G171" s="32">
        <v>47.796</v>
      </c>
      <c r="H171" s="33">
        <v>0</v>
      </c>
      <c r="I171" s="34">
        <f>ROUND(ROUND(H171,2)*ROUND(G171,3),2)</f>
      </c>
      <c r="O171">
        <f>(I171*21)/100</f>
      </c>
      <c r="P171" t="s">
        <v>27</v>
      </c>
    </row>
    <row r="172" spans="1:5" ht="38.25">
      <c r="A172" s="35" t="s">
        <v>52</v>
      </c>
      <c r="E172" s="36" t="s">
        <v>604</v>
      </c>
    </row>
    <row r="173" spans="1:5" ht="140.25">
      <c r="A173" s="37" t="s">
        <v>54</v>
      </c>
      <c r="E173" s="38" t="s">
        <v>1458</v>
      </c>
    </row>
    <row r="174" spans="1:5" ht="89.25">
      <c r="A174" t="s">
        <v>55</v>
      </c>
      <c r="E174" s="36" t="s">
        <v>606</v>
      </c>
    </row>
    <row r="175" spans="1:16" ht="12.75">
      <c r="A175" s="24" t="s">
        <v>47</v>
      </c>
      <c r="B175" s="29" t="s">
        <v>643</v>
      </c>
      <c r="C175" s="29" t="s">
        <v>608</v>
      </c>
      <c r="D175" s="24" t="s">
        <v>49</v>
      </c>
      <c r="E175" s="30" t="s">
        <v>609</v>
      </c>
      <c r="F175" s="31" t="s">
        <v>161</v>
      </c>
      <c r="G175" s="32">
        <v>15.932</v>
      </c>
      <c r="H175" s="33">
        <v>0</v>
      </c>
      <c r="I175" s="34">
        <f>ROUND(ROUND(H175,2)*ROUND(G175,3),2)</f>
      </c>
      <c r="O175">
        <f>(I175*21)/100</f>
      </c>
      <c r="P175" t="s">
        <v>27</v>
      </c>
    </row>
    <row r="176" spans="1:5" ht="38.25">
      <c r="A176" s="35" t="s">
        <v>52</v>
      </c>
      <c r="E176" s="36" t="s">
        <v>610</v>
      </c>
    </row>
    <row r="177" spans="1:5" ht="25.5">
      <c r="A177" s="37" t="s">
        <v>54</v>
      </c>
      <c r="E177" s="38" t="s">
        <v>1459</v>
      </c>
    </row>
    <row r="178" spans="1:5" ht="114.75">
      <c r="A178" t="s">
        <v>55</v>
      </c>
      <c r="E178" s="36" t="s">
        <v>612</v>
      </c>
    </row>
    <row r="179" spans="1:16" ht="12.75">
      <c r="A179" s="24" t="s">
        <v>47</v>
      </c>
      <c r="B179" s="29" t="s">
        <v>662</v>
      </c>
      <c r="C179" s="29" t="s">
        <v>619</v>
      </c>
      <c r="D179" s="24" t="s">
        <v>49</v>
      </c>
      <c r="E179" s="30" t="s">
        <v>620</v>
      </c>
      <c r="F179" s="31" t="s">
        <v>156</v>
      </c>
      <c r="G179" s="32">
        <v>113.351</v>
      </c>
      <c r="H179" s="33">
        <v>0</v>
      </c>
      <c r="I179" s="34">
        <f>ROUND(ROUND(H179,2)*ROUND(G179,3),2)</f>
      </c>
      <c r="O179">
        <f>(I179*21)/100</f>
      </c>
      <c r="P179" t="s">
        <v>27</v>
      </c>
    </row>
    <row r="180" spans="1:5" ht="12.75">
      <c r="A180" s="35" t="s">
        <v>52</v>
      </c>
      <c r="E180" s="36" t="s">
        <v>621</v>
      </c>
    </row>
    <row r="181" spans="1:5" ht="114.75">
      <c r="A181" s="37" t="s">
        <v>54</v>
      </c>
      <c r="E181" s="38" t="s">
        <v>1460</v>
      </c>
    </row>
    <row r="182" spans="1:5" ht="153">
      <c r="A182" t="s">
        <v>55</v>
      </c>
      <c r="E182" s="36" t="s">
        <v>623</v>
      </c>
    </row>
    <row r="183" spans="1:16" ht="12.75">
      <c r="A183" s="24" t="s">
        <v>47</v>
      </c>
      <c r="B183" s="29" t="s">
        <v>713</v>
      </c>
      <c r="C183" s="29" t="s">
        <v>625</v>
      </c>
      <c r="D183" s="24" t="s">
        <v>49</v>
      </c>
      <c r="E183" s="30" t="s">
        <v>626</v>
      </c>
      <c r="F183" s="31" t="s">
        <v>140</v>
      </c>
      <c r="G183" s="32">
        <v>128.093</v>
      </c>
      <c r="H183" s="33">
        <v>0</v>
      </c>
      <c r="I183" s="34">
        <f>ROUND(ROUND(H183,2)*ROUND(G183,3),2)</f>
      </c>
      <c r="O183">
        <f>(I183*21)/100</f>
      </c>
      <c r="P183" t="s">
        <v>27</v>
      </c>
    </row>
    <row r="184" spans="1:5" ht="12.75">
      <c r="A184" s="35" t="s">
        <v>52</v>
      </c>
      <c r="E184" s="36" t="s">
        <v>626</v>
      </c>
    </row>
    <row r="185" spans="1:5" ht="25.5">
      <c r="A185" s="37" t="s">
        <v>54</v>
      </c>
      <c r="E185" s="38" t="s">
        <v>1461</v>
      </c>
    </row>
    <row r="186" spans="1:5" ht="12.75">
      <c r="A186" t="s">
        <v>55</v>
      </c>
      <c r="E186" s="36" t="s">
        <v>49</v>
      </c>
    </row>
    <row r="187" spans="1:16" ht="12.75">
      <c r="A187" s="24" t="s">
        <v>47</v>
      </c>
      <c r="B187" s="29" t="s">
        <v>716</v>
      </c>
      <c r="C187" s="29" t="s">
        <v>629</v>
      </c>
      <c r="D187" s="24" t="s">
        <v>49</v>
      </c>
      <c r="E187" s="30" t="s">
        <v>630</v>
      </c>
      <c r="F187" s="31" t="s">
        <v>140</v>
      </c>
      <c r="G187" s="32">
        <v>285.912</v>
      </c>
      <c r="H187" s="33">
        <v>0</v>
      </c>
      <c r="I187" s="34">
        <f>ROUND(ROUND(H187,2)*ROUND(G187,3),2)</f>
      </c>
      <c r="O187">
        <f>(I187*21)/100</f>
      </c>
      <c r="P187" t="s">
        <v>27</v>
      </c>
    </row>
    <row r="188" spans="1:5" ht="12.75">
      <c r="A188" s="35" t="s">
        <v>52</v>
      </c>
      <c r="E188" s="36" t="s">
        <v>630</v>
      </c>
    </row>
    <row r="189" spans="1:5" ht="25.5">
      <c r="A189" s="37" t="s">
        <v>54</v>
      </c>
      <c r="E189" s="38" t="s">
        <v>1462</v>
      </c>
    </row>
    <row r="190" spans="1:5" ht="12.75">
      <c r="A190" t="s">
        <v>55</v>
      </c>
      <c r="E190" s="36" t="s">
        <v>49</v>
      </c>
    </row>
    <row r="191" spans="1:18" ht="12.75" customHeight="1">
      <c r="A191" s="6" t="s">
        <v>45</v>
      </c>
      <c r="B191" s="6"/>
      <c r="C191" s="41" t="s">
        <v>27</v>
      </c>
      <c r="D191" s="6"/>
      <c r="E191" s="27" t="s">
        <v>632</v>
      </c>
      <c r="F191" s="6"/>
      <c r="G191" s="6"/>
      <c r="H191" s="6"/>
      <c r="I191" s="42">
        <f>0+Q191</f>
      </c>
      <c r="O191">
        <f>0+R191</f>
      </c>
      <c r="Q191">
        <f>0+I192</f>
      </c>
      <c r="R191">
        <f>0+O192</f>
      </c>
    </row>
    <row r="192" spans="1:16" ht="25.5">
      <c r="A192" s="24" t="s">
        <v>47</v>
      </c>
      <c r="B192" s="29" t="s">
        <v>665</v>
      </c>
      <c r="C192" s="29" t="s">
        <v>634</v>
      </c>
      <c r="D192" s="24" t="s">
        <v>49</v>
      </c>
      <c r="E192" s="30" t="s">
        <v>635</v>
      </c>
      <c r="F192" s="31" t="s">
        <v>172</v>
      </c>
      <c r="G192" s="32">
        <v>97.52</v>
      </c>
      <c r="H192" s="33">
        <v>0</v>
      </c>
      <c r="I192" s="34">
        <f>ROUND(ROUND(H192,2)*ROUND(G192,3),2)</f>
      </c>
      <c r="O192">
        <f>(I192*21)/100</f>
      </c>
      <c r="P192" t="s">
        <v>27</v>
      </c>
    </row>
    <row r="193" spans="1:5" ht="38.25">
      <c r="A193" s="35" t="s">
        <v>52</v>
      </c>
      <c r="E193" s="36" t="s">
        <v>636</v>
      </c>
    </row>
    <row r="194" spans="1:5" ht="25.5">
      <c r="A194" s="37" t="s">
        <v>54</v>
      </c>
      <c r="E194" s="38" t="s">
        <v>1463</v>
      </c>
    </row>
    <row r="195" spans="1:5" ht="12.75">
      <c r="A195" t="s">
        <v>55</v>
      </c>
      <c r="E195" s="36" t="s">
        <v>49</v>
      </c>
    </row>
    <row r="196" spans="1:18" ht="12.75" customHeight="1">
      <c r="A196" s="6" t="s">
        <v>45</v>
      </c>
      <c r="B196" s="6"/>
      <c r="C196" s="41" t="s">
        <v>26</v>
      </c>
      <c r="D196" s="6"/>
      <c r="E196" s="27" t="s">
        <v>1091</v>
      </c>
      <c r="F196" s="6"/>
      <c r="G196" s="6"/>
      <c r="H196" s="6"/>
      <c r="I196" s="42">
        <f>0+Q196</f>
      </c>
      <c r="O196">
        <f>0+R196</f>
      </c>
      <c r="Q196">
        <f>0+I197</f>
      </c>
      <c r="R196">
        <f>0+O197</f>
      </c>
    </row>
    <row r="197" spans="1:16" ht="12.75">
      <c r="A197" s="24" t="s">
        <v>47</v>
      </c>
      <c r="B197" s="29" t="s">
        <v>649</v>
      </c>
      <c r="C197" s="29" t="s">
        <v>1116</v>
      </c>
      <c r="D197" s="24" t="s">
        <v>49</v>
      </c>
      <c r="E197" s="30" t="s">
        <v>1117</v>
      </c>
      <c r="F197" s="31" t="s">
        <v>172</v>
      </c>
      <c r="G197" s="32">
        <v>97.52</v>
      </c>
      <c r="H197" s="33">
        <v>0</v>
      </c>
      <c r="I197" s="34">
        <f>ROUND(ROUND(H197,2)*ROUND(G197,3),2)</f>
      </c>
      <c r="O197">
        <f>(I197*21)/100</f>
      </c>
      <c r="P197" t="s">
        <v>27</v>
      </c>
    </row>
    <row r="198" spans="1:5" ht="12.75">
      <c r="A198" s="35" t="s">
        <v>52</v>
      </c>
      <c r="E198" s="36" t="s">
        <v>1118</v>
      </c>
    </row>
    <row r="199" spans="1:5" ht="63.75">
      <c r="A199" s="37" t="s">
        <v>54</v>
      </c>
      <c r="E199" s="38" t="s">
        <v>1464</v>
      </c>
    </row>
    <row r="200" spans="1:5" ht="25.5">
      <c r="A200" t="s">
        <v>55</v>
      </c>
      <c r="E200" s="36" t="s">
        <v>1119</v>
      </c>
    </row>
    <row r="201" spans="1:18" ht="12.75" customHeight="1">
      <c r="A201" s="6" t="s">
        <v>45</v>
      </c>
      <c r="B201" s="6"/>
      <c r="C201" s="41" t="s">
        <v>35</v>
      </c>
      <c r="D201" s="6"/>
      <c r="E201" s="27" t="s">
        <v>648</v>
      </c>
      <c r="F201" s="6"/>
      <c r="G201" s="6"/>
      <c r="H201" s="6"/>
      <c r="I201" s="42">
        <f>0+Q201</f>
      </c>
      <c r="O201">
        <f>0+R201</f>
      </c>
      <c r="Q201">
        <f>0+I202+I206+I210+I214+I218+I222</f>
      </c>
      <c r="R201">
        <f>0+O202+O206+O210+O214+O218+O222</f>
      </c>
    </row>
    <row r="202" spans="1:16" ht="12.75">
      <c r="A202" s="24" t="s">
        <v>47</v>
      </c>
      <c r="B202" s="29" t="s">
        <v>655</v>
      </c>
      <c r="C202" s="29" t="s">
        <v>650</v>
      </c>
      <c r="D202" s="24" t="s">
        <v>49</v>
      </c>
      <c r="E202" s="30" t="s">
        <v>651</v>
      </c>
      <c r="F202" s="31" t="s">
        <v>161</v>
      </c>
      <c r="G202" s="32">
        <v>11.335</v>
      </c>
      <c r="H202" s="33">
        <v>0</v>
      </c>
      <c r="I202" s="34">
        <f>ROUND(ROUND(H202,2)*ROUND(G202,3),2)</f>
      </c>
      <c r="O202">
        <f>(I202*21)/100</f>
      </c>
      <c r="P202" t="s">
        <v>27</v>
      </c>
    </row>
    <row r="203" spans="1:5" ht="25.5">
      <c r="A203" s="35" t="s">
        <v>52</v>
      </c>
      <c r="E203" s="36" t="s">
        <v>652</v>
      </c>
    </row>
    <row r="204" spans="1:5" ht="114.75">
      <c r="A204" s="37" t="s">
        <v>54</v>
      </c>
      <c r="E204" s="38" t="s">
        <v>1465</v>
      </c>
    </row>
    <row r="205" spans="1:5" ht="38.25">
      <c r="A205" t="s">
        <v>55</v>
      </c>
      <c r="E205" s="36" t="s">
        <v>654</v>
      </c>
    </row>
    <row r="206" spans="1:16" ht="12.75">
      <c r="A206" s="24" t="s">
        <v>47</v>
      </c>
      <c r="B206" s="29" t="s">
        <v>699</v>
      </c>
      <c r="C206" s="29" t="s">
        <v>1129</v>
      </c>
      <c r="D206" s="24" t="s">
        <v>49</v>
      </c>
      <c r="E206" s="30" t="s">
        <v>1130</v>
      </c>
      <c r="F206" s="31" t="s">
        <v>98</v>
      </c>
      <c r="G206" s="32">
        <v>5</v>
      </c>
      <c r="H206" s="33">
        <v>0</v>
      </c>
      <c r="I206" s="34">
        <f>ROUND(ROUND(H206,2)*ROUND(G206,3),2)</f>
      </c>
      <c r="O206">
        <f>(I206*21)/100</f>
      </c>
      <c r="P206" t="s">
        <v>27</v>
      </c>
    </row>
    <row r="207" spans="1:5" ht="25.5">
      <c r="A207" s="35" t="s">
        <v>52</v>
      </c>
      <c r="E207" s="36" t="s">
        <v>1131</v>
      </c>
    </row>
    <row r="208" spans="1:5" ht="25.5">
      <c r="A208" s="37" t="s">
        <v>54</v>
      </c>
      <c r="E208" s="38" t="s">
        <v>1466</v>
      </c>
    </row>
    <row r="209" spans="1:5" ht="25.5">
      <c r="A209" t="s">
        <v>55</v>
      </c>
      <c r="E209" s="36" t="s">
        <v>1128</v>
      </c>
    </row>
    <row r="210" spans="1:16" ht="12.75">
      <c r="A210" s="24" t="s">
        <v>47</v>
      </c>
      <c r="B210" s="29" t="s">
        <v>702</v>
      </c>
      <c r="C210" s="29" t="s">
        <v>1133</v>
      </c>
      <c r="D210" s="24" t="s">
        <v>49</v>
      </c>
      <c r="E210" s="30" t="s">
        <v>1134</v>
      </c>
      <c r="F210" s="31" t="s">
        <v>161</v>
      </c>
      <c r="G210" s="32">
        <v>0.332</v>
      </c>
      <c r="H210" s="33">
        <v>0</v>
      </c>
      <c r="I210" s="34">
        <f>ROUND(ROUND(H210,2)*ROUND(G210,3),2)</f>
      </c>
      <c r="O210">
        <f>(I210*21)/100</f>
      </c>
      <c r="P210" t="s">
        <v>27</v>
      </c>
    </row>
    <row r="211" spans="1:5" ht="25.5">
      <c r="A211" s="35" t="s">
        <v>52</v>
      </c>
      <c r="E211" s="36" t="s">
        <v>1135</v>
      </c>
    </row>
    <row r="212" spans="1:5" ht="38.25">
      <c r="A212" s="37" t="s">
        <v>54</v>
      </c>
      <c r="E212" s="38" t="s">
        <v>1467</v>
      </c>
    </row>
    <row r="213" spans="1:5" ht="25.5">
      <c r="A213" t="s">
        <v>55</v>
      </c>
      <c r="E213" s="36" t="s">
        <v>660</v>
      </c>
    </row>
    <row r="214" spans="1:16" ht="12.75">
      <c r="A214" s="24" t="s">
        <v>47</v>
      </c>
      <c r="B214" s="29" t="s">
        <v>704</v>
      </c>
      <c r="C214" s="29" t="s">
        <v>1145</v>
      </c>
      <c r="D214" s="24" t="s">
        <v>49</v>
      </c>
      <c r="E214" s="30" t="s">
        <v>1146</v>
      </c>
      <c r="F214" s="31" t="s">
        <v>98</v>
      </c>
      <c r="G214" s="32">
        <v>1</v>
      </c>
      <c r="H214" s="33">
        <v>0</v>
      </c>
      <c r="I214" s="34">
        <f>ROUND(ROUND(H214,2)*ROUND(G214,3),2)</f>
      </c>
      <c r="O214">
        <f>(I214*21)/100</f>
      </c>
      <c r="P214" t="s">
        <v>27</v>
      </c>
    </row>
    <row r="215" spans="1:5" ht="12.75">
      <c r="A215" s="35" t="s">
        <v>52</v>
      </c>
      <c r="E215" s="36" t="s">
        <v>1146</v>
      </c>
    </row>
    <row r="216" spans="1:5" ht="12.75">
      <c r="A216" s="37" t="s">
        <v>54</v>
      </c>
      <c r="E216" s="38" t="s">
        <v>49</v>
      </c>
    </row>
    <row r="217" spans="1:5" ht="12.75">
      <c r="A217" t="s">
        <v>55</v>
      </c>
      <c r="E217" s="36" t="s">
        <v>49</v>
      </c>
    </row>
    <row r="218" spans="1:16" ht="12.75">
      <c r="A218" s="24" t="s">
        <v>47</v>
      </c>
      <c r="B218" s="29" t="s">
        <v>707</v>
      </c>
      <c r="C218" s="29" t="s">
        <v>1149</v>
      </c>
      <c r="D218" s="24" t="s">
        <v>49</v>
      </c>
      <c r="E218" s="30" t="s">
        <v>1150</v>
      </c>
      <c r="F218" s="31" t="s">
        <v>98</v>
      </c>
      <c r="G218" s="32">
        <v>2</v>
      </c>
      <c r="H218" s="33">
        <v>0</v>
      </c>
      <c r="I218" s="34">
        <f>ROUND(ROUND(H218,2)*ROUND(G218,3),2)</f>
      </c>
      <c r="O218">
        <f>(I218*21)/100</f>
      </c>
      <c r="P218" t="s">
        <v>27</v>
      </c>
    </row>
    <row r="219" spans="1:5" ht="12.75">
      <c r="A219" s="35" t="s">
        <v>52</v>
      </c>
      <c r="E219" s="36" t="s">
        <v>1150</v>
      </c>
    </row>
    <row r="220" spans="1:5" ht="12.75">
      <c r="A220" s="37" t="s">
        <v>54</v>
      </c>
      <c r="E220" s="38" t="s">
        <v>49</v>
      </c>
    </row>
    <row r="221" spans="1:5" ht="12.75">
      <c r="A221" t="s">
        <v>55</v>
      </c>
      <c r="E221" s="36" t="s">
        <v>49</v>
      </c>
    </row>
    <row r="222" spans="1:16" ht="12.75">
      <c r="A222" s="24" t="s">
        <v>47</v>
      </c>
      <c r="B222" s="29" t="s">
        <v>710</v>
      </c>
      <c r="C222" s="29" t="s">
        <v>1151</v>
      </c>
      <c r="D222" s="24" t="s">
        <v>49</v>
      </c>
      <c r="E222" s="30" t="s">
        <v>1152</v>
      </c>
      <c r="F222" s="31" t="s">
        <v>98</v>
      </c>
      <c r="G222" s="32">
        <v>2</v>
      </c>
      <c r="H222" s="33">
        <v>0</v>
      </c>
      <c r="I222" s="34">
        <f>ROUND(ROUND(H222,2)*ROUND(G222,3),2)</f>
      </c>
      <c r="O222">
        <f>(I222*21)/100</f>
      </c>
      <c r="P222" t="s">
        <v>27</v>
      </c>
    </row>
    <row r="223" spans="1:5" ht="12.75">
      <c r="A223" s="35" t="s">
        <v>52</v>
      </c>
      <c r="E223" s="36" t="s">
        <v>1152</v>
      </c>
    </row>
    <row r="224" spans="1:5" ht="12.75">
      <c r="A224" s="37" t="s">
        <v>54</v>
      </c>
      <c r="E224" s="38" t="s">
        <v>49</v>
      </c>
    </row>
    <row r="225" spans="1:5" ht="12.75">
      <c r="A225" t="s">
        <v>55</v>
      </c>
      <c r="E225" s="36" t="s">
        <v>49</v>
      </c>
    </row>
    <row r="226" spans="1:18" ht="12.75" customHeight="1">
      <c r="A226" s="6" t="s">
        <v>45</v>
      </c>
      <c r="B226" s="6"/>
      <c r="C226" s="41" t="s">
        <v>76</v>
      </c>
      <c r="D226" s="6"/>
      <c r="E226" s="27" t="s">
        <v>661</v>
      </c>
      <c r="F226" s="6"/>
      <c r="G226" s="6"/>
      <c r="H226" s="6"/>
      <c r="I226" s="42">
        <f>0+Q226</f>
      </c>
      <c r="O226">
        <f>0+R226</f>
      </c>
      <c r="Q226">
        <f>0+I227+I231+I235+I239+I243+I247+I251+I255+I259+I263+I267+I271+I275+I279+I283+I287+I291+I295+I299+I303+I307+I311+I315+I319+I323+I327+I331+I335+I339+I343+I347+I351+I355+I359+I363+I367+I371+I375+I379+I383+I387</f>
      </c>
      <c r="R226">
        <f>0+O227+O231+O235+O239+O243+O247+O251+O255+O259+O263+O267+O271+O275+O279+O283+O287+O291+O295+O299+O303+O307+O311+O315+O319+O323+O327+O331+O335+O339+O343+O347+O351+O355+O359+O363+O367+O371+O375+O379+O383+O387</f>
      </c>
    </row>
    <row r="227" spans="1:16" ht="12.75">
      <c r="A227" s="24" t="s">
        <v>47</v>
      </c>
      <c r="B227" s="29" t="s">
        <v>668</v>
      </c>
      <c r="C227" s="29" t="s">
        <v>1468</v>
      </c>
      <c r="D227" s="24" t="s">
        <v>49</v>
      </c>
      <c r="E227" s="30" t="s">
        <v>1469</v>
      </c>
      <c r="F227" s="31" t="s">
        <v>172</v>
      </c>
      <c r="G227" s="32">
        <v>8</v>
      </c>
      <c r="H227" s="33">
        <v>0</v>
      </c>
      <c r="I227" s="34">
        <f>ROUND(ROUND(H227,2)*ROUND(G227,3),2)</f>
      </c>
      <c r="O227">
        <f>(I227*21)/100</f>
      </c>
      <c r="P227" t="s">
        <v>27</v>
      </c>
    </row>
    <row r="228" spans="1:5" ht="12.75">
      <c r="A228" s="35" t="s">
        <v>52</v>
      </c>
      <c r="E228" s="36" t="s">
        <v>1469</v>
      </c>
    </row>
    <row r="229" spans="1:5" ht="12.75">
      <c r="A229" s="37" t="s">
        <v>54</v>
      </c>
      <c r="E229" s="38" t="s">
        <v>49</v>
      </c>
    </row>
    <row r="230" spans="1:5" ht="12.75">
      <c r="A230" t="s">
        <v>55</v>
      </c>
      <c r="E230" s="36" t="s">
        <v>49</v>
      </c>
    </row>
    <row r="231" spans="1:16" ht="12.75">
      <c r="A231" s="24" t="s">
        <v>47</v>
      </c>
      <c r="B231" s="29" t="s">
        <v>671</v>
      </c>
      <c r="C231" s="29" t="s">
        <v>1470</v>
      </c>
      <c r="D231" s="24" t="s">
        <v>49</v>
      </c>
      <c r="E231" s="30" t="s">
        <v>1471</v>
      </c>
      <c r="F231" s="31" t="s">
        <v>172</v>
      </c>
      <c r="G231" s="32">
        <v>61.95</v>
      </c>
      <c r="H231" s="33">
        <v>0</v>
      </c>
      <c r="I231" s="34">
        <f>ROUND(ROUND(H231,2)*ROUND(G231,3),2)</f>
      </c>
      <c r="O231">
        <f>(I231*21)/100</f>
      </c>
      <c r="P231" t="s">
        <v>27</v>
      </c>
    </row>
    <row r="232" spans="1:5" ht="12.75">
      <c r="A232" s="35" t="s">
        <v>52</v>
      </c>
      <c r="E232" s="36" t="s">
        <v>1471</v>
      </c>
    </row>
    <row r="233" spans="1:5" ht="12.75">
      <c r="A233" s="37" t="s">
        <v>54</v>
      </c>
      <c r="E233" s="38" t="s">
        <v>49</v>
      </c>
    </row>
    <row r="234" spans="1:5" ht="12.75">
      <c r="A234" t="s">
        <v>55</v>
      </c>
      <c r="E234" s="36" t="s">
        <v>49</v>
      </c>
    </row>
    <row r="235" spans="1:16" ht="12.75">
      <c r="A235" s="24" t="s">
        <v>47</v>
      </c>
      <c r="B235" s="29" t="s">
        <v>674</v>
      </c>
      <c r="C235" s="29" t="s">
        <v>1472</v>
      </c>
      <c r="D235" s="24" t="s">
        <v>49</v>
      </c>
      <c r="E235" s="30" t="s">
        <v>1473</v>
      </c>
      <c r="F235" s="31" t="s">
        <v>172</v>
      </c>
      <c r="G235" s="32">
        <v>13.67</v>
      </c>
      <c r="H235" s="33">
        <v>0</v>
      </c>
      <c r="I235" s="34">
        <f>ROUND(ROUND(H235,2)*ROUND(G235,3),2)</f>
      </c>
      <c r="O235">
        <f>(I235*21)/100</f>
      </c>
      <c r="P235" t="s">
        <v>27</v>
      </c>
    </row>
    <row r="236" spans="1:5" ht="12.75">
      <c r="A236" s="35" t="s">
        <v>52</v>
      </c>
      <c r="E236" s="36" t="s">
        <v>1473</v>
      </c>
    </row>
    <row r="237" spans="1:5" ht="12.75">
      <c r="A237" s="37" t="s">
        <v>54</v>
      </c>
      <c r="E237" s="38" t="s">
        <v>49</v>
      </c>
    </row>
    <row r="238" spans="1:5" ht="12.75">
      <c r="A238" t="s">
        <v>55</v>
      </c>
      <c r="E238" s="36" t="s">
        <v>49</v>
      </c>
    </row>
    <row r="239" spans="1:16" ht="12.75">
      <c r="A239" s="24" t="s">
        <v>47</v>
      </c>
      <c r="B239" s="29" t="s">
        <v>677</v>
      </c>
      <c r="C239" s="29" t="s">
        <v>1474</v>
      </c>
      <c r="D239" s="24" t="s">
        <v>49</v>
      </c>
      <c r="E239" s="30" t="s">
        <v>1475</v>
      </c>
      <c r="F239" s="31" t="s">
        <v>172</v>
      </c>
      <c r="G239" s="32">
        <v>13.9</v>
      </c>
      <c r="H239" s="33">
        <v>0</v>
      </c>
      <c r="I239" s="34">
        <f>ROUND(ROUND(H239,2)*ROUND(G239,3),2)</f>
      </c>
      <c r="O239">
        <f>(I239*21)/100</f>
      </c>
      <c r="P239" t="s">
        <v>27</v>
      </c>
    </row>
    <row r="240" spans="1:5" ht="12.75">
      <c r="A240" s="35" t="s">
        <v>52</v>
      </c>
      <c r="E240" s="36" t="s">
        <v>1475</v>
      </c>
    </row>
    <row r="241" spans="1:5" ht="12.75">
      <c r="A241" s="37" t="s">
        <v>54</v>
      </c>
      <c r="E241" s="38" t="s">
        <v>49</v>
      </c>
    </row>
    <row r="242" spans="1:5" ht="12.75">
      <c r="A242" t="s">
        <v>55</v>
      </c>
      <c r="E242" s="36" t="s">
        <v>49</v>
      </c>
    </row>
    <row r="243" spans="1:16" ht="12.75">
      <c r="A243" s="24" t="s">
        <v>47</v>
      </c>
      <c r="B243" s="29" t="s">
        <v>680</v>
      </c>
      <c r="C243" s="29" t="s">
        <v>1476</v>
      </c>
      <c r="D243" s="24" t="s">
        <v>49</v>
      </c>
      <c r="E243" s="30" t="s">
        <v>1477</v>
      </c>
      <c r="F243" s="31" t="s">
        <v>98</v>
      </c>
      <c r="G243" s="32">
        <v>1</v>
      </c>
      <c r="H243" s="33">
        <v>0</v>
      </c>
      <c r="I243" s="34">
        <f>ROUND(ROUND(H243,2)*ROUND(G243,3),2)</f>
      </c>
      <c r="O243">
        <f>(I243*21)/100</f>
      </c>
      <c r="P243" t="s">
        <v>27</v>
      </c>
    </row>
    <row r="244" spans="1:5" ht="12.75">
      <c r="A244" s="35" t="s">
        <v>52</v>
      </c>
      <c r="E244" s="36" t="s">
        <v>1477</v>
      </c>
    </row>
    <row r="245" spans="1:5" ht="12.75">
      <c r="A245" s="37" t="s">
        <v>54</v>
      </c>
      <c r="E245" s="38" t="s">
        <v>49</v>
      </c>
    </row>
    <row r="246" spans="1:5" ht="12.75">
      <c r="A246" t="s">
        <v>55</v>
      </c>
      <c r="E246" s="36" t="s">
        <v>49</v>
      </c>
    </row>
    <row r="247" spans="1:16" ht="12.75">
      <c r="A247" s="24" t="s">
        <v>47</v>
      </c>
      <c r="B247" s="29" t="s">
        <v>681</v>
      </c>
      <c r="C247" s="29" t="s">
        <v>1478</v>
      </c>
      <c r="D247" s="24" t="s">
        <v>49</v>
      </c>
      <c r="E247" s="30" t="s">
        <v>1479</v>
      </c>
      <c r="F247" s="31" t="s">
        <v>98</v>
      </c>
      <c r="G247" s="32">
        <v>4</v>
      </c>
      <c r="H247" s="33">
        <v>0</v>
      </c>
      <c r="I247" s="34">
        <f>ROUND(ROUND(H247,2)*ROUND(G247,3),2)</f>
      </c>
      <c r="O247">
        <f>(I247*21)/100</f>
      </c>
      <c r="P247" t="s">
        <v>27</v>
      </c>
    </row>
    <row r="248" spans="1:5" ht="12.75">
      <c r="A248" s="35" t="s">
        <v>52</v>
      </c>
      <c r="E248" s="36" t="s">
        <v>1479</v>
      </c>
    </row>
    <row r="249" spans="1:5" ht="12.75">
      <c r="A249" s="37" t="s">
        <v>54</v>
      </c>
      <c r="E249" s="38" t="s">
        <v>49</v>
      </c>
    </row>
    <row r="250" spans="1:5" ht="12.75">
      <c r="A250" t="s">
        <v>55</v>
      </c>
      <c r="E250" s="36" t="s">
        <v>49</v>
      </c>
    </row>
    <row r="251" spans="1:16" ht="12.75">
      <c r="A251" s="24" t="s">
        <v>47</v>
      </c>
      <c r="B251" s="29" t="s">
        <v>682</v>
      </c>
      <c r="C251" s="29" t="s">
        <v>1480</v>
      </c>
      <c r="D251" s="24" t="s">
        <v>49</v>
      </c>
      <c r="E251" s="30" t="s">
        <v>1481</v>
      </c>
      <c r="F251" s="31" t="s">
        <v>98</v>
      </c>
      <c r="G251" s="32">
        <v>1</v>
      </c>
      <c r="H251" s="33">
        <v>0</v>
      </c>
      <c r="I251" s="34">
        <f>ROUND(ROUND(H251,2)*ROUND(G251,3),2)</f>
      </c>
      <c r="O251">
        <f>(I251*21)/100</f>
      </c>
      <c r="P251" t="s">
        <v>27</v>
      </c>
    </row>
    <row r="252" spans="1:5" ht="12.75">
      <c r="A252" s="35" t="s">
        <v>52</v>
      </c>
      <c r="E252" s="36" t="s">
        <v>1481</v>
      </c>
    </row>
    <row r="253" spans="1:5" ht="12.75">
      <c r="A253" s="37" t="s">
        <v>54</v>
      </c>
      <c r="E253" s="38" t="s">
        <v>49</v>
      </c>
    </row>
    <row r="254" spans="1:5" ht="12.75">
      <c r="A254" t="s">
        <v>55</v>
      </c>
      <c r="E254" s="36" t="s">
        <v>49</v>
      </c>
    </row>
    <row r="255" spans="1:16" ht="12.75">
      <c r="A255" s="24" t="s">
        <v>47</v>
      </c>
      <c r="B255" s="29" t="s">
        <v>683</v>
      </c>
      <c r="C255" s="29" t="s">
        <v>1482</v>
      </c>
      <c r="D255" s="24" t="s">
        <v>49</v>
      </c>
      <c r="E255" s="30" t="s">
        <v>1483</v>
      </c>
      <c r="F255" s="31" t="s">
        <v>98</v>
      </c>
      <c r="G255" s="32">
        <v>2</v>
      </c>
      <c r="H255" s="33">
        <v>0</v>
      </c>
      <c r="I255" s="34">
        <f>ROUND(ROUND(H255,2)*ROUND(G255,3),2)</f>
      </c>
      <c r="O255">
        <f>(I255*21)/100</f>
      </c>
      <c r="P255" t="s">
        <v>27</v>
      </c>
    </row>
    <row r="256" spans="1:5" ht="12.75">
      <c r="A256" s="35" t="s">
        <v>52</v>
      </c>
      <c r="E256" s="36" t="s">
        <v>1483</v>
      </c>
    </row>
    <row r="257" spans="1:5" ht="12.75">
      <c r="A257" s="37" t="s">
        <v>54</v>
      </c>
      <c r="E257" s="38" t="s">
        <v>49</v>
      </c>
    </row>
    <row r="258" spans="1:5" ht="12.75">
      <c r="A258" t="s">
        <v>55</v>
      </c>
      <c r="E258" s="36" t="s">
        <v>49</v>
      </c>
    </row>
    <row r="259" spans="1:16" ht="12.75">
      <c r="A259" s="24" t="s">
        <v>47</v>
      </c>
      <c r="B259" s="29" t="s">
        <v>686</v>
      </c>
      <c r="C259" s="29" t="s">
        <v>1484</v>
      </c>
      <c r="D259" s="24" t="s">
        <v>49</v>
      </c>
      <c r="E259" s="30" t="s">
        <v>1485</v>
      </c>
      <c r="F259" s="31" t="s">
        <v>98</v>
      </c>
      <c r="G259" s="32">
        <v>1</v>
      </c>
      <c r="H259" s="33">
        <v>0</v>
      </c>
      <c r="I259" s="34">
        <f>ROUND(ROUND(H259,2)*ROUND(G259,3),2)</f>
      </c>
      <c r="O259">
        <f>(I259*21)/100</f>
      </c>
      <c r="P259" t="s">
        <v>27</v>
      </c>
    </row>
    <row r="260" spans="1:5" ht="12.75">
      <c r="A260" s="35" t="s">
        <v>52</v>
      </c>
      <c r="E260" s="36" t="s">
        <v>1485</v>
      </c>
    </row>
    <row r="261" spans="1:5" ht="12.75">
      <c r="A261" s="37" t="s">
        <v>54</v>
      </c>
      <c r="E261" s="38" t="s">
        <v>49</v>
      </c>
    </row>
    <row r="262" spans="1:5" ht="12.75">
      <c r="A262" t="s">
        <v>55</v>
      </c>
      <c r="E262" s="36" t="s">
        <v>49</v>
      </c>
    </row>
    <row r="263" spans="1:16" ht="12.75">
      <c r="A263" s="24" t="s">
        <v>47</v>
      </c>
      <c r="B263" s="29" t="s">
        <v>689</v>
      </c>
      <c r="C263" s="29" t="s">
        <v>1486</v>
      </c>
      <c r="D263" s="24" t="s">
        <v>49</v>
      </c>
      <c r="E263" s="30" t="s">
        <v>1487</v>
      </c>
      <c r="F263" s="31" t="s">
        <v>98</v>
      </c>
      <c r="G263" s="32">
        <v>4</v>
      </c>
      <c r="H263" s="33">
        <v>0</v>
      </c>
      <c r="I263" s="34">
        <f>ROUND(ROUND(H263,2)*ROUND(G263,3),2)</f>
      </c>
      <c r="O263">
        <f>(I263*21)/100</f>
      </c>
      <c r="P263" t="s">
        <v>27</v>
      </c>
    </row>
    <row r="264" spans="1:5" ht="12.75">
      <c r="A264" s="35" t="s">
        <v>52</v>
      </c>
      <c r="E264" s="36" t="s">
        <v>1487</v>
      </c>
    </row>
    <row r="265" spans="1:5" ht="12.75">
      <c r="A265" s="37" t="s">
        <v>54</v>
      </c>
      <c r="E265" s="38" t="s">
        <v>49</v>
      </c>
    </row>
    <row r="266" spans="1:5" ht="12.75">
      <c r="A266" t="s">
        <v>55</v>
      </c>
      <c r="E266" s="36" t="s">
        <v>49</v>
      </c>
    </row>
    <row r="267" spans="1:16" ht="12.75">
      <c r="A267" s="24" t="s">
        <v>47</v>
      </c>
      <c r="B267" s="29" t="s">
        <v>692</v>
      </c>
      <c r="C267" s="29" t="s">
        <v>1488</v>
      </c>
      <c r="D267" s="24" t="s">
        <v>49</v>
      </c>
      <c r="E267" s="30" t="s">
        <v>1489</v>
      </c>
      <c r="F267" s="31" t="s">
        <v>98</v>
      </c>
      <c r="G267" s="32">
        <v>1</v>
      </c>
      <c r="H267" s="33">
        <v>0</v>
      </c>
      <c r="I267" s="34">
        <f>ROUND(ROUND(H267,2)*ROUND(G267,3),2)</f>
      </c>
      <c r="O267">
        <f>(I267*21)/100</f>
      </c>
      <c r="P267" t="s">
        <v>27</v>
      </c>
    </row>
    <row r="268" spans="1:5" ht="12.75">
      <c r="A268" s="35" t="s">
        <v>52</v>
      </c>
      <c r="E268" s="36" t="s">
        <v>1489</v>
      </c>
    </row>
    <row r="269" spans="1:5" ht="12.75">
      <c r="A269" s="37" t="s">
        <v>54</v>
      </c>
      <c r="E269" s="38" t="s">
        <v>49</v>
      </c>
    </row>
    <row r="270" spans="1:5" ht="12.75">
      <c r="A270" t="s">
        <v>55</v>
      </c>
      <c r="E270" s="36" t="s">
        <v>49</v>
      </c>
    </row>
    <row r="271" spans="1:16" ht="12.75">
      <c r="A271" s="24" t="s">
        <v>47</v>
      </c>
      <c r="B271" s="29" t="s">
        <v>693</v>
      </c>
      <c r="C271" s="29" t="s">
        <v>1490</v>
      </c>
      <c r="D271" s="24" t="s">
        <v>49</v>
      </c>
      <c r="E271" s="30" t="s">
        <v>1491</v>
      </c>
      <c r="F271" s="31" t="s">
        <v>98</v>
      </c>
      <c r="G271" s="32">
        <v>2</v>
      </c>
      <c r="H271" s="33">
        <v>0</v>
      </c>
      <c r="I271" s="34">
        <f>ROUND(ROUND(H271,2)*ROUND(G271,3),2)</f>
      </c>
      <c r="O271">
        <f>(I271*21)/100</f>
      </c>
      <c r="P271" t="s">
        <v>27</v>
      </c>
    </row>
    <row r="272" spans="1:5" ht="12.75">
      <c r="A272" s="35" t="s">
        <v>52</v>
      </c>
      <c r="E272" s="36" t="s">
        <v>1491</v>
      </c>
    </row>
    <row r="273" spans="1:5" ht="12.75">
      <c r="A273" s="37" t="s">
        <v>54</v>
      </c>
      <c r="E273" s="38" t="s">
        <v>49</v>
      </c>
    </row>
    <row r="274" spans="1:5" ht="12.75">
      <c r="A274" t="s">
        <v>55</v>
      </c>
      <c r="E274" s="36" t="s">
        <v>49</v>
      </c>
    </row>
    <row r="275" spans="1:16" ht="12.75">
      <c r="A275" s="24" t="s">
        <v>47</v>
      </c>
      <c r="B275" s="29" t="s">
        <v>696</v>
      </c>
      <c r="C275" s="29" t="s">
        <v>1492</v>
      </c>
      <c r="D275" s="24" t="s">
        <v>49</v>
      </c>
      <c r="E275" s="30" t="s">
        <v>1493</v>
      </c>
      <c r="F275" s="31" t="s">
        <v>98</v>
      </c>
      <c r="G275" s="32">
        <v>2</v>
      </c>
      <c r="H275" s="33">
        <v>0</v>
      </c>
      <c r="I275" s="34">
        <f>ROUND(ROUND(H275,2)*ROUND(G275,3),2)</f>
      </c>
      <c r="O275">
        <f>(I275*21)/100</f>
      </c>
      <c r="P275" t="s">
        <v>27</v>
      </c>
    </row>
    <row r="276" spans="1:5" ht="12.75">
      <c r="A276" s="35" t="s">
        <v>52</v>
      </c>
      <c r="E276" s="36" t="s">
        <v>1493</v>
      </c>
    </row>
    <row r="277" spans="1:5" ht="12.75">
      <c r="A277" s="37" t="s">
        <v>54</v>
      </c>
      <c r="E277" s="38" t="s">
        <v>49</v>
      </c>
    </row>
    <row r="278" spans="1:5" ht="12.75">
      <c r="A278" t="s">
        <v>55</v>
      </c>
      <c r="E278" s="36" t="s">
        <v>49</v>
      </c>
    </row>
    <row r="279" spans="1:16" ht="12.75">
      <c r="A279" s="24" t="s">
        <v>47</v>
      </c>
      <c r="B279" s="29" t="s">
        <v>719</v>
      </c>
      <c r="C279" s="29" t="s">
        <v>1203</v>
      </c>
      <c r="D279" s="24" t="s">
        <v>49</v>
      </c>
      <c r="E279" s="30" t="s">
        <v>1204</v>
      </c>
      <c r="F279" s="31" t="s">
        <v>98</v>
      </c>
      <c r="G279" s="32">
        <v>1</v>
      </c>
      <c r="H279" s="33">
        <v>0</v>
      </c>
      <c r="I279" s="34">
        <f>ROUND(ROUND(H279,2)*ROUND(G279,3),2)</f>
      </c>
      <c r="O279">
        <f>(I279*21)/100</f>
      </c>
      <c r="P279" t="s">
        <v>27</v>
      </c>
    </row>
    <row r="280" spans="1:5" ht="12.75">
      <c r="A280" s="35" t="s">
        <v>52</v>
      </c>
      <c r="E280" s="36" t="s">
        <v>1204</v>
      </c>
    </row>
    <row r="281" spans="1:5" ht="12.75">
      <c r="A281" s="37" t="s">
        <v>54</v>
      </c>
      <c r="E281" s="38" t="s">
        <v>49</v>
      </c>
    </row>
    <row r="282" spans="1:5" ht="12.75">
      <c r="A282" t="s">
        <v>55</v>
      </c>
      <c r="E282" s="36" t="s">
        <v>49</v>
      </c>
    </row>
    <row r="283" spans="1:16" ht="12.75">
      <c r="A283" s="24" t="s">
        <v>47</v>
      </c>
      <c r="B283" s="29" t="s">
        <v>722</v>
      </c>
      <c r="C283" s="29" t="s">
        <v>1205</v>
      </c>
      <c r="D283" s="24" t="s">
        <v>49</v>
      </c>
      <c r="E283" s="30" t="s">
        <v>1206</v>
      </c>
      <c r="F283" s="31" t="s">
        <v>98</v>
      </c>
      <c r="G283" s="32">
        <v>1</v>
      </c>
      <c r="H283" s="33">
        <v>0</v>
      </c>
      <c r="I283" s="34">
        <f>ROUND(ROUND(H283,2)*ROUND(G283,3),2)</f>
      </c>
      <c r="O283">
        <f>(I283*21)/100</f>
      </c>
      <c r="P283" t="s">
        <v>27</v>
      </c>
    </row>
    <row r="284" spans="1:5" ht="12.75">
      <c r="A284" s="35" t="s">
        <v>52</v>
      </c>
      <c r="E284" s="36" t="s">
        <v>1206</v>
      </c>
    </row>
    <row r="285" spans="1:5" ht="12.75">
      <c r="A285" s="37" t="s">
        <v>54</v>
      </c>
      <c r="E285" s="38" t="s">
        <v>49</v>
      </c>
    </row>
    <row r="286" spans="1:5" ht="12.75">
      <c r="A286" t="s">
        <v>55</v>
      </c>
      <c r="E286" s="36" t="s">
        <v>49</v>
      </c>
    </row>
    <row r="287" spans="1:16" ht="12.75">
      <c r="A287" s="24" t="s">
        <v>47</v>
      </c>
      <c r="B287" s="29" t="s">
        <v>725</v>
      </c>
      <c r="C287" s="29" t="s">
        <v>1494</v>
      </c>
      <c r="D287" s="24" t="s">
        <v>49</v>
      </c>
      <c r="E287" s="30" t="s">
        <v>1495</v>
      </c>
      <c r="F287" s="31" t="s">
        <v>98</v>
      </c>
      <c r="G287" s="32">
        <v>1</v>
      </c>
      <c r="H287" s="33">
        <v>0</v>
      </c>
      <c r="I287" s="34">
        <f>ROUND(ROUND(H287,2)*ROUND(G287,3),2)</f>
      </c>
      <c r="O287">
        <f>(I287*21)/100</f>
      </c>
      <c r="P287" t="s">
        <v>27</v>
      </c>
    </row>
    <row r="288" spans="1:5" ht="12.75">
      <c r="A288" s="35" t="s">
        <v>52</v>
      </c>
      <c r="E288" s="36" t="s">
        <v>1495</v>
      </c>
    </row>
    <row r="289" spans="1:5" ht="12.75">
      <c r="A289" s="37" t="s">
        <v>54</v>
      </c>
      <c r="E289" s="38" t="s">
        <v>49</v>
      </c>
    </row>
    <row r="290" spans="1:5" ht="12.75">
      <c r="A290" t="s">
        <v>55</v>
      </c>
      <c r="E290" s="36" t="s">
        <v>49</v>
      </c>
    </row>
    <row r="291" spans="1:16" ht="12.75">
      <c r="A291" s="24" t="s">
        <v>47</v>
      </c>
      <c r="B291" s="29" t="s">
        <v>728</v>
      </c>
      <c r="C291" s="29" t="s">
        <v>1213</v>
      </c>
      <c r="D291" s="24" t="s">
        <v>49</v>
      </c>
      <c r="E291" s="30" t="s">
        <v>1214</v>
      </c>
      <c r="F291" s="31" t="s">
        <v>98</v>
      </c>
      <c r="G291" s="32">
        <v>5</v>
      </c>
      <c r="H291" s="33">
        <v>0</v>
      </c>
      <c r="I291" s="34">
        <f>ROUND(ROUND(H291,2)*ROUND(G291,3),2)</f>
      </c>
      <c r="O291">
        <f>(I291*21)/100</f>
      </c>
      <c r="P291" t="s">
        <v>27</v>
      </c>
    </row>
    <row r="292" spans="1:5" ht="12.75">
      <c r="A292" s="35" t="s">
        <v>52</v>
      </c>
      <c r="E292" s="36" t="s">
        <v>1214</v>
      </c>
    </row>
    <row r="293" spans="1:5" ht="12.75">
      <c r="A293" s="37" t="s">
        <v>54</v>
      </c>
      <c r="E293" s="38" t="s">
        <v>49</v>
      </c>
    </row>
    <row r="294" spans="1:5" ht="12.75">
      <c r="A294" t="s">
        <v>55</v>
      </c>
      <c r="E294" s="36" t="s">
        <v>49</v>
      </c>
    </row>
    <row r="295" spans="1:16" ht="12.75">
      <c r="A295" s="24" t="s">
        <v>47</v>
      </c>
      <c r="B295" s="29" t="s">
        <v>731</v>
      </c>
      <c r="C295" s="29" t="s">
        <v>1496</v>
      </c>
      <c r="D295" s="24" t="s">
        <v>49</v>
      </c>
      <c r="E295" s="30" t="s">
        <v>1497</v>
      </c>
      <c r="F295" s="31" t="s">
        <v>98</v>
      </c>
      <c r="G295" s="32">
        <v>2</v>
      </c>
      <c r="H295" s="33">
        <v>0</v>
      </c>
      <c r="I295" s="34">
        <f>ROUND(ROUND(H295,2)*ROUND(G295,3),2)</f>
      </c>
      <c r="O295">
        <f>(I295*21)/100</f>
      </c>
      <c r="P295" t="s">
        <v>27</v>
      </c>
    </row>
    <row r="296" spans="1:5" ht="12.75">
      <c r="A296" s="35" t="s">
        <v>52</v>
      </c>
      <c r="E296" s="36" t="s">
        <v>1497</v>
      </c>
    </row>
    <row r="297" spans="1:5" ht="12.75">
      <c r="A297" s="37" t="s">
        <v>54</v>
      </c>
      <c r="E297" s="38" t="s">
        <v>49</v>
      </c>
    </row>
    <row r="298" spans="1:5" ht="12.75">
      <c r="A298" t="s">
        <v>55</v>
      </c>
      <c r="E298" s="36" t="s">
        <v>49</v>
      </c>
    </row>
    <row r="299" spans="1:16" ht="12.75">
      <c r="A299" s="24" t="s">
        <v>47</v>
      </c>
      <c r="B299" s="29" t="s">
        <v>734</v>
      </c>
      <c r="C299" s="29" t="s">
        <v>1238</v>
      </c>
      <c r="D299" s="24" t="s">
        <v>49</v>
      </c>
      <c r="E299" s="30" t="s">
        <v>1239</v>
      </c>
      <c r="F299" s="31" t="s">
        <v>98</v>
      </c>
      <c r="G299" s="32">
        <v>1</v>
      </c>
      <c r="H299" s="33">
        <v>0</v>
      </c>
      <c r="I299" s="34">
        <f>ROUND(ROUND(H299,2)*ROUND(G299,3),2)</f>
      </c>
      <c r="O299">
        <f>(I299*21)/100</f>
      </c>
      <c r="P299" t="s">
        <v>27</v>
      </c>
    </row>
    <row r="300" spans="1:5" ht="12.75">
      <c r="A300" s="35" t="s">
        <v>52</v>
      </c>
      <c r="E300" s="36" t="s">
        <v>1239</v>
      </c>
    </row>
    <row r="301" spans="1:5" ht="12.75">
      <c r="A301" s="37" t="s">
        <v>54</v>
      </c>
      <c r="E301" s="38" t="s">
        <v>49</v>
      </c>
    </row>
    <row r="302" spans="1:5" ht="12.75">
      <c r="A302" t="s">
        <v>55</v>
      </c>
      <c r="E302" s="36" t="s">
        <v>49</v>
      </c>
    </row>
    <row r="303" spans="1:16" ht="12.75">
      <c r="A303" s="24" t="s">
        <v>47</v>
      </c>
      <c r="B303" s="29" t="s">
        <v>737</v>
      </c>
      <c r="C303" s="29" t="s">
        <v>1247</v>
      </c>
      <c r="D303" s="24" t="s">
        <v>49</v>
      </c>
      <c r="E303" s="30" t="s">
        <v>1248</v>
      </c>
      <c r="F303" s="31" t="s">
        <v>98</v>
      </c>
      <c r="G303" s="32">
        <v>1</v>
      </c>
      <c r="H303" s="33">
        <v>0</v>
      </c>
      <c r="I303" s="34">
        <f>ROUND(ROUND(H303,2)*ROUND(G303,3),2)</f>
      </c>
      <c r="O303">
        <f>(I303*21)/100</f>
      </c>
      <c r="P303" t="s">
        <v>27</v>
      </c>
    </row>
    <row r="304" spans="1:5" ht="12.75">
      <c r="A304" s="35" t="s">
        <v>52</v>
      </c>
      <c r="E304" s="36" t="s">
        <v>1248</v>
      </c>
    </row>
    <row r="305" spans="1:5" ht="12.75">
      <c r="A305" s="37" t="s">
        <v>54</v>
      </c>
      <c r="E305" s="38" t="s">
        <v>49</v>
      </c>
    </row>
    <row r="306" spans="1:5" ht="12.75">
      <c r="A306" t="s">
        <v>55</v>
      </c>
      <c r="E306" s="36" t="s">
        <v>49</v>
      </c>
    </row>
    <row r="307" spans="1:16" ht="12.75">
      <c r="A307" s="24" t="s">
        <v>47</v>
      </c>
      <c r="B307" s="29" t="s">
        <v>740</v>
      </c>
      <c r="C307" s="29" t="s">
        <v>1250</v>
      </c>
      <c r="D307" s="24" t="s">
        <v>49</v>
      </c>
      <c r="E307" s="30" t="s">
        <v>1251</v>
      </c>
      <c r="F307" s="31" t="s">
        <v>98</v>
      </c>
      <c r="G307" s="32">
        <v>1</v>
      </c>
      <c r="H307" s="33">
        <v>0</v>
      </c>
      <c r="I307" s="34">
        <f>ROUND(ROUND(H307,2)*ROUND(G307,3),2)</f>
      </c>
      <c r="O307">
        <f>(I307*21)/100</f>
      </c>
      <c r="P307" t="s">
        <v>27</v>
      </c>
    </row>
    <row r="308" spans="1:5" ht="12.75">
      <c r="A308" s="35" t="s">
        <v>52</v>
      </c>
      <c r="E308" s="36" t="s">
        <v>1251</v>
      </c>
    </row>
    <row r="309" spans="1:5" ht="12.75">
      <c r="A309" s="37" t="s">
        <v>54</v>
      </c>
      <c r="E309" s="38" t="s">
        <v>49</v>
      </c>
    </row>
    <row r="310" spans="1:5" ht="12.75">
      <c r="A310" t="s">
        <v>55</v>
      </c>
      <c r="E310" s="36" t="s">
        <v>49</v>
      </c>
    </row>
    <row r="311" spans="1:16" ht="12.75">
      <c r="A311" s="24" t="s">
        <v>47</v>
      </c>
      <c r="B311" s="29" t="s">
        <v>743</v>
      </c>
      <c r="C311" s="29" t="s">
        <v>1253</v>
      </c>
      <c r="D311" s="24" t="s">
        <v>49</v>
      </c>
      <c r="E311" s="30" t="s">
        <v>1254</v>
      </c>
      <c r="F311" s="31" t="s">
        <v>98</v>
      </c>
      <c r="G311" s="32">
        <v>1</v>
      </c>
      <c r="H311" s="33">
        <v>0</v>
      </c>
      <c r="I311" s="34">
        <f>ROUND(ROUND(H311,2)*ROUND(G311,3),2)</f>
      </c>
      <c r="O311">
        <f>(I311*21)/100</f>
      </c>
      <c r="P311" t="s">
        <v>27</v>
      </c>
    </row>
    <row r="312" spans="1:5" ht="12.75">
      <c r="A312" s="35" t="s">
        <v>52</v>
      </c>
      <c r="E312" s="36" t="s">
        <v>1254</v>
      </c>
    </row>
    <row r="313" spans="1:5" ht="12.75">
      <c r="A313" s="37" t="s">
        <v>54</v>
      </c>
      <c r="E313" s="38" t="s">
        <v>49</v>
      </c>
    </row>
    <row r="314" spans="1:5" ht="12.75">
      <c r="A314" t="s">
        <v>55</v>
      </c>
      <c r="E314" s="36" t="s">
        <v>49</v>
      </c>
    </row>
    <row r="315" spans="1:16" ht="12.75">
      <c r="A315" s="24" t="s">
        <v>47</v>
      </c>
      <c r="B315" s="29" t="s">
        <v>624</v>
      </c>
      <c r="C315" s="29" t="s">
        <v>1498</v>
      </c>
      <c r="D315" s="24" t="s">
        <v>49</v>
      </c>
      <c r="E315" s="30" t="s">
        <v>1499</v>
      </c>
      <c r="F315" s="31" t="s">
        <v>172</v>
      </c>
      <c r="G315" s="32">
        <v>8</v>
      </c>
      <c r="H315" s="33">
        <v>0</v>
      </c>
      <c r="I315" s="34">
        <f>ROUND(ROUND(H315,2)*ROUND(G315,3),2)</f>
      </c>
      <c r="O315">
        <f>(I315*21)/100</f>
      </c>
      <c r="P315" t="s">
        <v>27</v>
      </c>
    </row>
    <row r="316" spans="1:5" ht="25.5">
      <c r="A316" s="35" t="s">
        <v>52</v>
      </c>
      <c r="E316" s="36" t="s">
        <v>1500</v>
      </c>
    </row>
    <row r="317" spans="1:5" ht="25.5">
      <c r="A317" s="37" t="s">
        <v>54</v>
      </c>
      <c r="E317" s="38" t="s">
        <v>1501</v>
      </c>
    </row>
    <row r="318" spans="1:5" ht="89.25">
      <c r="A318" t="s">
        <v>55</v>
      </c>
      <c r="E318" s="36" t="s">
        <v>1502</v>
      </c>
    </row>
    <row r="319" spans="1:16" ht="12.75">
      <c r="A319" s="24" t="s">
        <v>47</v>
      </c>
      <c r="B319" s="29" t="s">
        <v>628</v>
      </c>
      <c r="C319" s="29" t="s">
        <v>1503</v>
      </c>
      <c r="D319" s="24" t="s">
        <v>49</v>
      </c>
      <c r="E319" s="30" t="s">
        <v>1504</v>
      </c>
      <c r="F319" s="31" t="s">
        <v>172</v>
      </c>
      <c r="G319" s="32">
        <v>61.95</v>
      </c>
      <c r="H319" s="33">
        <v>0</v>
      </c>
      <c r="I319" s="34">
        <f>ROUND(ROUND(H319,2)*ROUND(G319,3),2)</f>
      </c>
      <c r="O319">
        <f>(I319*21)/100</f>
      </c>
      <c r="P319" t="s">
        <v>27</v>
      </c>
    </row>
    <row r="320" spans="1:5" ht="25.5">
      <c r="A320" s="35" t="s">
        <v>52</v>
      </c>
      <c r="E320" s="36" t="s">
        <v>1505</v>
      </c>
    </row>
    <row r="321" spans="1:5" ht="63.75">
      <c r="A321" s="37" t="s">
        <v>54</v>
      </c>
      <c r="E321" s="38" t="s">
        <v>1506</v>
      </c>
    </row>
    <row r="322" spans="1:5" ht="89.25">
      <c r="A322" t="s">
        <v>55</v>
      </c>
      <c r="E322" s="36" t="s">
        <v>1502</v>
      </c>
    </row>
    <row r="323" spans="1:16" ht="12.75">
      <c r="A323" s="24" t="s">
        <v>47</v>
      </c>
      <c r="B323" s="29" t="s">
        <v>746</v>
      </c>
      <c r="C323" s="29" t="s">
        <v>1507</v>
      </c>
      <c r="D323" s="24" t="s">
        <v>49</v>
      </c>
      <c r="E323" s="30" t="s">
        <v>1508</v>
      </c>
      <c r="F323" s="31" t="s">
        <v>172</v>
      </c>
      <c r="G323" s="32">
        <v>13.67</v>
      </c>
      <c r="H323" s="33">
        <v>0</v>
      </c>
      <c r="I323" s="34">
        <f>ROUND(ROUND(H323,2)*ROUND(G323,3),2)</f>
      </c>
      <c r="O323">
        <f>(I323*21)/100</f>
      </c>
      <c r="P323" t="s">
        <v>27</v>
      </c>
    </row>
    <row r="324" spans="1:5" ht="25.5">
      <c r="A324" s="35" t="s">
        <v>52</v>
      </c>
      <c r="E324" s="36" t="s">
        <v>1509</v>
      </c>
    </row>
    <row r="325" spans="1:5" ht="25.5">
      <c r="A325" s="37" t="s">
        <v>54</v>
      </c>
      <c r="E325" s="38" t="s">
        <v>1510</v>
      </c>
    </row>
    <row r="326" spans="1:5" ht="89.25">
      <c r="A326" t="s">
        <v>55</v>
      </c>
      <c r="E326" s="36" t="s">
        <v>1502</v>
      </c>
    </row>
    <row r="327" spans="1:16" ht="12.75">
      <c r="A327" s="24" t="s">
        <v>47</v>
      </c>
      <c r="B327" s="29" t="s">
        <v>752</v>
      </c>
      <c r="C327" s="29" t="s">
        <v>1511</v>
      </c>
      <c r="D327" s="24" t="s">
        <v>49</v>
      </c>
      <c r="E327" s="30" t="s">
        <v>1512</v>
      </c>
      <c r="F327" s="31" t="s">
        <v>172</v>
      </c>
      <c r="G327" s="32">
        <v>13.9</v>
      </c>
      <c r="H327" s="33">
        <v>0</v>
      </c>
      <c r="I327" s="34">
        <f>ROUND(ROUND(H327,2)*ROUND(G327,3),2)</f>
      </c>
      <c r="O327">
        <f>(I327*21)/100</f>
      </c>
      <c r="P327" t="s">
        <v>27</v>
      </c>
    </row>
    <row r="328" spans="1:5" ht="25.5">
      <c r="A328" s="35" t="s">
        <v>52</v>
      </c>
      <c r="E328" s="36" t="s">
        <v>1513</v>
      </c>
    </row>
    <row r="329" spans="1:5" ht="38.25">
      <c r="A329" s="37" t="s">
        <v>54</v>
      </c>
      <c r="E329" s="38" t="s">
        <v>1514</v>
      </c>
    </row>
    <row r="330" spans="1:5" ht="89.25">
      <c r="A330" t="s">
        <v>55</v>
      </c>
      <c r="E330" s="36" t="s">
        <v>1502</v>
      </c>
    </row>
    <row r="331" spans="1:16" ht="12.75">
      <c r="A331" s="24" t="s">
        <v>47</v>
      </c>
      <c r="B331" s="29" t="s">
        <v>757</v>
      </c>
      <c r="C331" s="29" t="s">
        <v>1515</v>
      </c>
      <c r="D331" s="24" t="s">
        <v>49</v>
      </c>
      <c r="E331" s="30" t="s">
        <v>1516</v>
      </c>
      <c r="F331" s="31" t="s">
        <v>98</v>
      </c>
      <c r="G331" s="32">
        <v>2</v>
      </c>
      <c r="H331" s="33">
        <v>0</v>
      </c>
      <c r="I331" s="34">
        <f>ROUND(ROUND(H331,2)*ROUND(G331,3),2)</f>
      </c>
      <c r="O331">
        <f>(I331*21)/100</f>
      </c>
      <c r="P331" t="s">
        <v>27</v>
      </c>
    </row>
    <row r="332" spans="1:5" ht="25.5">
      <c r="A332" s="35" t="s">
        <v>52</v>
      </c>
      <c r="E332" s="36" t="s">
        <v>1517</v>
      </c>
    </row>
    <row r="333" spans="1:5" ht="12.75">
      <c r="A333" s="37" t="s">
        <v>54</v>
      </c>
      <c r="E333" s="38" t="s">
        <v>49</v>
      </c>
    </row>
    <row r="334" spans="1:5" ht="38.25">
      <c r="A334" t="s">
        <v>55</v>
      </c>
      <c r="E334" s="36" t="s">
        <v>1518</v>
      </c>
    </row>
    <row r="335" spans="1:16" ht="12.75">
      <c r="A335" s="24" t="s">
        <v>47</v>
      </c>
      <c r="B335" s="29" t="s">
        <v>762</v>
      </c>
      <c r="C335" s="29" t="s">
        <v>1519</v>
      </c>
      <c r="D335" s="24" t="s">
        <v>49</v>
      </c>
      <c r="E335" s="30" t="s">
        <v>1520</v>
      </c>
      <c r="F335" s="31" t="s">
        <v>98</v>
      </c>
      <c r="G335" s="32">
        <v>10</v>
      </c>
      <c r="H335" s="33">
        <v>0</v>
      </c>
      <c r="I335" s="34">
        <f>ROUND(ROUND(H335,2)*ROUND(G335,3),2)</f>
      </c>
      <c r="O335">
        <f>(I335*21)/100</f>
      </c>
      <c r="P335" t="s">
        <v>27</v>
      </c>
    </row>
    <row r="336" spans="1:5" ht="25.5">
      <c r="A336" s="35" t="s">
        <v>52</v>
      </c>
      <c r="E336" s="36" t="s">
        <v>1521</v>
      </c>
    </row>
    <row r="337" spans="1:5" ht="12.75">
      <c r="A337" s="37" t="s">
        <v>54</v>
      </c>
      <c r="E337" s="38" t="s">
        <v>49</v>
      </c>
    </row>
    <row r="338" spans="1:5" ht="38.25">
      <c r="A338" t="s">
        <v>55</v>
      </c>
      <c r="E338" s="36" t="s">
        <v>1518</v>
      </c>
    </row>
    <row r="339" spans="1:16" ht="12.75">
      <c r="A339" s="24" t="s">
        <v>47</v>
      </c>
      <c r="B339" s="29" t="s">
        <v>767</v>
      </c>
      <c r="C339" s="29" t="s">
        <v>1522</v>
      </c>
      <c r="D339" s="24" t="s">
        <v>49</v>
      </c>
      <c r="E339" s="30" t="s">
        <v>1523</v>
      </c>
      <c r="F339" s="31" t="s">
        <v>98</v>
      </c>
      <c r="G339" s="32">
        <v>2</v>
      </c>
      <c r="H339" s="33">
        <v>0</v>
      </c>
      <c r="I339" s="34">
        <f>ROUND(ROUND(H339,2)*ROUND(G339,3),2)</f>
      </c>
      <c r="O339">
        <f>(I339*21)/100</f>
      </c>
      <c r="P339" t="s">
        <v>27</v>
      </c>
    </row>
    <row r="340" spans="1:5" ht="25.5">
      <c r="A340" s="35" t="s">
        <v>52</v>
      </c>
      <c r="E340" s="36" t="s">
        <v>1524</v>
      </c>
    </row>
    <row r="341" spans="1:5" ht="12.75">
      <c r="A341" s="37" t="s">
        <v>54</v>
      </c>
      <c r="E341" s="38" t="s">
        <v>49</v>
      </c>
    </row>
    <row r="342" spans="1:5" ht="38.25">
      <c r="A342" t="s">
        <v>55</v>
      </c>
      <c r="E342" s="36" t="s">
        <v>1518</v>
      </c>
    </row>
    <row r="343" spans="1:16" ht="12.75">
      <c r="A343" s="24" t="s">
        <v>47</v>
      </c>
      <c r="B343" s="29" t="s">
        <v>772</v>
      </c>
      <c r="C343" s="29" t="s">
        <v>1525</v>
      </c>
      <c r="D343" s="24" t="s">
        <v>49</v>
      </c>
      <c r="E343" s="30" t="s">
        <v>1526</v>
      </c>
      <c r="F343" s="31" t="s">
        <v>98</v>
      </c>
      <c r="G343" s="32">
        <v>4</v>
      </c>
      <c r="H343" s="33">
        <v>0</v>
      </c>
      <c r="I343" s="34">
        <f>ROUND(ROUND(H343,2)*ROUND(G343,3),2)</f>
      </c>
      <c r="O343">
        <f>(I343*21)/100</f>
      </c>
      <c r="P343" t="s">
        <v>27</v>
      </c>
    </row>
    <row r="344" spans="1:5" ht="25.5">
      <c r="A344" s="35" t="s">
        <v>52</v>
      </c>
      <c r="E344" s="36" t="s">
        <v>1527</v>
      </c>
    </row>
    <row r="345" spans="1:5" ht="12.75">
      <c r="A345" s="37" t="s">
        <v>54</v>
      </c>
      <c r="E345" s="38" t="s">
        <v>49</v>
      </c>
    </row>
    <row r="346" spans="1:5" ht="38.25">
      <c r="A346" t="s">
        <v>55</v>
      </c>
      <c r="E346" s="36" t="s">
        <v>1518</v>
      </c>
    </row>
    <row r="347" spans="1:16" ht="12.75">
      <c r="A347" s="24" t="s">
        <v>47</v>
      </c>
      <c r="B347" s="29" t="s">
        <v>778</v>
      </c>
      <c r="C347" s="29" t="s">
        <v>1528</v>
      </c>
      <c r="D347" s="24" t="s">
        <v>49</v>
      </c>
      <c r="E347" s="30" t="s">
        <v>1529</v>
      </c>
      <c r="F347" s="31" t="s">
        <v>1289</v>
      </c>
      <c r="G347" s="32">
        <v>1</v>
      </c>
      <c r="H347" s="33">
        <v>0</v>
      </c>
      <c r="I347" s="34">
        <f>ROUND(ROUND(H347,2)*ROUND(G347,3),2)</f>
      </c>
      <c r="O347">
        <f>(I347*21)/100</f>
      </c>
      <c r="P347" t="s">
        <v>27</v>
      </c>
    </row>
    <row r="348" spans="1:5" ht="12.75">
      <c r="A348" s="35" t="s">
        <v>52</v>
      </c>
      <c r="E348" s="36" t="s">
        <v>1530</v>
      </c>
    </row>
    <row r="349" spans="1:5" ht="12.75">
      <c r="A349" s="37" t="s">
        <v>54</v>
      </c>
      <c r="E349" s="38" t="s">
        <v>49</v>
      </c>
    </row>
    <row r="350" spans="1:5" ht="76.5">
      <c r="A350" t="s">
        <v>55</v>
      </c>
      <c r="E350" s="36" t="s">
        <v>1290</v>
      </c>
    </row>
    <row r="351" spans="1:16" ht="12.75">
      <c r="A351" s="24" t="s">
        <v>47</v>
      </c>
      <c r="B351" s="29" t="s">
        <v>783</v>
      </c>
      <c r="C351" s="29" t="s">
        <v>1531</v>
      </c>
      <c r="D351" s="24" t="s">
        <v>49</v>
      </c>
      <c r="E351" s="30" t="s">
        <v>1532</v>
      </c>
      <c r="F351" s="31" t="s">
        <v>1289</v>
      </c>
      <c r="G351" s="32">
        <v>4</v>
      </c>
      <c r="H351" s="33">
        <v>0</v>
      </c>
      <c r="I351" s="34">
        <f>ROUND(ROUND(H351,2)*ROUND(G351,3),2)</f>
      </c>
      <c r="O351">
        <f>(I351*21)/100</f>
      </c>
      <c r="P351" t="s">
        <v>27</v>
      </c>
    </row>
    <row r="352" spans="1:5" ht="12.75">
      <c r="A352" s="35" t="s">
        <v>52</v>
      </c>
      <c r="E352" s="36" t="s">
        <v>1533</v>
      </c>
    </row>
    <row r="353" spans="1:5" ht="12.75">
      <c r="A353" s="37" t="s">
        <v>54</v>
      </c>
      <c r="E353" s="38" t="s">
        <v>49</v>
      </c>
    </row>
    <row r="354" spans="1:5" ht="76.5">
      <c r="A354" t="s">
        <v>55</v>
      </c>
      <c r="E354" s="36" t="s">
        <v>1290</v>
      </c>
    </row>
    <row r="355" spans="1:16" ht="12.75">
      <c r="A355" s="24" t="s">
        <v>47</v>
      </c>
      <c r="B355" s="29" t="s">
        <v>788</v>
      </c>
      <c r="C355" s="29" t="s">
        <v>1534</v>
      </c>
      <c r="D355" s="24" t="s">
        <v>49</v>
      </c>
      <c r="E355" s="30" t="s">
        <v>1535</v>
      </c>
      <c r="F355" s="31" t="s">
        <v>1289</v>
      </c>
      <c r="G355" s="32">
        <v>1</v>
      </c>
      <c r="H355" s="33">
        <v>0</v>
      </c>
      <c r="I355" s="34">
        <f>ROUND(ROUND(H355,2)*ROUND(G355,3),2)</f>
      </c>
      <c r="O355">
        <f>(I355*21)/100</f>
      </c>
      <c r="P355" t="s">
        <v>27</v>
      </c>
    </row>
    <row r="356" spans="1:5" ht="12.75">
      <c r="A356" s="35" t="s">
        <v>52</v>
      </c>
      <c r="E356" s="36" t="s">
        <v>1536</v>
      </c>
    </row>
    <row r="357" spans="1:5" ht="12.75">
      <c r="A357" s="37" t="s">
        <v>54</v>
      </c>
      <c r="E357" s="38" t="s">
        <v>49</v>
      </c>
    </row>
    <row r="358" spans="1:5" ht="76.5">
      <c r="A358" t="s">
        <v>55</v>
      </c>
      <c r="E358" s="36" t="s">
        <v>1290</v>
      </c>
    </row>
    <row r="359" spans="1:16" ht="12.75">
      <c r="A359" s="24" t="s">
        <v>47</v>
      </c>
      <c r="B359" s="29" t="s">
        <v>793</v>
      </c>
      <c r="C359" s="29" t="s">
        <v>1537</v>
      </c>
      <c r="D359" s="24" t="s">
        <v>49</v>
      </c>
      <c r="E359" s="30" t="s">
        <v>1538</v>
      </c>
      <c r="F359" s="31" t="s">
        <v>1289</v>
      </c>
      <c r="G359" s="32">
        <v>2</v>
      </c>
      <c r="H359" s="33">
        <v>0</v>
      </c>
      <c r="I359" s="34">
        <f>ROUND(ROUND(H359,2)*ROUND(G359,3),2)</f>
      </c>
      <c r="O359">
        <f>(I359*21)/100</f>
      </c>
      <c r="P359" t="s">
        <v>27</v>
      </c>
    </row>
    <row r="360" spans="1:5" ht="12.75">
      <c r="A360" s="35" t="s">
        <v>52</v>
      </c>
      <c r="E360" s="36" t="s">
        <v>1539</v>
      </c>
    </row>
    <row r="361" spans="1:5" ht="12.75">
      <c r="A361" s="37" t="s">
        <v>54</v>
      </c>
      <c r="E361" s="38" t="s">
        <v>49</v>
      </c>
    </row>
    <row r="362" spans="1:5" ht="76.5">
      <c r="A362" t="s">
        <v>55</v>
      </c>
      <c r="E362" s="36" t="s">
        <v>1290</v>
      </c>
    </row>
    <row r="363" spans="1:16" ht="12.75">
      <c r="A363" s="24" t="s">
        <v>47</v>
      </c>
      <c r="B363" s="29" t="s">
        <v>797</v>
      </c>
      <c r="C363" s="29" t="s">
        <v>1287</v>
      </c>
      <c r="D363" s="24" t="s">
        <v>49</v>
      </c>
      <c r="E363" s="30" t="s">
        <v>1288</v>
      </c>
      <c r="F363" s="31" t="s">
        <v>1289</v>
      </c>
      <c r="G363" s="32">
        <v>2</v>
      </c>
      <c r="H363" s="33">
        <v>0</v>
      </c>
      <c r="I363" s="34">
        <f>ROUND(ROUND(H363,2)*ROUND(G363,3),2)</f>
      </c>
      <c r="O363">
        <f>(I363*21)/100</f>
      </c>
      <c r="P363" t="s">
        <v>27</v>
      </c>
    </row>
    <row r="364" spans="1:5" ht="12.75">
      <c r="A364" s="35" t="s">
        <v>52</v>
      </c>
      <c r="E364" s="36" t="s">
        <v>1288</v>
      </c>
    </row>
    <row r="365" spans="1:5" ht="12.75">
      <c r="A365" s="37" t="s">
        <v>54</v>
      </c>
      <c r="E365" s="38" t="s">
        <v>49</v>
      </c>
    </row>
    <row r="366" spans="1:5" ht="76.5">
      <c r="A366" t="s">
        <v>55</v>
      </c>
      <c r="E366" s="36" t="s">
        <v>1290</v>
      </c>
    </row>
    <row r="367" spans="1:16" ht="12.75">
      <c r="A367" s="24" t="s">
        <v>47</v>
      </c>
      <c r="B367" s="29" t="s">
        <v>801</v>
      </c>
      <c r="C367" s="29" t="s">
        <v>1329</v>
      </c>
      <c r="D367" s="24" t="s">
        <v>49</v>
      </c>
      <c r="E367" s="30" t="s">
        <v>1330</v>
      </c>
      <c r="F367" s="31" t="s">
        <v>98</v>
      </c>
      <c r="G367" s="32">
        <v>3</v>
      </c>
      <c r="H367" s="33">
        <v>0</v>
      </c>
      <c r="I367" s="34">
        <f>ROUND(ROUND(H367,2)*ROUND(G367,3),2)</f>
      </c>
      <c r="O367">
        <f>(I367*21)/100</f>
      </c>
      <c r="P367" t="s">
        <v>27</v>
      </c>
    </row>
    <row r="368" spans="1:5" ht="12.75">
      <c r="A368" s="35" t="s">
        <v>52</v>
      </c>
      <c r="E368" s="36" t="s">
        <v>1330</v>
      </c>
    </row>
    <row r="369" spans="1:5" ht="25.5">
      <c r="A369" s="37" t="s">
        <v>54</v>
      </c>
      <c r="E369" s="38" t="s">
        <v>1540</v>
      </c>
    </row>
    <row r="370" spans="1:5" ht="25.5">
      <c r="A370" t="s">
        <v>55</v>
      </c>
      <c r="E370" s="36" t="s">
        <v>1332</v>
      </c>
    </row>
    <row r="371" spans="1:16" ht="12.75">
      <c r="A371" s="24" t="s">
        <v>47</v>
      </c>
      <c r="B371" s="29" t="s">
        <v>806</v>
      </c>
      <c r="C371" s="29" t="s">
        <v>1338</v>
      </c>
      <c r="D371" s="24" t="s">
        <v>49</v>
      </c>
      <c r="E371" s="30" t="s">
        <v>1339</v>
      </c>
      <c r="F371" s="31" t="s">
        <v>98</v>
      </c>
      <c r="G371" s="32">
        <v>2</v>
      </c>
      <c r="H371" s="33">
        <v>0</v>
      </c>
      <c r="I371" s="34">
        <f>ROUND(ROUND(H371,2)*ROUND(G371,3),2)</f>
      </c>
      <c r="O371">
        <f>(I371*21)/100</f>
      </c>
      <c r="P371" t="s">
        <v>27</v>
      </c>
    </row>
    <row r="372" spans="1:5" ht="12.75">
      <c r="A372" s="35" t="s">
        <v>52</v>
      </c>
      <c r="E372" s="36" t="s">
        <v>1339</v>
      </c>
    </row>
    <row r="373" spans="1:5" ht="25.5">
      <c r="A373" s="37" t="s">
        <v>54</v>
      </c>
      <c r="E373" s="38" t="s">
        <v>1541</v>
      </c>
    </row>
    <row r="374" spans="1:5" ht="25.5">
      <c r="A374" t="s">
        <v>55</v>
      </c>
      <c r="E374" s="36" t="s">
        <v>1332</v>
      </c>
    </row>
    <row r="375" spans="1:16" ht="12.75">
      <c r="A375" s="24" t="s">
        <v>47</v>
      </c>
      <c r="B375" s="29" t="s">
        <v>811</v>
      </c>
      <c r="C375" s="29" t="s">
        <v>1342</v>
      </c>
      <c r="D375" s="24" t="s">
        <v>49</v>
      </c>
      <c r="E375" s="30" t="s">
        <v>1343</v>
      </c>
      <c r="F375" s="31" t="s">
        <v>98</v>
      </c>
      <c r="G375" s="32">
        <v>2</v>
      </c>
      <c r="H375" s="33">
        <v>0</v>
      </c>
      <c r="I375" s="34">
        <f>ROUND(ROUND(H375,2)*ROUND(G375,3),2)</f>
      </c>
      <c r="O375">
        <f>(I375*21)/100</f>
      </c>
      <c r="P375" t="s">
        <v>27</v>
      </c>
    </row>
    <row r="376" spans="1:5" ht="12.75">
      <c r="A376" s="35" t="s">
        <v>52</v>
      </c>
      <c r="E376" s="36" t="s">
        <v>1343</v>
      </c>
    </row>
    <row r="377" spans="1:5" ht="25.5">
      <c r="A377" s="37" t="s">
        <v>54</v>
      </c>
      <c r="E377" s="38" t="s">
        <v>1541</v>
      </c>
    </row>
    <row r="378" spans="1:5" ht="25.5">
      <c r="A378" t="s">
        <v>55</v>
      </c>
      <c r="E378" s="36" t="s">
        <v>1332</v>
      </c>
    </row>
    <row r="379" spans="1:16" ht="12.75">
      <c r="A379" s="24" t="s">
        <v>47</v>
      </c>
      <c r="B379" s="29" t="s">
        <v>815</v>
      </c>
      <c r="C379" s="29" t="s">
        <v>1542</v>
      </c>
      <c r="D379" s="24" t="s">
        <v>49</v>
      </c>
      <c r="E379" s="30" t="s">
        <v>1352</v>
      </c>
      <c r="F379" s="31" t="s">
        <v>98</v>
      </c>
      <c r="G379" s="32">
        <v>6</v>
      </c>
      <c r="H379" s="33">
        <v>0</v>
      </c>
      <c r="I379" s="34">
        <f>ROUND(ROUND(H379,2)*ROUND(G379,3),2)</f>
      </c>
      <c r="O379">
        <f>(I379*21)/100</f>
      </c>
      <c r="P379" t="s">
        <v>27</v>
      </c>
    </row>
    <row r="380" spans="1:5" ht="12.75">
      <c r="A380" s="35" t="s">
        <v>52</v>
      </c>
      <c r="E380" s="36" t="s">
        <v>1352</v>
      </c>
    </row>
    <row r="381" spans="1:5" ht="12.75">
      <c r="A381" s="37" t="s">
        <v>54</v>
      </c>
      <c r="E381" s="38" t="s">
        <v>49</v>
      </c>
    </row>
    <row r="382" spans="1:5" ht="12.75">
      <c r="A382" t="s">
        <v>55</v>
      </c>
      <c r="E382" s="36" t="s">
        <v>49</v>
      </c>
    </row>
    <row r="383" spans="1:16" ht="25.5">
      <c r="A383" s="24" t="s">
        <v>47</v>
      </c>
      <c r="B383" s="29" t="s">
        <v>819</v>
      </c>
      <c r="C383" s="29" t="s">
        <v>1354</v>
      </c>
      <c r="D383" s="24" t="s">
        <v>49</v>
      </c>
      <c r="E383" s="30" t="s">
        <v>1355</v>
      </c>
      <c r="F383" s="31" t="s">
        <v>98</v>
      </c>
      <c r="G383" s="32">
        <v>2</v>
      </c>
      <c r="H383" s="33">
        <v>0</v>
      </c>
      <c r="I383" s="34">
        <f>ROUND(ROUND(H383,2)*ROUND(G383,3),2)</f>
      </c>
      <c r="O383">
        <f>(I383*21)/100</f>
      </c>
      <c r="P383" t="s">
        <v>27</v>
      </c>
    </row>
    <row r="384" spans="1:5" ht="12.75">
      <c r="A384" s="35" t="s">
        <v>52</v>
      </c>
      <c r="E384" s="36" t="s">
        <v>1356</v>
      </c>
    </row>
    <row r="385" spans="1:5" ht="25.5">
      <c r="A385" s="37" t="s">
        <v>54</v>
      </c>
      <c r="E385" s="38" t="s">
        <v>1541</v>
      </c>
    </row>
    <row r="386" spans="1:5" ht="153">
      <c r="A386" t="s">
        <v>55</v>
      </c>
      <c r="E386" s="36" t="s">
        <v>1358</v>
      </c>
    </row>
    <row r="387" spans="1:16" ht="12.75">
      <c r="A387" s="24" t="s">
        <v>47</v>
      </c>
      <c r="B387" s="29" t="s">
        <v>824</v>
      </c>
      <c r="C387" s="29" t="s">
        <v>1371</v>
      </c>
      <c r="D387" s="24" t="s">
        <v>49</v>
      </c>
      <c r="E387" s="30" t="s">
        <v>1372</v>
      </c>
      <c r="F387" s="31" t="s">
        <v>172</v>
      </c>
      <c r="G387" s="32">
        <v>97.52</v>
      </c>
      <c r="H387" s="33">
        <v>0</v>
      </c>
      <c r="I387" s="34">
        <f>ROUND(ROUND(H387,2)*ROUND(G387,3),2)</f>
      </c>
      <c r="O387">
        <f>(I387*21)/100</f>
      </c>
      <c r="P387" t="s">
        <v>27</v>
      </c>
    </row>
    <row r="388" spans="1:5" ht="12.75">
      <c r="A388" s="35" t="s">
        <v>52</v>
      </c>
      <c r="E388" s="36" t="s">
        <v>1373</v>
      </c>
    </row>
    <row r="389" spans="1:5" ht="102">
      <c r="A389" s="37" t="s">
        <v>54</v>
      </c>
      <c r="E389" s="38" t="s">
        <v>1543</v>
      </c>
    </row>
    <row r="390" spans="1:5" ht="12.75">
      <c r="A390" t="s">
        <v>55</v>
      </c>
      <c r="E390" s="36" t="s">
        <v>49</v>
      </c>
    </row>
    <row r="391" spans="1:18" ht="12.75" customHeight="1">
      <c r="A391" s="6" t="s">
        <v>45</v>
      </c>
      <c r="B391" s="6"/>
      <c r="C391" s="41" t="s">
        <v>42</v>
      </c>
      <c r="D391" s="6"/>
      <c r="E391" s="27" t="s">
        <v>835</v>
      </c>
      <c r="F391" s="6"/>
      <c r="G391" s="6"/>
      <c r="H391" s="6"/>
      <c r="I391" s="42">
        <f>0+Q391</f>
      </c>
      <c r="O391">
        <f>0+R391</f>
      </c>
      <c r="Q391">
        <f>0+I392+I396+I400+I404+I408+I412</f>
      </c>
      <c r="R391">
        <f>0+O392+O396+O400+O404+O408+O412</f>
      </c>
    </row>
    <row r="392" spans="1:16" ht="12.75">
      <c r="A392" s="24" t="s">
        <v>47</v>
      </c>
      <c r="B392" s="29" t="s">
        <v>827</v>
      </c>
      <c r="C392" s="29" t="s">
        <v>1544</v>
      </c>
      <c r="D392" s="24" t="s">
        <v>49</v>
      </c>
      <c r="E392" s="30" t="s">
        <v>1545</v>
      </c>
      <c r="F392" s="31" t="s">
        <v>98</v>
      </c>
      <c r="G392" s="32">
        <v>2</v>
      </c>
      <c r="H392" s="33">
        <v>0</v>
      </c>
      <c r="I392" s="34">
        <f>ROUND(ROUND(H392,2)*ROUND(G392,3),2)</f>
      </c>
      <c r="O392">
        <f>(I392*21)/100</f>
      </c>
      <c r="P392" t="s">
        <v>27</v>
      </c>
    </row>
    <row r="393" spans="1:5" ht="12.75">
      <c r="A393" s="35" t="s">
        <v>52</v>
      </c>
      <c r="E393" s="36" t="s">
        <v>1545</v>
      </c>
    </row>
    <row r="394" spans="1:5" ht="12.75">
      <c r="A394" s="37" t="s">
        <v>54</v>
      </c>
      <c r="E394" s="38" t="s">
        <v>49</v>
      </c>
    </row>
    <row r="395" spans="1:5" ht="12.75">
      <c r="A395" t="s">
        <v>55</v>
      </c>
      <c r="E395" s="36" t="s">
        <v>49</v>
      </c>
    </row>
    <row r="396" spans="1:16" ht="12.75">
      <c r="A396" s="24" t="s">
        <v>47</v>
      </c>
      <c r="B396" s="29" t="s">
        <v>831</v>
      </c>
      <c r="C396" s="29" t="s">
        <v>1546</v>
      </c>
      <c r="D396" s="24" t="s">
        <v>49</v>
      </c>
      <c r="E396" s="30" t="s">
        <v>1547</v>
      </c>
      <c r="F396" s="31" t="s">
        <v>98</v>
      </c>
      <c r="G396" s="32">
        <v>1</v>
      </c>
      <c r="H396" s="33">
        <v>0</v>
      </c>
      <c r="I396" s="34">
        <f>ROUND(ROUND(H396,2)*ROUND(G396,3),2)</f>
      </c>
      <c r="O396">
        <f>(I396*21)/100</f>
      </c>
      <c r="P396" t="s">
        <v>27</v>
      </c>
    </row>
    <row r="397" spans="1:5" ht="12.75">
      <c r="A397" s="35" t="s">
        <v>52</v>
      </c>
      <c r="E397" s="36" t="s">
        <v>1547</v>
      </c>
    </row>
    <row r="398" spans="1:5" ht="12.75">
      <c r="A398" s="37" t="s">
        <v>54</v>
      </c>
      <c r="E398" s="38" t="s">
        <v>49</v>
      </c>
    </row>
    <row r="399" spans="1:5" ht="12.75">
      <c r="A399" t="s">
        <v>55</v>
      </c>
      <c r="E399" s="36" t="s">
        <v>49</v>
      </c>
    </row>
    <row r="400" spans="1:16" ht="12.75">
      <c r="A400" s="24" t="s">
        <v>47</v>
      </c>
      <c r="B400" s="29" t="s">
        <v>836</v>
      </c>
      <c r="C400" s="29" t="s">
        <v>1548</v>
      </c>
      <c r="D400" s="24" t="s">
        <v>49</v>
      </c>
      <c r="E400" s="30" t="s">
        <v>1549</v>
      </c>
      <c r="F400" s="31" t="s">
        <v>98</v>
      </c>
      <c r="G400" s="32">
        <v>1</v>
      </c>
      <c r="H400" s="33">
        <v>0</v>
      </c>
      <c r="I400" s="34">
        <f>ROUND(ROUND(H400,2)*ROUND(G400,3),2)</f>
      </c>
      <c r="O400">
        <f>(I400*21)/100</f>
      </c>
      <c r="P400" t="s">
        <v>27</v>
      </c>
    </row>
    <row r="401" spans="1:5" ht="12.75">
      <c r="A401" s="35" t="s">
        <v>52</v>
      </c>
      <c r="E401" s="36" t="s">
        <v>1549</v>
      </c>
    </row>
    <row r="402" spans="1:5" ht="12.75">
      <c r="A402" s="37" t="s">
        <v>54</v>
      </c>
      <c r="E402" s="38" t="s">
        <v>49</v>
      </c>
    </row>
    <row r="403" spans="1:5" ht="12.75">
      <c r="A403" t="s">
        <v>55</v>
      </c>
      <c r="E403" s="36" t="s">
        <v>49</v>
      </c>
    </row>
    <row r="404" spans="1:16" ht="12.75">
      <c r="A404" s="24" t="s">
        <v>47</v>
      </c>
      <c r="B404" s="29" t="s">
        <v>842</v>
      </c>
      <c r="C404" s="29" t="s">
        <v>1550</v>
      </c>
      <c r="D404" s="24" t="s">
        <v>49</v>
      </c>
      <c r="E404" s="30" t="s">
        <v>1551</v>
      </c>
      <c r="F404" s="31" t="s">
        <v>98</v>
      </c>
      <c r="G404" s="32">
        <v>1</v>
      </c>
      <c r="H404" s="33">
        <v>0</v>
      </c>
      <c r="I404" s="34">
        <f>ROUND(ROUND(H404,2)*ROUND(G404,3),2)</f>
      </c>
      <c r="O404">
        <f>(I404*21)/100</f>
      </c>
      <c r="P404" t="s">
        <v>27</v>
      </c>
    </row>
    <row r="405" spans="1:5" ht="12.75">
      <c r="A405" s="35" t="s">
        <v>52</v>
      </c>
      <c r="E405" s="36" t="s">
        <v>1551</v>
      </c>
    </row>
    <row r="406" spans="1:5" ht="12.75">
      <c r="A406" s="37" t="s">
        <v>54</v>
      </c>
      <c r="E406" s="38" t="s">
        <v>49</v>
      </c>
    </row>
    <row r="407" spans="1:5" ht="12.75">
      <c r="A407" t="s">
        <v>55</v>
      </c>
      <c r="E407" s="36" t="s">
        <v>49</v>
      </c>
    </row>
    <row r="408" spans="1:16" ht="12.75">
      <c r="A408" s="24" t="s">
        <v>47</v>
      </c>
      <c r="B408" s="29" t="s">
        <v>847</v>
      </c>
      <c r="C408" s="29" t="s">
        <v>1552</v>
      </c>
      <c r="D408" s="24" t="s">
        <v>49</v>
      </c>
      <c r="E408" s="30" t="s">
        <v>1553</v>
      </c>
      <c r="F408" s="31" t="s">
        <v>98</v>
      </c>
      <c r="G408" s="32">
        <v>2</v>
      </c>
      <c r="H408" s="33">
        <v>0</v>
      </c>
      <c r="I408" s="34">
        <f>ROUND(ROUND(H408,2)*ROUND(G408,3),2)</f>
      </c>
      <c r="O408">
        <f>(I408*21)/100</f>
      </c>
      <c r="P408" t="s">
        <v>27</v>
      </c>
    </row>
    <row r="409" spans="1:5" ht="12.75">
      <c r="A409" s="35" t="s">
        <v>52</v>
      </c>
      <c r="E409" s="36" t="s">
        <v>1553</v>
      </c>
    </row>
    <row r="410" spans="1:5" ht="12.75">
      <c r="A410" s="37" t="s">
        <v>54</v>
      </c>
      <c r="E410" s="38" t="s">
        <v>49</v>
      </c>
    </row>
    <row r="411" spans="1:5" ht="12.75">
      <c r="A411" t="s">
        <v>55</v>
      </c>
      <c r="E411" s="36" t="s">
        <v>49</v>
      </c>
    </row>
    <row r="412" spans="1:16" ht="12.75">
      <c r="A412" s="24" t="s">
        <v>47</v>
      </c>
      <c r="B412" s="29" t="s">
        <v>853</v>
      </c>
      <c r="C412" s="29" t="s">
        <v>1554</v>
      </c>
      <c r="D412" s="24" t="s">
        <v>49</v>
      </c>
      <c r="E412" s="30" t="s">
        <v>1555</v>
      </c>
      <c r="F412" s="31" t="s">
        <v>98</v>
      </c>
      <c r="G412" s="32">
        <v>1</v>
      </c>
      <c r="H412" s="33">
        <v>0</v>
      </c>
      <c r="I412" s="34">
        <f>ROUND(ROUND(H412,2)*ROUND(G412,3),2)</f>
      </c>
      <c r="O412">
        <f>(I412*21)/100</f>
      </c>
      <c r="P412" t="s">
        <v>27</v>
      </c>
    </row>
    <row r="413" spans="1:5" ht="12.75">
      <c r="A413" s="35" t="s">
        <v>52</v>
      </c>
      <c r="E413" s="36" t="s">
        <v>1555</v>
      </c>
    </row>
    <row r="414" spans="1:5" ht="12.75">
      <c r="A414" s="37" t="s">
        <v>54</v>
      </c>
      <c r="E414" s="38" t="s">
        <v>49</v>
      </c>
    </row>
    <row r="415" spans="1:5" ht="12.75">
      <c r="A415" t="s">
        <v>55</v>
      </c>
      <c r="E415" s="36" t="s">
        <v>49</v>
      </c>
    </row>
    <row r="416" spans="1:18" ht="12.75" customHeight="1">
      <c r="A416" s="6" t="s">
        <v>45</v>
      </c>
      <c r="B416" s="6"/>
      <c r="C416" s="41" t="s">
        <v>840</v>
      </c>
      <c r="D416" s="6"/>
      <c r="E416" s="27" t="s">
        <v>841</v>
      </c>
      <c r="F416" s="6"/>
      <c r="G416" s="6"/>
      <c r="H416" s="6"/>
      <c r="I416" s="42">
        <f>0+Q416</f>
      </c>
      <c r="O416">
        <f>0+R416</f>
      </c>
      <c r="Q416">
        <f>0+I417+I421</f>
      </c>
      <c r="R416">
        <f>0+O417+O421</f>
      </c>
    </row>
    <row r="417" spans="1:16" ht="12.75">
      <c r="A417" s="24" t="s">
        <v>47</v>
      </c>
      <c r="B417" s="29" t="s">
        <v>1219</v>
      </c>
      <c r="C417" s="29" t="s">
        <v>843</v>
      </c>
      <c r="D417" s="24" t="s">
        <v>49</v>
      </c>
      <c r="E417" s="30" t="s">
        <v>844</v>
      </c>
      <c r="F417" s="31" t="s">
        <v>140</v>
      </c>
      <c r="G417" s="32">
        <v>36.368</v>
      </c>
      <c r="H417" s="33">
        <v>0</v>
      </c>
      <c r="I417" s="34">
        <f>ROUND(ROUND(H417,2)*ROUND(G417,3),2)</f>
      </c>
      <c r="O417">
        <f>(I417*21)/100</f>
      </c>
      <c r="P417" t="s">
        <v>27</v>
      </c>
    </row>
    <row r="418" spans="1:5" ht="38.25">
      <c r="A418" s="35" t="s">
        <v>52</v>
      </c>
      <c r="E418" s="36" t="s">
        <v>845</v>
      </c>
    </row>
    <row r="419" spans="1:5" ht="12.75">
      <c r="A419" s="37" t="s">
        <v>54</v>
      </c>
      <c r="E419" s="38" t="s">
        <v>49</v>
      </c>
    </row>
    <row r="420" spans="1:5" ht="38.25">
      <c r="A420" t="s">
        <v>55</v>
      </c>
      <c r="E420" s="36" t="s">
        <v>846</v>
      </c>
    </row>
    <row r="421" spans="1:16" ht="25.5">
      <c r="A421" s="24" t="s">
        <v>47</v>
      </c>
      <c r="B421" s="29" t="s">
        <v>1222</v>
      </c>
      <c r="C421" s="29" t="s">
        <v>848</v>
      </c>
      <c r="D421" s="24" t="s">
        <v>49</v>
      </c>
      <c r="E421" s="30" t="s">
        <v>849</v>
      </c>
      <c r="F421" s="31" t="s">
        <v>140</v>
      </c>
      <c r="G421" s="32">
        <v>36.368</v>
      </c>
      <c r="H421" s="33">
        <v>0</v>
      </c>
      <c r="I421" s="34">
        <f>ROUND(ROUND(H421,2)*ROUND(G421,3),2)</f>
      </c>
      <c r="O421">
        <f>(I421*21)/100</f>
      </c>
      <c r="P421" t="s">
        <v>27</v>
      </c>
    </row>
    <row r="422" spans="1:5" ht="38.25">
      <c r="A422" s="35" t="s">
        <v>52</v>
      </c>
      <c r="E422" s="36" t="s">
        <v>850</v>
      </c>
    </row>
    <row r="423" spans="1:5" ht="12.75">
      <c r="A423" s="37" t="s">
        <v>54</v>
      </c>
      <c r="E423" s="38" t="s">
        <v>49</v>
      </c>
    </row>
    <row r="424" spans="1:5" ht="38.25">
      <c r="A424" t="s">
        <v>55</v>
      </c>
      <c r="E424" s="36" t="s">
        <v>846</v>
      </c>
    </row>
    <row r="425" spans="1:18" ht="12.75" customHeight="1">
      <c r="A425" s="6" t="s">
        <v>45</v>
      </c>
      <c r="B425" s="6"/>
      <c r="C425" s="41" t="s">
        <v>851</v>
      </c>
      <c r="D425" s="6"/>
      <c r="E425" s="27" t="s">
        <v>852</v>
      </c>
      <c r="F425" s="6"/>
      <c r="G425" s="6"/>
      <c r="H425" s="6"/>
      <c r="I425" s="42">
        <f>0+Q425</f>
      </c>
      <c r="O425">
        <f>0+R425</f>
      </c>
      <c r="Q425">
        <f>0+I426</f>
      </c>
      <c r="R425">
        <f>0+O426</f>
      </c>
    </row>
    <row r="426" spans="1:16" ht="12.75">
      <c r="A426" s="24" t="s">
        <v>47</v>
      </c>
      <c r="B426" s="29" t="s">
        <v>1225</v>
      </c>
      <c r="C426" s="29" t="s">
        <v>854</v>
      </c>
      <c r="D426" s="24" t="s">
        <v>49</v>
      </c>
      <c r="E426" s="30" t="s">
        <v>855</v>
      </c>
      <c r="F426" s="31" t="s">
        <v>453</v>
      </c>
      <c r="G426" s="32">
        <v>60</v>
      </c>
      <c r="H426" s="33">
        <v>0</v>
      </c>
      <c r="I426" s="34">
        <f>ROUND(ROUND(H426,2)*ROUND(G426,3),2)</f>
      </c>
      <c r="O426">
        <f>(I426*21)/100</f>
      </c>
      <c r="P426" t="s">
        <v>27</v>
      </c>
    </row>
    <row r="427" spans="1:5" ht="25.5">
      <c r="A427" s="35" t="s">
        <v>52</v>
      </c>
      <c r="E427" s="36" t="s">
        <v>856</v>
      </c>
    </row>
    <row r="428" spans="1:5" ht="25.5">
      <c r="A428" s="37" t="s">
        <v>54</v>
      </c>
      <c r="E428" s="38" t="s">
        <v>1556</v>
      </c>
    </row>
    <row r="429" spans="1:5" ht="12.75">
      <c r="A429" t="s">
        <v>55</v>
      </c>
      <c r="E429"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317"/>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0+O10+O195+O200+O205+O214+O287+O304+O313</f>
      </c>
      <c r="P2" t="s">
        <v>26</v>
      </c>
    </row>
    <row r="3" spans="1:16" ht="15" customHeight="1">
      <c r="A3" t="s">
        <v>12</v>
      </c>
      <c r="B3" s="12" t="s">
        <v>14</v>
      </c>
      <c r="C3" s="13" t="s">
        <v>15</v>
      </c>
      <c r="D3" s="1"/>
      <c r="E3" s="14" t="s">
        <v>16</v>
      </c>
      <c r="F3" s="1"/>
      <c r="G3" s="9"/>
      <c r="H3" s="8" t="s">
        <v>1557</v>
      </c>
      <c r="I3" s="39">
        <f>0+I10+I195+I200+I205+I214+I287+I304+I313</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1557</v>
      </c>
      <c r="D6" s="6"/>
      <c r="E6" s="18" t="s">
        <v>1558</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f>
      </c>
      <c r="R10">
        <f>0+O11+O15+O19+O23+O27+O31+O35+O39+O43+O47+O51+O55+O59+O63+O67+O71+O75+O79+O83+O87+O91+O95+O99+O103+O107+O111+O115+O119+O123+O127+O131+O135+O139+O143+O147+O151+O155+O159+O163+O167+O171+O175+O179+O183+O187+O191</f>
      </c>
    </row>
    <row r="11" spans="1:16" ht="12.75">
      <c r="A11" s="24" t="s">
        <v>47</v>
      </c>
      <c r="B11" s="29" t="s">
        <v>31</v>
      </c>
      <c r="C11" s="29" t="s">
        <v>1559</v>
      </c>
      <c r="D11" s="24" t="s">
        <v>49</v>
      </c>
      <c r="E11" s="30" t="s">
        <v>1560</v>
      </c>
      <c r="F11" s="31" t="s">
        <v>172</v>
      </c>
      <c r="G11" s="32">
        <v>155</v>
      </c>
      <c r="H11" s="33">
        <v>0</v>
      </c>
      <c r="I11" s="34">
        <f>ROUND(ROUND(H11,2)*ROUND(G11,3),2)</f>
      </c>
      <c r="O11">
        <f>(I11*21)/100</f>
      </c>
      <c r="P11" t="s">
        <v>27</v>
      </c>
    </row>
    <row r="12" spans="1:5" ht="12.75">
      <c r="A12" s="35" t="s">
        <v>52</v>
      </c>
      <c r="E12" s="36" t="s">
        <v>1561</v>
      </c>
    </row>
    <row r="13" spans="1:5" ht="25.5">
      <c r="A13" s="37" t="s">
        <v>54</v>
      </c>
      <c r="E13" s="38" t="s">
        <v>1562</v>
      </c>
    </row>
    <row r="14" spans="1:5" ht="140.25">
      <c r="A14" t="s">
        <v>55</v>
      </c>
      <c r="E14" s="36" t="s">
        <v>450</v>
      </c>
    </row>
    <row r="15" spans="1:16" ht="12.75">
      <c r="A15" s="24" t="s">
        <v>47</v>
      </c>
      <c r="B15" s="29" t="s">
        <v>27</v>
      </c>
      <c r="C15" s="29" t="s">
        <v>451</v>
      </c>
      <c r="D15" s="24" t="s">
        <v>49</v>
      </c>
      <c r="E15" s="30" t="s">
        <v>452</v>
      </c>
      <c r="F15" s="31" t="s">
        <v>453</v>
      </c>
      <c r="G15" s="32">
        <v>744</v>
      </c>
      <c r="H15" s="33">
        <v>0</v>
      </c>
      <c r="I15" s="34">
        <f>ROUND(ROUND(H15,2)*ROUND(G15,3),2)</f>
      </c>
      <c r="O15">
        <f>(I15*21)/100</f>
      </c>
      <c r="P15" t="s">
        <v>27</v>
      </c>
    </row>
    <row r="16" spans="1:5" ht="25.5">
      <c r="A16" s="35" t="s">
        <v>52</v>
      </c>
      <c r="E16" s="36" t="s">
        <v>454</v>
      </c>
    </row>
    <row r="17" spans="1:5" ht="25.5">
      <c r="A17" s="37" t="s">
        <v>54</v>
      </c>
      <c r="E17" s="38" t="s">
        <v>1563</v>
      </c>
    </row>
    <row r="18" spans="1:5" ht="267.75">
      <c r="A18" t="s">
        <v>55</v>
      </c>
      <c r="E18" s="36" t="s">
        <v>456</v>
      </c>
    </row>
    <row r="19" spans="1:16" ht="12.75">
      <c r="A19" s="24" t="s">
        <v>47</v>
      </c>
      <c r="B19" s="29" t="s">
        <v>26</v>
      </c>
      <c r="C19" s="29" t="s">
        <v>457</v>
      </c>
      <c r="D19" s="24" t="s">
        <v>49</v>
      </c>
      <c r="E19" s="30" t="s">
        <v>458</v>
      </c>
      <c r="F19" s="31" t="s">
        <v>459</v>
      </c>
      <c r="G19" s="32">
        <v>31</v>
      </c>
      <c r="H19" s="33">
        <v>0</v>
      </c>
      <c r="I19" s="34">
        <f>ROUND(ROUND(H19,2)*ROUND(G19,3),2)</f>
      </c>
      <c r="O19">
        <f>(I19*21)/100</f>
      </c>
      <c r="P19" t="s">
        <v>27</v>
      </c>
    </row>
    <row r="20" spans="1:5" ht="25.5">
      <c r="A20" s="35" t="s">
        <v>52</v>
      </c>
      <c r="E20" s="36" t="s">
        <v>460</v>
      </c>
    </row>
    <row r="21" spans="1:5" ht="25.5">
      <c r="A21" s="37" t="s">
        <v>54</v>
      </c>
      <c r="E21" s="38" t="s">
        <v>1564</v>
      </c>
    </row>
    <row r="22" spans="1:5" ht="165.75">
      <c r="A22" t="s">
        <v>55</v>
      </c>
      <c r="E22" s="36" t="s">
        <v>462</v>
      </c>
    </row>
    <row r="23" spans="1:16" ht="12.75">
      <c r="A23" s="24" t="s">
        <v>47</v>
      </c>
      <c r="B23" s="29" t="s">
        <v>35</v>
      </c>
      <c r="C23" s="29" t="s">
        <v>463</v>
      </c>
      <c r="D23" s="24" t="s">
        <v>49</v>
      </c>
      <c r="E23" s="30" t="s">
        <v>464</v>
      </c>
      <c r="F23" s="31" t="s">
        <v>172</v>
      </c>
      <c r="G23" s="32">
        <v>74.4</v>
      </c>
      <c r="H23" s="33">
        <v>0</v>
      </c>
      <c r="I23" s="34">
        <f>ROUND(ROUND(H23,2)*ROUND(G23,3),2)</f>
      </c>
      <c r="O23">
        <f>(I23*21)/100</f>
      </c>
      <c r="P23" t="s">
        <v>27</v>
      </c>
    </row>
    <row r="24" spans="1:5" ht="63.75">
      <c r="A24" s="35" t="s">
        <v>52</v>
      </c>
      <c r="E24" s="36" t="s">
        <v>465</v>
      </c>
    </row>
    <row r="25" spans="1:5" ht="25.5">
      <c r="A25" s="37" t="s">
        <v>54</v>
      </c>
      <c r="E25" s="38" t="s">
        <v>1565</v>
      </c>
    </row>
    <row r="26" spans="1:5" ht="76.5">
      <c r="A26" t="s">
        <v>55</v>
      </c>
      <c r="E26" s="36" t="s">
        <v>467</v>
      </c>
    </row>
    <row r="27" spans="1:16" ht="12.75">
      <c r="A27" s="24" t="s">
        <v>47</v>
      </c>
      <c r="B27" s="29" t="s">
        <v>37</v>
      </c>
      <c r="C27" s="29" t="s">
        <v>472</v>
      </c>
      <c r="D27" s="24" t="s">
        <v>49</v>
      </c>
      <c r="E27" s="30" t="s">
        <v>473</v>
      </c>
      <c r="F27" s="31" t="s">
        <v>172</v>
      </c>
      <c r="G27" s="32">
        <v>37.2</v>
      </c>
      <c r="H27" s="33">
        <v>0</v>
      </c>
      <c r="I27" s="34">
        <f>ROUND(ROUND(H27,2)*ROUND(G27,3),2)</f>
      </c>
      <c r="O27">
        <f>(I27*21)/100</f>
      </c>
      <c r="P27" t="s">
        <v>27</v>
      </c>
    </row>
    <row r="28" spans="1:5" ht="63.75">
      <c r="A28" s="35" t="s">
        <v>52</v>
      </c>
      <c r="E28" s="36" t="s">
        <v>474</v>
      </c>
    </row>
    <row r="29" spans="1:5" ht="25.5">
      <c r="A29" s="37" t="s">
        <v>54</v>
      </c>
      <c r="E29" s="38" t="s">
        <v>1566</v>
      </c>
    </row>
    <row r="30" spans="1:5" ht="76.5">
      <c r="A30" t="s">
        <v>55</v>
      </c>
      <c r="E30" s="36" t="s">
        <v>467</v>
      </c>
    </row>
    <row r="31" spans="1:16" ht="12.75">
      <c r="A31" s="24" t="s">
        <v>47</v>
      </c>
      <c r="B31" s="29" t="s">
        <v>39</v>
      </c>
      <c r="C31" s="29" t="s">
        <v>476</v>
      </c>
      <c r="D31" s="24" t="s">
        <v>49</v>
      </c>
      <c r="E31" s="30" t="s">
        <v>477</v>
      </c>
      <c r="F31" s="31" t="s">
        <v>172</v>
      </c>
      <c r="G31" s="32">
        <v>37.2</v>
      </c>
      <c r="H31" s="33">
        <v>0</v>
      </c>
      <c r="I31" s="34">
        <f>ROUND(ROUND(H31,2)*ROUND(G31,3),2)</f>
      </c>
      <c r="O31">
        <f>(I31*21)/100</f>
      </c>
      <c r="P31" t="s">
        <v>27</v>
      </c>
    </row>
    <row r="32" spans="1:5" ht="63.75">
      <c r="A32" s="35" t="s">
        <v>52</v>
      </c>
      <c r="E32" s="36" t="s">
        <v>478</v>
      </c>
    </row>
    <row r="33" spans="1:5" ht="25.5">
      <c r="A33" s="37" t="s">
        <v>54</v>
      </c>
      <c r="E33" s="38" t="s">
        <v>1566</v>
      </c>
    </row>
    <row r="34" spans="1:5" ht="76.5">
      <c r="A34" t="s">
        <v>55</v>
      </c>
      <c r="E34" s="36" t="s">
        <v>467</v>
      </c>
    </row>
    <row r="35" spans="1:16" ht="12.75">
      <c r="A35" s="24" t="s">
        <v>47</v>
      </c>
      <c r="B35" s="29" t="s">
        <v>72</v>
      </c>
      <c r="C35" s="29" t="s">
        <v>480</v>
      </c>
      <c r="D35" s="24" t="s">
        <v>49</v>
      </c>
      <c r="E35" s="30" t="s">
        <v>481</v>
      </c>
      <c r="F35" s="31" t="s">
        <v>98</v>
      </c>
      <c r="G35" s="32">
        <v>31</v>
      </c>
      <c r="H35" s="33">
        <v>0</v>
      </c>
      <c r="I35" s="34">
        <f>ROUND(ROUND(H35,2)*ROUND(G35,3),2)</f>
      </c>
      <c r="O35">
        <f>(I35*21)/100</f>
      </c>
      <c r="P35" t="s">
        <v>27</v>
      </c>
    </row>
    <row r="36" spans="1:5" ht="25.5">
      <c r="A36" s="35" t="s">
        <v>52</v>
      </c>
      <c r="E36" s="36" t="s">
        <v>482</v>
      </c>
    </row>
    <row r="37" spans="1:5" ht="25.5">
      <c r="A37" s="37" t="s">
        <v>54</v>
      </c>
      <c r="E37" s="38" t="s">
        <v>1564</v>
      </c>
    </row>
    <row r="38" spans="1:5" ht="127.5">
      <c r="A38" t="s">
        <v>55</v>
      </c>
      <c r="E38" s="36" t="s">
        <v>484</v>
      </c>
    </row>
    <row r="39" spans="1:16" ht="12.75">
      <c r="A39" s="24" t="s">
        <v>47</v>
      </c>
      <c r="B39" s="29" t="s">
        <v>76</v>
      </c>
      <c r="C39" s="29" t="s">
        <v>485</v>
      </c>
      <c r="D39" s="24" t="s">
        <v>49</v>
      </c>
      <c r="E39" s="30" t="s">
        <v>486</v>
      </c>
      <c r="F39" s="31" t="s">
        <v>98</v>
      </c>
      <c r="G39" s="32">
        <v>31</v>
      </c>
      <c r="H39" s="33">
        <v>0</v>
      </c>
      <c r="I39" s="34">
        <f>ROUND(ROUND(H39,2)*ROUND(G39,3),2)</f>
      </c>
      <c r="O39">
        <f>(I39*21)/100</f>
      </c>
      <c r="P39" t="s">
        <v>27</v>
      </c>
    </row>
    <row r="40" spans="1:5" ht="25.5">
      <c r="A40" s="35" t="s">
        <v>52</v>
      </c>
      <c r="E40" s="36" t="s">
        <v>487</v>
      </c>
    </row>
    <row r="41" spans="1:5" ht="25.5">
      <c r="A41" s="37" t="s">
        <v>54</v>
      </c>
      <c r="E41" s="38" t="s">
        <v>1564</v>
      </c>
    </row>
    <row r="42" spans="1:5" ht="127.5">
      <c r="A42" t="s">
        <v>55</v>
      </c>
      <c r="E42" s="36" t="s">
        <v>484</v>
      </c>
    </row>
    <row r="43" spans="1:16" ht="12.75">
      <c r="A43" s="24" t="s">
        <v>47</v>
      </c>
      <c r="B43" s="29" t="s">
        <v>42</v>
      </c>
      <c r="C43" s="29" t="s">
        <v>488</v>
      </c>
      <c r="D43" s="24" t="s">
        <v>49</v>
      </c>
      <c r="E43" s="30" t="s">
        <v>489</v>
      </c>
      <c r="F43" s="31" t="s">
        <v>172</v>
      </c>
      <c r="G43" s="32">
        <v>542.4</v>
      </c>
      <c r="H43" s="33">
        <v>0</v>
      </c>
      <c r="I43" s="34">
        <f>ROUND(ROUND(H43,2)*ROUND(G43,3),2)</f>
      </c>
      <c r="O43">
        <f>(I43*21)/100</f>
      </c>
      <c r="P43" t="s">
        <v>27</v>
      </c>
    </row>
    <row r="44" spans="1:5" ht="12.75">
      <c r="A44" s="35" t="s">
        <v>52</v>
      </c>
      <c r="E44" s="36" t="s">
        <v>490</v>
      </c>
    </row>
    <row r="45" spans="1:5" ht="25.5">
      <c r="A45" s="37" t="s">
        <v>54</v>
      </c>
      <c r="E45" s="38" t="s">
        <v>1567</v>
      </c>
    </row>
    <row r="46" spans="1:5" ht="127.5">
      <c r="A46" t="s">
        <v>55</v>
      </c>
      <c r="E46" s="36" t="s">
        <v>484</v>
      </c>
    </row>
    <row r="47" spans="1:16" ht="12.75">
      <c r="A47" s="24" t="s">
        <v>47</v>
      </c>
      <c r="B47" s="29" t="s">
        <v>44</v>
      </c>
      <c r="C47" s="29" t="s">
        <v>492</v>
      </c>
      <c r="D47" s="24" t="s">
        <v>49</v>
      </c>
      <c r="E47" s="30" t="s">
        <v>493</v>
      </c>
      <c r="F47" s="31" t="s">
        <v>172</v>
      </c>
      <c r="G47" s="32">
        <v>542.4</v>
      </c>
      <c r="H47" s="33">
        <v>0</v>
      </c>
      <c r="I47" s="34">
        <f>ROUND(ROUND(H47,2)*ROUND(G47,3),2)</f>
      </c>
      <c r="O47">
        <f>(I47*21)/100</f>
      </c>
      <c r="P47" t="s">
        <v>27</v>
      </c>
    </row>
    <row r="48" spans="1:5" ht="12.75">
      <c r="A48" s="35" t="s">
        <v>52</v>
      </c>
      <c r="E48" s="36" t="s">
        <v>494</v>
      </c>
    </row>
    <row r="49" spans="1:5" ht="25.5">
      <c r="A49" s="37" t="s">
        <v>54</v>
      </c>
      <c r="E49" s="38" t="s">
        <v>1568</v>
      </c>
    </row>
    <row r="50" spans="1:5" ht="127.5">
      <c r="A50" t="s">
        <v>55</v>
      </c>
      <c r="E50" s="36" t="s">
        <v>484</v>
      </c>
    </row>
    <row r="51" spans="1:16" ht="12.75">
      <c r="A51" s="24" t="s">
        <v>47</v>
      </c>
      <c r="B51" s="29" t="s">
        <v>86</v>
      </c>
      <c r="C51" s="29" t="s">
        <v>496</v>
      </c>
      <c r="D51" s="24" t="s">
        <v>49</v>
      </c>
      <c r="E51" s="30" t="s">
        <v>497</v>
      </c>
      <c r="F51" s="31" t="s">
        <v>161</v>
      </c>
      <c r="G51" s="32">
        <v>235.955</v>
      </c>
      <c r="H51" s="33">
        <v>0</v>
      </c>
      <c r="I51" s="34">
        <f>ROUND(ROUND(H51,2)*ROUND(G51,3),2)</f>
      </c>
      <c r="O51">
        <f>(I51*21)/100</f>
      </c>
      <c r="P51" t="s">
        <v>27</v>
      </c>
    </row>
    <row r="52" spans="1:5" ht="25.5">
      <c r="A52" s="35" t="s">
        <v>52</v>
      </c>
      <c r="E52" s="36" t="s">
        <v>498</v>
      </c>
    </row>
    <row r="53" spans="1:5" ht="409.5">
      <c r="A53" s="37" t="s">
        <v>54</v>
      </c>
      <c r="E53" s="38" t="s">
        <v>1569</v>
      </c>
    </row>
    <row r="54" spans="1:5" ht="395.25">
      <c r="A54" t="s">
        <v>55</v>
      </c>
      <c r="E54" s="36" t="s">
        <v>500</v>
      </c>
    </row>
    <row r="55" spans="1:16" ht="12.75">
      <c r="A55" s="24" t="s">
        <v>47</v>
      </c>
      <c r="B55" s="29" t="s">
        <v>91</v>
      </c>
      <c r="C55" s="29" t="s">
        <v>501</v>
      </c>
      <c r="D55" s="24" t="s">
        <v>49</v>
      </c>
      <c r="E55" s="30" t="s">
        <v>502</v>
      </c>
      <c r="F55" s="31" t="s">
        <v>161</v>
      </c>
      <c r="G55" s="32">
        <v>188.763</v>
      </c>
      <c r="H55" s="33">
        <v>0</v>
      </c>
      <c r="I55" s="34">
        <f>ROUND(ROUND(H55,2)*ROUND(G55,3),2)</f>
      </c>
      <c r="O55">
        <f>(I55*21)/100</f>
      </c>
      <c r="P55" t="s">
        <v>27</v>
      </c>
    </row>
    <row r="56" spans="1:5" ht="25.5">
      <c r="A56" s="35" t="s">
        <v>52</v>
      </c>
      <c r="E56" s="36" t="s">
        <v>503</v>
      </c>
    </row>
    <row r="57" spans="1:5" ht="25.5">
      <c r="A57" s="37" t="s">
        <v>54</v>
      </c>
      <c r="E57" s="38" t="s">
        <v>1570</v>
      </c>
    </row>
    <row r="58" spans="1:5" ht="204">
      <c r="A58" t="s">
        <v>55</v>
      </c>
      <c r="E58" s="36" t="s">
        <v>505</v>
      </c>
    </row>
    <row r="59" spans="1:16" ht="12.75">
      <c r="A59" s="24" t="s">
        <v>47</v>
      </c>
      <c r="B59" s="29" t="s">
        <v>95</v>
      </c>
      <c r="C59" s="29" t="s">
        <v>506</v>
      </c>
      <c r="D59" s="24" t="s">
        <v>49</v>
      </c>
      <c r="E59" s="30" t="s">
        <v>507</v>
      </c>
      <c r="F59" s="31" t="s">
        <v>161</v>
      </c>
      <c r="G59" s="32">
        <v>94.382</v>
      </c>
      <c r="H59" s="33">
        <v>0</v>
      </c>
      <c r="I59" s="34">
        <f>ROUND(ROUND(H59,2)*ROUND(G59,3),2)</f>
      </c>
      <c r="O59">
        <f>(I59*21)/100</f>
      </c>
      <c r="P59" t="s">
        <v>27</v>
      </c>
    </row>
    <row r="60" spans="1:5" ht="38.25">
      <c r="A60" s="35" t="s">
        <v>52</v>
      </c>
      <c r="E60" s="36" t="s">
        <v>508</v>
      </c>
    </row>
    <row r="61" spans="1:5" ht="25.5">
      <c r="A61" s="37" t="s">
        <v>54</v>
      </c>
      <c r="E61" s="38" t="s">
        <v>1571</v>
      </c>
    </row>
    <row r="62" spans="1:5" ht="204">
      <c r="A62" t="s">
        <v>55</v>
      </c>
      <c r="E62" s="36" t="s">
        <v>505</v>
      </c>
    </row>
    <row r="63" spans="1:16" ht="25.5">
      <c r="A63" s="24" t="s">
        <v>47</v>
      </c>
      <c r="B63" s="29" t="s">
        <v>100</v>
      </c>
      <c r="C63" s="29" t="s">
        <v>510</v>
      </c>
      <c r="D63" s="24" t="s">
        <v>49</v>
      </c>
      <c r="E63" s="30" t="s">
        <v>511</v>
      </c>
      <c r="F63" s="31" t="s">
        <v>161</v>
      </c>
      <c r="G63" s="32">
        <v>125.842</v>
      </c>
      <c r="H63" s="33">
        <v>0</v>
      </c>
      <c r="I63" s="34">
        <f>ROUND(ROUND(H63,2)*ROUND(G63,3),2)</f>
      </c>
      <c r="O63">
        <f>(I63*21)/100</f>
      </c>
      <c r="P63" t="s">
        <v>27</v>
      </c>
    </row>
    <row r="64" spans="1:5" ht="38.25">
      <c r="A64" s="35" t="s">
        <v>52</v>
      </c>
      <c r="E64" s="36" t="s">
        <v>512</v>
      </c>
    </row>
    <row r="65" spans="1:5" ht="25.5">
      <c r="A65" s="37" t="s">
        <v>54</v>
      </c>
      <c r="E65" s="38" t="s">
        <v>1572</v>
      </c>
    </row>
    <row r="66" spans="1:5" ht="51">
      <c r="A66" t="s">
        <v>55</v>
      </c>
      <c r="E66" s="36" t="s">
        <v>514</v>
      </c>
    </row>
    <row r="67" spans="1:16" ht="25.5">
      <c r="A67" s="24" t="s">
        <v>47</v>
      </c>
      <c r="B67" s="29" t="s">
        <v>104</v>
      </c>
      <c r="C67" s="29" t="s">
        <v>515</v>
      </c>
      <c r="D67" s="24" t="s">
        <v>49</v>
      </c>
      <c r="E67" s="30" t="s">
        <v>516</v>
      </c>
      <c r="F67" s="31" t="s">
        <v>161</v>
      </c>
      <c r="G67" s="32">
        <v>62.921</v>
      </c>
      <c r="H67" s="33">
        <v>0</v>
      </c>
      <c r="I67" s="34">
        <f>ROUND(ROUND(H67,2)*ROUND(G67,3),2)</f>
      </c>
      <c r="O67">
        <f>(I67*21)/100</f>
      </c>
      <c r="P67" t="s">
        <v>27</v>
      </c>
    </row>
    <row r="68" spans="1:5" ht="38.25">
      <c r="A68" s="35" t="s">
        <v>52</v>
      </c>
      <c r="E68" s="36" t="s">
        <v>517</v>
      </c>
    </row>
    <row r="69" spans="1:5" ht="25.5">
      <c r="A69" s="37" t="s">
        <v>54</v>
      </c>
      <c r="E69" s="38" t="s">
        <v>1573</v>
      </c>
    </row>
    <row r="70" spans="1:5" ht="51">
      <c r="A70" t="s">
        <v>55</v>
      </c>
      <c r="E70" s="36" t="s">
        <v>514</v>
      </c>
    </row>
    <row r="71" spans="1:16" ht="12.75">
      <c r="A71" s="24" t="s">
        <v>47</v>
      </c>
      <c r="B71" s="29" t="s">
        <v>273</v>
      </c>
      <c r="C71" s="29" t="s">
        <v>519</v>
      </c>
      <c r="D71" s="24" t="s">
        <v>49</v>
      </c>
      <c r="E71" s="30" t="s">
        <v>520</v>
      </c>
      <c r="F71" s="31" t="s">
        <v>161</v>
      </c>
      <c r="G71" s="32">
        <v>188.763</v>
      </c>
      <c r="H71" s="33">
        <v>0</v>
      </c>
      <c r="I71" s="34">
        <f>ROUND(ROUND(H71,2)*ROUND(G71,3),2)</f>
      </c>
      <c r="O71">
        <f>(I71*21)/100</f>
      </c>
      <c r="P71" t="s">
        <v>27</v>
      </c>
    </row>
    <row r="72" spans="1:5" ht="25.5">
      <c r="A72" s="35" t="s">
        <v>52</v>
      </c>
      <c r="E72" s="36" t="s">
        <v>521</v>
      </c>
    </row>
    <row r="73" spans="1:5" ht="25.5">
      <c r="A73" s="37" t="s">
        <v>54</v>
      </c>
      <c r="E73" s="38" t="s">
        <v>1570</v>
      </c>
    </row>
    <row r="74" spans="1:5" ht="204">
      <c r="A74" t="s">
        <v>55</v>
      </c>
      <c r="E74" s="36" t="s">
        <v>505</v>
      </c>
    </row>
    <row r="75" spans="1:16" ht="12.75">
      <c r="A75" s="24" t="s">
        <v>47</v>
      </c>
      <c r="B75" s="29" t="s">
        <v>276</v>
      </c>
      <c r="C75" s="29" t="s">
        <v>522</v>
      </c>
      <c r="D75" s="24" t="s">
        <v>49</v>
      </c>
      <c r="E75" s="30" t="s">
        <v>523</v>
      </c>
      <c r="F75" s="31" t="s">
        <v>161</v>
      </c>
      <c r="G75" s="32">
        <v>94.382</v>
      </c>
      <c r="H75" s="33">
        <v>0</v>
      </c>
      <c r="I75" s="34">
        <f>ROUND(ROUND(H75,2)*ROUND(G75,3),2)</f>
      </c>
      <c r="O75">
        <f>(I75*21)/100</f>
      </c>
      <c r="P75" t="s">
        <v>27</v>
      </c>
    </row>
    <row r="76" spans="1:5" ht="38.25">
      <c r="A76" s="35" t="s">
        <v>52</v>
      </c>
      <c r="E76" s="36" t="s">
        <v>524</v>
      </c>
    </row>
    <row r="77" spans="1:5" ht="25.5">
      <c r="A77" s="37" t="s">
        <v>54</v>
      </c>
      <c r="E77" s="38" t="s">
        <v>1571</v>
      </c>
    </row>
    <row r="78" spans="1:5" ht="204">
      <c r="A78" t="s">
        <v>55</v>
      </c>
      <c r="E78" s="36" t="s">
        <v>505</v>
      </c>
    </row>
    <row r="79" spans="1:16" ht="25.5">
      <c r="A79" s="24" t="s">
        <v>47</v>
      </c>
      <c r="B79" s="29" t="s">
        <v>279</v>
      </c>
      <c r="C79" s="29" t="s">
        <v>525</v>
      </c>
      <c r="D79" s="24" t="s">
        <v>49</v>
      </c>
      <c r="E79" s="30" t="s">
        <v>526</v>
      </c>
      <c r="F79" s="31" t="s">
        <v>161</v>
      </c>
      <c r="G79" s="32">
        <v>125.842</v>
      </c>
      <c r="H79" s="33">
        <v>0</v>
      </c>
      <c r="I79" s="34">
        <f>ROUND(ROUND(H79,2)*ROUND(G79,3),2)</f>
      </c>
      <c r="O79">
        <f>(I79*21)/100</f>
      </c>
      <c r="P79" t="s">
        <v>27</v>
      </c>
    </row>
    <row r="80" spans="1:5" ht="38.25">
      <c r="A80" s="35" t="s">
        <v>52</v>
      </c>
      <c r="E80" s="36" t="s">
        <v>527</v>
      </c>
    </row>
    <row r="81" spans="1:5" ht="25.5">
      <c r="A81" s="37" t="s">
        <v>54</v>
      </c>
      <c r="E81" s="38" t="s">
        <v>1572</v>
      </c>
    </row>
    <row r="82" spans="1:5" ht="51">
      <c r="A82" t="s">
        <v>55</v>
      </c>
      <c r="E82" s="36" t="s">
        <v>514</v>
      </c>
    </row>
    <row r="83" spans="1:16" ht="25.5">
      <c r="A83" s="24" t="s">
        <v>47</v>
      </c>
      <c r="B83" s="29" t="s">
        <v>285</v>
      </c>
      <c r="C83" s="29" t="s">
        <v>528</v>
      </c>
      <c r="D83" s="24" t="s">
        <v>49</v>
      </c>
      <c r="E83" s="30" t="s">
        <v>529</v>
      </c>
      <c r="F83" s="31" t="s">
        <v>161</v>
      </c>
      <c r="G83" s="32">
        <v>62.921</v>
      </c>
      <c r="H83" s="33">
        <v>0</v>
      </c>
      <c r="I83" s="34">
        <f>ROUND(ROUND(H83,2)*ROUND(G83,3),2)</f>
      </c>
      <c r="O83">
        <f>(I83*21)/100</f>
      </c>
      <c r="P83" t="s">
        <v>27</v>
      </c>
    </row>
    <row r="84" spans="1:5" ht="38.25">
      <c r="A84" s="35" t="s">
        <v>52</v>
      </c>
      <c r="E84" s="36" t="s">
        <v>530</v>
      </c>
    </row>
    <row r="85" spans="1:5" ht="25.5">
      <c r="A85" s="37" t="s">
        <v>54</v>
      </c>
      <c r="E85" s="38" t="s">
        <v>1573</v>
      </c>
    </row>
    <row r="86" spans="1:5" ht="51">
      <c r="A86" t="s">
        <v>55</v>
      </c>
      <c r="E86" s="36" t="s">
        <v>514</v>
      </c>
    </row>
    <row r="87" spans="1:16" ht="12.75">
      <c r="A87" s="24" t="s">
        <v>47</v>
      </c>
      <c r="B87" s="29" t="s">
        <v>290</v>
      </c>
      <c r="C87" s="29" t="s">
        <v>531</v>
      </c>
      <c r="D87" s="24" t="s">
        <v>49</v>
      </c>
      <c r="E87" s="30" t="s">
        <v>532</v>
      </c>
      <c r="F87" s="31" t="s">
        <v>161</v>
      </c>
      <c r="G87" s="32">
        <v>94.381</v>
      </c>
      <c r="H87" s="33">
        <v>0</v>
      </c>
      <c r="I87" s="34">
        <f>ROUND(ROUND(H87,2)*ROUND(G87,3),2)</f>
      </c>
      <c r="O87">
        <f>(I87*21)/100</f>
      </c>
      <c r="P87" t="s">
        <v>27</v>
      </c>
    </row>
    <row r="88" spans="1:5" ht="38.25">
      <c r="A88" s="35" t="s">
        <v>52</v>
      </c>
      <c r="E88" s="36" t="s">
        <v>533</v>
      </c>
    </row>
    <row r="89" spans="1:5" ht="25.5">
      <c r="A89" s="37" t="s">
        <v>54</v>
      </c>
      <c r="E89" s="38" t="s">
        <v>1574</v>
      </c>
    </row>
    <row r="90" spans="1:5" ht="204">
      <c r="A90" t="s">
        <v>55</v>
      </c>
      <c r="E90" s="36" t="s">
        <v>505</v>
      </c>
    </row>
    <row r="91" spans="1:16" ht="25.5">
      <c r="A91" s="24" t="s">
        <v>47</v>
      </c>
      <c r="B91" s="29" t="s">
        <v>295</v>
      </c>
      <c r="C91" s="29" t="s">
        <v>535</v>
      </c>
      <c r="D91" s="24" t="s">
        <v>49</v>
      </c>
      <c r="E91" s="30" t="s">
        <v>536</v>
      </c>
      <c r="F91" s="31" t="s">
        <v>161</v>
      </c>
      <c r="G91" s="32">
        <v>62.921</v>
      </c>
      <c r="H91" s="33">
        <v>0</v>
      </c>
      <c r="I91" s="34">
        <f>ROUND(ROUND(H91,2)*ROUND(G91,3),2)</f>
      </c>
      <c r="O91">
        <f>(I91*21)/100</f>
      </c>
      <c r="P91" t="s">
        <v>27</v>
      </c>
    </row>
    <row r="92" spans="1:5" ht="38.25">
      <c r="A92" s="35" t="s">
        <v>52</v>
      </c>
      <c r="E92" s="36" t="s">
        <v>537</v>
      </c>
    </row>
    <row r="93" spans="1:5" ht="25.5">
      <c r="A93" s="37" t="s">
        <v>54</v>
      </c>
      <c r="E93" s="38" t="s">
        <v>1575</v>
      </c>
    </row>
    <row r="94" spans="1:5" ht="51">
      <c r="A94" t="s">
        <v>55</v>
      </c>
      <c r="E94" s="36" t="s">
        <v>514</v>
      </c>
    </row>
    <row r="95" spans="1:16" ht="12.75">
      <c r="A95" s="24" t="s">
        <v>47</v>
      </c>
      <c r="B95" s="29" t="s">
        <v>301</v>
      </c>
      <c r="C95" s="29" t="s">
        <v>539</v>
      </c>
      <c r="D95" s="24" t="s">
        <v>49</v>
      </c>
      <c r="E95" s="30" t="s">
        <v>540</v>
      </c>
      <c r="F95" s="31" t="s">
        <v>156</v>
      </c>
      <c r="G95" s="32">
        <v>143.179</v>
      </c>
      <c r="H95" s="33">
        <v>0</v>
      </c>
      <c r="I95" s="34">
        <f>ROUND(ROUND(H95,2)*ROUND(G95,3),2)</f>
      </c>
      <c r="O95">
        <f>(I95*21)/100</f>
      </c>
      <c r="P95" t="s">
        <v>27</v>
      </c>
    </row>
    <row r="96" spans="1:5" ht="25.5">
      <c r="A96" s="35" t="s">
        <v>52</v>
      </c>
      <c r="E96" s="36" t="s">
        <v>541</v>
      </c>
    </row>
    <row r="97" spans="1:5" ht="51">
      <c r="A97" s="37" t="s">
        <v>54</v>
      </c>
      <c r="E97" s="38" t="s">
        <v>1576</v>
      </c>
    </row>
    <row r="98" spans="1:5" ht="153">
      <c r="A98" t="s">
        <v>55</v>
      </c>
      <c r="E98" s="36" t="s">
        <v>543</v>
      </c>
    </row>
    <row r="99" spans="1:16" ht="12.75">
      <c r="A99" s="24" t="s">
        <v>47</v>
      </c>
      <c r="B99" s="29" t="s">
        <v>307</v>
      </c>
      <c r="C99" s="29" t="s">
        <v>884</v>
      </c>
      <c r="D99" s="24" t="s">
        <v>49</v>
      </c>
      <c r="E99" s="30" t="s">
        <v>885</v>
      </c>
      <c r="F99" s="31" t="s">
        <v>156</v>
      </c>
      <c r="G99" s="32">
        <v>1028.836</v>
      </c>
      <c r="H99" s="33">
        <v>0</v>
      </c>
      <c r="I99" s="34">
        <f>ROUND(ROUND(H99,2)*ROUND(G99,3),2)</f>
      </c>
      <c r="O99">
        <f>(I99*21)/100</f>
      </c>
      <c r="P99" t="s">
        <v>27</v>
      </c>
    </row>
    <row r="100" spans="1:5" ht="25.5">
      <c r="A100" s="35" t="s">
        <v>52</v>
      </c>
      <c r="E100" s="36" t="s">
        <v>886</v>
      </c>
    </row>
    <row r="101" spans="1:5" ht="255">
      <c r="A101" s="37" t="s">
        <v>54</v>
      </c>
      <c r="E101" s="38" t="s">
        <v>1577</v>
      </c>
    </row>
    <row r="102" spans="1:5" ht="153">
      <c r="A102" t="s">
        <v>55</v>
      </c>
      <c r="E102" s="36" t="s">
        <v>543</v>
      </c>
    </row>
    <row r="103" spans="1:16" ht="12.75">
      <c r="A103" s="24" t="s">
        <v>47</v>
      </c>
      <c r="B103" s="29" t="s">
        <v>310</v>
      </c>
      <c r="C103" s="29" t="s">
        <v>1578</v>
      </c>
      <c r="D103" s="24" t="s">
        <v>49</v>
      </c>
      <c r="E103" s="30" t="s">
        <v>1579</v>
      </c>
      <c r="F103" s="31" t="s">
        <v>156</v>
      </c>
      <c r="G103" s="32">
        <v>515.996</v>
      </c>
      <c r="H103" s="33">
        <v>0</v>
      </c>
      <c r="I103" s="34">
        <f>ROUND(ROUND(H103,2)*ROUND(G103,3),2)</f>
      </c>
      <c r="O103">
        <f>(I103*21)/100</f>
      </c>
      <c r="P103" t="s">
        <v>27</v>
      </c>
    </row>
    <row r="104" spans="1:5" ht="25.5">
      <c r="A104" s="35" t="s">
        <v>52</v>
      </c>
      <c r="E104" s="36" t="s">
        <v>1580</v>
      </c>
    </row>
    <row r="105" spans="1:5" ht="102">
      <c r="A105" s="37" t="s">
        <v>54</v>
      </c>
      <c r="E105" s="38" t="s">
        <v>1581</v>
      </c>
    </row>
    <row r="106" spans="1:5" ht="153">
      <c r="A106" t="s">
        <v>55</v>
      </c>
      <c r="E106" s="36" t="s">
        <v>543</v>
      </c>
    </row>
    <row r="107" spans="1:16" ht="12.75">
      <c r="A107" s="24" t="s">
        <v>47</v>
      </c>
      <c r="B107" s="29" t="s">
        <v>313</v>
      </c>
      <c r="C107" s="29" t="s">
        <v>544</v>
      </c>
      <c r="D107" s="24" t="s">
        <v>49</v>
      </c>
      <c r="E107" s="30" t="s">
        <v>545</v>
      </c>
      <c r="F107" s="31" t="s">
        <v>156</v>
      </c>
      <c r="G107" s="32">
        <v>143.179</v>
      </c>
      <c r="H107" s="33">
        <v>0</v>
      </c>
      <c r="I107" s="34">
        <f>ROUND(ROUND(H107,2)*ROUND(G107,3),2)</f>
      </c>
      <c r="O107">
        <f>(I107*21)/100</f>
      </c>
      <c r="P107" t="s">
        <v>27</v>
      </c>
    </row>
    <row r="108" spans="1:5" ht="25.5">
      <c r="A108" s="35" t="s">
        <v>52</v>
      </c>
      <c r="E108" s="36" t="s">
        <v>546</v>
      </c>
    </row>
    <row r="109" spans="1:5" ht="25.5">
      <c r="A109" s="37" t="s">
        <v>54</v>
      </c>
      <c r="E109" s="38" t="s">
        <v>1582</v>
      </c>
    </row>
    <row r="110" spans="1:5" ht="12.75">
      <c r="A110" t="s">
        <v>55</v>
      </c>
      <c r="E110" s="36" t="s">
        <v>49</v>
      </c>
    </row>
    <row r="111" spans="1:16" ht="12.75">
      <c r="A111" s="24" t="s">
        <v>47</v>
      </c>
      <c r="B111" s="29" t="s">
        <v>314</v>
      </c>
      <c r="C111" s="29" t="s">
        <v>889</v>
      </c>
      <c r="D111" s="24" t="s">
        <v>49</v>
      </c>
      <c r="E111" s="30" t="s">
        <v>890</v>
      </c>
      <c r="F111" s="31" t="s">
        <v>156</v>
      </c>
      <c r="G111" s="32">
        <v>1028.836</v>
      </c>
      <c r="H111" s="33">
        <v>0</v>
      </c>
      <c r="I111" s="34">
        <f>ROUND(ROUND(H111,2)*ROUND(G111,3),2)</f>
      </c>
      <c r="O111">
        <f>(I111*21)/100</f>
      </c>
      <c r="P111" t="s">
        <v>27</v>
      </c>
    </row>
    <row r="112" spans="1:5" ht="25.5">
      <c r="A112" s="35" t="s">
        <v>52</v>
      </c>
      <c r="E112" s="36" t="s">
        <v>891</v>
      </c>
    </row>
    <row r="113" spans="1:5" ht="25.5">
      <c r="A113" s="37" t="s">
        <v>54</v>
      </c>
      <c r="E113" s="38" t="s">
        <v>1583</v>
      </c>
    </row>
    <row r="114" spans="1:5" ht="12.75">
      <c r="A114" t="s">
        <v>55</v>
      </c>
      <c r="E114" s="36" t="s">
        <v>49</v>
      </c>
    </row>
    <row r="115" spans="1:16" ht="12.75">
      <c r="A115" s="24" t="s">
        <v>47</v>
      </c>
      <c r="B115" s="29" t="s">
        <v>319</v>
      </c>
      <c r="C115" s="29" t="s">
        <v>1584</v>
      </c>
      <c r="D115" s="24" t="s">
        <v>49</v>
      </c>
      <c r="E115" s="30" t="s">
        <v>1585</v>
      </c>
      <c r="F115" s="31" t="s">
        <v>156</v>
      </c>
      <c r="G115" s="32">
        <v>515.996</v>
      </c>
      <c r="H115" s="33">
        <v>0</v>
      </c>
      <c r="I115" s="34">
        <f>ROUND(ROUND(H115,2)*ROUND(G115,3),2)</f>
      </c>
      <c r="O115">
        <f>(I115*21)/100</f>
      </c>
      <c r="P115" t="s">
        <v>27</v>
      </c>
    </row>
    <row r="116" spans="1:5" ht="25.5">
      <c r="A116" s="35" t="s">
        <v>52</v>
      </c>
      <c r="E116" s="36" t="s">
        <v>1586</v>
      </c>
    </row>
    <row r="117" spans="1:5" ht="25.5">
      <c r="A117" s="37" t="s">
        <v>54</v>
      </c>
      <c r="E117" s="38" t="s">
        <v>1587</v>
      </c>
    </row>
    <row r="118" spans="1:5" ht="12.75">
      <c r="A118" t="s">
        <v>55</v>
      </c>
      <c r="E118" s="36" t="s">
        <v>49</v>
      </c>
    </row>
    <row r="119" spans="1:16" ht="12.75">
      <c r="A119" s="24" t="s">
        <v>47</v>
      </c>
      <c r="B119" s="29" t="s">
        <v>323</v>
      </c>
      <c r="C119" s="29" t="s">
        <v>1588</v>
      </c>
      <c r="D119" s="24" t="s">
        <v>49</v>
      </c>
      <c r="E119" s="30" t="s">
        <v>1589</v>
      </c>
      <c r="F119" s="31" t="s">
        <v>156</v>
      </c>
      <c r="G119" s="32">
        <v>1028.836</v>
      </c>
      <c r="H119" s="33">
        <v>0</v>
      </c>
      <c r="I119" s="34">
        <f>ROUND(ROUND(H119,2)*ROUND(G119,3),2)</f>
      </c>
      <c r="O119">
        <f>(I119*21)/100</f>
      </c>
      <c r="P119" t="s">
        <v>27</v>
      </c>
    </row>
    <row r="120" spans="1:5" ht="12.75">
      <c r="A120" s="35" t="s">
        <v>52</v>
      </c>
      <c r="E120" s="36" t="s">
        <v>1589</v>
      </c>
    </row>
    <row r="121" spans="1:5" ht="25.5">
      <c r="A121" s="37" t="s">
        <v>54</v>
      </c>
      <c r="E121" s="38" t="s">
        <v>1583</v>
      </c>
    </row>
    <row r="122" spans="1:5" ht="12.75">
      <c r="A122" t="s">
        <v>55</v>
      </c>
      <c r="E122" s="36" t="s">
        <v>49</v>
      </c>
    </row>
    <row r="123" spans="1:16" ht="12.75">
      <c r="A123" s="24" t="s">
        <v>47</v>
      </c>
      <c r="B123" s="29" t="s">
        <v>327</v>
      </c>
      <c r="C123" s="29" t="s">
        <v>1590</v>
      </c>
      <c r="D123" s="24" t="s">
        <v>49</v>
      </c>
      <c r="E123" s="30" t="s">
        <v>1591</v>
      </c>
      <c r="F123" s="31" t="s">
        <v>156</v>
      </c>
      <c r="G123" s="32">
        <v>515.996</v>
      </c>
      <c r="H123" s="33">
        <v>0</v>
      </c>
      <c r="I123" s="34">
        <f>ROUND(ROUND(H123,2)*ROUND(G123,3),2)</f>
      </c>
      <c r="O123">
        <f>(I123*21)/100</f>
      </c>
      <c r="P123" t="s">
        <v>27</v>
      </c>
    </row>
    <row r="124" spans="1:5" ht="12.75">
      <c r="A124" s="35" t="s">
        <v>52</v>
      </c>
      <c r="E124" s="36" t="s">
        <v>1589</v>
      </c>
    </row>
    <row r="125" spans="1:5" ht="25.5">
      <c r="A125" s="37" t="s">
        <v>54</v>
      </c>
      <c r="E125" s="38" t="s">
        <v>1587</v>
      </c>
    </row>
    <row r="126" spans="1:5" ht="12.75">
      <c r="A126" t="s">
        <v>55</v>
      </c>
      <c r="E126" s="36" t="s">
        <v>49</v>
      </c>
    </row>
    <row r="127" spans="1:16" ht="12.75">
      <c r="A127" s="24" t="s">
        <v>47</v>
      </c>
      <c r="B127" s="29" t="s">
        <v>332</v>
      </c>
      <c r="C127" s="29" t="s">
        <v>548</v>
      </c>
      <c r="D127" s="24" t="s">
        <v>49</v>
      </c>
      <c r="E127" s="30" t="s">
        <v>549</v>
      </c>
      <c r="F127" s="31" t="s">
        <v>161</v>
      </c>
      <c r="G127" s="32">
        <v>113.258</v>
      </c>
      <c r="H127" s="33">
        <v>0</v>
      </c>
      <c r="I127" s="34">
        <f>ROUND(ROUND(H127,2)*ROUND(G127,3),2)</f>
      </c>
      <c r="O127">
        <f>(I127*21)/100</f>
      </c>
      <c r="P127" t="s">
        <v>27</v>
      </c>
    </row>
    <row r="128" spans="1:5" ht="38.25">
      <c r="A128" s="35" t="s">
        <v>52</v>
      </c>
      <c r="E128" s="36" t="s">
        <v>550</v>
      </c>
    </row>
    <row r="129" spans="1:5" ht="25.5">
      <c r="A129" s="37" t="s">
        <v>54</v>
      </c>
      <c r="E129" s="38" t="s">
        <v>1592</v>
      </c>
    </row>
    <row r="130" spans="1:5" ht="89.25">
      <c r="A130" t="s">
        <v>55</v>
      </c>
      <c r="E130" s="36" t="s">
        <v>552</v>
      </c>
    </row>
    <row r="131" spans="1:16" ht="12.75">
      <c r="A131" s="24" t="s">
        <v>47</v>
      </c>
      <c r="B131" s="29" t="s">
        <v>336</v>
      </c>
      <c r="C131" s="29" t="s">
        <v>1067</v>
      </c>
      <c r="D131" s="24" t="s">
        <v>49</v>
      </c>
      <c r="E131" s="30" t="s">
        <v>1068</v>
      </c>
      <c r="F131" s="31" t="s">
        <v>161</v>
      </c>
      <c r="G131" s="32">
        <v>226.515</v>
      </c>
      <c r="H131" s="33">
        <v>0</v>
      </c>
      <c r="I131" s="34">
        <f>ROUND(ROUND(H131,2)*ROUND(G131,3),2)</f>
      </c>
      <c r="O131">
        <f>(I131*21)/100</f>
      </c>
      <c r="P131" t="s">
        <v>27</v>
      </c>
    </row>
    <row r="132" spans="1:5" ht="38.25">
      <c r="A132" s="35" t="s">
        <v>52</v>
      </c>
      <c r="E132" s="36" t="s">
        <v>1069</v>
      </c>
    </row>
    <row r="133" spans="1:5" ht="25.5">
      <c r="A133" s="37" t="s">
        <v>54</v>
      </c>
      <c r="E133" s="38" t="s">
        <v>1593</v>
      </c>
    </row>
    <row r="134" spans="1:5" ht="89.25">
      <c r="A134" t="s">
        <v>55</v>
      </c>
      <c r="E134" s="36" t="s">
        <v>552</v>
      </c>
    </row>
    <row r="135" spans="1:16" ht="12.75">
      <c r="A135" s="24" t="s">
        <v>47</v>
      </c>
      <c r="B135" s="29" t="s">
        <v>339</v>
      </c>
      <c r="C135" s="29" t="s">
        <v>1071</v>
      </c>
      <c r="D135" s="24" t="s">
        <v>49</v>
      </c>
      <c r="E135" s="30" t="s">
        <v>1072</v>
      </c>
      <c r="F135" s="31" t="s">
        <v>161</v>
      </c>
      <c r="G135" s="32">
        <v>226.515</v>
      </c>
      <c r="H135" s="33">
        <v>0</v>
      </c>
      <c r="I135" s="34">
        <f>ROUND(ROUND(H135,2)*ROUND(G135,3),2)</f>
      </c>
      <c r="O135">
        <f>(I135*21)/100</f>
      </c>
      <c r="P135" t="s">
        <v>27</v>
      </c>
    </row>
    <row r="136" spans="1:5" ht="38.25">
      <c r="A136" s="35" t="s">
        <v>52</v>
      </c>
      <c r="E136" s="36" t="s">
        <v>1073</v>
      </c>
    </row>
    <row r="137" spans="1:5" ht="25.5">
      <c r="A137" s="37" t="s">
        <v>54</v>
      </c>
      <c r="E137" s="38" t="s">
        <v>1593</v>
      </c>
    </row>
    <row r="138" spans="1:5" ht="89.25">
      <c r="A138" t="s">
        <v>55</v>
      </c>
      <c r="E138" s="36" t="s">
        <v>552</v>
      </c>
    </row>
    <row r="139" spans="1:16" ht="12.75">
      <c r="A139" s="24" t="s">
        <v>47</v>
      </c>
      <c r="B139" s="29" t="s">
        <v>583</v>
      </c>
      <c r="C139" s="29" t="s">
        <v>894</v>
      </c>
      <c r="D139" s="24" t="s">
        <v>49</v>
      </c>
      <c r="E139" s="30" t="s">
        <v>895</v>
      </c>
      <c r="F139" s="31" t="s">
        <v>161</v>
      </c>
      <c r="G139" s="32">
        <v>113.257</v>
      </c>
      <c r="H139" s="33">
        <v>0</v>
      </c>
      <c r="I139" s="34">
        <f>ROUND(ROUND(H139,2)*ROUND(G139,3),2)</f>
      </c>
      <c r="O139">
        <f>(I139*21)/100</f>
      </c>
      <c r="P139" t="s">
        <v>27</v>
      </c>
    </row>
    <row r="140" spans="1:5" ht="38.25">
      <c r="A140" s="35" t="s">
        <v>52</v>
      </c>
      <c r="E140" s="36" t="s">
        <v>896</v>
      </c>
    </row>
    <row r="141" spans="1:5" ht="25.5">
      <c r="A141" s="37" t="s">
        <v>54</v>
      </c>
      <c r="E141" s="38" t="s">
        <v>1594</v>
      </c>
    </row>
    <row r="142" spans="1:5" ht="89.25">
      <c r="A142" t="s">
        <v>55</v>
      </c>
      <c r="E142" s="36" t="s">
        <v>552</v>
      </c>
    </row>
    <row r="143" spans="1:16" ht="12.75">
      <c r="A143" s="24" t="s">
        <v>47</v>
      </c>
      <c r="B143" s="29" t="s">
        <v>589</v>
      </c>
      <c r="C143" s="29" t="s">
        <v>557</v>
      </c>
      <c r="D143" s="24" t="s">
        <v>49</v>
      </c>
      <c r="E143" s="30" t="s">
        <v>558</v>
      </c>
      <c r="F143" s="31" t="s">
        <v>161</v>
      </c>
      <c r="G143" s="32">
        <v>728.113</v>
      </c>
      <c r="H143" s="33">
        <v>0</v>
      </c>
      <c r="I143" s="34">
        <f>ROUND(ROUND(H143,2)*ROUND(G143,3),2)</f>
      </c>
      <c r="O143">
        <f>(I143*21)/100</f>
      </c>
      <c r="P143" t="s">
        <v>27</v>
      </c>
    </row>
    <row r="144" spans="1:5" ht="38.25">
      <c r="A144" s="35" t="s">
        <v>52</v>
      </c>
      <c r="E144" s="36" t="s">
        <v>559</v>
      </c>
    </row>
    <row r="145" spans="1:5" ht="25.5">
      <c r="A145" s="37" t="s">
        <v>54</v>
      </c>
      <c r="E145" s="38" t="s">
        <v>1595</v>
      </c>
    </row>
    <row r="146" spans="1:5" ht="204">
      <c r="A146" t="s">
        <v>55</v>
      </c>
      <c r="E146" s="36" t="s">
        <v>561</v>
      </c>
    </row>
    <row r="147" spans="1:16" ht="12.75">
      <c r="A147" s="24" t="s">
        <v>47</v>
      </c>
      <c r="B147" s="29" t="s">
        <v>595</v>
      </c>
      <c r="C147" s="29" t="s">
        <v>562</v>
      </c>
      <c r="D147" s="24" t="s">
        <v>49</v>
      </c>
      <c r="E147" s="30" t="s">
        <v>563</v>
      </c>
      <c r="F147" s="31" t="s">
        <v>161</v>
      </c>
      <c r="G147" s="32">
        <v>755.052</v>
      </c>
      <c r="H147" s="33">
        <v>0</v>
      </c>
      <c r="I147" s="34">
        <f>ROUND(ROUND(H147,2)*ROUND(G147,3),2)</f>
      </c>
      <c r="O147">
        <f>(I147*21)/100</f>
      </c>
      <c r="P147" t="s">
        <v>27</v>
      </c>
    </row>
    <row r="148" spans="1:5" ht="38.25">
      <c r="A148" s="35" t="s">
        <v>52</v>
      </c>
      <c r="E148" s="36" t="s">
        <v>564</v>
      </c>
    </row>
    <row r="149" spans="1:5" ht="25.5">
      <c r="A149" s="37" t="s">
        <v>54</v>
      </c>
      <c r="E149" s="38" t="s">
        <v>1596</v>
      </c>
    </row>
    <row r="150" spans="1:5" ht="204">
      <c r="A150" t="s">
        <v>55</v>
      </c>
      <c r="E150" s="36" t="s">
        <v>561</v>
      </c>
    </row>
    <row r="151" spans="1:16" ht="25.5">
      <c r="A151" s="24" t="s">
        <v>47</v>
      </c>
      <c r="B151" s="29" t="s">
        <v>601</v>
      </c>
      <c r="C151" s="29" t="s">
        <v>566</v>
      </c>
      <c r="D151" s="24" t="s">
        <v>49</v>
      </c>
      <c r="E151" s="30" t="s">
        <v>567</v>
      </c>
      <c r="F151" s="31" t="s">
        <v>161</v>
      </c>
      <c r="G151" s="32">
        <v>3775.26</v>
      </c>
      <c r="H151" s="33">
        <v>0</v>
      </c>
      <c r="I151" s="34">
        <f>ROUND(ROUND(H151,2)*ROUND(G151,3),2)</f>
      </c>
      <c r="O151">
        <f>(I151*21)/100</f>
      </c>
      <c r="P151" t="s">
        <v>27</v>
      </c>
    </row>
    <row r="152" spans="1:5" ht="38.25">
      <c r="A152" s="35" t="s">
        <v>52</v>
      </c>
      <c r="E152" s="36" t="s">
        <v>568</v>
      </c>
    </row>
    <row r="153" spans="1:5" ht="25.5">
      <c r="A153" s="37" t="s">
        <v>54</v>
      </c>
      <c r="E153" s="38" t="s">
        <v>1597</v>
      </c>
    </row>
    <row r="154" spans="1:5" ht="204">
      <c r="A154" t="s">
        <v>55</v>
      </c>
      <c r="E154" s="36" t="s">
        <v>561</v>
      </c>
    </row>
    <row r="155" spans="1:16" ht="12.75">
      <c r="A155" s="24" t="s">
        <v>47</v>
      </c>
      <c r="B155" s="29" t="s">
        <v>607</v>
      </c>
      <c r="C155" s="29" t="s">
        <v>570</v>
      </c>
      <c r="D155" s="24" t="s">
        <v>49</v>
      </c>
      <c r="E155" s="30" t="s">
        <v>571</v>
      </c>
      <c r="F155" s="31" t="s">
        <v>161</v>
      </c>
      <c r="G155" s="32">
        <v>188.762</v>
      </c>
      <c r="H155" s="33">
        <v>0</v>
      </c>
      <c r="I155" s="34">
        <f>ROUND(ROUND(H155,2)*ROUND(G155,3),2)</f>
      </c>
      <c r="O155">
        <f>(I155*21)/100</f>
      </c>
      <c r="P155" t="s">
        <v>27</v>
      </c>
    </row>
    <row r="156" spans="1:5" ht="38.25">
      <c r="A156" s="35" t="s">
        <v>52</v>
      </c>
      <c r="E156" s="36" t="s">
        <v>572</v>
      </c>
    </row>
    <row r="157" spans="1:5" ht="38.25">
      <c r="A157" s="37" t="s">
        <v>54</v>
      </c>
      <c r="E157" s="38" t="s">
        <v>1598</v>
      </c>
    </row>
    <row r="158" spans="1:5" ht="204">
      <c r="A158" t="s">
        <v>55</v>
      </c>
      <c r="E158" s="36" t="s">
        <v>561</v>
      </c>
    </row>
    <row r="159" spans="1:16" ht="25.5">
      <c r="A159" s="24" t="s">
        <v>47</v>
      </c>
      <c r="B159" s="29" t="s">
        <v>613</v>
      </c>
      <c r="C159" s="29" t="s">
        <v>574</v>
      </c>
      <c r="D159" s="24" t="s">
        <v>49</v>
      </c>
      <c r="E159" s="30" t="s">
        <v>575</v>
      </c>
      <c r="F159" s="31" t="s">
        <v>161</v>
      </c>
      <c r="G159" s="32">
        <v>943.81</v>
      </c>
      <c r="H159" s="33">
        <v>0</v>
      </c>
      <c r="I159" s="34">
        <f>ROUND(ROUND(H159,2)*ROUND(G159,3),2)</f>
      </c>
      <c r="O159">
        <f>(I159*21)/100</f>
      </c>
      <c r="P159" t="s">
        <v>27</v>
      </c>
    </row>
    <row r="160" spans="1:5" ht="38.25">
      <c r="A160" s="35" t="s">
        <v>52</v>
      </c>
      <c r="E160" s="36" t="s">
        <v>576</v>
      </c>
    </row>
    <row r="161" spans="1:5" ht="25.5">
      <c r="A161" s="37" t="s">
        <v>54</v>
      </c>
      <c r="E161" s="38" t="s">
        <v>1599</v>
      </c>
    </row>
    <row r="162" spans="1:5" ht="204">
      <c r="A162" t="s">
        <v>55</v>
      </c>
      <c r="E162" s="36" t="s">
        <v>561</v>
      </c>
    </row>
    <row r="163" spans="1:16" ht="12.75">
      <c r="A163" s="24" t="s">
        <v>47</v>
      </c>
      <c r="B163" s="29" t="s">
        <v>618</v>
      </c>
      <c r="C163" s="29" t="s">
        <v>578</v>
      </c>
      <c r="D163" s="24" t="s">
        <v>49</v>
      </c>
      <c r="E163" s="30" t="s">
        <v>579</v>
      </c>
      <c r="F163" s="31" t="s">
        <v>161</v>
      </c>
      <c r="G163" s="32">
        <v>728.113</v>
      </c>
      <c r="H163" s="33">
        <v>0</v>
      </c>
      <c r="I163" s="34">
        <f>ROUND(ROUND(H163,2)*ROUND(G163,3),2)</f>
      </c>
      <c r="O163">
        <f>(I163*21)/100</f>
      </c>
      <c r="P163" t="s">
        <v>27</v>
      </c>
    </row>
    <row r="164" spans="1:5" ht="25.5">
      <c r="A164" s="35" t="s">
        <v>52</v>
      </c>
      <c r="E164" s="36" t="s">
        <v>580</v>
      </c>
    </row>
    <row r="165" spans="1:5" ht="25.5">
      <c r="A165" s="37" t="s">
        <v>54</v>
      </c>
      <c r="E165" s="38" t="s">
        <v>1595</v>
      </c>
    </row>
    <row r="166" spans="1:5" ht="153">
      <c r="A166" t="s">
        <v>55</v>
      </c>
      <c r="E166" s="36" t="s">
        <v>582</v>
      </c>
    </row>
    <row r="167" spans="1:16" ht="12.75">
      <c r="A167" s="24" t="s">
        <v>47</v>
      </c>
      <c r="B167" s="29" t="s">
        <v>633</v>
      </c>
      <c r="C167" s="29" t="s">
        <v>584</v>
      </c>
      <c r="D167" s="24" t="s">
        <v>49</v>
      </c>
      <c r="E167" s="30" t="s">
        <v>585</v>
      </c>
      <c r="F167" s="31" t="s">
        <v>161</v>
      </c>
      <c r="G167" s="32">
        <v>943.814</v>
      </c>
      <c r="H167" s="33">
        <v>0</v>
      </c>
      <c r="I167" s="34">
        <f>ROUND(ROUND(H167,2)*ROUND(G167,3),2)</f>
      </c>
      <c r="O167">
        <f>(I167*21)/100</f>
      </c>
      <c r="P167" t="s">
        <v>27</v>
      </c>
    </row>
    <row r="168" spans="1:5" ht="12.75">
      <c r="A168" s="35" t="s">
        <v>52</v>
      </c>
      <c r="E168" s="36" t="s">
        <v>586</v>
      </c>
    </row>
    <row r="169" spans="1:5" ht="38.25">
      <c r="A169" s="37" t="s">
        <v>54</v>
      </c>
      <c r="E169" s="38" t="s">
        <v>1600</v>
      </c>
    </row>
    <row r="170" spans="1:5" ht="293.25">
      <c r="A170" t="s">
        <v>55</v>
      </c>
      <c r="E170" s="36" t="s">
        <v>588</v>
      </c>
    </row>
    <row r="171" spans="1:16" ht="12.75">
      <c r="A171" s="24" t="s">
        <v>47</v>
      </c>
      <c r="B171" s="29" t="s">
        <v>638</v>
      </c>
      <c r="C171" s="29" t="s">
        <v>590</v>
      </c>
      <c r="D171" s="24" t="s">
        <v>49</v>
      </c>
      <c r="E171" s="30" t="s">
        <v>591</v>
      </c>
      <c r="F171" s="31" t="s">
        <v>140</v>
      </c>
      <c r="G171" s="32">
        <v>1746.056</v>
      </c>
      <c r="H171" s="33">
        <v>0</v>
      </c>
      <c r="I171" s="34">
        <f>ROUND(ROUND(H171,2)*ROUND(G171,3),2)</f>
      </c>
      <c r="O171">
        <f>(I171*21)/100</f>
      </c>
      <c r="P171" t="s">
        <v>27</v>
      </c>
    </row>
    <row r="172" spans="1:5" ht="25.5">
      <c r="A172" s="35" t="s">
        <v>52</v>
      </c>
      <c r="E172" s="36" t="s">
        <v>592</v>
      </c>
    </row>
    <row r="173" spans="1:5" ht="38.25">
      <c r="A173" s="37" t="s">
        <v>54</v>
      </c>
      <c r="E173" s="38" t="s">
        <v>1601</v>
      </c>
    </row>
    <row r="174" spans="1:5" ht="12.75">
      <c r="A174" t="s">
        <v>55</v>
      </c>
      <c r="E174" s="36" t="s">
        <v>594</v>
      </c>
    </row>
    <row r="175" spans="1:16" ht="12.75">
      <c r="A175" s="24" t="s">
        <v>47</v>
      </c>
      <c r="B175" s="29" t="s">
        <v>643</v>
      </c>
      <c r="C175" s="29" t="s">
        <v>596</v>
      </c>
      <c r="D175" s="24" t="s">
        <v>49</v>
      </c>
      <c r="E175" s="30" t="s">
        <v>597</v>
      </c>
      <c r="F175" s="31" t="s">
        <v>161</v>
      </c>
      <c r="G175" s="32">
        <v>570.311</v>
      </c>
      <c r="H175" s="33">
        <v>0</v>
      </c>
      <c r="I175" s="34">
        <f>ROUND(ROUND(H175,2)*ROUND(G175,3),2)</f>
      </c>
      <c r="O175">
        <f>(I175*21)/100</f>
      </c>
      <c r="P175" t="s">
        <v>27</v>
      </c>
    </row>
    <row r="176" spans="1:5" ht="25.5">
      <c r="A176" s="35" t="s">
        <v>52</v>
      </c>
      <c r="E176" s="36" t="s">
        <v>598</v>
      </c>
    </row>
    <row r="177" spans="1:5" ht="114.75">
      <c r="A177" s="37" t="s">
        <v>54</v>
      </c>
      <c r="E177" s="38" t="s">
        <v>1602</v>
      </c>
    </row>
    <row r="178" spans="1:5" ht="409.5">
      <c r="A178" t="s">
        <v>55</v>
      </c>
      <c r="E178" s="36" t="s">
        <v>600</v>
      </c>
    </row>
    <row r="179" spans="1:16" ht="12.75">
      <c r="A179" s="24" t="s">
        <v>47</v>
      </c>
      <c r="B179" s="29" t="s">
        <v>662</v>
      </c>
      <c r="C179" s="29" t="s">
        <v>602</v>
      </c>
      <c r="D179" s="24" t="s">
        <v>49</v>
      </c>
      <c r="E179" s="30" t="s">
        <v>603</v>
      </c>
      <c r="F179" s="31" t="s">
        <v>161</v>
      </c>
      <c r="G179" s="32">
        <v>118.352</v>
      </c>
      <c r="H179" s="33">
        <v>0</v>
      </c>
      <c r="I179" s="34">
        <f>ROUND(ROUND(H179,2)*ROUND(G179,3),2)</f>
      </c>
      <c r="O179">
        <f>(I179*21)/100</f>
      </c>
      <c r="P179" t="s">
        <v>27</v>
      </c>
    </row>
    <row r="180" spans="1:5" ht="38.25">
      <c r="A180" s="35" t="s">
        <v>52</v>
      </c>
      <c r="E180" s="36" t="s">
        <v>604</v>
      </c>
    </row>
    <row r="181" spans="1:5" ht="25.5">
      <c r="A181" s="37" t="s">
        <v>54</v>
      </c>
      <c r="E181" s="38" t="s">
        <v>1603</v>
      </c>
    </row>
    <row r="182" spans="1:5" ht="89.25">
      <c r="A182" t="s">
        <v>55</v>
      </c>
      <c r="E182" s="36" t="s">
        <v>606</v>
      </c>
    </row>
    <row r="183" spans="1:16" ht="12.75">
      <c r="A183" s="24" t="s">
        <v>47</v>
      </c>
      <c r="B183" s="29" t="s">
        <v>665</v>
      </c>
      <c r="C183" s="29" t="s">
        <v>608</v>
      </c>
      <c r="D183" s="24" t="s">
        <v>49</v>
      </c>
      <c r="E183" s="30" t="s">
        <v>609</v>
      </c>
      <c r="F183" s="31" t="s">
        <v>161</v>
      </c>
      <c r="G183" s="32">
        <v>39.451</v>
      </c>
      <c r="H183" s="33">
        <v>0</v>
      </c>
      <c r="I183" s="34">
        <f>ROUND(ROUND(H183,2)*ROUND(G183,3),2)</f>
      </c>
      <c r="O183">
        <f>(I183*21)/100</f>
      </c>
      <c r="P183" t="s">
        <v>27</v>
      </c>
    </row>
    <row r="184" spans="1:5" ht="38.25">
      <c r="A184" s="35" t="s">
        <v>52</v>
      </c>
      <c r="E184" s="36" t="s">
        <v>610</v>
      </c>
    </row>
    <row r="185" spans="1:5" ht="409.5">
      <c r="A185" s="37" t="s">
        <v>54</v>
      </c>
      <c r="E185" s="38" t="s">
        <v>1604</v>
      </c>
    </row>
    <row r="186" spans="1:5" ht="114.75">
      <c r="A186" t="s">
        <v>55</v>
      </c>
      <c r="E186" s="36" t="s">
        <v>612</v>
      </c>
    </row>
    <row r="187" spans="1:16" ht="12.75">
      <c r="A187" s="24" t="s">
        <v>47</v>
      </c>
      <c r="B187" s="29" t="s">
        <v>693</v>
      </c>
      <c r="C187" s="29" t="s">
        <v>625</v>
      </c>
      <c r="D187" s="24" t="s">
        <v>49</v>
      </c>
      <c r="E187" s="30" t="s">
        <v>626</v>
      </c>
      <c r="F187" s="31" t="s">
        <v>140</v>
      </c>
      <c r="G187" s="32">
        <v>317.182</v>
      </c>
      <c r="H187" s="33">
        <v>0</v>
      </c>
      <c r="I187" s="34">
        <f>ROUND(ROUND(H187,2)*ROUND(G187,3),2)</f>
      </c>
      <c r="O187">
        <f>(I187*21)/100</f>
      </c>
      <c r="P187" t="s">
        <v>27</v>
      </c>
    </row>
    <row r="188" spans="1:5" ht="12.75">
      <c r="A188" s="35" t="s">
        <v>52</v>
      </c>
      <c r="E188" s="36" t="s">
        <v>626</v>
      </c>
    </row>
    <row r="189" spans="1:5" ht="25.5">
      <c r="A189" s="37" t="s">
        <v>54</v>
      </c>
      <c r="E189" s="38" t="s">
        <v>1605</v>
      </c>
    </row>
    <row r="190" spans="1:5" ht="12.75">
      <c r="A190" t="s">
        <v>55</v>
      </c>
      <c r="E190" s="36" t="s">
        <v>49</v>
      </c>
    </row>
    <row r="191" spans="1:16" ht="12.75">
      <c r="A191" s="24" t="s">
        <v>47</v>
      </c>
      <c r="B191" s="29" t="s">
        <v>696</v>
      </c>
      <c r="C191" s="29" t="s">
        <v>629</v>
      </c>
      <c r="D191" s="24" t="s">
        <v>49</v>
      </c>
      <c r="E191" s="30" t="s">
        <v>630</v>
      </c>
      <c r="F191" s="31" t="s">
        <v>140</v>
      </c>
      <c r="G191" s="32">
        <v>1146.325</v>
      </c>
      <c r="H191" s="33">
        <v>0</v>
      </c>
      <c r="I191" s="34">
        <f>ROUND(ROUND(H191,2)*ROUND(G191,3),2)</f>
      </c>
      <c r="O191">
        <f>(I191*21)/100</f>
      </c>
      <c r="P191" t="s">
        <v>27</v>
      </c>
    </row>
    <row r="192" spans="1:5" ht="12.75">
      <c r="A192" s="35" t="s">
        <v>52</v>
      </c>
      <c r="E192" s="36" t="s">
        <v>630</v>
      </c>
    </row>
    <row r="193" spans="1:5" ht="25.5">
      <c r="A193" s="37" t="s">
        <v>54</v>
      </c>
      <c r="E193" s="38" t="s">
        <v>1606</v>
      </c>
    </row>
    <row r="194" spans="1:5" ht="12.75">
      <c r="A194" t="s">
        <v>55</v>
      </c>
      <c r="E194" s="36" t="s">
        <v>49</v>
      </c>
    </row>
    <row r="195" spans="1:18" ht="12.75" customHeight="1">
      <c r="A195" s="6" t="s">
        <v>45</v>
      </c>
      <c r="B195" s="6"/>
      <c r="C195" s="41" t="s">
        <v>27</v>
      </c>
      <c r="D195" s="6"/>
      <c r="E195" s="27" t="s">
        <v>632</v>
      </c>
      <c r="F195" s="6"/>
      <c r="G195" s="6"/>
      <c r="H195" s="6"/>
      <c r="I195" s="42">
        <f>0+Q195</f>
      </c>
      <c r="O195">
        <f>0+R195</f>
      </c>
      <c r="Q195">
        <f>0+I196</f>
      </c>
      <c r="R195">
        <f>0+O196</f>
      </c>
    </row>
    <row r="196" spans="1:16" ht="25.5">
      <c r="A196" s="24" t="s">
        <v>47</v>
      </c>
      <c r="B196" s="29" t="s">
        <v>668</v>
      </c>
      <c r="C196" s="29" t="s">
        <v>634</v>
      </c>
      <c r="D196" s="24" t="s">
        <v>49</v>
      </c>
      <c r="E196" s="30" t="s">
        <v>635</v>
      </c>
      <c r="F196" s="31" t="s">
        <v>172</v>
      </c>
      <c r="G196" s="32">
        <v>270.1</v>
      </c>
      <c r="H196" s="33">
        <v>0</v>
      </c>
      <c r="I196" s="34">
        <f>ROUND(ROUND(H196,2)*ROUND(G196,3),2)</f>
      </c>
      <c r="O196">
        <f>(I196*21)/100</f>
      </c>
      <c r="P196" t="s">
        <v>27</v>
      </c>
    </row>
    <row r="197" spans="1:5" ht="38.25">
      <c r="A197" s="35" t="s">
        <v>52</v>
      </c>
      <c r="E197" s="36" t="s">
        <v>636</v>
      </c>
    </row>
    <row r="198" spans="1:5" ht="25.5">
      <c r="A198" s="37" t="s">
        <v>54</v>
      </c>
      <c r="E198" s="38" t="s">
        <v>1607</v>
      </c>
    </row>
    <row r="199" spans="1:5" ht="12.75">
      <c r="A199" t="s">
        <v>55</v>
      </c>
      <c r="E199" s="36" t="s">
        <v>49</v>
      </c>
    </row>
    <row r="200" spans="1:18" ht="12.75" customHeight="1">
      <c r="A200" s="6" t="s">
        <v>45</v>
      </c>
      <c r="B200" s="6"/>
      <c r="C200" s="41" t="s">
        <v>26</v>
      </c>
      <c r="D200" s="6"/>
      <c r="E200" s="27" t="s">
        <v>1091</v>
      </c>
      <c r="F200" s="6"/>
      <c r="G200" s="6"/>
      <c r="H200" s="6"/>
      <c r="I200" s="42">
        <f>0+Q200</f>
      </c>
      <c r="O200">
        <f>0+R200</f>
      </c>
      <c r="Q200">
        <f>0+I201</f>
      </c>
      <c r="R200">
        <f>0+O201</f>
      </c>
    </row>
    <row r="201" spans="1:16" ht="12.75">
      <c r="A201" s="24" t="s">
        <v>47</v>
      </c>
      <c r="B201" s="29" t="s">
        <v>686</v>
      </c>
      <c r="C201" s="29" t="s">
        <v>1608</v>
      </c>
      <c r="D201" s="24" t="s">
        <v>49</v>
      </c>
      <c r="E201" s="30" t="s">
        <v>1609</v>
      </c>
      <c r="F201" s="31" t="s">
        <v>161</v>
      </c>
      <c r="G201" s="32">
        <v>17.32</v>
      </c>
      <c r="H201" s="33">
        <v>0</v>
      </c>
      <c r="I201" s="34">
        <f>ROUND(ROUND(H201,2)*ROUND(G201,3),2)</f>
      </c>
      <c r="O201">
        <f>(I201*21)/100</f>
      </c>
      <c r="P201" t="s">
        <v>27</v>
      </c>
    </row>
    <row r="202" spans="1:5" ht="12.75">
      <c r="A202" s="35" t="s">
        <v>52</v>
      </c>
      <c r="E202" s="36" t="s">
        <v>1609</v>
      </c>
    </row>
    <row r="203" spans="1:5" ht="63.75">
      <c r="A203" s="37" t="s">
        <v>54</v>
      </c>
      <c r="E203" s="38" t="s">
        <v>1610</v>
      </c>
    </row>
    <row r="204" spans="1:5" ht="12.75">
      <c r="A204" t="s">
        <v>55</v>
      </c>
      <c r="E204" s="36" t="s">
        <v>49</v>
      </c>
    </row>
    <row r="205" spans="1:18" ht="12.75" customHeight="1">
      <c r="A205" s="6" t="s">
        <v>45</v>
      </c>
      <c r="B205" s="6"/>
      <c r="C205" s="41" t="s">
        <v>35</v>
      </c>
      <c r="D205" s="6"/>
      <c r="E205" s="27" t="s">
        <v>648</v>
      </c>
      <c r="F205" s="6"/>
      <c r="G205" s="6"/>
      <c r="H205" s="6"/>
      <c r="I205" s="42">
        <f>0+Q205</f>
      </c>
      <c r="O205">
        <f>0+R205</f>
      </c>
      <c r="Q205">
        <f>0+I206+I210</f>
      </c>
      <c r="R205">
        <f>0+O206+O210</f>
      </c>
    </row>
    <row r="206" spans="1:16" ht="12.75">
      <c r="A206" s="24" t="s">
        <v>47</v>
      </c>
      <c r="B206" s="29" t="s">
        <v>689</v>
      </c>
      <c r="C206" s="29" t="s">
        <v>650</v>
      </c>
      <c r="D206" s="24" t="s">
        <v>49</v>
      </c>
      <c r="E206" s="30" t="s">
        <v>651</v>
      </c>
      <c r="F206" s="31" t="s">
        <v>161</v>
      </c>
      <c r="G206" s="32">
        <v>34.279</v>
      </c>
      <c r="H206" s="33">
        <v>0</v>
      </c>
      <c r="I206" s="34">
        <f>ROUND(ROUND(H206,2)*ROUND(G206,3),2)</f>
      </c>
      <c r="O206">
        <f>(I206*21)/100</f>
      </c>
      <c r="P206" t="s">
        <v>27</v>
      </c>
    </row>
    <row r="207" spans="1:5" ht="25.5">
      <c r="A207" s="35" t="s">
        <v>52</v>
      </c>
      <c r="E207" s="36" t="s">
        <v>652</v>
      </c>
    </row>
    <row r="208" spans="1:5" ht="409.5">
      <c r="A208" s="37" t="s">
        <v>54</v>
      </c>
      <c r="E208" s="38" t="s">
        <v>1611</v>
      </c>
    </row>
    <row r="209" spans="1:5" ht="38.25">
      <c r="A209" t="s">
        <v>55</v>
      </c>
      <c r="E209" s="36" t="s">
        <v>654</v>
      </c>
    </row>
    <row r="210" spans="1:16" ht="12.75">
      <c r="A210" s="24" t="s">
        <v>47</v>
      </c>
      <c r="B210" s="29" t="s">
        <v>692</v>
      </c>
      <c r="C210" s="29" t="s">
        <v>1133</v>
      </c>
      <c r="D210" s="24" t="s">
        <v>49</v>
      </c>
      <c r="E210" s="30" t="s">
        <v>1134</v>
      </c>
      <c r="F210" s="31" t="s">
        <v>161</v>
      </c>
      <c r="G210" s="32">
        <v>6.8</v>
      </c>
      <c r="H210" s="33">
        <v>0</v>
      </c>
      <c r="I210" s="34">
        <f>ROUND(ROUND(H210,2)*ROUND(G210,3),2)</f>
      </c>
      <c r="O210">
        <f>(I210*21)/100</f>
      </c>
      <c r="P210" t="s">
        <v>27</v>
      </c>
    </row>
    <row r="211" spans="1:5" ht="25.5">
      <c r="A211" s="35" t="s">
        <v>52</v>
      </c>
      <c r="E211" s="36" t="s">
        <v>1135</v>
      </c>
    </row>
    <row r="212" spans="1:5" ht="38.25">
      <c r="A212" s="37" t="s">
        <v>54</v>
      </c>
      <c r="E212" s="38" t="s">
        <v>1612</v>
      </c>
    </row>
    <row r="213" spans="1:5" ht="25.5">
      <c r="A213" t="s">
        <v>55</v>
      </c>
      <c r="E213" s="36" t="s">
        <v>660</v>
      </c>
    </row>
    <row r="214" spans="1:18" ht="12.75" customHeight="1">
      <c r="A214" s="6" t="s">
        <v>45</v>
      </c>
      <c r="B214" s="6"/>
      <c r="C214" s="41" t="s">
        <v>76</v>
      </c>
      <c r="D214" s="6"/>
      <c r="E214" s="27" t="s">
        <v>661</v>
      </c>
      <c r="F214" s="6"/>
      <c r="G214" s="6"/>
      <c r="H214" s="6"/>
      <c r="I214" s="42">
        <f>0+Q214</f>
      </c>
      <c r="O214">
        <f>0+R214</f>
      </c>
      <c r="Q214">
        <f>0+I215+I219+I223+I227+I231+I235+I239+I243+I247+I251+I255+I259+I263+I267+I271+I275+I279+I283</f>
      </c>
      <c r="R214">
        <f>0+O215+O219+O223+O227+O231+O235+O239+O243+O247+O251+O255+O259+O263+O267+O271+O275+O279+O283</f>
      </c>
    </row>
    <row r="215" spans="1:16" ht="12.75">
      <c r="A215" s="24" t="s">
        <v>47</v>
      </c>
      <c r="B215" s="29" t="s">
        <v>671</v>
      </c>
      <c r="C215" s="29" t="s">
        <v>1613</v>
      </c>
      <c r="D215" s="24" t="s">
        <v>49</v>
      </c>
      <c r="E215" s="30" t="s">
        <v>1614</v>
      </c>
      <c r="F215" s="31" t="s">
        <v>172</v>
      </c>
      <c r="G215" s="32">
        <v>270.1</v>
      </c>
      <c r="H215" s="33">
        <v>0</v>
      </c>
      <c r="I215" s="34">
        <f>ROUND(ROUND(H215,2)*ROUND(G215,3),2)</f>
      </c>
      <c r="O215">
        <f>(I215*21)/100</f>
      </c>
      <c r="P215" t="s">
        <v>27</v>
      </c>
    </row>
    <row r="216" spans="1:5" ht="12.75">
      <c r="A216" s="35" t="s">
        <v>52</v>
      </c>
      <c r="E216" s="36" t="s">
        <v>1614</v>
      </c>
    </row>
    <row r="217" spans="1:5" ht="12.75">
      <c r="A217" s="37" t="s">
        <v>54</v>
      </c>
      <c r="E217" s="38" t="s">
        <v>49</v>
      </c>
    </row>
    <row r="218" spans="1:5" ht="12.75">
      <c r="A218" t="s">
        <v>55</v>
      </c>
      <c r="E218" s="36" t="s">
        <v>49</v>
      </c>
    </row>
    <row r="219" spans="1:16" ht="12.75">
      <c r="A219" s="24" t="s">
        <v>47</v>
      </c>
      <c r="B219" s="29" t="s">
        <v>674</v>
      </c>
      <c r="C219" s="29" t="s">
        <v>1615</v>
      </c>
      <c r="D219" s="24" t="s">
        <v>49</v>
      </c>
      <c r="E219" s="30" t="s">
        <v>1616</v>
      </c>
      <c r="F219" s="31" t="s">
        <v>98</v>
      </c>
      <c r="G219" s="32">
        <v>31</v>
      </c>
      <c r="H219" s="33">
        <v>0</v>
      </c>
      <c r="I219" s="34">
        <f>ROUND(ROUND(H219,2)*ROUND(G219,3),2)</f>
      </c>
      <c r="O219">
        <f>(I219*21)/100</f>
      </c>
      <c r="P219" t="s">
        <v>27</v>
      </c>
    </row>
    <row r="220" spans="1:5" ht="12.75">
      <c r="A220" s="35" t="s">
        <v>52</v>
      </c>
      <c r="E220" s="36" t="s">
        <v>1616</v>
      </c>
    </row>
    <row r="221" spans="1:5" ht="12.75">
      <c r="A221" s="37" t="s">
        <v>54</v>
      </c>
      <c r="E221" s="38" t="s">
        <v>49</v>
      </c>
    </row>
    <row r="222" spans="1:5" ht="12.75">
      <c r="A222" t="s">
        <v>55</v>
      </c>
      <c r="E222" s="36" t="s">
        <v>49</v>
      </c>
    </row>
    <row r="223" spans="1:16" ht="12.75">
      <c r="A223" s="24" t="s">
        <v>47</v>
      </c>
      <c r="B223" s="29" t="s">
        <v>677</v>
      </c>
      <c r="C223" s="29" t="s">
        <v>1617</v>
      </c>
      <c r="D223" s="24" t="s">
        <v>49</v>
      </c>
      <c r="E223" s="30" t="s">
        <v>1618</v>
      </c>
      <c r="F223" s="31" t="s">
        <v>98</v>
      </c>
      <c r="G223" s="32">
        <v>31</v>
      </c>
      <c r="H223" s="33">
        <v>0</v>
      </c>
      <c r="I223" s="34">
        <f>ROUND(ROUND(H223,2)*ROUND(G223,3),2)</f>
      </c>
      <c r="O223">
        <f>(I223*21)/100</f>
      </c>
      <c r="P223" t="s">
        <v>27</v>
      </c>
    </row>
    <row r="224" spans="1:5" ht="12.75">
      <c r="A224" s="35" t="s">
        <v>52</v>
      </c>
      <c r="E224" s="36" t="s">
        <v>1618</v>
      </c>
    </row>
    <row r="225" spans="1:5" ht="12.75">
      <c r="A225" s="37" t="s">
        <v>54</v>
      </c>
      <c r="E225" s="38" t="s">
        <v>49</v>
      </c>
    </row>
    <row r="226" spans="1:5" ht="12.75">
      <c r="A226" t="s">
        <v>55</v>
      </c>
      <c r="E226" s="36" t="s">
        <v>49</v>
      </c>
    </row>
    <row r="227" spans="1:16" ht="12.75">
      <c r="A227" s="24" t="s">
        <v>47</v>
      </c>
      <c r="B227" s="29" t="s">
        <v>680</v>
      </c>
      <c r="C227" s="29" t="s">
        <v>1619</v>
      </c>
      <c r="D227" s="24" t="s">
        <v>49</v>
      </c>
      <c r="E227" s="30" t="s">
        <v>1620</v>
      </c>
      <c r="F227" s="31" t="s">
        <v>98</v>
      </c>
      <c r="G227" s="32">
        <v>31</v>
      </c>
      <c r="H227" s="33">
        <v>0</v>
      </c>
      <c r="I227" s="34">
        <f>ROUND(ROUND(H227,2)*ROUND(G227,3),2)</f>
      </c>
      <c r="O227">
        <f>(I227*21)/100</f>
      </c>
      <c r="P227" t="s">
        <v>27</v>
      </c>
    </row>
    <row r="228" spans="1:5" ht="12.75">
      <c r="A228" s="35" t="s">
        <v>52</v>
      </c>
      <c r="E228" s="36" t="s">
        <v>1620</v>
      </c>
    </row>
    <row r="229" spans="1:5" ht="12.75">
      <c r="A229" s="37" t="s">
        <v>54</v>
      </c>
      <c r="E229" s="38" t="s">
        <v>49</v>
      </c>
    </row>
    <row r="230" spans="1:5" ht="12.75">
      <c r="A230" t="s">
        <v>55</v>
      </c>
      <c r="E230" s="36" t="s">
        <v>49</v>
      </c>
    </row>
    <row r="231" spans="1:16" ht="12.75">
      <c r="A231" s="24" t="s">
        <v>47</v>
      </c>
      <c r="B231" s="29" t="s">
        <v>681</v>
      </c>
      <c r="C231" s="29" t="s">
        <v>1621</v>
      </c>
      <c r="D231" s="24" t="s">
        <v>49</v>
      </c>
      <c r="E231" s="30" t="s">
        <v>1622</v>
      </c>
      <c r="F231" s="31" t="s">
        <v>98</v>
      </c>
      <c r="G231" s="32">
        <v>31</v>
      </c>
      <c r="H231" s="33">
        <v>0</v>
      </c>
      <c r="I231" s="34">
        <f>ROUND(ROUND(H231,2)*ROUND(G231,3),2)</f>
      </c>
      <c r="O231">
        <f>(I231*21)/100</f>
      </c>
      <c r="P231" t="s">
        <v>27</v>
      </c>
    </row>
    <row r="232" spans="1:5" ht="12.75">
      <c r="A232" s="35" t="s">
        <v>52</v>
      </c>
      <c r="E232" s="36" t="s">
        <v>1622</v>
      </c>
    </row>
    <row r="233" spans="1:5" ht="12.75">
      <c r="A233" s="37" t="s">
        <v>54</v>
      </c>
      <c r="E233" s="38" t="s">
        <v>49</v>
      </c>
    </row>
    <row r="234" spans="1:5" ht="12.75">
      <c r="A234" t="s">
        <v>55</v>
      </c>
      <c r="E234" s="36" t="s">
        <v>49</v>
      </c>
    </row>
    <row r="235" spans="1:16" ht="12.75">
      <c r="A235" s="24" t="s">
        <v>47</v>
      </c>
      <c r="B235" s="29" t="s">
        <v>682</v>
      </c>
      <c r="C235" s="29" t="s">
        <v>1623</v>
      </c>
      <c r="D235" s="24" t="s">
        <v>49</v>
      </c>
      <c r="E235" s="30" t="s">
        <v>1624</v>
      </c>
      <c r="F235" s="31" t="s">
        <v>98</v>
      </c>
      <c r="G235" s="32">
        <v>3</v>
      </c>
      <c r="H235" s="33">
        <v>0</v>
      </c>
      <c r="I235" s="34">
        <f>ROUND(ROUND(H235,2)*ROUND(G235,3),2)</f>
      </c>
      <c r="O235">
        <f>(I235*21)/100</f>
      </c>
      <c r="P235" t="s">
        <v>27</v>
      </c>
    </row>
    <row r="236" spans="1:5" ht="12.75">
      <c r="A236" s="35" t="s">
        <v>52</v>
      </c>
      <c r="E236" s="36" t="s">
        <v>1624</v>
      </c>
    </row>
    <row r="237" spans="1:5" ht="12.75">
      <c r="A237" s="37" t="s">
        <v>54</v>
      </c>
      <c r="E237" s="38" t="s">
        <v>49</v>
      </c>
    </row>
    <row r="238" spans="1:5" ht="12.75">
      <c r="A238" t="s">
        <v>55</v>
      </c>
      <c r="E238" s="36" t="s">
        <v>49</v>
      </c>
    </row>
    <row r="239" spans="1:16" ht="12.75">
      <c r="A239" s="24" t="s">
        <v>47</v>
      </c>
      <c r="B239" s="29" t="s">
        <v>683</v>
      </c>
      <c r="C239" s="29" t="s">
        <v>1625</v>
      </c>
      <c r="D239" s="24" t="s">
        <v>49</v>
      </c>
      <c r="E239" s="30" t="s">
        <v>1626</v>
      </c>
      <c r="F239" s="31" t="s">
        <v>98</v>
      </c>
      <c r="G239" s="32">
        <v>4</v>
      </c>
      <c r="H239" s="33">
        <v>0</v>
      </c>
      <c r="I239" s="34">
        <f>ROUND(ROUND(H239,2)*ROUND(G239,3),2)</f>
      </c>
      <c r="O239">
        <f>(I239*21)/100</f>
      </c>
      <c r="P239" t="s">
        <v>27</v>
      </c>
    </row>
    <row r="240" spans="1:5" ht="12.75">
      <c r="A240" s="35" t="s">
        <v>52</v>
      </c>
      <c r="E240" s="36" t="s">
        <v>1626</v>
      </c>
    </row>
    <row r="241" spans="1:5" ht="12.75">
      <c r="A241" s="37" t="s">
        <v>54</v>
      </c>
      <c r="E241" s="38" t="s">
        <v>49</v>
      </c>
    </row>
    <row r="242" spans="1:5" ht="12.75">
      <c r="A242" t="s">
        <v>55</v>
      </c>
      <c r="E242" s="36" t="s">
        <v>49</v>
      </c>
    </row>
    <row r="243" spans="1:16" ht="12.75">
      <c r="A243" s="24" t="s">
        <v>47</v>
      </c>
      <c r="B243" s="29" t="s">
        <v>649</v>
      </c>
      <c r="C243" s="29" t="s">
        <v>1627</v>
      </c>
      <c r="D243" s="24" t="s">
        <v>49</v>
      </c>
      <c r="E243" s="30" t="s">
        <v>1628</v>
      </c>
      <c r="F243" s="31" t="s">
        <v>172</v>
      </c>
      <c r="G243" s="32">
        <v>270.1</v>
      </c>
      <c r="H243" s="33">
        <v>0</v>
      </c>
      <c r="I243" s="34">
        <f>ROUND(ROUND(H243,2)*ROUND(G243,3),2)</f>
      </c>
      <c r="O243">
        <f>(I243*21)/100</f>
      </c>
      <c r="P243" t="s">
        <v>27</v>
      </c>
    </row>
    <row r="244" spans="1:5" ht="25.5">
      <c r="A244" s="35" t="s">
        <v>52</v>
      </c>
      <c r="E244" s="36" t="s">
        <v>1629</v>
      </c>
    </row>
    <row r="245" spans="1:5" ht="25.5">
      <c r="A245" s="37" t="s">
        <v>54</v>
      </c>
      <c r="E245" s="38" t="s">
        <v>1607</v>
      </c>
    </row>
    <row r="246" spans="1:5" ht="89.25">
      <c r="A246" t="s">
        <v>55</v>
      </c>
      <c r="E246" s="36" t="s">
        <v>1502</v>
      </c>
    </row>
    <row r="247" spans="1:16" ht="12.75">
      <c r="A247" s="24" t="s">
        <v>47</v>
      </c>
      <c r="B247" s="29" t="s">
        <v>655</v>
      </c>
      <c r="C247" s="29" t="s">
        <v>1630</v>
      </c>
      <c r="D247" s="24" t="s">
        <v>49</v>
      </c>
      <c r="E247" s="30" t="s">
        <v>1631</v>
      </c>
      <c r="F247" s="31" t="s">
        <v>98</v>
      </c>
      <c r="G247" s="32">
        <v>93</v>
      </c>
      <c r="H247" s="33">
        <v>0</v>
      </c>
      <c r="I247" s="34">
        <f>ROUND(ROUND(H247,2)*ROUND(G247,3),2)</f>
      </c>
      <c r="O247">
        <f>(I247*21)/100</f>
      </c>
      <c r="P247" t="s">
        <v>27</v>
      </c>
    </row>
    <row r="248" spans="1:5" ht="25.5">
      <c r="A248" s="35" t="s">
        <v>52</v>
      </c>
      <c r="E248" s="36" t="s">
        <v>1632</v>
      </c>
    </row>
    <row r="249" spans="1:5" ht="25.5">
      <c r="A249" s="37" t="s">
        <v>54</v>
      </c>
      <c r="E249" s="38" t="s">
        <v>1633</v>
      </c>
    </row>
    <row r="250" spans="1:5" ht="38.25">
      <c r="A250" t="s">
        <v>55</v>
      </c>
      <c r="E250" s="36" t="s">
        <v>1518</v>
      </c>
    </row>
    <row r="251" spans="1:16" ht="12.75">
      <c r="A251" s="24" t="s">
        <v>47</v>
      </c>
      <c r="B251" s="29" t="s">
        <v>699</v>
      </c>
      <c r="C251" s="29" t="s">
        <v>1634</v>
      </c>
      <c r="D251" s="24" t="s">
        <v>49</v>
      </c>
      <c r="E251" s="30" t="s">
        <v>1635</v>
      </c>
      <c r="F251" s="31" t="s">
        <v>98</v>
      </c>
      <c r="G251" s="32">
        <v>4</v>
      </c>
      <c r="H251" s="33">
        <v>0</v>
      </c>
      <c r="I251" s="34">
        <f>ROUND(ROUND(H251,2)*ROUND(G251,3),2)</f>
      </c>
      <c r="O251">
        <f>(I251*21)/100</f>
      </c>
      <c r="P251" t="s">
        <v>27</v>
      </c>
    </row>
    <row r="252" spans="1:5" ht="25.5">
      <c r="A252" s="35" t="s">
        <v>52</v>
      </c>
      <c r="E252" s="36" t="s">
        <v>1636</v>
      </c>
    </row>
    <row r="253" spans="1:5" ht="12.75">
      <c r="A253" s="37" t="s">
        <v>54</v>
      </c>
      <c r="E253" s="38" t="s">
        <v>49</v>
      </c>
    </row>
    <row r="254" spans="1:5" ht="38.25">
      <c r="A254" t="s">
        <v>55</v>
      </c>
      <c r="E254" s="36" t="s">
        <v>1518</v>
      </c>
    </row>
    <row r="255" spans="1:16" ht="12.75">
      <c r="A255" s="24" t="s">
        <v>47</v>
      </c>
      <c r="B255" s="29" t="s">
        <v>702</v>
      </c>
      <c r="C255" s="29" t="s">
        <v>1637</v>
      </c>
      <c r="D255" s="24" t="s">
        <v>49</v>
      </c>
      <c r="E255" s="30" t="s">
        <v>1638</v>
      </c>
      <c r="F255" s="31" t="s">
        <v>98</v>
      </c>
      <c r="G255" s="32">
        <v>31</v>
      </c>
      <c r="H255" s="33">
        <v>0</v>
      </c>
      <c r="I255" s="34">
        <f>ROUND(ROUND(H255,2)*ROUND(G255,3),2)</f>
      </c>
      <c r="O255">
        <f>(I255*21)/100</f>
      </c>
      <c r="P255" t="s">
        <v>27</v>
      </c>
    </row>
    <row r="256" spans="1:5" ht="25.5">
      <c r="A256" s="35" t="s">
        <v>52</v>
      </c>
      <c r="E256" s="36" t="s">
        <v>1639</v>
      </c>
    </row>
    <row r="257" spans="1:5" ht="25.5">
      <c r="A257" s="37" t="s">
        <v>54</v>
      </c>
      <c r="E257" s="38" t="s">
        <v>1564</v>
      </c>
    </row>
    <row r="258" spans="1:5" ht="38.25">
      <c r="A258" t="s">
        <v>55</v>
      </c>
      <c r="E258" s="36" t="s">
        <v>1518</v>
      </c>
    </row>
    <row r="259" spans="1:16" ht="12.75">
      <c r="A259" s="24" t="s">
        <v>47</v>
      </c>
      <c r="B259" s="29" t="s">
        <v>704</v>
      </c>
      <c r="C259" s="29" t="s">
        <v>1640</v>
      </c>
      <c r="D259" s="24" t="s">
        <v>49</v>
      </c>
      <c r="E259" s="30" t="s">
        <v>1641</v>
      </c>
      <c r="F259" s="31" t="s">
        <v>98</v>
      </c>
      <c r="G259" s="32">
        <v>3</v>
      </c>
      <c r="H259" s="33">
        <v>0</v>
      </c>
      <c r="I259" s="34">
        <f>ROUND(ROUND(H259,2)*ROUND(G259,3),2)</f>
      </c>
      <c r="O259">
        <f>(I259*21)/100</f>
      </c>
      <c r="P259" t="s">
        <v>27</v>
      </c>
    </row>
    <row r="260" spans="1:5" ht="25.5">
      <c r="A260" s="35" t="s">
        <v>52</v>
      </c>
      <c r="E260" s="36" t="s">
        <v>1642</v>
      </c>
    </row>
    <row r="261" spans="1:5" ht="25.5">
      <c r="A261" s="37" t="s">
        <v>54</v>
      </c>
      <c r="E261" s="38" t="s">
        <v>1643</v>
      </c>
    </row>
    <row r="262" spans="1:5" ht="38.25">
      <c r="A262" t="s">
        <v>55</v>
      </c>
      <c r="E262" s="36" t="s">
        <v>1518</v>
      </c>
    </row>
    <row r="263" spans="1:16" ht="12.75">
      <c r="A263" s="24" t="s">
        <v>47</v>
      </c>
      <c r="B263" s="29" t="s">
        <v>707</v>
      </c>
      <c r="C263" s="29" t="s">
        <v>1644</v>
      </c>
      <c r="D263" s="24" t="s">
        <v>49</v>
      </c>
      <c r="E263" s="30" t="s">
        <v>1645</v>
      </c>
      <c r="F263" s="31" t="s">
        <v>1289</v>
      </c>
      <c r="G263" s="32">
        <v>31</v>
      </c>
      <c r="H263" s="33">
        <v>0</v>
      </c>
      <c r="I263" s="34">
        <f>ROUND(ROUND(H263,2)*ROUND(G263,3),2)</f>
      </c>
      <c r="O263">
        <f>(I263*21)/100</f>
      </c>
      <c r="P263" t="s">
        <v>27</v>
      </c>
    </row>
    <row r="264" spans="1:5" ht="12.75">
      <c r="A264" s="35" t="s">
        <v>52</v>
      </c>
      <c r="E264" s="36" t="s">
        <v>1646</v>
      </c>
    </row>
    <row r="265" spans="1:5" ht="12.75">
      <c r="A265" s="37" t="s">
        <v>54</v>
      </c>
      <c r="E265" s="38" t="s">
        <v>49</v>
      </c>
    </row>
    <row r="266" spans="1:5" ht="76.5">
      <c r="A266" t="s">
        <v>55</v>
      </c>
      <c r="E266" s="36" t="s">
        <v>1290</v>
      </c>
    </row>
    <row r="267" spans="1:16" ht="25.5">
      <c r="A267" s="24" t="s">
        <v>47</v>
      </c>
      <c r="B267" s="29" t="s">
        <v>710</v>
      </c>
      <c r="C267" s="29" t="s">
        <v>1647</v>
      </c>
      <c r="D267" s="24" t="s">
        <v>49</v>
      </c>
      <c r="E267" s="30" t="s">
        <v>1648</v>
      </c>
      <c r="F267" s="31" t="s">
        <v>51</v>
      </c>
      <c r="G267" s="32">
        <v>9</v>
      </c>
      <c r="H267" s="33">
        <v>0</v>
      </c>
      <c r="I267" s="34">
        <f>ROUND(ROUND(H267,2)*ROUND(G267,3),2)</f>
      </c>
      <c r="O267">
        <f>(I267*21)/100</f>
      </c>
      <c r="P267" t="s">
        <v>27</v>
      </c>
    </row>
    <row r="268" spans="1:5" ht="25.5">
      <c r="A268" s="35" t="s">
        <v>52</v>
      </c>
      <c r="E268" s="36" t="s">
        <v>1648</v>
      </c>
    </row>
    <row r="269" spans="1:5" ht="12.75">
      <c r="A269" s="37" t="s">
        <v>54</v>
      </c>
      <c r="E269" s="38" t="s">
        <v>49</v>
      </c>
    </row>
    <row r="270" spans="1:5" ht="12.75">
      <c r="A270" t="s">
        <v>55</v>
      </c>
      <c r="E270" s="36" t="s">
        <v>49</v>
      </c>
    </row>
    <row r="271" spans="1:16" ht="12.75">
      <c r="A271" s="24" t="s">
        <v>47</v>
      </c>
      <c r="B271" s="29" t="s">
        <v>713</v>
      </c>
      <c r="C271" s="29" t="s">
        <v>1649</v>
      </c>
      <c r="D271" s="24" t="s">
        <v>49</v>
      </c>
      <c r="E271" s="30" t="s">
        <v>1650</v>
      </c>
      <c r="F271" s="31" t="s">
        <v>98</v>
      </c>
      <c r="G271" s="32">
        <v>2</v>
      </c>
      <c r="H271" s="33">
        <v>0</v>
      </c>
      <c r="I271" s="34">
        <f>ROUND(ROUND(H271,2)*ROUND(G271,3),2)</f>
      </c>
      <c r="O271">
        <f>(I271*21)/100</f>
      </c>
      <c r="P271" t="s">
        <v>27</v>
      </c>
    </row>
    <row r="272" spans="1:5" ht="25.5">
      <c r="A272" s="35" t="s">
        <v>52</v>
      </c>
      <c r="E272" s="36" t="s">
        <v>1651</v>
      </c>
    </row>
    <row r="273" spans="1:5" ht="12.75">
      <c r="A273" s="37" t="s">
        <v>54</v>
      </c>
      <c r="E273" s="38" t="s">
        <v>49</v>
      </c>
    </row>
    <row r="274" spans="1:5" ht="63.75">
      <c r="A274" t="s">
        <v>55</v>
      </c>
      <c r="E274" s="36" t="s">
        <v>1652</v>
      </c>
    </row>
    <row r="275" spans="1:16" ht="12.75">
      <c r="A275" s="24" t="s">
        <v>47</v>
      </c>
      <c r="B275" s="29" t="s">
        <v>716</v>
      </c>
      <c r="C275" s="29" t="s">
        <v>1653</v>
      </c>
      <c r="D275" s="24" t="s">
        <v>49</v>
      </c>
      <c r="E275" s="30" t="s">
        <v>1654</v>
      </c>
      <c r="F275" s="31" t="s">
        <v>98</v>
      </c>
      <c r="G275" s="32">
        <v>6</v>
      </c>
      <c r="H275" s="33">
        <v>0</v>
      </c>
      <c r="I275" s="34">
        <f>ROUND(ROUND(H275,2)*ROUND(G275,3),2)</f>
      </c>
      <c r="O275">
        <f>(I275*21)/100</f>
      </c>
      <c r="P275" t="s">
        <v>27</v>
      </c>
    </row>
    <row r="276" spans="1:5" ht="25.5">
      <c r="A276" s="35" t="s">
        <v>52</v>
      </c>
      <c r="E276" s="36" t="s">
        <v>1655</v>
      </c>
    </row>
    <row r="277" spans="1:5" ht="12.75">
      <c r="A277" s="37" t="s">
        <v>54</v>
      </c>
      <c r="E277" s="38" t="s">
        <v>49</v>
      </c>
    </row>
    <row r="278" spans="1:5" ht="63.75">
      <c r="A278" t="s">
        <v>55</v>
      </c>
      <c r="E278" s="36" t="s">
        <v>1652</v>
      </c>
    </row>
    <row r="279" spans="1:16" ht="25.5">
      <c r="A279" s="24" t="s">
        <v>47</v>
      </c>
      <c r="B279" s="29" t="s">
        <v>719</v>
      </c>
      <c r="C279" s="29" t="s">
        <v>1656</v>
      </c>
      <c r="D279" s="24" t="s">
        <v>49</v>
      </c>
      <c r="E279" s="30" t="s">
        <v>1657</v>
      </c>
      <c r="F279" s="31" t="s">
        <v>98</v>
      </c>
      <c r="G279" s="32">
        <v>8</v>
      </c>
      <c r="H279" s="33">
        <v>0</v>
      </c>
      <c r="I279" s="34">
        <f>ROUND(ROUND(H279,2)*ROUND(G279,3),2)</f>
      </c>
      <c r="O279">
        <f>(I279*21)/100</f>
      </c>
      <c r="P279" t="s">
        <v>27</v>
      </c>
    </row>
    <row r="280" spans="1:5" ht="25.5">
      <c r="A280" s="35" t="s">
        <v>52</v>
      </c>
      <c r="E280" s="36" t="s">
        <v>1658</v>
      </c>
    </row>
    <row r="281" spans="1:5" ht="12.75">
      <c r="A281" s="37" t="s">
        <v>54</v>
      </c>
      <c r="E281" s="38" t="s">
        <v>49</v>
      </c>
    </row>
    <row r="282" spans="1:5" ht="76.5">
      <c r="A282" t="s">
        <v>55</v>
      </c>
      <c r="E282" s="36" t="s">
        <v>1659</v>
      </c>
    </row>
    <row r="283" spans="1:16" ht="12.75">
      <c r="A283" s="24" t="s">
        <v>47</v>
      </c>
      <c r="B283" s="29" t="s">
        <v>722</v>
      </c>
      <c r="C283" s="29" t="s">
        <v>1660</v>
      </c>
      <c r="D283" s="24" t="s">
        <v>49</v>
      </c>
      <c r="E283" s="30" t="s">
        <v>1661</v>
      </c>
      <c r="F283" s="31" t="s">
        <v>172</v>
      </c>
      <c r="G283" s="32">
        <v>270.1</v>
      </c>
      <c r="H283" s="33">
        <v>0</v>
      </c>
      <c r="I283" s="34">
        <f>ROUND(ROUND(H283,2)*ROUND(G283,3),2)</f>
      </c>
      <c r="O283">
        <f>(I283*21)/100</f>
      </c>
      <c r="P283" t="s">
        <v>27</v>
      </c>
    </row>
    <row r="284" spans="1:5" ht="12.75">
      <c r="A284" s="35" t="s">
        <v>52</v>
      </c>
      <c r="E284" s="36" t="s">
        <v>1662</v>
      </c>
    </row>
    <row r="285" spans="1:5" ht="395.25">
      <c r="A285" s="37" t="s">
        <v>54</v>
      </c>
      <c r="E285" s="38" t="s">
        <v>1663</v>
      </c>
    </row>
    <row r="286" spans="1:5" ht="12.75">
      <c r="A286" t="s">
        <v>55</v>
      </c>
      <c r="E286" s="36" t="s">
        <v>49</v>
      </c>
    </row>
    <row r="287" spans="1:18" ht="12.75" customHeight="1">
      <c r="A287" s="6" t="s">
        <v>45</v>
      </c>
      <c r="B287" s="6"/>
      <c r="C287" s="41" t="s">
        <v>42</v>
      </c>
      <c r="D287" s="6"/>
      <c r="E287" s="27" t="s">
        <v>835</v>
      </c>
      <c r="F287" s="6"/>
      <c r="G287" s="6"/>
      <c r="H287" s="6"/>
      <c r="I287" s="42">
        <f>0+Q287</f>
      </c>
      <c r="O287">
        <f>0+R287</f>
      </c>
      <c r="Q287">
        <f>0+I288+I292+I296+I300</f>
      </c>
      <c r="R287">
        <f>0+O288+O292+O296+O300</f>
      </c>
    </row>
    <row r="288" spans="1:16" ht="12.75">
      <c r="A288" s="24" t="s">
        <v>47</v>
      </c>
      <c r="B288" s="29" t="s">
        <v>725</v>
      </c>
      <c r="C288" s="29" t="s">
        <v>1664</v>
      </c>
      <c r="D288" s="24" t="s">
        <v>49</v>
      </c>
      <c r="E288" s="30" t="s">
        <v>1665</v>
      </c>
      <c r="F288" s="31" t="s">
        <v>98</v>
      </c>
      <c r="G288" s="32">
        <v>2</v>
      </c>
      <c r="H288" s="33">
        <v>0</v>
      </c>
      <c r="I288" s="34">
        <f>ROUND(ROUND(H288,2)*ROUND(G288,3),2)</f>
      </c>
      <c r="O288">
        <f>(I288*21)/100</f>
      </c>
      <c r="P288" t="s">
        <v>27</v>
      </c>
    </row>
    <row r="289" spans="1:5" ht="12.75">
      <c r="A289" s="35" t="s">
        <v>52</v>
      </c>
      <c r="E289" s="36" t="s">
        <v>1665</v>
      </c>
    </row>
    <row r="290" spans="1:5" ht="12.75">
      <c r="A290" s="37" t="s">
        <v>54</v>
      </c>
      <c r="E290" s="38" t="s">
        <v>49</v>
      </c>
    </row>
    <row r="291" spans="1:5" ht="12.75">
      <c r="A291" t="s">
        <v>55</v>
      </c>
      <c r="E291" s="36" t="s">
        <v>49</v>
      </c>
    </row>
    <row r="292" spans="1:16" ht="12.75">
      <c r="A292" s="24" t="s">
        <v>47</v>
      </c>
      <c r="B292" s="29" t="s">
        <v>728</v>
      </c>
      <c r="C292" s="29" t="s">
        <v>1544</v>
      </c>
      <c r="D292" s="24" t="s">
        <v>49</v>
      </c>
      <c r="E292" s="30" t="s">
        <v>1547</v>
      </c>
      <c r="F292" s="31" t="s">
        <v>98</v>
      </c>
      <c r="G292" s="32">
        <v>18</v>
      </c>
      <c r="H292" s="33">
        <v>0</v>
      </c>
      <c r="I292" s="34">
        <f>ROUND(ROUND(H292,2)*ROUND(G292,3),2)</f>
      </c>
      <c r="O292">
        <f>(I292*21)/100</f>
      </c>
      <c r="P292" t="s">
        <v>27</v>
      </c>
    </row>
    <row r="293" spans="1:5" ht="12.75">
      <c r="A293" s="35" t="s">
        <v>52</v>
      </c>
      <c r="E293" s="36" t="s">
        <v>1547</v>
      </c>
    </row>
    <row r="294" spans="1:5" ht="12.75">
      <c r="A294" s="37" t="s">
        <v>54</v>
      </c>
      <c r="E294" s="38" t="s">
        <v>49</v>
      </c>
    </row>
    <row r="295" spans="1:5" ht="12.75">
      <c r="A295" t="s">
        <v>55</v>
      </c>
      <c r="E295" s="36" t="s">
        <v>49</v>
      </c>
    </row>
    <row r="296" spans="1:16" ht="12.75">
      <c r="A296" s="24" t="s">
        <v>47</v>
      </c>
      <c r="B296" s="29" t="s">
        <v>731</v>
      </c>
      <c r="C296" s="29" t="s">
        <v>1666</v>
      </c>
      <c r="D296" s="24" t="s">
        <v>49</v>
      </c>
      <c r="E296" s="30" t="s">
        <v>1667</v>
      </c>
      <c r="F296" s="31" t="s">
        <v>98</v>
      </c>
      <c r="G296" s="32">
        <v>8</v>
      </c>
      <c r="H296" s="33">
        <v>0</v>
      </c>
      <c r="I296" s="34">
        <f>ROUND(ROUND(H296,2)*ROUND(G296,3),2)</f>
      </c>
      <c r="O296">
        <f>(I296*21)/100</f>
      </c>
      <c r="P296" t="s">
        <v>27</v>
      </c>
    </row>
    <row r="297" spans="1:5" ht="12.75">
      <c r="A297" s="35" t="s">
        <v>52</v>
      </c>
      <c r="E297" s="36" t="s">
        <v>1667</v>
      </c>
    </row>
    <row r="298" spans="1:5" ht="12.75">
      <c r="A298" s="37" t="s">
        <v>54</v>
      </c>
      <c r="E298" s="38" t="s">
        <v>49</v>
      </c>
    </row>
    <row r="299" spans="1:5" ht="12.75">
      <c r="A299" t="s">
        <v>55</v>
      </c>
      <c r="E299" s="36" t="s">
        <v>49</v>
      </c>
    </row>
    <row r="300" spans="1:16" ht="25.5">
      <c r="A300" s="24" t="s">
        <v>47</v>
      </c>
      <c r="B300" s="29" t="s">
        <v>734</v>
      </c>
      <c r="C300" s="29" t="s">
        <v>1668</v>
      </c>
      <c r="D300" s="24" t="s">
        <v>49</v>
      </c>
      <c r="E300" s="30" t="s">
        <v>1669</v>
      </c>
      <c r="F300" s="31" t="s">
        <v>172</v>
      </c>
      <c r="G300" s="32">
        <v>270.1</v>
      </c>
      <c r="H300" s="33">
        <v>0</v>
      </c>
      <c r="I300" s="34">
        <f>ROUND(ROUND(H300,2)*ROUND(G300,3),2)</f>
      </c>
      <c r="O300">
        <f>(I300*21)/100</f>
      </c>
      <c r="P300" t="s">
        <v>27</v>
      </c>
    </row>
    <row r="301" spans="1:5" ht="25.5">
      <c r="A301" s="35" t="s">
        <v>52</v>
      </c>
      <c r="E301" s="36" t="s">
        <v>1669</v>
      </c>
    </row>
    <row r="302" spans="1:5" ht="25.5">
      <c r="A302" s="37" t="s">
        <v>54</v>
      </c>
      <c r="E302" s="38" t="s">
        <v>1607</v>
      </c>
    </row>
    <row r="303" spans="1:5" ht="12.75">
      <c r="A303" t="s">
        <v>55</v>
      </c>
      <c r="E303" s="36" t="s">
        <v>49</v>
      </c>
    </row>
    <row r="304" spans="1:18" ht="12.75" customHeight="1">
      <c r="A304" s="6" t="s">
        <v>45</v>
      </c>
      <c r="B304" s="6"/>
      <c r="C304" s="41" t="s">
        <v>840</v>
      </c>
      <c r="D304" s="6"/>
      <c r="E304" s="27" t="s">
        <v>841</v>
      </c>
      <c r="F304" s="6"/>
      <c r="G304" s="6"/>
      <c r="H304" s="6"/>
      <c r="I304" s="42">
        <f>0+Q304</f>
      </c>
      <c r="O304">
        <f>0+R304</f>
      </c>
      <c r="Q304">
        <f>0+I305+I309</f>
      </c>
      <c r="R304">
        <f>0+O305+O309</f>
      </c>
    </row>
    <row r="305" spans="1:16" ht="12.75">
      <c r="A305" s="24" t="s">
        <v>47</v>
      </c>
      <c r="B305" s="29" t="s">
        <v>737</v>
      </c>
      <c r="C305" s="29" t="s">
        <v>843</v>
      </c>
      <c r="D305" s="24" t="s">
        <v>49</v>
      </c>
      <c r="E305" s="30" t="s">
        <v>844</v>
      </c>
      <c r="F305" s="31" t="s">
        <v>140</v>
      </c>
      <c r="G305" s="32">
        <v>90.582</v>
      </c>
      <c r="H305" s="33">
        <v>0</v>
      </c>
      <c r="I305" s="34">
        <f>ROUND(ROUND(H305,2)*ROUND(G305,3),2)</f>
      </c>
      <c r="O305">
        <f>(I305*21)/100</f>
      </c>
      <c r="P305" t="s">
        <v>27</v>
      </c>
    </row>
    <row r="306" spans="1:5" ht="38.25">
      <c r="A306" s="35" t="s">
        <v>52</v>
      </c>
      <c r="E306" s="36" t="s">
        <v>845</v>
      </c>
    </row>
    <row r="307" spans="1:5" ht="12.75">
      <c r="A307" s="37" t="s">
        <v>54</v>
      </c>
      <c r="E307" s="38" t="s">
        <v>49</v>
      </c>
    </row>
    <row r="308" spans="1:5" ht="38.25">
      <c r="A308" t="s">
        <v>55</v>
      </c>
      <c r="E308" s="36" t="s">
        <v>846</v>
      </c>
    </row>
    <row r="309" spans="1:16" ht="25.5">
      <c r="A309" s="24" t="s">
        <v>47</v>
      </c>
      <c r="B309" s="29" t="s">
        <v>740</v>
      </c>
      <c r="C309" s="29" t="s">
        <v>848</v>
      </c>
      <c r="D309" s="24" t="s">
        <v>49</v>
      </c>
      <c r="E309" s="30" t="s">
        <v>849</v>
      </c>
      <c r="F309" s="31" t="s">
        <v>140</v>
      </c>
      <c r="G309" s="32">
        <v>90.582</v>
      </c>
      <c r="H309" s="33">
        <v>0</v>
      </c>
      <c r="I309" s="34">
        <f>ROUND(ROUND(H309,2)*ROUND(G309,3),2)</f>
      </c>
      <c r="O309">
        <f>(I309*21)/100</f>
      </c>
      <c r="P309" t="s">
        <v>27</v>
      </c>
    </row>
    <row r="310" spans="1:5" ht="38.25">
      <c r="A310" s="35" t="s">
        <v>52</v>
      </c>
      <c r="E310" s="36" t="s">
        <v>850</v>
      </c>
    </row>
    <row r="311" spans="1:5" ht="12.75">
      <c r="A311" s="37" t="s">
        <v>54</v>
      </c>
      <c r="E311" s="38" t="s">
        <v>49</v>
      </c>
    </row>
    <row r="312" spans="1:5" ht="38.25">
      <c r="A312" t="s">
        <v>55</v>
      </c>
      <c r="E312" s="36" t="s">
        <v>846</v>
      </c>
    </row>
    <row r="313" spans="1:18" ht="12.75" customHeight="1">
      <c r="A313" s="6" t="s">
        <v>45</v>
      </c>
      <c r="B313" s="6"/>
      <c r="C313" s="41" t="s">
        <v>851</v>
      </c>
      <c r="D313" s="6"/>
      <c r="E313" s="27" t="s">
        <v>852</v>
      </c>
      <c r="F313" s="6"/>
      <c r="G313" s="6"/>
      <c r="H313" s="6"/>
      <c r="I313" s="42">
        <f>0+Q313</f>
      </c>
      <c r="O313">
        <f>0+R313</f>
      </c>
      <c r="Q313">
        <f>0+I314</f>
      </c>
      <c r="R313">
        <f>0+O314</f>
      </c>
    </row>
    <row r="314" spans="1:16" ht="12.75">
      <c r="A314" s="24" t="s">
        <v>47</v>
      </c>
      <c r="B314" s="29" t="s">
        <v>743</v>
      </c>
      <c r="C314" s="29" t="s">
        <v>854</v>
      </c>
      <c r="D314" s="24" t="s">
        <v>49</v>
      </c>
      <c r="E314" s="30" t="s">
        <v>855</v>
      </c>
      <c r="F314" s="31" t="s">
        <v>453</v>
      </c>
      <c r="G314" s="32">
        <v>62</v>
      </c>
      <c r="H314" s="33">
        <v>0</v>
      </c>
      <c r="I314" s="34">
        <f>ROUND(ROUND(H314,2)*ROUND(G314,3),2)</f>
      </c>
      <c r="O314">
        <f>(I314*21)/100</f>
      </c>
      <c r="P314" t="s">
        <v>27</v>
      </c>
    </row>
    <row r="315" spans="1:5" ht="25.5">
      <c r="A315" s="35" t="s">
        <v>52</v>
      </c>
      <c r="E315" s="36" t="s">
        <v>856</v>
      </c>
    </row>
    <row r="316" spans="1:5" ht="25.5">
      <c r="A316" s="37" t="s">
        <v>54</v>
      </c>
      <c r="E316" s="38" t="s">
        <v>1670</v>
      </c>
    </row>
    <row r="317" spans="1:5" ht="12.75">
      <c r="A317" t="s">
        <v>55</v>
      </c>
      <c r="E317"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300"/>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0+O10+O195+O200+O205+O274+O287+O296</f>
      </c>
      <c r="P2" t="s">
        <v>26</v>
      </c>
    </row>
    <row r="3" spans="1:16" ht="15" customHeight="1">
      <c r="A3" t="s">
        <v>12</v>
      </c>
      <c r="B3" s="12" t="s">
        <v>14</v>
      </c>
      <c r="C3" s="13" t="s">
        <v>15</v>
      </c>
      <c r="D3" s="1"/>
      <c r="E3" s="14" t="s">
        <v>16</v>
      </c>
      <c r="F3" s="1"/>
      <c r="G3" s="9"/>
      <c r="H3" s="8" t="s">
        <v>1671</v>
      </c>
      <c r="I3" s="39">
        <f>0+I10+I195+I200+I205+I274+I287+I296</f>
      </c>
      <c r="O3" t="s">
        <v>23</v>
      </c>
      <c r="P3" t="s">
        <v>27</v>
      </c>
    </row>
    <row r="4" spans="1:16" ht="15" customHeight="1">
      <c r="A4" t="s">
        <v>17</v>
      </c>
      <c r="B4" s="12" t="s">
        <v>18</v>
      </c>
      <c r="C4" s="13" t="s">
        <v>959</v>
      </c>
      <c r="D4" s="1"/>
      <c r="E4" s="14" t="s">
        <v>960</v>
      </c>
      <c r="F4" s="1"/>
      <c r="G4" s="1"/>
      <c r="H4" s="11"/>
      <c r="I4" s="11"/>
      <c r="O4" t="s">
        <v>24</v>
      </c>
      <c r="P4" t="s">
        <v>27</v>
      </c>
    </row>
    <row r="5" spans="1:16" ht="12.75" customHeight="1">
      <c r="A5" t="s">
        <v>21</v>
      </c>
      <c r="B5" s="12" t="s">
        <v>18</v>
      </c>
      <c r="C5" s="13" t="s">
        <v>959</v>
      </c>
      <c r="D5" s="1"/>
      <c r="E5" s="14" t="s">
        <v>960</v>
      </c>
      <c r="F5" s="1"/>
      <c r="G5" s="1"/>
      <c r="H5" s="1"/>
      <c r="I5" s="1"/>
      <c r="O5" t="s">
        <v>25</v>
      </c>
      <c r="P5" t="s">
        <v>27</v>
      </c>
    </row>
    <row r="6" spans="1:9" ht="12.75" customHeight="1">
      <c r="A6" t="s">
        <v>961</v>
      </c>
      <c r="B6" s="16" t="s">
        <v>22</v>
      </c>
      <c r="C6" s="17" t="s">
        <v>1671</v>
      </c>
      <c r="D6" s="6"/>
      <c r="E6" s="18" t="s">
        <v>1672</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f>
      </c>
      <c r="R10">
        <f>0+O11+O15+O19+O23+O27+O31+O35+O39+O43+O47+O51+O55+O59+O63+O67+O71+O75+O79+O83+O87+O91+O95+O99+O103+O107+O111+O115+O119+O123+O127+O131+O135+O139+O143+O147+O151+O155+O159+O163+O167+O171+O175+O179+O183+O187+O191</f>
      </c>
    </row>
    <row r="11" spans="1:16" ht="12.75">
      <c r="A11" s="24" t="s">
        <v>47</v>
      </c>
      <c r="B11" s="29" t="s">
        <v>31</v>
      </c>
      <c r="C11" s="29" t="s">
        <v>1559</v>
      </c>
      <c r="D11" s="24" t="s">
        <v>49</v>
      </c>
      <c r="E11" s="30" t="s">
        <v>1560</v>
      </c>
      <c r="F11" s="31" t="s">
        <v>172</v>
      </c>
      <c r="G11" s="32">
        <v>155</v>
      </c>
      <c r="H11" s="33">
        <v>0</v>
      </c>
      <c r="I11" s="34">
        <f>ROUND(ROUND(H11,2)*ROUND(G11,3),2)</f>
      </c>
      <c r="O11">
        <f>(I11*21)/100</f>
      </c>
      <c r="P11" t="s">
        <v>27</v>
      </c>
    </row>
    <row r="12" spans="1:5" ht="12.75">
      <c r="A12" s="35" t="s">
        <v>52</v>
      </c>
      <c r="E12" s="36" t="s">
        <v>1561</v>
      </c>
    </row>
    <row r="13" spans="1:5" ht="25.5">
      <c r="A13" s="37" t="s">
        <v>54</v>
      </c>
      <c r="E13" s="38" t="s">
        <v>1562</v>
      </c>
    </row>
    <row r="14" spans="1:5" ht="140.25">
      <c r="A14" t="s">
        <v>55</v>
      </c>
      <c r="E14" s="36" t="s">
        <v>450</v>
      </c>
    </row>
    <row r="15" spans="1:16" ht="12.75">
      <c r="A15" s="24" t="s">
        <v>47</v>
      </c>
      <c r="B15" s="29" t="s">
        <v>27</v>
      </c>
      <c r="C15" s="29" t="s">
        <v>451</v>
      </c>
      <c r="D15" s="24" t="s">
        <v>49</v>
      </c>
      <c r="E15" s="30" t="s">
        <v>452</v>
      </c>
      <c r="F15" s="31" t="s">
        <v>453</v>
      </c>
      <c r="G15" s="32">
        <v>744</v>
      </c>
      <c r="H15" s="33">
        <v>0</v>
      </c>
      <c r="I15" s="34">
        <f>ROUND(ROUND(H15,2)*ROUND(G15,3),2)</f>
      </c>
      <c r="O15">
        <f>(I15*21)/100</f>
      </c>
      <c r="P15" t="s">
        <v>27</v>
      </c>
    </row>
    <row r="16" spans="1:5" ht="25.5">
      <c r="A16" s="35" t="s">
        <v>52</v>
      </c>
      <c r="E16" s="36" t="s">
        <v>454</v>
      </c>
    </row>
    <row r="17" spans="1:5" ht="25.5">
      <c r="A17" s="37" t="s">
        <v>54</v>
      </c>
      <c r="E17" s="38" t="s">
        <v>1563</v>
      </c>
    </row>
    <row r="18" spans="1:5" ht="267.75">
      <c r="A18" t="s">
        <v>55</v>
      </c>
      <c r="E18" s="36" t="s">
        <v>456</v>
      </c>
    </row>
    <row r="19" spans="1:16" ht="12.75">
      <c r="A19" s="24" t="s">
        <v>47</v>
      </c>
      <c r="B19" s="29" t="s">
        <v>26</v>
      </c>
      <c r="C19" s="29" t="s">
        <v>457</v>
      </c>
      <c r="D19" s="24" t="s">
        <v>49</v>
      </c>
      <c r="E19" s="30" t="s">
        <v>458</v>
      </c>
      <c r="F19" s="31" t="s">
        <v>459</v>
      </c>
      <c r="G19" s="32">
        <v>31</v>
      </c>
      <c r="H19" s="33">
        <v>0</v>
      </c>
      <c r="I19" s="34">
        <f>ROUND(ROUND(H19,2)*ROUND(G19,3),2)</f>
      </c>
      <c r="O19">
        <f>(I19*21)/100</f>
      </c>
      <c r="P19" t="s">
        <v>27</v>
      </c>
    </row>
    <row r="20" spans="1:5" ht="25.5">
      <c r="A20" s="35" t="s">
        <v>52</v>
      </c>
      <c r="E20" s="36" t="s">
        <v>460</v>
      </c>
    </row>
    <row r="21" spans="1:5" ht="25.5">
      <c r="A21" s="37" t="s">
        <v>54</v>
      </c>
      <c r="E21" s="38" t="s">
        <v>1564</v>
      </c>
    </row>
    <row r="22" spans="1:5" ht="165.75">
      <c r="A22" t="s">
        <v>55</v>
      </c>
      <c r="E22" s="36" t="s">
        <v>462</v>
      </c>
    </row>
    <row r="23" spans="1:16" ht="12.75">
      <c r="A23" s="24" t="s">
        <v>47</v>
      </c>
      <c r="B23" s="29" t="s">
        <v>35</v>
      </c>
      <c r="C23" s="29" t="s">
        <v>463</v>
      </c>
      <c r="D23" s="24" t="s">
        <v>49</v>
      </c>
      <c r="E23" s="30" t="s">
        <v>464</v>
      </c>
      <c r="F23" s="31" t="s">
        <v>172</v>
      </c>
      <c r="G23" s="32">
        <v>74.4</v>
      </c>
      <c r="H23" s="33">
        <v>0</v>
      </c>
      <c r="I23" s="34">
        <f>ROUND(ROUND(H23,2)*ROUND(G23,3),2)</f>
      </c>
      <c r="O23">
        <f>(I23*21)/100</f>
      </c>
      <c r="P23" t="s">
        <v>27</v>
      </c>
    </row>
    <row r="24" spans="1:5" ht="63.75">
      <c r="A24" s="35" t="s">
        <v>52</v>
      </c>
      <c r="E24" s="36" t="s">
        <v>465</v>
      </c>
    </row>
    <row r="25" spans="1:5" ht="25.5">
      <c r="A25" s="37" t="s">
        <v>54</v>
      </c>
      <c r="E25" s="38" t="s">
        <v>1565</v>
      </c>
    </row>
    <row r="26" spans="1:5" ht="76.5">
      <c r="A26" t="s">
        <v>55</v>
      </c>
      <c r="E26" s="36" t="s">
        <v>467</v>
      </c>
    </row>
    <row r="27" spans="1:16" ht="12.75">
      <c r="A27" s="24" t="s">
        <v>47</v>
      </c>
      <c r="B27" s="29" t="s">
        <v>37</v>
      </c>
      <c r="C27" s="29" t="s">
        <v>472</v>
      </c>
      <c r="D27" s="24" t="s">
        <v>49</v>
      </c>
      <c r="E27" s="30" t="s">
        <v>473</v>
      </c>
      <c r="F27" s="31" t="s">
        <v>172</v>
      </c>
      <c r="G27" s="32">
        <v>37.2</v>
      </c>
      <c r="H27" s="33">
        <v>0</v>
      </c>
      <c r="I27" s="34">
        <f>ROUND(ROUND(H27,2)*ROUND(G27,3),2)</f>
      </c>
      <c r="O27">
        <f>(I27*21)/100</f>
      </c>
      <c r="P27" t="s">
        <v>27</v>
      </c>
    </row>
    <row r="28" spans="1:5" ht="63.75">
      <c r="A28" s="35" t="s">
        <v>52</v>
      </c>
      <c r="E28" s="36" t="s">
        <v>474</v>
      </c>
    </row>
    <row r="29" spans="1:5" ht="25.5">
      <c r="A29" s="37" t="s">
        <v>54</v>
      </c>
      <c r="E29" s="38" t="s">
        <v>1566</v>
      </c>
    </row>
    <row r="30" spans="1:5" ht="76.5">
      <c r="A30" t="s">
        <v>55</v>
      </c>
      <c r="E30" s="36" t="s">
        <v>467</v>
      </c>
    </row>
    <row r="31" spans="1:16" ht="12.75">
      <c r="A31" s="24" t="s">
        <v>47</v>
      </c>
      <c r="B31" s="29" t="s">
        <v>39</v>
      </c>
      <c r="C31" s="29" t="s">
        <v>476</v>
      </c>
      <c r="D31" s="24" t="s">
        <v>49</v>
      </c>
      <c r="E31" s="30" t="s">
        <v>477</v>
      </c>
      <c r="F31" s="31" t="s">
        <v>172</v>
      </c>
      <c r="G31" s="32">
        <v>37.2</v>
      </c>
      <c r="H31" s="33">
        <v>0</v>
      </c>
      <c r="I31" s="34">
        <f>ROUND(ROUND(H31,2)*ROUND(G31,3),2)</f>
      </c>
      <c r="O31">
        <f>(I31*21)/100</f>
      </c>
      <c r="P31" t="s">
        <v>27</v>
      </c>
    </row>
    <row r="32" spans="1:5" ht="63.75">
      <c r="A32" s="35" t="s">
        <v>52</v>
      </c>
      <c r="E32" s="36" t="s">
        <v>478</v>
      </c>
    </row>
    <row r="33" spans="1:5" ht="25.5">
      <c r="A33" s="37" t="s">
        <v>54</v>
      </c>
      <c r="E33" s="38" t="s">
        <v>1566</v>
      </c>
    </row>
    <row r="34" spans="1:5" ht="76.5">
      <c r="A34" t="s">
        <v>55</v>
      </c>
      <c r="E34" s="36" t="s">
        <v>467</v>
      </c>
    </row>
    <row r="35" spans="1:16" ht="12.75">
      <c r="A35" s="24" t="s">
        <v>47</v>
      </c>
      <c r="B35" s="29" t="s">
        <v>72</v>
      </c>
      <c r="C35" s="29" t="s">
        <v>480</v>
      </c>
      <c r="D35" s="24" t="s">
        <v>49</v>
      </c>
      <c r="E35" s="30" t="s">
        <v>481</v>
      </c>
      <c r="F35" s="31" t="s">
        <v>98</v>
      </c>
      <c r="G35" s="32">
        <v>31</v>
      </c>
      <c r="H35" s="33">
        <v>0</v>
      </c>
      <c r="I35" s="34">
        <f>ROUND(ROUND(H35,2)*ROUND(G35,3),2)</f>
      </c>
      <c r="O35">
        <f>(I35*21)/100</f>
      </c>
      <c r="P35" t="s">
        <v>27</v>
      </c>
    </row>
    <row r="36" spans="1:5" ht="25.5">
      <c r="A36" s="35" t="s">
        <v>52</v>
      </c>
      <c r="E36" s="36" t="s">
        <v>482</v>
      </c>
    </row>
    <row r="37" spans="1:5" ht="25.5">
      <c r="A37" s="37" t="s">
        <v>54</v>
      </c>
      <c r="E37" s="38" t="s">
        <v>1564</v>
      </c>
    </row>
    <row r="38" spans="1:5" ht="127.5">
      <c r="A38" t="s">
        <v>55</v>
      </c>
      <c r="E38" s="36" t="s">
        <v>484</v>
      </c>
    </row>
    <row r="39" spans="1:16" ht="12.75">
      <c r="A39" s="24" t="s">
        <v>47</v>
      </c>
      <c r="B39" s="29" t="s">
        <v>76</v>
      </c>
      <c r="C39" s="29" t="s">
        <v>485</v>
      </c>
      <c r="D39" s="24" t="s">
        <v>49</v>
      </c>
      <c r="E39" s="30" t="s">
        <v>486</v>
      </c>
      <c r="F39" s="31" t="s">
        <v>98</v>
      </c>
      <c r="G39" s="32">
        <v>31</v>
      </c>
      <c r="H39" s="33">
        <v>0</v>
      </c>
      <c r="I39" s="34">
        <f>ROUND(ROUND(H39,2)*ROUND(G39,3),2)</f>
      </c>
      <c r="O39">
        <f>(I39*21)/100</f>
      </c>
      <c r="P39" t="s">
        <v>27</v>
      </c>
    </row>
    <row r="40" spans="1:5" ht="25.5">
      <c r="A40" s="35" t="s">
        <v>52</v>
      </c>
      <c r="E40" s="36" t="s">
        <v>487</v>
      </c>
    </row>
    <row r="41" spans="1:5" ht="25.5">
      <c r="A41" s="37" t="s">
        <v>54</v>
      </c>
      <c r="E41" s="38" t="s">
        <v>1564</v>
      </c>
    </row>
    <row r="42" spans="1:5" ht="127.5">
      <c r="A42" t="s">
        <v>55</v>
      </c>
      <c r="E42" s="36" t="s">
        <v>484</v>
      </c>
    </row>
    <row r="43" spans="1:16" ht="12.75">
      <c r="A43" s="24" t="s">
        <v>47</v>
      </c>
      <c r="B43" s="29" t="s">
        <v>42</v>
      </c>
      <c r="C43" s="29" t="s">
        <v>488</v>
      </c>
      <c r="D43" s="24" t="s">
        <v>49</v>
      </c>
      <c r="E43" s="30" t="s">
        <v>489</v>
      </c>
      <c r="F43" s="31" t="s">
        <v>172</v>
      </c>
      <c r="G43" s="32">
        <v>214.14</v>
      </c>
      <c r="H43" s="33">
        <v>0</v>
      </c>
      <c r="I43" s="34">
        <f>ROUND(ROUND(H43,2)*ROUND(G43,3),2)</f>
      </c>
      <c r="O43">
        <f>(I43*21)/100</f>
      </c>
      <c r="P43" t="s">
        <v>27</v>
      </c>
    </row>
    <row r="44" spans="1:5" ht="12.75">
      <c r="A44" s="35" t="s">
        <v>52</v>
      </c>
      <c r="E44" s="36" t="s">
        <v>490</v>
      </c>
    </row>
    <row r="45" spans="1:5" ht="25.5">
      <c r="A45" s="37" t="s">
        <v>54</v>
      </c>
      <c r="E45" s="38" t="s">
        <v>1673</v>
      </c>
    </row>
    <row r="46" spans="1:5" ht="127.5">
      <c r="A46" t="s">
        <v>55</v>
      </c>
      <c r="E46" s="36" t="s">
        <v>484</v>
      </c>
    </row>
    <row r="47" spans="1:16" ht="12.75">
      <c r="A47" s="24" t="s">
        <v>47</v>
      </c>
      <c r="B47" s="29" t="s">
        <v>44</v>
      </c>
      <c r="C47" s="29" t="s">
        <v>492</v>
      </c>
      <c r="D47" s="24" t="s">
        <v>49</v>
      </c>
      <c r="E47" s="30" t="s">
        <v>493</v>
      </c>
      <c r="F47" s="31" t="s">
        <v>172</v>
      </c>
      <c r="G47" s="32">
        <v>214.14</v>
      </c>
      <c r="H47" s="33">
        <v>0</v>
      </c>
      <c r="I47" s="34">
        <f>ROUND(ROUND(H47,2)*ROUND(G47,3),2)</f>
      </c>
      <c r="O47">
        <f>(I47*21)/100</f>
      </c>
      <c r="P47" t="s">
        <v>27</v>
      </c>
    </row>
    <row r="48" spans="1:5" ht="12.75">
      <c r="A48" s="35" t="s">
        <v>52</v>
      </c>
      <c r="E48" s="36" t="s">
        <v>494</v>
      </c>
    </row>
    <row r="49" spans="1:5" ht="25.5">
      <c r="A49" s="37" t="s">
        <v>54</v>
      </c>
      <c r="E49" s="38" t="s">
        <v>1674</v>
      </c>
    </row>
    <row r="50" spans="1:5" ht="127.5">
      <c r="A50" t="s">
        <v>55</v>
      </c>
      <c r="E50" s="36" t="s">
        <v>484</v>
      </c>
    </row>
    <row r="51" spans="1:16" ht="12.75">
      <c r="A51" s="24" t="s">
        <v>47</v>
      </c>
      <c r="B51" s="29" t="s">
        <v>86</v>
      </c>
      <c r="C51" s="29" t="s">
        <v>496</v>
      </c>
      <c r="D51" s="24" t="s">
        <v>49</v>
      </c>
      <c r="E51" s="30" t="s">
        <v>497</v>
      </c>
      <c r="F51" s="31" t="s">
        <v>161</v>
      </c>
      <c r="G51" s="32">
        <v>85.12</v>
      </c>
      <c r="H51" s="33">
        <v>0</v>
      </c>
      <c r="I51" s="34">
        <f>ROUND(ROUND(H51,2)*ROUND(G51,3),2)</f>
      </c>
      <c r="O51">
        <f>(I51*21)/100</f>
      </c>
      <c r="P51" t="s">
        <v>27</v>
      </c>
    </row>
    <row r="52" spans="1:5" ht="25.5">
      <c r="A52" s="35" t="s">
        <v>52</v>
      </c>
      <c r="E52" s="36" t="s">
        <v>498</v>
      </c>
    </row>
    <row r="53" spans="1:5" ht="51">
      <c r="A53" s="37" t="s">
        <v>54</v>
      </c>
      <c r="E53" s="38" t="s">
        <v>1675</v>
      </c>
    </row>
    <row r="54" spans="1:5" ht="395.25">
      <c r="A54" t="s">
        <v>55</v>
      </c>
      <c r="E54" s="36" t="s">
        <v>500</v>
      </c>
    </row>
    <row r="55" spans="1:16" ht="12.75">
      <c r="A55" s="24" t="s">
        <v>47</v>
      </c>
      <c r="B55" s="29" t="s">
        <v>91</v>
      </c>
      <c r="C55" s="29" t="s">
        <v>868</v>
      </c>
      <c r="D55" s="24" t="s">
        <v>49</v>
      </c>
      <c r="E55" s="30" t="s">
        <v>869</v>
      </c>
      <c r="F55" s="31" t="s">
        <v>161</v>
      </c>
      <c r="G55" s="32">
        <v>68.095</v>
      </c>
      <c r="H55" s="33">
        <v>0</v>
      </c>
      <c r="I55" s="34">
        <f>ROUND(ROUND(H55,2)*ROUND(G55,3),2)</f>
      </c>
      <c r="O55">
        <f>(I55*21)/100</f>
      </c>
      <c r="P55" t="s">
        <v>27</v>
      </c>
    </row>
    <row r="56" spans="1:5" ht="25.5">
      <c r="A56" s="35" t="s">
        <v>52</v>
      </c>
      <c r="E56" s="36" t="s">
        <v>870</v>
      </c>
    </row>
    <row r="57" spans="1:5" ht="409.5">
      <c r="A57" s="37" t="s">
        <v>54</v>
      </c>
      <c r="E57" s="38" t="s">
        <v>1676</v>
      </c>
    </row>
    <row r="58" spans="1:5" ht="204">
      <c r="A58" t="s">
        <v>55</v>
      </c>
      <c r="E58" s="36" t="s">
        <v>505</v>
      </c>
    </row>
    <row r="59" spans="1:16" ht="12.75">
      <c r="A59" s="24" t="s">
        <v>47</v>
      </c>
      <c r="B59" s="29" t="s">
        <v>95</v>
      </c>
      <c r="C59" s="29" t="s">
        <v>506</v>
      </c>
      <c r="D59" s="24" t="s">
        <v>49</v>
      </c>
      <c r="E59" s="30" t="s">
        <v>507</v>
      </c>
      <c r="F59" s="31" t="s">
        <v>161</v>
      </c>
      <c r="G59" s="32">
        <v>34.048</v>
      </c>
      <c r="H59" s="33">
        <v>0</v>
      </c>
      <c r="I59" s="34">
        <f>ROUND(ROUND(H59,2)*ROUND(G59,3),2)</f>
      </c>
      <c r="O59">
        <f>(I59*21)/100</f>
      </c>
      <c r="P59" t="s">
        <v>27</v>
      </c>
    </row>
    <row r="60" spans="1:5" ht="38.25">
      <c r="A60" s="35" t="s">
        <v>52</v>
      </c>
      <c r="E60" s="36" t="s">
        <v>508</v>
      </c>
    </row>
    <row r="61" spans="1:5" ht="25.5">
      <c r="A61" s="37" t="s">
        <v>54</v>
      </c>
      <c r="E61" s="38" t="s">
        <v>1677</v>
      </c>
    </row>
    <row r="62" spans="1:5" ht="204">
      <c r="A62" t="s">
        <v>55</v>
      </c>
      <c r="E62" s="36" t="s">
        <v>505</v>
      </c>
    </row>
    <row r="63" spans="1:16" ht="25.5">
      <c r="A63" s="24" t="s">
        <v>47</v>
      </c>
      <c r="B63" s="29" t="s">
        <v>100</v>
      </c>
      <c r="C63" s="29" t="s">
        <v>510</v>
      </c>
      <c r="D63" s="24" t="s">
        <v>49</v>
      </c>
      <c r="E63" s="30" t="s">
        <v>511</v>
      </c>
      <c r="F63" s="31" t="s">
        <v>161</v>
      </c>
      <c r="G63" s="32">
        <v>45.397</v>
      </c>
      <c r="H63" s="33">
        <v>0</v>
      </c>
      <c r="I63" s="34">
        <f>ROUND(ROUND(H63,2)*ROUND(G63,3),2)</f>
      </c>
      <c r="O63">
        <f>(I63*21)/100</f>
      </c>
      <c r="P63" t="s">
        <v>27</v>
      </c>
    </row>
    <row r="64" spans="1:5" ht="38.25">
      <c r="A64" s="35" t="s">
        <v>52</v>
      </c>
      <c r="E64" s="36" t="s">
        <v>512</v>
      </c>
    </row>
    <row r="65" spans="1:5" ht="25.5">
      <c r="A65" s="37" t="s">
        <v>54</v>
      </c>
      <c r="E65" s="38" t="s">
        <v>1678</v>
      </c>
    </row>
    <row r="66" spans="1:5" ht="51">
      <c r="A66" t="s">
        <v>55</v>
      </c>
      <c r="E66" s="36" t="s">
        <v>514</v>
      </c>
    </row>
    <row r="67" spans="1:16" ht="25.5">
      <c r="A67" s="24" t="s">
        <v>47</v>
      </c>
      <c r="B67" s="29" t="s">
        <v>104</v>
      </c>
      <c r="C67" s="29" t="s">
        <v>515</v>
      </c>
      <c r="D67" s="24" t="s">
        <v>49</v>
      </c>
      <c r="E67" s="30" t="s">
        <v>516</v>
      </c>
      <c r="F67" s="31" t="s">
        <v>161</v>
      </c>
      <c r="G67" s="32">
        <v>22.699</v>
      </c>
      <c r="H67" s="33">
        <v>0</v>
      </c>
      <c r="I67" s="34">
        <f>ROUND(ROUND(H67,2)*ROUND(G67,3),2)</f>
      </c>
      <c r="O67">
        <f>(I67*21)/100</f>
      </c>
      <c r="P67" t="s">
        <v>27</v>
      </c>
    </row>
    <row r="68" spans="1:5" ht="38.25">
      <c r="A68" s="35" t="s">
        <v>52</v>
      </c>
      <c r="E68" s="36" t="s">
        <v>517</v>
      </c>
    </row>
    <row r="69" spans="1:5" ht="25.5">
      <c r="A69" s="37" t="s">
        <v>54</v>
      </c>
      <c r="E69" s="38" t="s">
        <v>1679</v>
      </c>
    </row>
    <row r="70" spans="1:5" ht="51">
      <c r="A70" t="s">
        <v>55</v>
      </c>
      <c r="E70" s="36" t="s">
        <v>514</v>
      </c>
    </row>
    <row r="71" spans="1:16" ht="12.75">
      <c r="A71" s="24" t="s">
        <v>47</v>
      </c>
      <c r="B71" s="29" t="s">
        <v>273</v>
      </c>
      <c r="C71" s="29" t="s">
        <v>875</v>
      </c>
      <c r="D71" s="24" t="s">
        <v>49</v>
      </c>
      <c r="E71" s="30" t="s">
        <v>876</v>
      </c>
      <c r="F71" s="31" t="s">
        <v>161</v>
      </c>
      <c r="G71" s="32">
        <v>68.095</v>
      </c>
      <c r="H71" s="33">
        <v>0</v>
      </c>
      <c r="I71" s="34">
        <f>ROUND(ROUND(H71,2)*ROUND(G71,3),2)</f>
      </c>
      <c r="O71">
        <f>(I71*21)/100</f>
      </c>
      <c r="P71" t="s">
        <v>27</v>
      </c>
    </row>
    <row r="72" spans="1:5" ht="25.5">
      <c r="A72" s="35" t="s">
        <v>52</v>
      </c>
      <c r="E72" s="36" t="s">
        <v>877</v>
      </c>
    </row>
    <row r="73" spans="1:5" ht="25.5">
      <c r="A73" s="37" t="s">
        <v>54</v>
      </c>
      <c r="E73" s="38" t="s">
        <v>1680</v>
      </c>
    </row>
    <row r="74" spans="1:5" ht="204">
      <c r="A74" t="s">
        <v>55</v>
      </c>
      <c r="E74" s="36" t="s">
        <v>505</v>
      </c>
    </row>
    <row r="75" spans="1:16" ht="12.75">
      <c r="A75" s="24" t="s">
        <v>47</v>
      </c>
      <c r="B75" s="29" t="s">
        <v>276</v>
      </c>
      <c r="C75" s="29" t="s">
        <v>522</v>
      </c>
      <c r="D75" s="24" t="s">
        <v>49</v>
      </c>
      <c r="E75" s="30" t="s">
        <v>523</v>
      </c>
      <c r="F75" s="31" t="s">
        <v>161</v>
      </c>
      <c r="G75" s="32">
        <v>34.048</v>
      </c>
      <c r="H75" s="33">
        <v>0</v>
      </c>
      <c r="I75" s="34">
        <f>ROUND(ROUND(H75,2)*ROUND(G75,3),2)</f>
      </c>
      <c r="O75">
        <f>(I75*21)/100</f>
      </c>
      <c r="P75" t="s">
        <v>27</v>
      </c>
    </row>
    <row r="76" spans="1:5" ht="38.25">
      <c r="A76" s="35" t="s">
        <v>52</v>
      </c>
      <c r="E76" s="36" t="s">
        <v>524</v>
      </c>
    </row>
    <row r="77" spans="1:5" ht="25.5">
      <c r="A77" s="37" t="s">
        <v>54</v>
      </c>
      <c r="E77" s="38" t="s">
        <v>1681</v>
      </c>
    </row>
    <row r="78" spans="1:5" ht="204">
      <c r="A78" t="s">
        <v>55</v>
      </c>
      <c r="E78" s="36" t="s">
        <v>505</v>
      </c>
    </row>
    <row r="79" spans="1:16" ht="25.5">
      <c r="A79" s="24" t="s">
        <v>47</v>
      </c>
      <c r="B79" s="29" t="s">
        <v>279</v>
      </c>
      <c r="C79" s="29" t="s">
        <v>525</v>
      </c>
      <c r="D79" s="24" t="s">
        <v>49</v>
      </c>
      <c r="E79" s="30" t="s">
        <v>526</v>
      </c>
      <c r="F79" s="31" t="s">
        <v>161</v>
      </c>
      <c r="G79" s="32">
        <v>45.397</v>
      </c>
      <c r="H79" s="33">
        <v>0</v>
      </c>
      <c r="I79" s="34">
        <f>ROUND(ROUND(H79,2)*ROUND(G79,3),2)</f>
      </c>
      <c r="O79">
        <f>(I79*21)/100</f>
      </c>
      <c r="P79" t="s">
        <v>27</v>
      </c>
    </row>
    <row r="80" spans="1:5" ht="38.25">
      <c r="A80" s="35" t="s">
        <v>52</v>
      </c>
      <c r="E80" s="36" t="s">
        <v>527</v>
      </c>
    </row>
    <row r="81" spans="1:5" ht="25.5">
      <c r="A81" s="37" t="s">
        <v>54</v>
      </c>
      <c r="E81" s="38" t="s">
        <v>1678</v>
      </c>
    </row>
    <row r="82" spans="1:5" ht="51">
      <c r="A82" t="s">
        <v>55</v>
      </c>
      <c r="E82" s="36" t="s">
        <v>514</v>
      </c>
    </row>
    <row r="83" spans="1:16" ht="25.5">
      <c r="A83" s="24" t="s">
        <v>47</v>
      </c>
      <c r="B83" s="29" t="s">
        <v>285</v>
      </c>
      <c r="C83" s="29" t="s">
        <v>528</v>
      </c>
      <c r="D83" s="24" t="s">
        <v>49</v>
      </c>
      <c r="E83" s="30" t="s">
        <v>529</v>
      </c>
      <c r="F83" s="31" t="s">
        <v>161</v>
      </c>
      <c r="G83" s="32">
        <v>22.699</v>
      </c>
      <c r="H83" s="33">
        <v>0</v>
      </c>
      <c r="I83" s="34">
        <f>ROUND(ROUND(H83,2)*ROUND(G83,3),2)</f>
      </c>
      <c r="O83">
        <f>(I83*21)/100</f>
      </c>
      <c r="P83" t="s">
        <v>27</v>
      </c>
    </row>
    <row r="84" spans="1:5" ht="38.25">
      <c r="A84" s="35" t="s">
        <v>52</v>
      </c>
      <c r="E84" s="36" t="s">
        <v>530</v>
      </c>
    </row>
    <row r="85" spans="1:5" ht="25.5">
      <c r="A85" s="37" t="s">
        <v>54</v>
      </c>
      <c r="E85" s="38" t="s">
        <v>1682</v>
      </c>
    </row>
    <row r="86" spans="1:5" ht="51">
      <c r="A86" t="s">
        <v>55</v>
      </c>
      <c r="E86" s="36" t="s">
        <v>514</v>
      </c>
    </row>
    <row r="87" spans="1:16" ht="12.75">
      <c r="A87" s="24" t="s">
        <v>47</v>
      </c>
      <c r="B87" s="29" t="s">
        <v>290</v>
      </c>
      <c r="C87" s="29" t="s">
        <v>531</v>
      </c>
      <c r="D87" s="24" t="s">
        <v>49</v>
      </c>
      <c r="E87" s="30" t="s">
        <v>532</v>
      </c>
      <c r="F87" s="31" t="s">
        <v>161</v>
      </c>
      <c r="G87" s="32">
        <v>34.048</v>
      </c>
      <c r="H87" s="33">
        <v>0</v>
      </c>
      <c r="I87" s="34">
        <f>ROUND(ROUND(H87,2)*ROUND(G87,3),2)</f>
      </c>
      <c r="O87">
        <f>(I87*21)/100</f>
      </c>
      <c r="P87" t="s">
        <v>27</v>
      </c>
    </row>
    <row r="88" spans="1:5" ht="38.25">
      <c r="A88" s="35" t="s">
        <v>52</v>
      </c>
      <c r="E88" s="36" t="s">
        <v>533</v>
      </c>
    </row>
    <row r="89" spans="1:5" ht="25.5">
      <c r="A89" s="37" t="s">
        <v>54</v>
      </c>
      <c r="E89" s="38" t="s">
        <v>1683</v>
      </c>
    </row>
    <row r="90" spans="1:5" ht="204">
      <c r="A90" t="s">
        <v>55</v>
      </c>
      <c r="E90" s="36" t="s">
        <v>505</v>
      </c>
    </row>
    <row r="91" spans="1:16" ht="25.5">
      <c r="A91" s="24" t="s">
        <v>47</v>
      </c>
      <c r="B91" s="29" t="s">
        <v>295</v>
      </c>
      <c r="C91" s="29" t="s">
        <v>535</v>
      </c>
      <c r="D91" s="24" t="s">
        <v>49</v>
      </c>
      <c r="E91" s="30" t="s">
        <v>536</v>
      </c>
      <c r="F91" s="31" t="s">
        <v>161</v>
      </c>
      <c r="G91" s="32">
        <v>22.698</v>
      </c>
      <c r="H91" s="33">
        <v>0</v>
      </c>
      <c r="I91" s="34">
        <f>ROUND(ROUND(H91,2)*ROUND(G91,3),2)</f>
      </c>
      <c r="O91">
        <f>(I91*21)/100</f>
      </c>
      <c r="P91" t="s">
        <v>27</v>
      </c>
    </row>
    <row r="92" spans="1:5" ht="38.25">
      <c r="A92" s="35" t="s">
        <v>52</v>
      </c>
      <c r="E92" s="36" t="s">
        <v>537</v>
      </c>
    </row>
    <row r="93" spans="1:5" ht="25.5">
      <c r="A93" s="37" t="s">
        <v>54</v>
      </c>
      <c r="E93" s="38" t="s">
        <v>1684</v>
      </c>
    </row>
    <row r="94" spans="1:5" ht="51">
      <c r="A94" t="s">
        <v>55</v>
      </c>
      <c r="E94" s="36" t="s">
        <v>514</v>
      </c>
    </row>
    <row r="95" spans="1:16" ht="12.75">
      <c r="A95" s="24" t="s">
        <v>47</v>
      </c>
      <c r="B95" s="29" t="s">
        <v>301</v>
      </c>
      <c r="C95" s="29" t="s">
        <v>539</v>
      </c>
      <c r="D95" s="24" t="s">
        <v>49</v>
      </c>
      <c r="E95" s="30" t="s">
        <v>540</v>
      </c>
      <c r="F95" s="31" t="s">
        <v>156</v>
      </c>
      <c r="G95" s="32">
        <v>71.317</v>
      </c>
      <c r="H95" s="33">
        <v>0</v>
      </c>
      <c r="I95" s="34">
        <f>ROUND(ROUND(H95,2)*ROUND(G95,3),2)</f>
      </c>
      <c r="O95">
        <f>(I95*21)/100</f>
      </c>
      <c r="P95" t="s">
        <v>27</v>
      </c>
    </row>
    <row r="96" spans="1:5" ht="25.5">
      <c r="A96" s="35" t="s">
        <v>52</v>
      </c>
      <c r="E96" s="36" t="s">
        <v>541</v>
      </c>
    </row>
    <row r="97" spans="1:5" ht="102">
      <c r="A97" s="37" t="s">
        <v>54</v>
      </c>
      <c r="E97" s="38" t="s">
        <v>1685</v>
      </c>
    </row>
    <row r="98" spans="1:5" ht="153">
      <c r="A98" t="s">
        <v>55</v>
      </c>
      <c r="E98" s="36" t="s">
        <v>543</v>
      </c>
    </row>
    <row r="99" spans="1:16" ht="12.75">
      <c r="A99" s="24" t="s">
        <v>47</v>
      </c>
      <c r="B99" s="29" t="s">
        <v>307</v>
      </c>
      <c r="C99" s="29" t="s">
        <v>884</v>
      </c>
      <c r="D99" s="24" t="s">
        <v>49</v>
      </c>
      <c r="E99" s="30" t="s">
        <v>885</v>
      </c>
      <c r="F99" s="31" t="s">
        <v>156</v>
      </c>
      <c r="G99" s="32">
        <v>349.981</v>
      </c>
      <c r="H99" s="33">
        <v>0</v>
      </c>
      <c r="I99" s="34">
        <f>ROUND(ROUND(H99,2)*ROUND(G99,3),2)</f>
      </c>
      <c r="O99">
        <f>(I99*21)/100</f>
      </c>
      <c r="P99" t="s">
        <v>27</v>
      </c>
    </row>
    <row r="100" spans="1:5" ht="25.5">
      <c r="A100" s="35" t="s">
        <v>52</v>
      </c>
      <c r="E100" s="36" t="s">
        <v>886</v>
      </c>
    </row>
    <row r="101" spans="1:5" ht="267.75">
      <c r="A101" s="37" t="s">
        <v>54</v>
      </c>
      <c r="E101" s="38" t="s">
        <v>1686</v>
      </c>
    </row>
    <row r="102" spans="1:5" ht="153">
      <c r="A102" t="s">
        <v>55</v>
      </c>
      <c r="E102" s="36" t="s">
        <v>543</v>
      </c>
    </row>
    <row r="103" spans="1:16" ht="12.75">
      <c r="A103" s="24" t="s">
        <v>47</v>
      </c>
      <c r="B103" s="29" t="s">
        <v>310</v>
      </c>
      <c r="C103" s="29" t="s">
        <v>1578</v>
      </c>
      <c r="D103" s="24" t="s">
        <v>49</v>
      </c>
      <c r="E103" s="30" t="s">
        <v>1579</v>
      </c>
      <c r="F103" s="31" t="s">
        <v>156</v>
      </c>
      <c r="G103" s="32">
        <v>192.186</v>
      </c>
      <c r="H103" s="33">
        <v>0</v>
      </c>
      <c r="I103" s="34">
        <f>ROUND(ROUND(H103,2)*ROUND(G103,3),2)</f>
      </c>
      <c r="O103">
        <f>(I103*21)/100</f>
      </c>
      <c r="P103" t="s">
        <v>27</v>
      </c>
    </row>
    <row r="104" spans="1:5" ht="25.5">
      <c r="A104" s="35" t="s">
        <v>52</v>
      </c>
      <c r="E104" s="36" t="s">
        <v>1580</v>
      </c>
    </row>
    <row r="105" spans="1:5" ht="76.5">
      <c r="A105" s="37" t="s">
        <v>54</v>
      </c>
      <c r="E105" s="38" t="s">
        <v>1687</v>
      </c>
    </row>
    <row r="106" spans="1:5" ht="153">
      <c r="A106" t="s">
        <v>55</v>
      </c>
      <c r="E106" s="36" t="s">
        <v>543</v>
      </c>
    </row>
    <row r="107" spans="1:16" ht="12.75">
      <c r="A107" s="24" t="s">
        <v>47</v>
      </c>
      <c r="B107" s="29" t="s">
        <v>313</v>
      </c>
      <c r="C107" s="29" t="s">
        <v>544</v>
      </c>
      <c r="D107" s="24" t="s">
        <v>49</v>
      </c>
      <c r="E107" s="30" t="s">
        <v>545</v>
      </c>
      <c r="F107" s="31" t="s">
        <v>156</v>
      </c>
      <c r="G107" s="32">
        <v>71.317</v>
      </c>
      <c r="H107" s="33">
        <v>0</v>
      </c>
      <c r="I107" s="34">
        <f>ROUND(ROUND(H107,2)*ROUND(G107,3),2)</f>
      </c>
      <c r="O107">
        <f>(I107*21)/100</f>
      </c>
      <c r="P107" t="s">
        <v>27</v>
      </c>
    </row>
    <row r="108" spans="1:5" ht="25.5">
      <c r="A108" s="35" t="s">
        <v>52</v>
      </c>
      <c r="E108" s="36" t="s">
        <v>546</v>
      </c>
    </row>
    <row r="109" spans="1:5" ht="25.5">
      <c r="A109" s="37" t="s">
        <v>54</v>
      </c>
      <c r="E109" s="38" t="s">
        <v>1688</v>
      </c>
    </row>
    <row r="110" spans="1:5" ht="12.75">
      <c r="A110" t="s">
        <v>55</v>
      </c>
      <c r="E110" s="36" t="s">
        <v>49</v>
      </c>
    </row>
    <row r="111" spans="1:16" ht="12.75">
      <c r="A111" s="24" t="s">
        <v>47</v>
      </c>
      <c r="B111" s="29" t="s">
        <v>314</v>
      </c>
      <c r="C111" s="29" t="s">
        <v>889</v>
      </c>
      <c r="D111" s="24" t="s">
        <v>49</v>
      </c>
      <c r="E111" s="30" t="s">
        <v>890</v>
      </c>
      <c r="F111" s="31" t="s">
        <v>156</v>
      </c>
      <c r="G111" s="32">
        <v>349.981</v>
      </c>
      <c r="H111" s="33">
        <v>0</v>
      </c>
      <c r="I111" s="34">
        <f>ROUND(ROUND(H111,2)*ROUND(G111,3),2)</f>
      </c>
      <c r="O111">
        <f>(I111*21)/100</f>
      </c>
      <c r="P111" t="s">
        <v>27</v>
      </c>
    </row>
    <row r="112" spans="1:5" ht="25.5">
      <c r="A112" s="35" t="s">
        <v>52</v>
      </c>
      <c r="E112" s="36" t="s">
        <v>891</v>
      </c>
    </row>
    <row r="113" spans="1:5" ht="25.5">
      <c r="A113" s="37" t="s">
        <v>54</v>
      </c>
      <c r="E113" s="38" t="s">
        <v>1689</v>
      </c>
    </row>
    <row r="114" spans="1:5" ht="12.75">
      <c r="A114" t="s">
        <v>55</v>
      </c>
      <c r="E114" s="36" t="s">
        <v>49</v>
      </c>
    </row>
    <row r="115" spans="1:16" ht="12.75">
      <c r="A115" s="24" t="s">
        <v>47</v>
      </c>
      <c r="B115" s="29" t="s">
        <v>319</v>
      </c>
      <c r="C115" s="29" t="s">
        <v>1584</v>
      </c>
      <c r="D115" s="24" t="s">
        <v>49</v>
      </c>
      <c r="E115" s="30" t="s">
        <v>1585</v>
      </c>
      <c r="F115" s="31" t="s">
        <v>156</v>
      </c>
      <c r="G115" s="32">
        <v>192.186</v>
      </c>
      <c r="H115" s="33">
        <v>0</v>
      </c>
      <c r="I115" s="34">
        <f>ROUND(ROUND(H115,2)*ROUND(G115,3),2)</f>
      </c>
      <c r="O115">
        <f>(I115*21)/100</f>
      </c>
      <c r="P115" t="s">
        <v>27</v>
      </c>
    </row>
    <row r="116" spans="1:5" ht="25.5">
      <c r="A116" s="35" t="s">
        <v>52</v>
      </c>
      <c r="E116" s="36" t="s">
        <v>1586</v>
      </c>
    </row>
    <row r="117" spans="1:5" ht="25.5">
      <c r="A117" s="37" t="s">
        <v>54</v>
      </c>
      <c r="E117" s="38" t="s">
        <v>1690</v>
      </c>
    </row>
    <row r="118" spans="1:5" ht="12.75">
      <c r="A118" t="s">
        <v>55</v>
      </c>
      <c r="E118" s="36" t="s">
        <v>49</v>
      </c>
    </row>
    <row r="119" spans="1:16" ht="12.75">
      <c r="A119" s="24" t="s">
        <v>47</v>
      </c>
      <c r="B119" s="29" t="s">
        <v>323</v>
      </c>
      <c r="C119" s="29" t="s">
        <v>1588</v>
      </c>
      <c r="D119" s="24" t="s">
        <v>49</v>
      </c>
      <c r="E119" s="30" t="s">
        <v>1589</v>
      </c>
      <c r="F119" s="31" t="s">
        <v>156</v>
      </c>
      <c r="G119" s="32">
        <v>349.981</v>
      </c>
      <c r="H119" s="33">
        <v>0</v>
      </c>
      <c r="I119" s="34">
        <f>ROUND(ROUND(H119,2)*ROUND(G119,3),2)</f>
      </c>
      <c r="O119">
        <f>(I119*21)/100</f>
      </c>
      <c r="P119" t="s">
        <v>27</v>
      </c>
    </row>
    <row r="120" spans="1:5" ht="12.75">
      <c r="A120" s="35" t="s">
        <v>52</v>
      </c>
      <c r="E120" s="36" t="s">
        <v>1589</v>
      </c>
    </row>
    <row r="121" spans="1:5" ht="25.5">
      <c r="A121" s="37" t="s">
        <v>54</v>
      </c>
      <c r="E121" s="38" t="s">
        <v>1689</v>
      </c>
    </row>
    <row r="122" spans="1:5" ht="12.75">
      <c r="A122" t="s">
        <v>55</v>
      </c>
      <c r="E122" s="36" t="s">
        <v>49</v>
      </c>
    </row>
    <row r="123" spans="1:16" ht="12.75">
      <c r="A123" s="24" t="s">
        <v>47</v>
      </c>
      <c r="B123" s="29" t="s">
        <v>327</v>
      </c>
      <c r="C123" s="29" t="s">
        <v>1590</v>
      </c>
      <c r="D123" s="24" t="s">
        <v>49</v>
      </c>
      <c r="E123" s="30" t="s">
        <v>1591</v>
      </c>
      <c r="F123" s="31" t="s">
        <v>156</v>
      </c>
      <c r="G123" s="32">
        <v>192.186</v>
      </c>
      <c r="H123" s="33">
        <v>0</v>
      </c>
      <c r="I123" s="34">
        <f>ROUND(ROUND(H123,2)*ROUND(G123,3),2)</f>
      </c>
      <c r="O123">
        <f>(I123*21)/100</f>
      </c>
      <c r="P123" t="s">
        <v>27</v>
      </c>
    </row>
    <row r="124" spans="1:5" ht="12.75">
      <c r="A124" s="35" t="s">
        <v>52</v>
      </c>
      <c r="E124" s="36" t="s">
        <v>1589</v>
      </c>
    </row>
    <row r="125" spans="1:5" ht="25.5">
      <c r="A125" s="37" t="s">
        <v>54</v>
      </c>
      <c r="E125" s="38" t="s">
        <v>1690</v>
      </c>
    </row>
    <row r="126" spans="1:5" ht="12.75">
      <c r="A126" t="s">
        <v>55</v>
      </c>
      <c r="E126" s="36" t="s">
        <v>49</v>
      </c>
    </row>
    <row r="127" spans="1:16" ht="12.75">
      <c r="A127" s="24" t="s">
        <v>47</v>
      </c>
      <c r="B127" s="29" t="s">
        <v>332</v>
      </c>
      <c r="C127" s="29" t="s">
        <v>548</v>
      </c>
      <c r="D127" s="24" t="s">
        <v>49</v>
      </c>
      <c r="E127" s="30" t="s">
        <v>549</v>
      </c>
      <c r="F127" s="31" t="s">
        <v>161</v>
      </c>
      <c r="G127" s="32">
        <v>31.051</v>
      </c>
      <c r="H127" s="33">
        <v>0</v>
      </c>
      <c r="I127" s="34">
        <f>ROUND(ROUND(H127,2)*ROUND(G127,3),2)</f>
      </c>
      <c r="O127">
        <f>(I127*21)/100</f>
      </c>
      <c r="P127" t="s">
        <v>27</v>
      </c>
    </row>
    <row r="128" spans="1:5" ht="38.25">
      <c r="A128" s="35" t="s">
        <v>52</v>
      </c>
      <c r="E128" s="36" t="s">
        <v>550</v>
      </c>
    </row>
    <row r="129" spans="1:5" ht="38.25">
      <c r="A129" s="37" t="s">
        <v>54</v>
      </c>
      <c r="E129" s="38" t="s">
        <v>1691</v>
      </c>
    </row>
    <row r="130" spans="1:5" ht="89.25">
      <c r="A130" t="s">
        <v>55</v>
      </c>
      <c r="E130" s="36" t="s">
        <v>552</v>
      </c>
    </row>
    <row r="131" spans="1:16" ht="12.75">
      <c r="A131" s="24" t="s">
        <v>47</v>
      </c>
      <c r="B131" s="29" t="s">
        <v>336</v>
      </c>
      <c r="C131" s="29" t="s">
        <v>1067</v>
      </c>
      <c r="D131" s="24" t="s">
        <v>49</v>
      </c>
      <c r="E131" s="30" t="s">
        <v>1068</v>
      </c>
      <c r="F131" s="31" t="s">
        <v>161</v>
      </c>
      <c r="G131" s="32">
        <v>62.102</v>
      </c>
      <c r="H131" s="33">
        <v>0</v>
      </c>
      <c r="I131" s="34">
        <f>ROUND(ROUND(H131,2)*ROUND(G131,3),2)</f>
      </c>
      <c r="O131">
        <f>(I131*21)/100</f>
      </c>
      <c r="P131" t="s">
        <v>27</v>
      </c>
    </row>
    <row r="132" spans="1:5" ht="38.25">
      <c r="A132" s="35" t="s">
        <v>52</v>
      </c>
      <c r="E132" s="36" t="s">
        <v>1069</v>
      </c>
    </row>
    <row r="133" spans="1:5" ht="38.25">
      <c r="A133" s="37" t="s">
        <v>54</v>
      </c>
      <c r="E133" s="38" t="s">
        <v>1692</v>
      </c>
    </row>
    <row r="134" spans="1:5" ht="89.25">
      <c r="A134" t="s">
        <v>55</v>
      </c>
      <c r="E134" s="36" t="s">
        <v>552</v>
      </c>
    </row>
    <row r="135" spans="1:16" ht="12.75">
      <c r="A135" s="24" t="s">
        <v>47</v>
      </c>
      <c r="B135" s="29" t="s">
        <v>339</v>
      </c>
      <c r="C135" s="29" t="s">
        <v>1071</v>
      </c>
      <c r="D135" s="24" t="s">
        <v>49</v>
      </c>
      <c r="E135" s="30" t="s">
        <v>1072</v>
      </c>
      <c r="F135" s="31" t="s">
        <v>161</v>
      </c>
      <c r="G135" s="32">
        <v>62.102</v>
      </c>
      <c r="H135" s="33">
        <v>0</v>
      </c>
      <c r="I135" s="34">
        <f>ROUND(ROUND(H135,2)*ROUND(G135,3),2)</f>
      </c>
      <c r="O135">
        <f>(I135*21)/100</f>
      </c>
      <c r="P135" t="s">
        <v>27</v>
      </c>
    </row>
    <row r="136" spans="1:5" ht="38.25">
      <c r="A136" s="35" t="s">
        <v>52</v>
      </c>
      <c r="E136" s="36" t="s">
        <v>1073</v>
      </c>
    </row>
    <row r="137" spans="1:5" ht="38.25">
      <c r="A137" s="37" t="s">
        <v>54</v>
      </c>
      <c r="E137" s="38" t="s">
        <v>1692</v>
      </c>
    </row>
    <row r="138" spans="1:5" ht="89.25">
      <c r="A138" t="s">
        <v>55</v>
      </c>
      <c r="E138" s="36" t="s">
        <v>552</v>
      </c>
    </row>
    <row r="139" spans="1:16" ht="12.75">
      <c r="A139" s="24" t="s">
        <v>47</v>
      </c>
      <c r="B139" s="29" t="s">
        <v>583</v>
      </c>
      <c r="C139" s="29" t="s">
        <v>894</v>
      </c>
      <c r="D139" s="24" t="s">
        <v>49</v>
      </c>
      <c r="E139" s="30" t="s">
        <v>895</v>
      </c>
      <c r="F139" s="31" t="s">
        <v>161</v>
      </c>
      <c r="G139" s="32">
        <v>40.858</v>
      </c>
      <c r="H139" s="33">
        <v>0</v>
      </c>
      <c r="I139" s="34">
        <f>ROUND(ROUND(H139,2)*ROUND(G139,3),2)</f>
      </c>
      <c r="O139">
        <f>(I139*21)/100</f>
      </c>
      <c r="P139" t="s">
        <v>27</v>
      </c>
    </row>
    <row r="140" spans="1:5" ht="38.25">
      <c r="A140" s="35" t="s">
        <v>52</v>
      </c>
      <c r="E140" s="36" t="s">
        <v>896</v>
      </c>
    </row>
    <row r="141" spans="1:5" ht="25.5">
      <c r="A141" s="37" t="s">
        <v>54</v>
      </c>
      <c r="E141" s="38" t="s">
        <v>1693</v>
      </c>
    </row>
    <row r="142" spans="1:5" ht="89.25">
      <c r="A142" t="s">
        <v>55</v>
      </c>
      <c r="E142" s="36" t="s">
        <v>552</v>
      </c>
    </row>
    <row r="143" spans="1:16" ht="12.75">
      <c r="A143" s="24" t="s">
        <v>47</v>
      </c>
      <c r="B143" s="29" t="s">
        <v>589</v>
      </c>
      <c r="C143" s="29" t="s">
        <v>557</v>
      </c>
      <c r="D143" s="24" t="s">
        <v>49</v>
      </c>
      <c r="E143" s="30" t="s">
        <v>558</v>
      </c>
      <c r="F143" s="31" t="s">
        <v>161</v>
      </c>
      <c r="G143" s="32">
        <v>261.606</v>
      </c>
      <c r="H143" s="33">
        <v>0</v>
      </c>
      <c r="I143" s="34">
        <f>ROUND(ROUND(H143,2)*ROUND(G143,3),2)</f>
      </c>
      <c r="O143">
        <f>(I143*21)/100</f>
      </c>
      <c r="P143" t="s">
        <v>27</v>
      </c>
    </row>
    <row r="144" spans="1:5" ht="38.25">
      <c r="A144" s="35" t="s">
        <v>52</v>
      </c>
      <c r="E144" s="36" t="s">
        <v>559</v>
      </c>
    </row>
    <row r="145" spans="1:5" ht="25.5">
      <c r="A145" s="37" t="s">
        <v>54</v>
      </c>
      <c r="E145" s="38" t="s">
        <v>1694</v>
      </c>
    </row>
    <row r="146" spans="1:5" ht="204">
      <c r="A146" t="s">
        <v>55</v>
      </c>
      <c r="E146" s="36" t="s">
        <v>561</v>
      </c>
    </row>
    <row r="147" spans="1:16" ht="12.75">
      <c r="A147" s="24" t="s">
        <v>47</v>
      </c>
      <c r="B147" s="29" t="s">
        <v>595</v>
      </c>
      <c r="C147" s="29" t="s">
        <v>562</v>
      </c>
      <c r="D147" s="24" t="s">
        <v>49</v>
      </c>
      <c r="E147" s="30" t="s">
        <v>563</v>
      </c>
      <c r="F147" s="31" t="s">
        <v>161</v>
      </c>
      <c r="G147" s="32">
        <v>272.38</v>
      </c>
      <c r="H147" s="33">
        <v>0</v>
      </c>
      <c r="I147" s="34">
        <f>ROUND(ROUND(H147,2)*ROUND(G147,3),2)</f>
      </c>
      <c r="O147">
        <f>(I147*21)/100</f>
      </c>
      <c r="P147" t="s">
        <v>27</v>
      </c>
    </row>
    <row r="148" spans="1:5" ht="38.25">
      <c r="A148" s="35" t="s">
        <v>52</v>
      </c>
      <c r="E148" s="36" t="s">
        <v>564</v>
      </c>
    </row>
    <row r="149" spans="1:5" ht="25.5">
      <c r="A149" s="37" t="s">
        <v>54</v>
      </c>
      <c r="E149" s="38" t="s">
        <v>1695</v>
      </c>
    </row>
    <row r="150" spans="1:5" ht="204">
      <c r="A150" t="s">
        <v>55</v>
      </c>
      <c r="E150" s="36" t="s">
        <v>561</v>
      </c>
    </row>
    <row r="151" spans="1:16" ht="25.5">
      <c r="A151" s="24" t="s">
        <v>47</v>
      </c>
      <c r="B151" s="29" t="s">
        <v>601</v>
      </c>
      <c r="C151" s="29" t="s">
        <v>566</v>
      </c>
      <c r="D151" s="24" t="s">
        <v>49</v>
      </c>
      <c r="E151" s="30" t="s">
        <v>567</v>
      </c>
      <c r="F151" s="31" t="s">
        <v>161</v>
      </c>
      <c r="G151" s="32">
        <v>1361.9</v>
      </c>
      <c r="H151" s="33">
        <v>0</v>
      </c>
      <c r="I151" s="34">
        <f>ROUND(ROUND(H151,2)*ROUND(G151,3),2)</f>
      </c>
      <c r="O151">
        <f>(I151*21)/100</f>
      </c>
      <c r="P151" t="s">
        <v>27</v>
      </c>
    </row>
    <row r="152" spans="1:5" ht="38.25">
      <c r="A152" s="35" t="s">
        <v>52</v>
      </c>
      <c r="E152" s="36" t="s">
        <v>568</v>
      </c>
    </row>
    <row r="153" spans="1:5" ht="25.5">
      <c r="A153" s="37" t="s">
        <v>54</v>
      </c>
      <c r="E153" s="38" t="s">
        <v>1696</v>
      </c>
    </row>
    <row r="154" spans="1:5" ht="204">
      <c r="A154" t="s">
        <v>55</v>
      </c>
      <c r="E154" s="36" t="s">
        <v>561</v>
      </c>
    </row>
    <row r="155" spans="1:16" ht="12.75">
      <c r="A155" s="24" t="s">
        <v>47</v>
      </c>
      <c r="B155" s="29" t="s">
        <v>607</v>
      </c>
      <c r="C155" s="29" t="s">
        <v>570</v>
      </c>
      <c r="D155" s="24" t="s">
        <v>49</v>
      </c>
      <c r="E155" s="30" t="s">
        <v>571</v>
      </c>
      <c r="F155" s="31" t="s">
        <v>161</v>
      </c>
      <c r="G155" s="32">
        <v>68.096</v>
      </c>
      <c r="H155" s="33">
        <v>0</v>
      </c>
      <c r="I155" s="34">
        <f>ROUND(ROUND(H155,2)*ROUND(G155,3),2)</f>
      </c>
      <c r="O155">
        <f>(I155*21)/100</f>
      </c>
      <c r="P155" t="s">
        <v>27</v>
      </c>
    </row>
    <row r="156" spans="1:5" ht="38.25">
      <c r="A156" s="35" t="s">
        <v>52</v>
      </c>
      <c r="E156" s="36" t="s">
        <v>572</v>
      </c>
    </row>
    <row r="157" spans="1:5" ht="38.25">
      <c r="A157" s="37" t="s">
        <v>54</v>
      </c>
      <c r="E157" s="38" t="s">
        <v>1697</v>
      </c>
    </row>
    <row r="158" spans="1:5" ht="204">
      <c r="A158" t="s">
        <v>55</v>
      </c>
      <c r="E158" s="36" t="s">
        <v>561</v>
      </c>
    </row>
    <row r="159" spans="1:16" ht="25.5">
      <c r="A159" s="24" t="s">
        <v>47</v>
      </c>
      <c r="B159" s="29" t="s">
        <v>613</v>
      </c>
      <c r="C159" s="29" t="s">
        <v>574</v>
      </c>
      <c r="D159" s="24" t="s">
        <v>49</v>
      </c>
      <c r="E159" s="30" t="s">
        <v>575</v>
      </c>
      <c r="F159" s="31" t="s">
        <v>161</v>
      </c>
      <c r="G159" s="32">
        <v>340.48</v>
      </c>
      <c r="H159" s="33">
        <v>0</v>
      </c>
      <c r="I159" s="34">
        <f>ROUND(ROUND(H159,2)*ROUND(G159,3),2)</f>
      </c>
      <c r="O159">
        <f>(I159*21)/100</f>
      </c>
      <c r="P159" t="s">
        <v>27</v>
      </c>
    </row>
    <row r="160" spans="1:5" ht="38.25">
      <c r="A160" s="35" t="s">
        <v>52</v>
      </c>
      <c r="E160" s="36" t="s">
        <v>576</v>
      </c>
    </row>
    <row r="161" spans="1:5" ht="25.5">
      <c r="A161" s="37" t="s">
        <v>54</v>
      </c>
      <c r="E161" s="38" t="s">
        <v>1698</v>
      </c>
    </row>
    <row r="162" spans="1:5" ht="204">
      <c r="A162" t="s">
        <v>55</v>
      </c>
      <c r="E162" s="36" t="s">
        <v>561</v>
      </c>
    </row>
    <row r="163" spans="1:16" ht="12.75">
      <c r="A163" s="24" t="s">
        <v>47</v>
      </c>
      <c r="B163" s="29" t="s">
        <v>618</v>
      </c>
      <c r="C163" s="29" t="s">
        <v>578</v>
      </c>
      <c r="D163" s="24" t="s">
        <v>49</v>
      </c>
      <c r="E163" s="30" t="s">
        <v>579</v>
      </c>
      <c r="F163" s="31" t="s">
        <v>161</v>
      </c>
      <c r="G163" s="32">
        <v>261.606</v>
      </c>
      <c r="H163" s="33">
        <v>0</v>
      </c>
      <c r="I163" s="34">
        <f>ROUND(ROUND(H163,2)*ROUND(G163,3),2)</f>
      </c>
      <c r="O163">
        <f>(I163*21)/100</f>
      </c>
      <c r="P163" t="s">
        <v>27</v>
      </c>
    </row>
    <row r="164" spans="1:5" ht="25.5">
      <c r="A164" s="35" t="s">
        <v>52</v>
      </c>
      <c r="E164" s="36" t="s">
        <v>580</v>
      </c>
    </row>
    <row r="165" spans="1:5" ht="25.5">
      <c r="A165" s="37" t="s">
        <v>54</v>
      </c>
      <c r="E165" s="38" t="s">
        <v>1694</v>
      </c>
    </row>
    <row r="166" spans="1:5" ht="153">
      <c r="A166" t="s">
        <v>55</v>
      </c>
      <c r="E166" s="36" t="s">
        <v>582</v>
      </c>
    </row>
    <row r="167" spans="1:16" ht="12.75">
      <c r="A167" s="24" t="s">
        <v>47</v>
      </c>
      <c r="B167" s="29" t="s">
        <v>633</v>
      </c>
      <c r="C167" s="29" t="s">
        <v>584</v>
      </c>
      <c r="D167" s="24" t="s">
        <v>49</v>
      </c>
      <c r="E167" s="30" t="s">
        <v>585</v>
      </c>
      <c r="F167" s="31" t="s">
        <v>161</v>
      </c>
      <c r="G167" s="32">
        <v>340.476</v>
      </c>
      <c r="H167" s="33">
        <v>0</v>
      </c>
      <c r="I167" s="34">
        <f>ROUND(ROUND(H167,2)*ROUND(G167,3),2)</f>
      </c>
      <c r="O167">
        <f>(I167*21)/100</f>
      </c>
      <c r="P167" t="s">
        <v>27</v>
      </c>
    </row>
    <row r="168" spans="1:5" ht="12.75">
      <c r="A168" s="35" t="s">
        <v>52</v>
      </c>
      <c r="E168" s="36" t="s">
        <v>586</v>
      </c>
    </row>
    <row r="169" spans="1:5" ht="38.25">
      <c r="A169" s="37" t="s">
        <v>54</v>
      </c>
      <c r="E169" s="38" t="s">
        <v>1699</v>
      </c>
    </row>
    <row r="170" spans="1:5" ht="293.25">
      <c r="A170" t="s">
        <v>55</v>
      </c>
      <c r="E170" s="36" t="s">
        <v>588</v>
      </c>
    </row>
    <row r="171" spans="1:16" ht="12.75">
      <c r="A171" s="24" t="s">
        <v>47</v>
      </c>
      <c r="B171" s="29" t="s">
        <v>638</v>
      </c>
      <c r="C171" s="29" t="s">
        <v>590</v>
      </c>
      <c r="D171" s="24" t="s">
        <v>49</v>
      </c>
      <c r="E171" s="30" t="s">
        <v>591</v>
      </c>
      <c r="F171" s="31" t="s">
        <v>140</v>
      </c>
      <c r="G171" s="32">
        <v>629.881</v>
      </c>
      <c r="H171" s="33">
        <v>0</v>
      </c>
      <c r="I171" s="34">
        <f>ROUND(ROUND(H171,2)*ROUND(G171,3),2)</f>
      </c>
      <c r="O171">
        <f>(I171*21)/100</f>
      </c>
      <c r="P171" t="s">
        <v>27</v>
      </c>
    </row>
    <row r="172" spans="1:5" ht="25.5">
      <c r="A172" s="35" t="s">
        <v>52</v>
      </c>
      <c r="E172" s="36" t="s">
        <v>592</v>
      </c>
    </row>
    <row r="173" spans="1:5" ht="38.25">
      <c r="A173" s="37" t="s">
        <v>54</v>
      </c>
      <c r="E173" s="38" t="s">
        <v>1700</v>
      </c>
    </row>
    <row r="174" spans="1:5" ht="12.75">
      <c r="A174" t="s">
        <v>55</v>
      </c>
      <c r="E174" s="36" t="s">
        <v>594</v>
      </c>
    </row>
    <row r="175" spans="1:16" ht="12.75">
      <c r="A175" s="24" t="s">
        <v>47</v>
      </c>
      <c r="B175" s="29" t="s">
        <v>643</v>
      </c>
      <c r="C175" s="29" t="s">
        <v>596</v>
      </c>
      <c r="D175" s="24" t="s">
        <v>49</v>
      </c>
      <c r="E175" s="30" t="s">
        <v>597</v>
      </c>
      <c r="F175" s="31" t="s">
        <v>161</v>
      </c>
      <c r="G175" s="32">
        <v>200.043</v>
      </c>
      <c r="H175" s="33">
        <v>0</v>
      </c>
      <c r="I175" s="34">
        <f>ROUND(ROUND(H175,2)*ROUND(G175,3),2)</f>
      </c>
      <c r="O175">
        <f>(I175*21)/100</f>
      </c>
      <c r="P175" t="s">
        <v>27</v>
      </c>
    </row>
    <row r="176" spans="1:5" ht="25.5">
      <c r="A176" s="35" t="s">
        <v>52</v>
      </c>
      <c r="E176" s="36" t="s">
        <v>598</v>
      </c>
    </row>
    <row r="177" spans="1:5" ht="76.5">
      <c r="A177" s="37" t="s">
        <v>54</v>
      </c>
      <c r="E177" s="38" t="s">
        <v>1701</v>
      </c>
    </row>
    <row r="178" spans="1:5" ht="409.5">
      <c r="A178" t="s">
        <v>55</v>
      </c>
      <c r="E178" s="36" t="s">
        <v>600</v>
      </c>
    </row>
    <row r="179" spans="1:16" ht="12.75">
      <c r="A179" s="24" t="s">
        <v>47</v>
      </c>
      <c r="B179" s="29" t="s">
        <v>662</v>
      </c>
      <c r="C179" s="29" t="s">
        <v>602</v>
      </c>
      <c r="D179" s="24" t="s">
        <v>49</v>
      </c>
      <c r="E179" s="30" t="s">
        <v>603</v>
      </c>
      <c r="F179" s="31" t="s">
        <v>161</v>
      </c>
      <c r="G179" s="32">
        <v>46.172</v>
      </c>
      <c r="H179" s="33">
        <v>0</v>
      </c>
      <c r="I179" s="34">
        <f>ROUND(ROUND(H179,2)*ROUND(G179,3),2)</f>
      </c>
      <c r="O179">
        <f>(I179*21)/100</f>
      </c>
      <c r="P179" t="s">
        <v>27</v>
      </c>
    </row>
    <row r="180" spans="1:5" ht="38.25">
      <c r="A180" s="35" t="s">
        <v>52</v>
      </c>
      <c r="E180" s="36" t="s">
        <v>604</v>
      </c>
    </row>
    <row r="181" spans="1:5" ht="409.5">
      <c r="A181" s="37" t="s">
        <v>54</v>
      </c>
      <c r="E181" s="38" t="s">
        <v>1702</v>
      </c>
    </row>
    <row r="182" spans="1:5" ht="89.25">
      <c r="A182" t="s">
        <v>55</v>
      </c>
      <c r="E182" s="36" t="s">
        <v>606</v>
      </c>
    </row>
    <row r="183" spans="1:16" ht="12.75">
      <c r="A183" s="24" t="s">
        <v>47</v>
      </c>
      <c r="B183" s="29" t="s">
        <v>665</v>
      </c>
      <c r="C183" s="29" t="s">
        <v>608</v>
      </c>
      <c r="D183" s="24" t="s">
        <v>49</v>
      </c>
      <c r="E183" s="30" t="s">
        <v>609</v>
      </c>
      <c r="F183" s="31" t="s">
        <v>161</v>
      </c>
      <c r="G183" s="32">
        <v>15.391</v>
      </c>
      <c r="H183" s="33">
        <v>0</v>
      </c>
      <c r="I183" s="34">
        <f>ROUND(ROUND(H183,2)*ROUND(G183,3),2)</f>
      </c>
      <c r="O183">
        <f>(I183*21)/100</f>
      </c>
      <c r="P183" t="s">
        <v>27</v>
      </c>
    </row>
    <row r="184" spans="1:5" ht="38.25">
      <c r="A184" s="35" t="s">
        <v>52</v>
      </c>
      <c r="E184" s="36" t="s">
        <v>610</v>
      </c>
    </row>
    <row r="185" spans="1:5" ht="25.5">
      <c r="A185" s="37" t="s">
        <v>54</v>
      </c>
      <c r="E185" s="38" t="s">
        <v>1703</v>
      </c>
    </row>
    <row r="186" spans="1:5" ht="114.75">
      <c r="A186" t="s">
        <v>55</v>
      </c>
      <c r="E186" s="36" t="s">
        <v>612</v>
      </c>
    </row>
    <row r="187" spans="1:16" ht="12.75">
      <c r="A187" s="24" t="s">
        <v>47</v>
      </c>
      <c r="B187" s="29" t="s">
        <v>649</v>
      </c>
      <c r="C187" s="29" t="s">
        <v>625</v>
      </c>
      <c r="D187" s="24" t="s">
        <v>49</v>
      </c>
      <c r="E187" s="30" t="s">
        <v>626</v>
      </c>
      <c r="F187" s="31" t="s">
        <v>140</v>
      </c>
      <c r="G187" s="32">
        <v>123.742</v>
      </c>
      <c r="H187" s="33">
        <v>0</v>
      </c>
      <c r="I187" s="34">
        <f>ROUND(ROUND(H187,2)*ROUND(G187,3),2)</f>
      </c>
      <c r="O187">
        <f>(I187*21)/100</f>
      </c>
      <c r="P187" t="s">
        <v>27</v>
      </c>
    </row>
    <row r="188" spans="1:5" ht="12.75">
      <c r="A188" s="35" t="s">
        <v>52</v>
      </c>
      <c r="E188" s="36" t="s">
        <v>626</v>
      </c>
    </row>
    <row r="189" spans="1:5" ht="25.5">
      <c r="A189" s="37" t="s">
        <v>54</v>
      </c>
      <c r="E189" s="38" t="s">
        <v>1704</v>
      </c>
    </row>
    <row r="190" spans="1:5" ht="12.75">
      <c r="A190" t="s">
        <v>55</v>
      </c>
      <c r="E190" s="36" t="s">
        <v>49</v>
      </c>
    </row>
    <row r="191" spans="1:16" ht="12.75">
      <c r="A191" s="24" t="s">
        <v>47</v>
      </c>
      <c r="B191" s="29" t="s">
        <v>655</v>
      </c>
      <c r="C191" s="29" t="s">
        <v>629</v>
      </c>
      <c r="D191" s="24" t="s">
        <v>49</v>
      </c>
      <c r="E191" s="30" t="s">
        <v>630</v>
      </c>
      <c r="F191" s="31" t="s">
        <v>140</v>
      </c>
      <c r="G191" s="32">
        <v>402.086</v>
      </c>
      <c r="H191" s="33">
        <v>0</v>
      </c>
      <c r="I191" s="34">
        <f>ROUND(ROUND(H191,2)*ROUND(G191,3),2)</f>
      </c>
      <c r="O191">
        <f>(I191*21)/100</f>
      </c>
      <c r="P191" t="s">
        <v>27</v>
      </c>
    </row>
    <row r="192" spans="1:5" ht="12.75">
      <c r="A192" s="35" t="s">
        <v>52</v>
      </c>
      <c r="E192" s="36" t="s">
        <v>630</v>
      </c>
    </row>
    <row r="193" spans="1:5" ht="25.5">
      <c r="A193" s="37" t="s">
        <v>54</v>
      </c>
      <c r="E193" s="38" t="s">
        <v>1705</v>
      </c>
    </row>
    <row r="194" spans="1:5" ht="12.75">
      <c r="A194" t="s">
        <v>55</v>
      </c>
      <c r="E194" s="36" t="s">
        <v>49</v>
      </c>
    </row>
    <row r="195" spans="1:18" ht="12.75" customHeight="1">
      <c r="A195" s="6" t="s">
        <v>45</v>
      </c>
      <c r="B195" s="6"/>
      <c r="C195" s="41" t="s">
        <v>27</v>
      </c>
      <c r="D195" s="6"/>
      <c r="E195" s="27" t="s">
        <v>632</v>
      </c>
      <c r="F195" s="6"/>
      <c r="G195" s="6"/>
      <c r="H195" s="6"/>
      <c r="I195" s="42">
        <f>0+Q195</f>
      </c>
      <c r="O195">
        <f>0+R195</f>
      </c>
      <c r="Q195">
        <f>0+I196</f>
      </c>
      <c r="R195">
        <f>0+O196</f>
      </c>
    </row>
    <row r="196" spans="1:16" ht="25.5">
      <c r="A196" s="24" t="s">
        <v>47</v>
      </c>
      <c r="B196" s="29" t="s">
        <v>668</v>
      </c>
      <c r="C196" s="29" t="s">
        <v>634</v>
      </c>
      <c r="D196" s="24" t="s">
        <v>49</v>
      </c>
      <c r="E196" s="30" t="s">
        <v>635</v>
      </c>
      <c r="F196" s="31" t="s">
        <v>172</v>
      </c>
      <c r="G196" s="32">
        <v>105.97</v>
      </c>
      <c r="H196" s="33">
        <v>0</v>
      </c>
      <c r="I196" s="34">
        <f>ROUND(ROUND(H196,2)*ROUND(G196,3),2)</f>
      </c>
      <c r="O196">
        <f>(I196*21)/100</f>
      </c>
      <c r="P196" t="s">
        <v>27</v>
      </c>
    </row>
    <row r="197" spans="1:5" ht="38.25">
      <c r="A197" s="35" t="s">
        <v>52</v>
      </c>
      <c r="E197" s="36" t="s">
        <v>636</v>
      </c>
    </row>
    <row r="198" spans="1:5" ht="25.5">
      <c r="A198" s="37" t="s">
        <v>54</v>
      </c>
      <c r="E198" s="38" t="s">
        <v>1706</v>
      </c>
    </row>
    <row r="199" spans="1:5" ht="12.75">
      <c r="A199" t="s">
        <v>55</v>
      </c>
      <c r="E199" s="36" t="s">
        <v>49</v>
      </c>
    </row>
    <row r="200" spans="1:18" ht="12.75" customHeight="1">
      <c r="A200" s="6" t="s">
        <v>45</v>
      </c>
      <c r="B200" s="6"/>
      <c r="C200" s="41" t="s">
        <v>35</v>
      </c>
      <c r="D200" s="6"/>
      <c r="E200" s="27" t="s">
        <v>648</v>
      </c>
      <c r="F200" s="6"/>
      <c r="G200" s="6"/>
      <c r="H200" s="6"/>
      <c r="I200" s="42">
        <f>0+Q200</f>
      </c>
      <c r="O200">
        <f>0+R200</f>
      </c>
      <c r="Q200">
        <f>0+I201</f>
      </c>
      <c r="R200">
        <f>0+O201</f>
      </c>
    </row>
    <row r="201" spans="1:16" ht="12.75">
      <c r="A201" s="24" t="s">
        <v>47</v>
      </c>
      <c r="B201" s="29" t="s">
        <v>682</v>
      </c>
      <c r="C201" s="29" t="s">
        <v>650</v>
      </c>
      <c r="D201" s="24" t="s">
        <v>49</v>
      </c>
      <c r="E201" s="30" t="s">
        <v>651</v>
      </c>
      <c r="F201" s="31" t="s">
        <v>161</v>
      </c>
      <c r="G201" s="32">
        <v>11.797</v>
      </c>
      <c r="H201" s="33">
        <v>0</v>
      </c>
      <c r="I201" s="34">
        <f>ROUND(ROUND(H201,2)*ROUND(G201,3),2)</f>
      </c>
      <c r="O201">
        <f>(I201*21)/100</f>
      </c>
      <c r="P201" t="s">
        <v>27</v>
      </c>
    </row>
    <row r="202" spans="1:5" ht="25.5">
      <c r="A202" s="35" t="s">
        <v>52</v>
      </c>
      <c r="E202" s="36" t="s">
        <v>652</v>
      </c>
    </row>
    <row r="203" spans="1:5" ht="409.5">
      <c r="A203" s="37" t="s">
        <v>54</v>
      </c>
      <c r="E203" s="38" t="s">
        <v>1707</v>
      </c>
    </row>
    <row r="204" spans="1:5" ht="38.25">
      <c r="A204" t="s">
        <v>55</v>
      </c>
      <c r="E204" s="36" t="s">
        <v>654</v>
      </c>
    </row>
    <row r="205" spans="1:18" ht="12.75" customHeight="1">
      <c r="A205" s="6" t="s">
        <v>45</v>
      </c>
      <c r="B205" s="6"/>
      <c r="C205" s="41" t="s">
        <v>76</v>
      </c>
      <c r="D205" s="6"/>
      <c r="E205" s="27" t="s">
        <v>661</v>
      </c>
      <c r="F205" s="6"/>
      <c r="G205" s="6"/>
      <c r="H205" s="6"/>
      <c r="I205" s="42">
        <f>0+Q205</f>
      </c>
      <c r="O205">
        <f>0+R205</f>
      </c>
      <c r="Q205">
        <f>0+I206+I210+I214+I218+I222+I226+I230+I234+I238+I242+I246+I250+I254+I258+I262+I266+I270</f>
      </c>
      <c r="R205">
        <f>0+O206+O210+O214+O218+O222+O226+O230+O234+O238+O242+O246+O250+O254+O258+O262+O266+O270</f>
      </c>
    </row>
    <row r="206" spans="1:16" ht="12.75">
      <c r="A206" s="24" t="s">
        <v>47</v>
      </c>
      <c r="B206" s="29" t="s">
        <v>671</v>
      </c>
      <c r="C206" s="29" t="s">
        <v>1468</v>
      </c>
      <c r="D206" s="24" t="s">
        <v>49</v>
      </c>
      <c r="E206" s="30" t="s">
        <v>1469</v>
      </c>
      <c r="F206" s="31" t="s">
        <v>172</v>
      </c>
      <c r="G206" s="32">
        <v>105.97</v>
      </c>
      <c r="H206" s="33">
        <v>0</v>
      </c>
      <c r="I206" s="34">
        <f>ROUND(ROUND(H206,2)*ROUND(G206,3),2)</f>
      </c>
      <c r="O206">
        <f>(I206*21)/100</f>
      </c>
      <c r="P206" t="s">
        <v>27</v>
      </c>
    </row>
    <row r="207" spans="1:5" ht="12.75">
      <c r="A207" s="35" t="s">
        <v>52</v>
      </c>
      <c r="E207" s="36" t="s">
        <v>1469</v>
      </c>
    </row>
    <row r="208" spans="1:5" ht="12.75">
      <c r="A208" s="37" t="s">
        <v>54</v>
      </c>
      <c r="E208" s="38" t="s">
        <v>49</v>
      </c>
    </row>
    <row r="209" spans="1:5" ht="12.75">
      <c r="A209" t="s">
        <v>55</v>
      </c>
      <c r="E209" s="36" t="s">
        <v>49</v>
      </c>
    </row>
    <row r="210" spans="1:16" ht="12.75">
      <c r="A210" s="24" t="s">
        <v>47</v>
      </c>
      <c r="B210" s="29" t="s">
        <v>674</v>
      </c>
      <c r="C210" s="29" t="s">
        <v>1476</v>
      </c>
      <c r="D210" s="24" t="s">
        <v>49</v>
      </c>
      <c r="E210" s="30" t="s">
        <v>1477</v>
      </c>
      <c r="F210" s="31" t="s">
        <v>98</v>
      </c>
      <c r="G210" s="32">
        <v>19</v>
      </c>
      <c r="H210" s="33">
        <v>0</v>
      </c>
      <c r="I210" s="34">
        <f>ROUND(ROUND(H210,2)*ROUND(G210,3),2)</f>
      </c>
      <c r="O210">
        <f>(I210*21)/100</f>
      </c>
      <c r="P210" t="s">
        <v>27</v>
      </c>
    </row>
    <row r="211" spans="1:5" ht="12.75">
      <c r="A211" s="35" t="s">
        <v>52</v>
      </c>
      <c r="E211" s="36" t="s">
        <v>1477</v>
      </c>
    </row>
    <row r="212" spans="1:5" ht="12.75">
      <c r="A212" s="37" t="s">
        <v>54</v>
      </c>
      <c r="E212" s="38" t="s">
        <v>49</v>
      </c>
    </row>
    <row r="213" spans="1:5" ht="12.75">
      <c r="A213" t="s">
        <v>55</v>
      </c>
      <c r="E213" s="36" t="s">
        <v>49</v>
      </c>
    </row>
    <row r="214" spans="1:16" ht="12.75">
      <c r="A214" s="24" t="s">
        <v>47</v>
      </c>
      <c r="B214" s="29" t="s">
        <v>677</v>
      </c>
      <c r="C214" s="29" t="s">
        <v>1484</v>
      </c>
      <c r="D214" s="24" t="s">
        <v>49</v>
      </c>
      <c r="E214" s="30" t="s">
        <v>1485</v>
      </c>
      <c r="F214" s="31" t="s">
        <v>98</v>
      </c>
      <c r="G214" s="32">
        <v>19</v>
      </c>
      <c r="H214" s="33">
        <v>0</v>
      </c>
      <c r="I214" s="34">
        <f>ROUND(ROUND(H214,2)*ROUND(G214,3),2)</f>
      </c>
      <c r="O214">
        <f>(I214*21)/100</f>
      </c>
      <c r="P214" t="s">
        <v>27</v>
      </c>
    </row>
    <row r="215" spans="1:5" ht="12.75">
      <c r="A215" s="35" t="s">
        <v>52</v>
      </c>
      <c r="E215" s="36" t="s">
        <v>1485</v>
      </c>
    </row>
    <row r="216" spans="1:5" ht="12.75">
      <c r="A216" s="37" t="s">
        <v>54</v>
      </c>
      <c r="E216" s="38" t="s">
        <v>49</v>
      </c>
    </row>
    <row r="217" spans="1:5" ht="12.75">
      <c r="A217" t="s">
        <v>55</v>
      </c>
      <c r="E217" s="36" t="s">
        <v>49</v>
      </c>
    </row>
    <row r="218" spans="1:16" ht="12.75">
      <c r="A218" s="24" t="s">
        <v>47</v>
      </c>
      <c r="B218" s="29" t="s">
        <v>680</v>
      </c>
      <c r="C218" s="29" t="s">
        <v>1708</v>
      </c>
      <c r="D218" s="24" t="s">
        <v>49</v>
      </c>
      <c r="E218" s="30" t="s">
        <v>1709</v>
      </c>
      <c r="F218" s="31" t="s">
        <v>98</v>
      </c>
      <c r="G218" s="32">
        <v>10</v>
      </c>
      <c r="H218" s="33">
        <v>0</v>
      </c>
      <c r="I218" s="34">
        <f>ROUND(ROUND(H218,2)*ROUND(G218,3),2)</f>
      </c>
      <c r="O218">
        <f>(I218*21)/100</f>
      </c>
      <c r="P218" t="s">
        <v>27</v>
      </c>
    </row>
    <row r="219" spans="1:5" ht="12.75">
      <c r="A219" s="35" t="s">
        <v>52</v>
      </c>
      <c r="E219" s="36" t="s">
        <v>1709</v>
      </c>
    </row>
    <row r="220" spans="1:5" ht="12.75">
      <c r="A220" s="37" t="s">
        <v>54</v>
      </c>
      <c r="E220" s="38" t="s">
        <v>49</v>
      </c>
    </row>
    <row r="221" spans="1:5" ht="12.75">
      <c r="A221" t="s">
        <v>55</v>
      </c>
      <c r="E221" s="36" t="s">
        <v>49</v>
      </c>
    </row>
    <row r="222" spans="1:16" ht="12.75">
      <c r="A222" s="24" t="s">
        <v>47</v>
      </c>
      <c r="B222" s="29" t="s">
        <v>681</v>
      </c>
      <c r="C222" s="29" t="s">
        <v>1710</v>
      </c>
      <c r="D222" s="24" t="s">
        <v>49</v>
      </c>
      <c r="E222" s="30" t="s">
        <v>1711</v>
      </c>
      <c r="F222" s="31" t="s">
        <v>98</v>
      </c>
      <c r="G222" s="32">
        <v>14</v>
      </c>
      <c r="H222" s="33">
        <v>0</v>
      </c>
      <c r="I222" s="34">
        <f>ROUND(ROUND(H222,2)*ROUND(G222,3),2)</f>
      </c>
      <c r="O222">
        <f>(I222*21)/100</f>
      </c>
      <c r="P222" t="s">
        <v>27</v>
      </c>
    </row>
    <row r="223" spans="1:5" ht="12.75">
      <c r="A223" s="35" t="s">
        <v>52</v>
      </c>
      <c r="E223" s="36" t="s">
        <v>1711</v>
      </c>
    </row>
    <row r="224" spans="1:5" ht="12.75">
      <c r="A224" s="37" t="s">
        <v>54</v>
      </c>
      <c r="E224" s="38" t="s">
        <v>49</v>
      </c>
    </row>
    <row r="225" spans="1:5" ht="12.75">
      <c r="A225" t="s">
        <v>55</v>
      </c>
      <c r="E225" s="36" t="s">
        <v>49</v>
      </c>
    </row>
    <row r="226" spans="1:16" ht="12.75">
      <c r="A226" s="24" t="s">
        <v>47</v>
      </c>
      <c r="B226" s="29" t="s">
        <v>683</v>
      </c>
      <c r="C226" s="29" t="s">
        <v>1712</v>
      </c>
      <c r="D226" s="24" t="s">
        <v>49</v>
      </c>
      <c r="E226" s="30" t="s">
        <v>1713</v>
      </c>
      <c r="F226" s="31" t="s">
        <v>98</v>
      </c>
      <c r="G226" s="32">
        <v>31</v>
      </c>
      <c r="H226" s="33">
        <v>0</v>
      </c>
      <c r="I226" s="34">
        <f>ROUND(ROUND(H226,2)*ROUND(G226,3),2)</f>
      </c>
      <c r="O226">
        <f>(I226*21)/100</f>
      </c>
      <c r="P226" t="s">
        <v>27</v>
      </c>
    </row>
    <row r="227" spans="1:5" ht="12.75">
      <c r="A227" s="35" t="s">
        <v>52</v>
      </c>
      <c r="E227" s="36" t="s">
        <v>1713</v>
      </c>
    </row>
    <row r="228" spans="1:5" ht="12.75">
      <c r="A228" s="37" t="s">
        <v>54</v>
      </c>
      <c r="E228" s="38" t="s">
        <v>49</v>
      </c>
    </row>
    <row r="229" spans="1:5" ht="12.75">
      <c r="A229" t="s">
        <v>55</v>
      </c>
      <c r="E229" s="36" t="s">
        <v>49</v>
      </c>
    </row>
    <row r="230" spans="1:16" ht="12.75">
      <c r="A230" s="24" t="s">
        <v>47</v>
      </c>
      <c r="B230" s="29" t="s">
        <v>686</v>
      </c>
      <c r="C230" s="29" t="s">
        <v>1714</v>
      </c>
      <c r="D230" s="24" t="s">
        <v>49</v>
      </c>
      <c r="E230" s="30" t="s">
        <v>1715</v>
      </c>
      <c r="F230" s="31" t="s">
        <v>98</v>
      </c>
      <c r="G230" s="32">
        <v>31</v>
      </c>
      <c r="H230" s="33">
        <v>0</v>
      </c>
      <c r="I230" s="34">
        <f>ROUND(ROUND(H230,2)*ROUND(G230,3),2)</f>
      </c>
      <c r="O230">
        <f>(I230*21)/100</f>
      </c>
      <c r="P230" t="s">
        <v>27</v>
      </c>
    </row>
    <row r="231" spans="1:5" ht="12.75">
      <c r="A231" s="35" t="s">
        <v>52</v>
      </c>
      <c r="E231" s="36" t="s">
        <v>1715</v>
      </c>
    </row>
    <row r="232" spans="1:5" ht="12.75">
      <c r="A232" s="37" t="s">
        <v>54</v>
      </c>
      <c r="E232" s="38" t="s">
        <v>49</v>
      </c>
    </row>
    <row r="233" spans="1:5" ht="12.75">
      <c r="A233" t="s">
        <v>55</v>
      </c>
      <c r="E233" s="36" t="s">
        <v>49</v>
      </c>
    </row>
    <row r="234" spans="1:16" ht="12.75">
      <c r="A234" s="24" t="s">
        <v>47</v>
      </c>
      <c r="B234" s="29" t="s">
        <v>689</v>
      </c>
      <c r="C234" s="29" t="s">
        <v>1716</v>
      </c>
      <c r="D234" s="24" t="s">
        <v>49</v>
      </c>
      <c r="E234" s="30" t="s">
        <v>1717</v>
      </c>
      <c r="F234" s="31" t="s">
        <v>98</v>
      </c>
      <c r="G234" s="32">
        <v>31</v>
      </c>
      <c r="H234" s="33">
        <v>0</v>
      </c>
      <c r="I234" s="34">
        <f>ROUND(ROUND(H234,2)*ROUND(G234,3),2)</f>
      </c>
      <c r="O234">
        <f>(I234*21)/100</f>
      </c>
      <c r="P234" t="s">
        <v>27</v>
      </c>
    </row>
    <row r="235" spans="1:5" ht="12.75">
      <c r="A235" s="35" t="s">
        <v>52</v>
      </c>
      <c r="E235" s="36" t="s">
        <v>1717</v>
      </c>
    </row>
    <row r="236" spans="1:5" ht="12.75">
      <c r="A236" s="37" t="s">
        <v>54</v>
      </c>
      <c r="E236" s="38" t="s">
        <v>49</v>
      </c>
    </row>
    <row r="237" spans="1:5" ht="12.75">
      <c r="A237" t="s">
        <v>55</v>
      </c>
      <c r="E237" s="36" t="s">
        <v>49</v>
      </c>
    </row>
    <row r="238" spans="1:16" ht="12.75">
      <c r="A238" s="24" t="s">
        <v>47</v>
      </c>
      <c r="B238" s="29" t="s">
        <v>692</v>
      </c>
      <c r="C238" s="29" t="s">
        <v>1718</v>
      </c>
      <c r="D238" s="24" t="s">
        <v>49</v>
      </c>
      <c r="E238" s="30" t="s">
        <v>1719</v>
      </c>
      <c r="F238" s="31" t="s">
        <v>98</v>
      </c>
      <c r="G238" s="32">
        <v>31</v>
      </c>
      <c r="H238" s="33">
        <v>0</v>
      </c>
      <c r="I238" s="34">
        <f>ROUND(ROUND(H238,2)*ROUND(G238,3),2)</f>
      </c>
      <c r="O238">
        <f>(I238*21)/100</f>
      </c>
      <c r="P238" t="s">
        <v>27</v>
      </c>
    </row>
    <row r="239" spans="1:5" ht="12.75">
      <c r="A239" s="35" t="s">
        <v>52</v>
      </c>
      <c r="E239" s="36" t="s">
        <v>1719</v>
      </c>
    </row>
    <row r="240" spans="1:5" ht="12.75">
      <c r="A240" s="37" t="s">
        <v>54</v>
      </c>
      <c r="E240" s="38" t="s">
        <v>49</v>
      </c>
    </row>
    <row r="241" spans="1:5" ht="12.75">
      <c r="A241" t="s">
        <v>55</v>
      </c>
      <c r="E241" s="36" t="s">
        <v>49</v>
      </c>
    </row>
    <row r="242" spans="1:16" ht="12.75">
      <c r="A242" s="24" t="s">
        <v>47</v>
      </c>
      <c r="B242" s="29" t="s">
        <v>693</v>
      </c>
      <c r="C242" s="29" t="s">
        <v>1720</v>
      </c>
      <c r="D242" s="24" t="s">
        <v>49</v>
      </c>
      <c r="E242" s="30" t="s">
        <v>1721</v>
      </c>
      <c r="F242" s="31" t="s">
        <v>98</v>
      </c>
      <c r="G242" s="32">
        <v>31</v>
      </c>
      <c r="H242" s="33">
        <v>0</v>
      </c>
      <c r="I242" s="34">
        <f>ROUND(ROUND(H242,2)*ROUND(G242,3),2)</f>
      </c>
      <c r="O242">
        <f>(I242*21)/100</f>
      </c>
      <c r="P242" t="s">
        <v>27</v>
      </c>
    </row>
    <row r="243" spans="1:5" ht="12.75">
      <c r="A243" s="35" t="s">
        <v>52</v>
      </c>
      <c r="E243" s="36" t="s">
        <v>1721</v>
      </c>
    </row>
    <row r="244" spans="1:5" ht="12.75">
      <c r="A244" s="37" t="s">
        <v>54</v>
      </c>
      <c r="E244" s="38" t="s">
        <v>49</v>
      </c>
    </row>
    <row r="245" spans="1:5" ht="12.75">
      <c r="A245" t="s">
        <v>55</v>
      </c>
      <c r="E245" s="36" t="s">
        <v>49</v>
      </c>
    </row>
    <row r="246" spans="1:16" ht="12.75">
      <c r="A246" s="24" t="s">
        <v>47</v>
      </c>
      <c r="B246" s="29" t="s">
        <v>696</v>
      </c>
      <c r="C246" s="29" t="s">
        <v>1722</v>
      </c>
      <c r="D246" s="24" t="s">
        <v>49</v>
      </c>
      <c r="E246" s="30" t="s">
        <v>1723</v>
      </c>
      <c r="F246" s="31" t="s">
        <v>98</v>
      </c>
      <c r="G246" s="32">
        <v>31</v>
      </c>
      <c r="H246" s="33">
        <v>0</v>
      </c>
      <c r="I246" s="34">
        <f>ROUND(ROUND(H246,2)*ROUND(G246,3),2)</f>
      </c>
      <c r="O246">
        <f>(I246*21)/100</f>
      </c>
      <c r="P246" t="s">
        <v>27</v>
      </c>
    </row>
    <row r="247" spans="1:5" ht="12.75">
      <c r="A247" s="35" t="s">
        <v>52</v>
      </c>
      <c r="E247" s="36" t="s">
        <v>1723</v>
      </c>
    </row>
    <row r="248" spans="1:5" ht="12.75">
      <c r="A248" s="37" t="s">
        <v>54</v>
      </c>
      <c r="E248" s="38" t="s">
        <v>49</v>
      </c>
    </row>
    <row r="249" spans="1:5" ht="12.75">
      <c r="A249" t="s">
        <v>55</v>
      </c>
      <c r="E249" s="36" t="s">
        <v>49</v>
      </c>
    </row>
    <row r="250" spans="1:16" ht="12.75">
      <c r="A250" s="24" t="s">
        <v>47</v>
      </c>
      <c r="B250" s="29" t="s">
        <v>699</v>
      </c>
      <c r="C250" s="29" t="s">
        <v>1498</v>
      </c>
      <c r="D250" s="24" t="s">
        <v>49</v>
      </c>
      <c r="E250" s="30" t="s">
        <v>1499</v>
      </c>
      <c r="F250" s="31" t="s">
        <v>172</v>
      </c>
      <c r="G250" s="32">
        <v>105.97</v>
      </c>
      <c r="H250" s="33">
        <v>0</v>
      </c>
      <c r="I250" s="34">
        <f>ROUND(ROUND(H250,2)*ROUND(G250,3),2)</f>
      </c>
      <c r="O250">
        <f>(I250*21)/100</f>
      </c>
      <c r="P250" t="s">
        <v>27</v>
      </c>
    </row>
    <row r="251" spans="1:5" ht="25.5">
      <c r="A251" s="35" t="s">
        <v>52</v>
      </c>
      <c r="E251" s="36" t="s">
        <v>1500</v>
      </c>
    </row>
    <row r="252" spans="1:5" ht="25.5">
      <c r="A252" s="37" t="s">
        <v>54</v>
      </c>
      <c r="E252" s="38" t="s">
        <v>1706</v>
      </c>
    </row>
    <row r="253" spans="1:5" ht="89.25">
      <c r="A253" t="s">
        <v>55</v>
      </c>
      <c r="E253" s="36" t="s">
        <v>1502</v>
      </c>
    </row>
    <row r="254" spans="1:16" ht="12.75">
      <c r="A254" s="24" t="s">
        <v>47</v>
      </c>
      <c r="B254" s="29" t="s">
        <v>702</v>
      </c>
      <c r="C254" s="29" t="s">
        <v>1515</v>
      </c>
      <c r="D254" s="24" t="s">
        <v>49</v>
      </c>
      <c r="E254" s="30" t="s">
        <v>1516</v>
      </c>
      <c r="F254" s="31" t="s">
        <v>98</v>
      </c>
      <c r="G254" s="32">
        <v>62</v>
      </c>
      <c r="H254" s="33">
        <v>0</v>
      </c>
      <c r="I254" s="34">
        <f>ROUND(ROUND(H254,2)*ROUND(G254,3),2)</f>
      </c>
      <c r="O254">
        <f>(I254*21)/100</f>
      </c>
      <c r="P254" t="s">
        <v>27</v>
      </c>
    </row>
    <row r="255" spans="1:5" ht="25.5">
      <c r="A255" s="35" t="s">
        <v>52</v>
      </c>
      <c r="E255" s="36" t="s">
        <v>1517</v>
      </c>
    </row>
    <row r="256" spans="1:5" ht="25.5">
      <c r="A256" s="37" t="s">
        <v>54</v>
      </c>
      <c r="E256" s="38" t="s">
        <v>1670</v>
      </c>
    </row>
    <row r="257" spans="1:5" ht="38.25">
      <c r="A257" t="s">
        <v>55</v>
      </c>
      <c r="E257" s="36" t="s">
        <v>1518</v>
      </c>
    </row>
    <row r="258" spans="1:16" ht="12.75">
      <c r="A258" s="24" t="s">
        <v>47</v>
      </c>
      <c r="B258" s="29" t="s">
        <v>704</v>
      </c>
      <c r="C258" s="29" t="s">
        <v>1528</v>
      </c>
      <c r="D258" s="24" t="s">
        <v>49</v>
      </c>
      <c r="E258" s="30" t="s">
        <v>1529</v>
      </c>
      <c r="F258" s="31" t="s">
        <v>1289</v>
      </c>
      <c r="G258" s="32">
        <v>31</v>
      </c>
      <c r="H258" s="33">
        <v>0</v>
      </c>
      <c r="I258" s="34">
        <f>ROUND(ROUND(H258,2)*ROUND(G258,3),2)</f>
      </c>
      <c r="O258">
        <f>(I258*21)/100</f>
      </c>
      <c r="P258" t="s">
        <v>27</v>
      </c>
    </row>
    <row r="259" spans="1:5" ht="12.75">
      <c r="A259" s="35" t="s">
        <v>52</v>
      </c>
      <c r="E259" s="36" t="s">
        <v>1530</v>
      </c>
    </row>
    <row r="260" spans="1:5" ht="38.25">
      <c r="A260" s="37" t="s">
        <v>54</v>
      </c>
      <c r="E260" s="38" t="s">
        <v>1724</v>
      </c>
    </row>
    <row r="261" spans="1:5" ht="76.5">
      <c r="A261" t="s">
        <v>55</v>
      </c>
      <c r="E261" s="36" t="s">
        <v>1290</v>
      </c>
    </row>
    <row r="262" spans="1:16" ht="12.75">
      <c r="A262" s="24" t="s">
        <v>47</v>
      </c>
      <c r="B262" s="29" t="s">
        <v>707</v>
      </c>
      <c r="C262" s="29" t="s">
        <v>1725</v>
      </c>
      <c r="D262" s="24" t="s">
        <v>49</v>
      </c>
      <c r="E262" s="30" t="s">
        <v>1726</v>
      </c>
      <c r="F262" s="31" t="s">
        <v>98</v>
      </c>
      <c r="G262" s="32">
        <v>31</v>
      </c>
      <c r="H262" s="33">
        <v>0</v>
      </c>
      <c r="I262" s="34">
        <f>ROUND(ROUND(H262,2)*ROUND(G262,3),2)</f>
      </c>
      <c r="O262">
        <f>(I262*21)/100</f>
      </c>
      <c r="P262" t="s">
        <v>27</v>
      </c>
    </row>
    <row r="263" spans="1:5" ht="12.75">
      <c r="A263" s="35" t="s">
        <v>52</v>
      </c>
      <c r="E263" s="36" t="s">
        <v>1727</v>
      </c>
    </row>
    <row r="264" spans="1:5" ht="12.75">
      <c r="A264" s="37" t="s">
        <v>54</v>
      </c>
      <c r="E264" s="38" t="s">
        <v>49</v>
      </c>
    </row>
    <row r="265" spans="1:5" ht="102">
      <c r="A265" t="s">
        <v>55</v>
      </c>
      <c r="E265" s="36" t="s">
        <v>1728</v>
      </c>
    </row>
    <row r="266" spans="1:16" ht="12.75">
      <c r="A266" s="24" t="s">
        <v>47</v>
      </c>
      <c r="B266" s="29" t="s">
        <v>710</v>
      </c>
      <c r="C266" s="29" t="s">
        <v>1365</v>
      </c>
      <c r="D266" s="24" t="s">
        <v>49</v>
      </c>
      <c r="E266" s="30" t="s">
        <v>1366</v>
      </c>
      <c r="F266" s="31" t="s">
        <v>161</v>
      </c>
      <c r="G266" s="32">
        <v>7</v>
      </c>
      <c r="H266" s="33">
        <v>0</v>
      </c>
      <c r="I266" s="34">
        <f>ROUND(ROUND(H266,2)*ROUND(G266,3),2)</f>
      </c>
      <c r="O266">
        <f>(I266*21)/100</f>
      </c>
      <c r="P266" t="s">
        <v>27</v>
      </c>
    </row>
    <row r="267" spans="1:5" ht="25.5">
      <c r="A267" s="35" t="s">
        <v>52</v>
      </c>
      <c r="E267" s="36" t="s">
        <v>1367</v>
      </c>
    </row>
    <row r="268" spans="1:5" ht="25.5">
      <c r="A268" s="37" t="s">
        <v>54</v>
      </c>
      <c r="E268" s="38" t="s">
        <v>1729</v>
      </c>
    </row>
    <row r="269" spans="1:5" ht="25.5">
      <c r="A269" t="s">
        <v>55</v>
      </c>
      <c r="E269" s="36" t="s">
        <v>1369</v>
      </c>
    </row>
    <row r="270" spans="1:16" ht="12.75">
      <c r="A270" s="24" t="s">
        <v>47</v>
      </c>
      <c r="B270" s="29" t="s">
        <v>713</v>
      </c>
      <c r="C270" s="29" t="s">
        <v>1660</v>
      </c>
      <c r="D270" s="24" t="s">
        <v>49</v>
      </c>
      <c r="E270" s="30" t="s">
        <v>1661</v>
      </c>
      <c r="F270" s="31" t="s">
        <v>172</v>
      </c>
      <c r="G270" s="32">
        <v>105.97</v>
      </c>
      <c r="H270" s="33">
        <v>0</v>
      </c>
      <c r="I270" s="34">
        <f>ROUND(ROUND(H270,2)*ROUND(G270,3),2)</f>
      </c>
      <c r="O270">
        <f>(I270*21)/100</f>
      </c>
      <c r="P270" t="s">
        <v>27</v>
      </c>
    </row>
    <row r="271" spans="1:5" ht="12.75">
      <c r="A271" s="35" t="s">
        <v>52</v>
      </c>
      <c r="E271" s="36" t="s">
        <v>1662</v>
      </c>
    </row>
    <row r="272" spans="1:5" ht="409.5">
      <c r="A272" s="37" t="s">
        <v>54</v>
      </c>
      <c r="E272" s="38" t="s">
        <v>1730</v>
      </c>
    </row>
    <row r="273" spans="1:5" ht="12.75">
      <c r="A273" t="s">
        <v>55</v>
      </c>
      <c r="E273" s="36" t="s">
        <v>49</v>
      </c>
    </row>
    <row r="274" spans="1:18" ht="12.75" customHeight="1">
      <c r="A274" s="6" t="s">
        <v>45</v>
      </c>
      <c r="B274" s="6"/>
      <c r="C274" s="41" t="s">
        <v>42</v>
      </c>
      <c r="D274" s="6"/>
      <c r="E274" s="27" t="s">
        <v>835</v>
      </c>
      <c r="F274" s="6"/>
      <c r="G274" s="6"/>
      <c r="H274" s="6"/>
      <c r="I274" s="42">
        <f>0+Q274</f>
      </c>
      <c r="O274">
        <f>0+R274</f>
      </c>
      <c r="Q274">
        <f>0+I275+I279+I283</f>
      </c>
      <c r="R274">
        <f>0+O275+O279+O283</f>
      </c>
    </row>
    <row r="275" spans="1:16" ht="12.75">
      <c r="A275" s="24" t="s">
        <v>47</v>
      </c>
      <c r="B275" s="29" t="s">
        <v>716</v>
      </c>
      <c r="C275" s="29" t="s">
        <v>1664</v>
      </c>
      <c r="D275" s="24" t="s">
        <v>49</v>
      </c>
      <c r="E275" s="30" t="s">
        <v>1665</v>
      </c>
      <c r="F275" s="31" t="s">
        <v>98</v>
      </c>
      <c r="G275" s="32">
        <v>7</v>
      </c>
      <c r="H275" s="33">
        <v>0</v>
      </c>
      <c r="I275" s="34">
        <f>ROUND(ROUND(H275,2)*ROUND(G275,3),2)</f>
      </c>
      <c r="O275">
        <f>(I275*21)/100</f>
      </c>
      <c r="P275" t="s">
        <v>27</v>
      </c>
    </row>
    <row r="276" spans="1:5" ht="12.75">
      <c r="A276" s="35" t="s">
        <v>52</v>
      </c>
      <c r="E276" s="36" t="s">
        <v>1665</v>
      </c>
    </row>
    <row r="277" spans="1:5" ht="12.75">
      <c r="A277" s="37" t="s">
        <v>54</v>
      </c>
      <c r="E277" s="38" t="s">
        <v>49</v>
      </c>
    </row>
    <row r="278" spans="1:5" ht="12.75">
      <c r="A278" t="s">
        <v>55</v>
      </c>
      <c r="E278" s="36" t="s">
        <v>49</v>
      </c>
    </row>
    <row r="279" spans="1:16" ht="12.75">
      <c r="A279" s="24" t="s">
        <v>47</v>
      </c>
      <c r="B279" s="29" t="s">
        <v>719</v>
      </c>
      <c r="C279" s="29" t="s">
        <v>1544</v>
      </c>
      <c r="D279" s="24" t="s">
        <v>49</v>
      </c>
      <c r="E279" s="30" t="s">
        <v>1547</v>
      </c>
      <c r="F279" s="31" t="s">
        <v>98</v>
      </c>
      <c r="G279" s="32">
        <v>19</v>
      </c>
      <c r="H279" s="33">
        <v>0</v>
      </c>
      <c r="I279" s="34">
        <f>ROUND(ROUND(H279,2)*ROUND(G279,3),2)</f>
      </c>
      <c r="O279">
        <f>(I279*21)/100</f>
      </c>
      <c r="P279" t="s">
        <v>27</v>
      </c>
    </row>
    <row r="280" spans="1:5" ht="12.75">
      <c r="A280" s="35" t="s">
        <v>52</v>
      </c>
      <c r="E280" s="36" t="s">
        <v>1547</v>
      </c>
    </row>
    <row r="281" spans="1:5" ht="12.75">
      <c r="A281" s="37" t="s">
        <v>54</v>
      </c>
      <c r="E281" s="38" t="s">
        <v>49</v>
      </c>
    </row>
    <row r="282" spans="1:5" ht="12.75">
      <c r="A282" t="s">
        <v>55</v>
      </c>
      <c r="E282" s="36" t="s">
        <v>49</v>
      </c>
    </row>
    <row r="283" spans="1:16" ht="12.75">
      <c r="A283" s="24" t="s">
        <v>47</v>
      </c>
      <c r="B283" s="29" t="s">
        <v>722</v>
      </c>
      <c r="C283" s="29" t="s">
        <v>1666</v>
      </c>
      <c r="D283" s="24" t="s">
        <v>49</v>
      </c>
      <c r="E283" s="30" t="s">
        <v>1667</v>
      </c>
      <c r="F283" s="31" t="s">
        <v>98</v>
      </c>
      <c r="G283" s="32">
        <v>5</v>
      </c>
      <c r="H283" s="33">
        <v>0</v>
      </c>
      <c r="I283" s="34">
        <f>ROUND(ROUND(H283,2)*ROUND(G283,3),2)</f>
      </c>
      <c r="O283">
        <f>(I283*21)/100</f>
      </c>
      <c r="P283" t="s">
        <v>27</v>
      </c>
    </row>
    <row r="284" spans="1:5" ht="12.75">
      <c r="A284" s="35" t="s">
        <v>52</v>
      </c>
      <c r="E284" s="36" t="s">
        <v>1667</v>
      </c>
    </row>
    <row r="285" spans="1:5" ht="12.75">
      <c r="A285" s="37" t="s">
        <v>54</v>
      </c>
      <c r="E285" s="38" t="s">
        <v>49</v>
      </c>
    </row>
    <row r="286" spans="1:5" ht="12.75">
      <c r="A286" t="s">
        <v>55</v>
      </c>
      <c r="E286" s="36" t="s">
        <v>49</v>
      </c>
    </row>
    <row r="287" spans="1:18" ht="12.75" customHeight="1">
      <c r="A287" s="6" t="s">
        <v>45</v>
      </c>
      <c r="B287" s="6"/>
      <c r="C287" s="41" t="s">
        <v>840</v>
      </c>
      <c r="D287" s="6"/>
      <c r="E287" s="27" t="s">
        <v>841</v>
      </c>
      <c r="F287" s="6"/>
      <c r="G287" s="6"/>
      <c r="H287" s="6"/>
      <c r="I287" s="42">
        <f>0+Q287</f>
      </c>
      <c r="O287">
        <f>0+R287</f>
      </c>
      <c r="Q287">
        <f>0+I288+I292</f>
      </c>
      <c r="R287">
        <f>0+O288+O292</f>
      </c>
    </row>
    <row r="288" spans="1:16" ht="12.75">
      <c r="A288" s="24" t="s">
        <v>47</v>
      </c>
      <c r="B288" s="29" t="s">
        <v>725</v>
      </c>
      <c r="C288" s="29" t="s">
        <v>843</v>
      </c>
      <c r="D288" s="24" t="s">
        <v>49</v>
      </c>
      <c r="E288" s="30" t="s">
        <v>844</v>
      </c>
      <c r="F288" s="31" t="s">
        <v>140</v>
      </c>
      <c r="G288" s="32">
        <v>51.651</v>
      </c>
      <c r="H288" s="33">
        <v>0</v>
      </c>
      <c r="I288" s="34">
        <f>ROUND(ROUND(H288,2)*ROUND(G288,3),2)</f>
      </c>
      <c r="O288">
        <f>(I288*21)/100</f>
      </c>
      <c r="P288" t="s">
        <v>27</v>
      </c>
    </row>
    <row r="289" spans="1:5" ht="38.25">
      <c r="A289" s="35" t="s">
        <v>52</v>
      </c>
      <c r="E289" s="36" t="s">
        <v>845</v>
      </c>
    </row>
    <row r="290" spans="1:5" ht="12.75">
      <c r="A290" s="37" t="s">
        <v>54</v>
      </c>
      <c r="E290" s="38" t="s">
        <v>49</v>
      </c>
    </row>
    <row r="291" spans="1:5" ht="38.25">
      <c r="A291" t="s">
        <v>55</v>
      </c>
      <c r="E291" s="36" t="s">
        <v>846</v>
      </c>
    </row>
    <row r="292" spans="1:16" ht="25.5">
      <c r="A292" s="24" t="s">
        <v>47</v>
      </c>
      <c r="B292" s="29" t="s">
        <v>728</v>
      </c>
      <c r="C292" s="29" t="s">
        <v>848</v>
      </c>
      <c r="D292" s="24" t="s">
        <v>49</v>
      </c>
      <c r="E292" s="30" t="s">
        <v>849</v>
      </c>
      <c r="F292" s="31" t="s">
        <v>140</v>
      </c>
      <c r="G292" s="32">
        <v>51.651</v>
      </c>
      <c r="H292" s="33">
        <v>0</v>
      </c>
      <c r="I292" s="34">
        <f>ROUND(ROUND(H292,2)*ROUND(G292,3),2)</f>
      </c>
      <c r="O292">
        <f>(I292*21)/100</f>
      </c>
      <c r="P292" t="s">
        <v>27</v>
      </c>
    </row>
    <row r="293" spans="1:5" ht="38.25">
      <c r="A293" s="35" t="s">
        <v>52</v>
      </c>
      <c r="E293" s="36" t="s">
        <v>850</v>
      </c>
    </row>
    <row r="294" spans="1:5" ht="12.75">
      <c r="A294" s="37" t="s">
        <v>54</v>
      </c>
      <c r="E294" s="38" t="s">
        <v>49</v>
      </c>
    </row>
    <row r="295" spans="1:5" ht="38.25">
      <c r="A295" t="s">
        <v>55</v>
      </c>
      <c r="E295" s="36" t="s">
        <v>846</v>
      </c>
    </row>
    <row r="296" spans="1:18" ht="12.75" customHeight="1">
      <c r="A296" s="6" t="s">
        <v>45</v>
      </c>
      <c r="B296" s="6"/>
      <c r="C296" s="41" t="s">
        <v>851</v>
      </c>
      <c r="D296" s="6"/>
      <c r="E296" s="27" t="s">
        <v>852</v>
      </c>
      <c r="F296" s="6"/>
      <c r="G296" s="6"/>
      <c r="H296" s="6"/>
      <c r="I296" s="42">
        <f>0+Q296</f>
      </c>
      <c r="O296">
        <f>0+R296</f>
      </c>
      <c r="Q296">
        <f>0+I297</f>
      </c>
      <c r="R296">
        <f>0+O297</f>
      </c>
    </row>
    <row r="297" spans="1:16" ht="12.75">
      <c r="A297" s="24" t="s">
        <v>47</v>
      </c>
      <c r="B297" s="29" t="s">
        <v>731</v>
      </c>
      <c r="C297" s="29" t="s">
        <v>854</v>
      </c>
      <c r="D297" s="24" t="s">
        <v>49</v>
      </c>
      <c r="E297" s="30" t="s">
        <v>855</v>
      </c>
      <c r="F297" s="31" t="s">
        <v>453</v>
      </c>
      <c r="G297" s="32">
        <v>62</v>
      </c>
      <c r="H297" s="33">
        <v>0</v>
      </c>
      <c r="I297" s="34">
        <f>ROUND(ROUND(H297,2)*ROUND(G297,3),2)</f>
      </c>
      <c r="O297">
        <f>(I297*21)/100</f>
      </c>
      <c r="P297" t="s">
        <v>27</v>
      </c>
    </row>
    <row r="298" spans="1:5" ht="25.5">
      <c r="A298" s="35" t="s">
        <v>52</v>
      </c>
      <c r="E298" s="36" t="s">
        <v>856</v>
      </c>
    </row>
    <row r="299" spans="1:5" ht="25.5">
      <c r="A299" s="37" t="s">
        <v>54</v>
      </c>
      <c r="E299" s="38" t="s">
        <v>1670</v>
      </c>
    </row>
    <row r="300" spans="1:5" ht="12.75">
      <c r="A300" t="s">
        <v>55</v>
      </c>
      <c r="E300"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1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0+O9+O18+O51+O56+O157</f>
      </c>
      <c r="P2" t="s">
        <v>26</v>
      </c>
    </row>
    <row r="3" spans="1:16" ht="15" customHeight="1">
      <c r="A3" t="s">
        <v>12</v>
      </c>
      <c r="B3" s="12" t="s">
        <v>14</v>
      </c>
      <c r="C3" s="13" t="s">
        <v>15</v>
      </c>
      <c r="D3" s="1"/>
      <c r="E3" s="14" t="s">
        <v>16</v>
      </c>
      <c r="F3" s="1"/>
      <c r="G3" s="9"/>
      <c r="H3" s="8" t="s">
        <v>1731</v>
      </c>
      <c r="I3" s="39">
        <f>0+I9+I18+I51+I56+I157</f>
      </c>
      <c r="O3" t="s">
        <v>23</v>
      </c>
      <c r="P3" t="s">
        <v>27</v>
      </c>
    </row>
    <row r="4" spans="1:16" ht="15" customHeight="1">
      <c r="A4" t="s">
        <v>17</v>
      </c>
      <c r="B4" s="12" t="s">
        <v>18</v>
      </c>
      <c r="C4" s="13" t="s">
        <v>1731</v>
      </c>
      <c r="D4" s="1"/>
      <c r="E4" s="14" t="s">
        <v>1732</v>
      </c>
      <c r="F4" s="1"/>
      <c r="G4" s="1"/>
      <c r="H4" s="11"/>
      <c r="I4" s="11"/>
      <c r="O4" t="s">
        <v>24</v>
      </c>
      <c r="P4" t="s">
        <v>27</v>
      </c>
    </row>
    <row r="5" spans="1:16" ht="12.75" customHeight="1">
      <c r="A5" t="s">
        <v>21</v>
      </c>
      <c r="B5" s="16" t="s">
        <v>22</v>
      </c>
      <c r="C5" s="17" t="s">
        <v>1731</v>
      </c>
      <c r="D5" s="6"/>
      <c r="E5" s="18" t="s">
        <v>1732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49</v>
      </c>
      <c r="E10" s="30" t="s">
        <v>139</v>
      </c>
      <c r="F10" s="31" t="s">
        <v>140</v>
      </c>
      <c r="G10" s="32">
        <v>120.906</v>
      </c>
      <c r="H10" s="33">
        <v>0</v>
      </c>
      <c r="I10" s="34">
        <f>ROUND(ROUND(H10,2)*ROUND(G10,3),2)</f>
      </c>
      <c r="O10">
        <f>(I10*21)/100</f>
      </c>
      <c r="P10" t="s">
        <v>27</v>
      </c>
    </row>
    <row r="11" spans="1:5" ht="12.75">
      <c r="A11" s="35" t="s">
        <v>52</v>
      </c>
      <c r="E11" s="36" t="s">
        <v>49</v>
      </c>
    </row>
    <row r="12" spans="1:5" ht="12.75">
      <c r="A12" s="37" t="s">
        <v>54</v>
      </c>
      <c r="E12" s="38" t="s">
        <v>1733</v>
      </c>
    </row>
    <row r="13" spans="1:5" ht="25.5">
      <c r="A13" t="s">
        <v>55</v>
      </c>
      <c r="E13" s="36" t="s">
        <v>143</v>
      </c>
    </row>
    <row r="14" spans="1:16" ht="12.75">
      <c r="A14" s="24" t="s">
        <v>47</v>
      </c>
      <c r="B14" s="29" t="s">
        <v>27</v>
      </c>
      <c r="C14" s="29" t="s">
        <v>96</v>
      </c>
      <c r="D14" s="24" t="s">
        <v>49</v>
      </c>
      <c r="E14" s="30" t="s">
        <v>97</v>
      </c>
      <c r="F14" s="31" t="s">
        <v>98</v>
      </c>
      <c r="G14" s="32">
        <v>1</v>
      </c>
      <c r="H14" s="33">
        <v>0</v>
      </c>
      <c r="I14" s="34">
        <f>ROUND(ROUND(H14,2)*ROUND(G14,3),2)</f>
      </c>
      <c r="O14">
        <f>(I14*21)/100</f>
      </c>
      <c r="P14" t="s">
        <v>27</v>
      </c>
    </row>
    <row r="15" spans="1:5" ht="12.75">
      <c r="A15" s="35" t="s">
        <v>52</v>
      </c>
      <c r="E15" s="36" t="s">
        <v>49</v>
      </c>
    </row>
    <row r="16" spans="1:5" ht="12.75">
      <c r="A16" s="37" t="s">
        <v>54</v>
      </c>
      <c r="E16" s="38" t="s">
        <v>49</v>
      </c>
    </row>
    <row r="17" spans="1:5" ht="12.75">
      <c r="A17" t="s">
        <v>55</v>
      </c>
      <c r="E17" s="36" t="s">
        <v>75</v>
      </c>
    </row>
    <row r="18" spans="1:18" ht="12.75" customHeight="1">
      <c r="A18" s="6" t="s">
        <v>45</v>
      </c>
      <c r="B18" s="6"/>
      <c r="C18" s="41" t="s">
        <v>31</v>
      </c>
      <c r="D18" s="6"/>
      <c r="E18" s="27" t="s">
        <v>153</v>
      </c>
      <c r="F18" s="6"/>
      <c r="G18" s="6"/>
      <c r="H18" s="6"/>
      <c r="I18" s="42">
        <f>0+Q18</f>
      </c>
      <c r="O18">
        <f>0+R18</f>
      </c>
      <c r="Q18">
        <f>0+I19+I23+I27+I31+I35+I39+I43+I47</f>
      </c>
      <c r="R18">
        <f>0+O19+O23+O27+O31+O35+O39+O43+O47</f>
      </c>
    </row>
    <row r="19" spans="1:16" ht="12.75">
      <c r="A19" s="24" t="s">
        <v>47</v>
      </c>
      <c r="B19" s="29" t="s">
        <v>26</v>
      </c>
      <c r="C19" s="29" t="s">
        <v>1734</v>
      </c>
      <c r="D19" s="24" t="s">
        <v>49</v>
      </c>
      <c r="E19" s="30" t="s">
        <v>1735</v>
      </c>
      <c r="F19" s="31" t="s">
        <v>161</v>
      </c>
      <c r="G19" s="32">
        <v>0.252</v>
      </c>
      <c r="H19" s="33">
        <v>0</v>
      </c>
      <c r="I19" s="34">
        <f>ROUND(ROUND(H19,2)*ROUND(G19,3),2)</f>
      </c>
      <c r="O19">
        <f>(I19*21)/100</f>
      </c>
      <c r="P19" t="s">
        <v>27</v>
      </c>
    </row>
    <row r="20" spans="1:5" ht="12.75">
      <c r="A20" s="35" t="s">
        <v>52</v>
      </c>
      <c r="E20" s="36" t="s">
        <v>1736</v>
      </c>
    </row>
    <row r="21" spans="1:5" ht="12.75">
      <c r="A21" s="37" t="s">
        <v>54</v>
      </c>
      <c r="E21" s="38" t="s">
        <v>1737</v>
      </c>
    </row>
    <row r="22" spans="1:5" ht="318.75">
      <c r="A22" t="s">
        <v>55</v>
      </c>
      <c r="E22" s="36" t="s">
        <v>1738</v>
      </c>
    </row>
    <row r="23" spans="1:16" ht="12.75">
      <c r="A23" s="24" t="s">
        <v>47</v>
      </c>
      <c r="B23" s="29" t="s">
        <v>35</v>
      </c>
      <c r="C23" s="29" t="s">
        <v>1739</v>
      </c>
      <c r="D23" s="24" t="s">
        <v>49</v>
      </c>
      <c r="E23" s="30" t="s">
        <v>1740</v>
      </c>
      <c r="F23" s="31" t="s">
        <v>161</v>
      </c>
      <c r="G23" s="32">
        <v>12.112</v>
      </c>
      <c r="H23" s="33">
        <v>0</v>
      </c>
      <c r="I23" s="34">
        <f>ROUND(ROUND(H23,2)*ROUND(G23,3),2)</f>
      </c>
      <c r="O23">
        <f>(I23*21)/100</f>
      </c>
      <c r="P23" t="s">
        <v>27</v>
      </c>
    </row>
    <row r="24" spans="1:5" ht="12.75">
      <c r="A24" s="35" t="s">
        <v>52</v>
      </c>
      <c r="E24" s="36" t="s">
        <v>49</v>
      </c>
    </row>
    <row r="25" spans="1:5" ht="38.25">
      <c r="A25" s="37" t="s">
        <v>54</v>
      </c>
      <c r="E25" s="38" t="s">
        <v>1741</v>
      </c>
    </row>
    <row r="26" spans="1:5" ht="318.75">
      <c r="A26" t="s">
        <v>55</v>
      </c>
      <c r="E26" s="36" t="s">
        <v>1738</v>
      </c>
    </row>
    <row r="27" spans="1:16" ht="12.75">
      <c r="A27" s="24" t="s">
        <v>47</v>
      </c>
      <c r="B27" s="29" t="s">
        <v>37</v>
      </c>
      <c r="C27" s="29" t="s">
        <v>1742</v>
      </c>
      <c r="D27" s="24" t="s">
        <v>49</v>
      </c>
      <c r="E27" s="30" t="s">
        <v>1743</v>
      </c>
      <c r="F27" s="31" t="s">
        <v>161</v>
      </c>
      <c r="G27" s="32">
        <v>186.103</v>
      </c>
      <c r="H27" s="33">
        <v>0</v>
      </c>
      <c r="I27" s="34">
        <f>ROUND(ROUND(H27,2)*ROUND(G27,3),2)</f>
      </c>
      <c r="O27">
        <f>(I27*21)/100</f>
      </c>
      <c r="P27" t="s">
        <v>27</v>
      </c>
    </row>
    <row r="28" spans="1:5" ht="12.75">
      <c r="A28" s="35" t="s">
        <v>52</v>
      </c>
      <c r="E28" s="36" t="s">
        <v>49</v>
      </c>
    </row>
    <row r="29" spans="1:5" ht="76.5">
      <c r="A29" s="37" t="s">
        <v>54</v>
      </c>
      <c r="E29" s="38" t="s">
        <v>1744</v>
      </c>
    </row>
    <row r="30" spans="1:5" ht="318.75">
      <c r="A30" t="s">
        <v>55</v>
      </c>
      <c r="E30" s="36" t="s">
        <v>1738</v>
      </c>
    </row>
    <row r="31" spans="1:16" ht="12.75">
      <c r="A31" s="24" t="s">
        <v>47</v>
      </c>
      <c r="B31" s="29" t="s">
        <v>39</v>
      </c>
      <c r="C31" s="29" t="s">
        <v>1745</v>
      </c>
      <c r="D31" s="24" t="s">
        <v>49</v>
      </c>
      <c r="E31" s="30" t="s">
        <v>1746</v>
      </c>
      <c r="F31" s="31" t="s">
        <v>161</v>
      </c>
      <c r="G31" s="32">
        <v>57.508</v>
      </c>
      <c r="H31" s="33">
        <v>0</v>
      </c>
      <c r="I31" s="34">
        <f>ROUND(ROUND(H31,2)*ROUND(G31,3),2)</f>
      </c>
      <c r="O31">
        <f>(I31*21)/100</f>
      </c>
      <c r="P31" t="s">
        <v>27</v>
      </c>
    </row>
    <row r="32" spans="1:5" ht="12.75">
      <c r="A32" s="35" t="s">
        <v>52</v>
      </c>
      <c r="E32" s="36" t="s">
        <v>49</v>
      </c>
    </row>
    <row r="33" spans="1:5" ht="63.75">
      <c r="A33" s="37" t="s">
        <v>54</v>
      </c>
      <c r="E33" s="38" t="s">
        <v>1747</v>
      </c>
    </row>
    <row r="34" spans="1:5" ht="318.75">
      <c r="A34" t="s">
        <v>55</v>
      </c>
      <c r="E34" s="36" t="s">
        <v>1738</v>
      </c>
    </row>
    <row r="35" spans="1:16" ht="12.75">
      <c r="A35" s="24" t="s">
        <v>47</v>
      </c>
      <c r="B35" s="29" t="s">
        <v>72</v>
      </c>
      <c r="C35" s="29" t="s">
        <v>182</v>
      </c>
      <c r="D35" s="24" t="s">
        <v>49</v>
      </c>
      <c r="E35" s="30" t="s">
        <v>183</v>
      </c>
      <c r="F35" s="31" t="s">
        <v>161</v>
      </c>
      <c r="G35" s="32">
        <v>69.62</v>
      </c>
      <c r="H35" s="33">
        <v>0</v>
      </c>
      <c r="I35" s="34">
        <f>ROUND(ROUND(H35,2)*ROUND(G35,3),2)</f>
      </c>
      <c r="O35">
        <f>(I35*21)/100</f>
      </c>
      <c r="P35" t="s">
        <v>27</v>
      </c>
    </row>
    <row r="36" spans="1:5" ht="12.75">
      <c r="A36" s="35" t="s">
        <v>52</v>
      </c>
      <c r="E36" s="36" t="s">
        <v>1748</v>
      </c>
    </row>
    <row r="37" spans="1:5" ht="12.75">
      <c r="A37" s="37" t="s">
        <v>54</v>
      </c>
      <c r="E37" s="38" t="s">
        <v>1749</v>
      </c>
    </row>
    <row r="38" spans="1:5" ht="191.25">
      <c r="A38" t="s">
        <v>55</v>
      </c>
      <c r="E38" s="36" t="s">
        <v>185</v>
      </c>
    </row>
    <row r="39" spans="1:16" ht="12.75">
      <c r="A39" s="24" t="s">
        <v>47</v>
      </c>
      <c r="B39" s="29" t="s">
        <v>76</v>
      </c>
      <c r="C39" s="29" t="s">
        <v>1750</v>
      </c>
      <c r="D39" s="24" t="s">
        <v>49</v>
      </c>
      <c r="E39" s="30" t="s">
        <v>1751</v>
      </c>
      <c r="F39" s="31" t="s">
        <v>161</v>
      </c>
      <c r="G39" s="32">
        <v>186.463</v>
      </c>
      <c r="H39" s="33">
        <v>0</v>
      </c>
      <c r="I39" s="34">
        <f>ROUND(ROUND(H39,2)*ROUND(G39,3),2)</f>
      </c>
      <c r="O39">
        <f>(I39*21)/100</f>
      </c>
      <c r="P39" t="s">
        <v>27</v>
      </c>
    </row>
    <row r="40" spans="1:5" ht="12.75">
      <c r="A40" s="35" t="s">
        <v>52</v>
      </c>
      <c r="E40" s="36" t="s">
        <v>49</v>
      </c>
    </row>
    <row r="41" spans="1:5" ht="89.25">
      <c r="A41" s="37" t="s">
        <v>54</v>
      </c>
      <c r="E41" s="38" t="s">
        <v>1752</v>
      </c>
    </row>
    <row r="42" spans="1:5" ht="229.5">
      <c r="A42" t="s">
        <v>55</v>
      </c>
      <c r="E42" s="36" t="s">
        <v>1753</v>
      </c>
    </row>
    <row r="43" spans="1:16" ht="12.75">
      <c r="A43" s="24" t="s">
        <v>47</v>
      </c>
      <c r="B43" s="29" t="s">
        <v>42</v>
      </c>
      <c r="C43" s="29" t="s">
        <v>1754</v>
      </c>
      <c r="D43" s="24" t="s">
        <v>49</v>
      </c>
      <c r="E43" s="30" t="s">
        <v>1755</v>
      </c>
      <c r="F43" s="31" t="s">
        <v>161</v>
      </c>
      <c r="G43" s="32">
        <v>44.573</v>
      </c>
      <c r="H43" s="33">
        <v>0</v>
      </c>
      <c r="I43" s="34">
        <f>ROUND(ROUND(H43,2)*ROUND(G43,3),2)</f>
      </c>
      <c r="O43">
        <f>(I43*21)/100</f>
      </c>
      <c r="P43" t="s">
        <v>27</v>
      </c>
    </row>
    <row r="44" spans="1:5" ht="12.75">
      <c r="A44" s="35" t="s">
        <v>52</v>
      </c>
      <c r="E44" s="36" t="s">
        <v>1756</v>
      </c>
    </row>
    <row r="45" spans="1:5" ht="38.25">
      <c r="A45" s="37" t="s">
        <v>54</v>
      </c>
      <c r="E45" s="38" t="s">
        <v>1757</v>
      </c>
    </row>
    <row r="46" spans="1:5" ht="293.25">
      <c r="A46" t="s">
        <v>55</v>
      </c>
      <c r="E46" s="36" t="s">
        <v>1758</v>
      </c>
    </row>
    <row r="47" spans="1:16" ht="12.75">
      <c r="A47" s="24" t="s">
        <v>47</v>
      </c>
      <c r="B47" s="29" t="s">
        <v>44</v>
      </c>
      <c r="C47" s="29" t="s">
        <v>1759</v>
      </c>
      <c r="D47" s="24" t="s">
        <v>49</v>
      </c>
      <c r="E47" s="30" t="s">
        <v>1760</v>
      </c>
      <c r="F47" s="31" t="s">
        <v>156</v>
      </c>
      <c r="G47" s="32">
        <v>271.125</v>
      </c>
      <c r="H47" s="33">
        <v>0</v>
      </c>
      <c r="I47" s="34">
        <f>ROUND(ROUND(H47,2)*ROUND(G47,3),2)</f>
      </c>
      <c r="O47">
        <f>(I47*21)/100</f>
      </c>
      <c r="P47" t="s">
        <v>27</v>
      </c>
    </row>
    <row r="48" spans="1:5" ht="12.75">
      <c r="A48" s="35" t="s">
        <v>52</v>
      </c>
      <c r="E48" s="36" t="s">
        <v>49</v>
      </c>
    </row>
    <row r="49" spans="1:5" ht="51">
      <c r="A49" s="37" t="s">
        <v>54</v>
      </c>
      <c r="E49" s="38" t="s">
        <v>1761</v>
      </c>
    </row>
    <row r="50" spans="1:5" ht="12.75">
      <c r="A50" t="s">
        <v>55</v>
      </c>
      <c r="E50" s="36" t="s">
        <v>1762</v>
      </c>
    </row>
    <row r="51" spans="1:18" ht="12.75" customHeight="1">
      <c r="A51" s="6" t="s">
        <v>45</v>
      </c>
      <c r="B51" s="6"/>
      <c r="C51" s="41" t="s">
        <v>27</v>
      </c>
      <c r="D51" s="6"/>
      <c r="E51" s="27" t="s">
        <v>241</v>
      </c>
      <c r="F51" s="6"/>
      <c r="G51" s="6"/>
      <c r="H51" s="6"/>
      <c r="I51" s="42">
        <f>0+Q51</f>
      </c>
      <c r="O51">
        <f>0+R51</f>
      </c>
      <c r="Q51">
        <f>0+I52</f>
      </c>
      <c r="R51">
        <f>0+O52</f>
      </c>
    </row>
    <row r="52" spans="1:16" ht="12.75">
      <c r="A52" s="24" t="s">
        <v>47</v>
      </c>
      <c r="B52" s="29" t="s">
        <v>86</v>
      </c>
      <c r="C52" s="29" t="s">
        <v>1763</v>
      </c>
      <c r="D52" s="24" t="s">
        <v>49</v>
      </c>
      <c r="E52" s="30" t="s">
        <v>1764</v>
      </c>
      <c r="F52" s="31" t="s">
        <v>161</v>
      </c>
      <c r="G52" s="32">
        <v>12.112</v>
      </c>
      <c r="H52" s="33">
        <v>0</v>
      </c>
      <c r="I52" s="34">
        <f>ROUND(ROUND(H52,2)*ROUND(G52,3),2)</f>
      </c>
      <c r="O52">
        <f>(I52*21)/100</f>
      </c>
      <c r="P52" t="s">
        <v>27</v>
      </c>
    </row>
    <row r="53" spans="1:5" ht="25.5">
      <c r="A53" s="35" t="s">
        <v>52</v>
      </c>
      <c r="E53" s="36" t="s">
        <v>1765</v>
      </c>
    </row>
    <row r="54" spans="1:5" ht="38.25">
      <c r="A54" s="37" t="s">
        <v>54</v>
      </c>
      <c r="E54" s="38" t="s">
        <v>1741</v>
      </c>
    </row>
    <row r="55" spans="1:5" ht="369.75">
      <c r="A55" t="s">
        <v>55</v>
      </c>
      <c r="E55" s="36" t="s">
        <v>1766</v>
      </c>
    </row>
    <row r="56" spans="1:18" ht="12.75" customHeight="1">
      <c r="A56" s="6" t="s">
        <v>45</v>
      </c>
      <c r="B56" s="6"/>
      <c r="C56" s="41" t="s">
        <v>72</v>
      </c>
      <c r="D56" s="6"/>
      <c r="E56" s="27" t="s">
        <v>1767</v>
      </c>
      <c r="F56" s="6"/>
      <c r="G56" s="6"/>
      <c r="H56" s="6"/>
      <c r="I56" s="42">
        <f>0+Q56</f>
      </c>
      <c r="O56">
        <f>0+R56</f>
      </c>
      <c r="Q56">
        <f>0+I57+I61+I65+I69+I73+I77+I81+I85+I89+I93+I97+I101+I105+I109+I113+I117+I121+I125+I129+I133+I137+I141+I145+I149+I153</f>
      </c>
      <c r="R56">
        <f>0+O57+O61+O65+O69+O73+O77+O81+O85+O89+O93+O97+O101+O105+O109+O113+O117+O121+O125+O129+O133+O137+O141+O145+O149+O153</f>
      </c>
    </row>
    <row r="57" spans="1:16" ht="12.75">
      <c r="A57" s="24" t="s">
        <v>47</v>
      </c>
      <c r="B57" s="29" t="s">
        <v>91</v>
      </c>
      <c r="C57" s="29" t="s">
        <v>1768</v>
      </c>
      <c r="D57" s="24" t="s">
        <v>49</v>
      </c>
      <c r="E57" s="30" t="s">
        <v>1769</v>
      </c>
      <c r="F57" s="31" t="s">
        <v>172</v>
      </c>
      <c r="G57" s="32">
        <v>707.5</v>
      </c>
      <c r="H57" s="33">
        <v>0</v>
      </c>
      <c r="I57" s="34">
        <f>ROUND(ROUND(H57,2)*ROUND(G57,3),2)</f>
      </c>
      <c r="O57">
        <f>(I57*21)/100</f>
      </c>
      <c r="P57" t="s">
        <v>27</v>
      </c>
    </row>
    <row r="58" spans="1:5" ht="12.75">
      <c r="A58" s="35" t="s">
        <v>52</v>
      </c>
      <c r="E58" s="36" t="s">
        <v>49</v>
      </c>
    </row>
    <row r="59" spans="1:5" ht="25.5">
      <c r="A59" s="37" t="s">
        <v>54</v>
      </c>
      <c r="E59" s="38" t="s">
        <v>1770</v>
      </c>
    </row>
    <row r="60" spans="1:5" ht="76.5">
      <c r="A60" t="s">
        <v>55</v>
      </c>
      <c r="E60" s="36" t="s">
        <v>1771</v>
      </c>
    </row>
    <row r="61" spans="1:16" ht="12.75">
      <c r="A61" s="24" t="s">
        <v>47</v>
      </c>
      <c r="B61" s="29" t="s">
        <v>95</v>
      </c>
      <c r="C61" s="29" t="s">
        <v>1772</v>
      </c>
      <c r="D61" s="24" t="s">
        <v>49</v>
      </c>
      <c r="E61" s="30" t="s">
        <v>1769</v>
      </c>
      <c r="F61" s="31" t="s">
        <v>172</v>
      </c>
      <c r="G61" s="32">
        <v>600</v>
      </c>
      <c r="H61" s="33">
        <v>0</v>
      </c>
      <c r="I61" s="34">
        <f>ROUND(ROUND(H61,2)*ROUND(G61,3),2)</f>
      </c>
      <c r="O61">
        <f>(I61*21)/100</f>
      </c>
      <c r="P61" t="s">
        <v>27</v>
      </c>
    </row>
    <row r="62" spans="1:5" ht="12.75">
      <c r="A62" s="35" t="s">
        <v>52</v>
      </c>
      <c r="E62" s="36" t="s">
        <v>1773</v>
      </c>
    </row>
    <row r="63" spans="1:5" ht="12.75">
      <c r="A63" s="37" t="s">
        <v>54</v>
      </c>
      <c r="E63" s="38" t="s">
        <v>49</v>
      </c>
    </row>
    <row r="64" spans="1:5" ht="76.5">
      <c r="A64" t="s">
        <v>55</v>
      </c>
      <c r="E64" s="36" t="s">
        <v>1771</v>
      </c>
    </row>
    <row r="65" spans="1:16" ht="12.75">
      <c r="A65" s="24" t="s">
        <v>47</v>
      </c>
      <c r="B65" s="29" t="s">
        <v>100</v>
      </c>
      <c r="C65" s="29" t="s">
        <v>1774</v>
      </c>
      <c r="D65" s="24" t="s">
        <v>49</v>
      </c>
      <c r="E65" s="30" t="s">
        <v>1775</v>
      </c>
      <c r="F65" s="31" t="s">
        <v>172</v>
      </c>
      <c r="G65" s="32">
        <v>252</v>
      </c>
      <c r="H65" s="33">
        <v>0</v>
      </c>
      <c r="I65" s="34">
        <f>ROUND(ROUND(H65,2)*ROUND(G65,3),2)</f>
      </c>
      <c r="O65">
        <f>(I65*21)/100</f>
      </c>
      <c r="P65" t="s">
        <v>27</v>
      </c>
    </row>
    <row r="66" spans="1:5" ht="12.75">
      <c r="A66" s="35" t="s">
        <v>52</v>
      </c>
      <c r="E66" s="36" t="s">
        <v>1776</v>
      </c>
    </row>
    <row r="67" spans="1:5" ht="38.25">
      <c r="A67" s="37" t="s">
        <v>54</v>
      </c>
      <c r="E67" s="38" t="s">
        <v>1777</v>
      </c>
    </row>
    <row r="68" spans="1:5" ht="89.25">
      <c r="A68" t="s">
        <v>55</v>
      </c>
      <c r="E68" s="36" t="s">
        <v>1778</v>
      </c>
    </row>
    <row r="69" spans="1:16" ht="12.75">
      <c r="A69" s="24" t="s">
        <v>47</v>
      </c>
      <c r="B69" s="29" t="s">
        <v>104</v>
      </c>
      <c r="C69" s="29" t="s">
        <v>1779</v>
      </c>
      <c r="D69" s="24" t="s">
        <v>49</v>
      </c>
      <c r="E69" s="30" t="s">
        <v>1780</v>
      </c>
      <c r="F69" s="31" t="s">
        <v>172</v>
      </c>
      <c r="G69" s="32">
        <v>813</v>
      </c>
      <c r="H69" s="33">
        <v>0</v>
      </c>
      <c r="I69" s="34">
        <f>ROUND(ROUND(H69,2)*ROUND(G69,3),2)</f>
      </c>
      <c r="O69">
        <f>(I69*21)/100</f>
      </c>
      <c r="P69" t="s">
        <v>27</v>
      </c>
    </row>
    <row r="70" spans="1:5" ht="25.5">
      <c r="A70" s="35" t="s">
        <v>52</v>
      </c>
      <c r="E70" s="36" t="s">
        <v>1781</v>
      </c>
    </row>
    <row r="71" spans="1:5" ht="25.5">
      <c r="A71" s="37" t="s">
        <v>54</v>
      </c>
      <c r="E71" s="38" t="s">
        <v>1782</v>
      </c>
    </row>
    <row r="72" spans="1:5" ht="89.25">
      <c r="A72" t="s">
        <v>55</v>
      </c>
      <c r="E72" s="36" t="s">
        <v>1778</v>
      </c>
    </row>
    <row r="73" spans="1:16" ht="25.5">
      <c r="A73" s="24" t="s">
        <v>47</v>
      </c>
      <c r="B73" s="29" t="s">
        <v>273</v>
      </c>
      <c r="C73" s="29" t="s">
        <v>1783</v>
      </c>
      <c r="D73" s="24" t="s">
        <v>49</v>
      </c>
      <c r="E73" s="30" t="s">
        <v>1784</v>
      </c>
      <c r="F73" s="31" t="s">
        <v>98</v>
      </c>
      <c r="G73" s="32">
        <v>6</v>
      </c>
      <c r="H73" s="33">
        <v>0</v>
      </c>
      <c r="I73" s="34">
        <f>ROUND(ROUND(H73,2)*ROUND(G73,3),2)</f>
      </c>
      <c r="O73">
        <f>(I73*21)/100</f>
      </c>
      <c r="P73" t="s">
        <v>27</v>
      </c>
    </row>
    <row r="74" spans="1:5" ht="12.75">
      <c r="A74" s="35" t="s">
        <v>52</v>
      </c>
      <c r="E74" s="36" t="s">
        <v>1785</v>
      </c>
    </row>
    <row r="75" spans="1:5" ht="12.75">
      <c r="A75" s="37" t="s">
        <v>54</v>
      </c>
      <c r="E75" s="38" t="s">
        <v>49</v>
      </c>
    </row>
    <row r="76" spans="1:5" ht="102">
      <c r="A76" t="s">
        <v>55</v>
      </c>
      <c r="E76" s="36" t="s">
        <v>1786</v>
      </c>
    </row>
    <row r="77" spans="1:16" ht="25.5">
      <c r="A77" s="24" t="s">
        <v>47</v>
      </c>
      <c r="B77" s="29" t="s">
        <v>276</v>
      </c>
      <c r="C77" s="29" t="s">
        <v>1787</v>
      </c>
      <c r="D77" s="24" t="s">
        <v>49</v>
      </c>
      <c r="E77" s="30" t="s">
        <v>1788</v>
      </c>
      <c r="F77" s="31" t="s">
        <v>98</v>
      </c>
      <c r="G77" s="32">
        <v>1</v>
      </c>
      <c r="H77" s="33">
        <v>0</v>
      </c>
      <c r="I77" s="34">
        <f>ROUND(ROUND(H77,2)*ROUND(G77,3),2)</f>
      </c>
      <c r="O77">
        <f>(I77*21)/100</f>
      </c>
      <c r="P77" t="s">
        <v>27</v>
      </c>
    </row>
    <row r="78" spans="1:5" ht="12.75">
      <c r="A78" s="35" t="s">
        <v>52</v>
      </c>
      <c r="E78" s="36" t="s">
        <v>1789</v>
      </c>
    </row>
    <row r="79" spans="1:5" ht="12.75">
      <c r="A79" s="37" t="s">
        <v>54</v>
      </c>
      <c r="E79" s="38" t="s">
        <v>49</v>
      </c>
    </row>
    <row r="80" spans="1:5" ht="102">
      <c r="A80" t="s">
        <v>55</v>
      </c>
      <c r="E80" s="36" t="s">
        <v>1786</v>
      </c>
    </row>
    <row r="81" spans="1:16" ht="12.75">
      <c r="A81" s="24" t="s">
        <v>47</v>
      </c>
      <c r="B81" s="29" t="s">
        <v>279</v>
      </c>
      <c r="C81" s="29" t="s">
        <v>1790</v>
      </c>
      <c r="D81" s="24" t="s">
        <v>49</v>
      </c>
      <c r="E81" s="30" t="s">
        <v>1791</v>
      </c>
      <c r="F81" s="31" t="s">
        <v>172</v>
      </c>
      <c r="G81" s="32">
        <v>600</v>
      </c>
      <c r="H81" s="33">
        <v>0</v>
      </c>
      <c r="I81" s="34">
        <f>ROUND(ROUND(H81,2)*ROUND(G81,3),2)</f>
      </c>
      <c r="O81">
        <f>(I81*21)/100</f>
      </c>
      <c r="P81" t="s">
        <v>27</v>
      </c>
    </row>
    <row r="82" spans="1:5" ht="12.75">
      <c r="A82" s="35" t="s">
        <v>52</v>
      </c>
      <c r="E82" s="36" t="s">
        <v>1792</v>
      </c>
    </row>
    <row r="83" spans="1:5" ht="12.75">
      <c r="A83" s="37" t="s">
        <v>54</v>
      </c>
      <c r="E83" s="38" t="s">
        <v>1793</v>
      </c>
    </row>
    <row r="84" spans="1:5" ht="114.75">
      <c r="A84" t="s">
        <v>55</v>
      </c>
      <c r="E84" s="36" t="s">
        <v>1794</v>
      </c>
    </row>
    <row r="85" spans="1:16" ht="12.75">
      <c r="A85" s="24" t="s">
        <v>47</v>
      </c>
      <c r="B85" s="29" t="s">
        <v>285</v>
      </c>
      <c r="C85" s="29" t="s">
        <v>1790</v>
      </c>
      <c r="D85" s="24" t="s">
        <v>138</v>
      </c>
      <c r="E85" s="30" t="s">
        <v>1791</v>
      </c>
      <c r="F85" s="31" t="s">
        <v>172</v>
      </c>
      <c r="G85" s="32">
        <v>38</v>
      </c>
      <c r="H85" s="33">
        <v>0</v>
      </c>
      <c r="I85" s="34">
        <f>ROUND(ROUND(H85,2)*ROUND(G85,3),2)</f>
      </c>
      <c r="O85">
        <f>(I85*21)/100</f>
      </c>
      <c r="P85" t="s">
        <v>27</v>
      </c>
    </row>
    <row r="86" spans="1:5" ht="12.75">
      <c r="A86" s="35" t="s">
        <v>52</v>
      </c>
      <c r="E86" s="36" t="s">
        <v>1795</v>
      </c>
    </row>
    <row r="87" spans="1:5" ht="12.75">
      <c r="A87" s="37" t="s">
        <v>54</v>
      </c>
      <c r="E87" s="38" t="s">
        <v>49</v>
      </c>
    </row>
    <row r="88" spans="1:5" ht="114.75">
      <c r="A88" t="s">
        <v>55</v>
      </c>
      <c r="E88" s="36" t="s">
        <v>1794</v>
      </c>
    </row>
    <row r="89" spans="1:16" ht="12.75">
      <c r="A89" s="24" t="s">
        <v>47</v>
      </c>
      <c r="B89" s="29" t="s">
        <v>290</v>
      </c>
      <c r="C89" s="29" t="s">
        <v>1796</v>
      </c>
      <c r="D89" s="24" t="s">
        <v>49</v>
      </c>
      <c r="E89" s="30" t="s">
        <v>1797</v>
      </c>
      <c r="F89" s="31" t="s">
        <v>98</v>
      </c>
      <c r="G89" s="32">
        <v>4</v>
      </c>
      <c r="H89" s="33">
        <v>0</v>
      </c>
      <c r="I89" s="34">
        <f>ROUND(ROUND(H89,2)*ROUND(G89,3),2)</f>
      </c>
      <c r="O89">
        <f>(I89*21)/100</f>
      </c>
      <c r="P89" t="s">
        <v>27</v>
      </c>
    </row>
    <row r="90" spans="1:5" ht="12.75">
      <c r="A90" s="35" t="s">
        <v>52</v>
      </c>
      <c r="E90" s="36" t="s">
        <v>1798</v>
      </c>
    </row>
    <row r="91" spans="1:5" ht="12.75">
      <c r="A91" s="37" t="s">
        <v>54</v>
      </c>
      <c r="E91" s="38" t="s">
        <v>49</v>
      </c>
    </row>
    <row r="92" spans="1:5" ht="114.75">
      <c r="A92" t="s">
        <v>55</v>
      </c>
      <c r="E92" s="36" t="s">
        <v>1799</v>
      </c>
    </row>
    <row r="93" spans="1:16" ht="25.5">
      <c r="A93" s="24" t="s">
        <v>47</v>
      </c>
      <c r="B93" s="29" t="s">
        <v>295</v>
      </c>
      <c r="C93" s="29" t="s">
        <v>1800</v>
      </c>
      <c r="D93" s="24" t="s">
        <v>49</v>
      </c>
      <c r="E93" s="30" t="s">
        <v>1801</v>
      </c>
      <c r="F93" s="31" t="s">
        <v>98</v>
      </c>
      <c r="G93" s="32">
        <v>13</v>
      </c>
      <c r="H93" s="33">
        <v>0</v>
      </c>
      <c r="I93" s="34">
        <f>ROUND(ROUND(H93,2)*ROUND(G93,3),2)</f>
      </c>
      <c r="O93">
        <f>(I93*21)/100</f>
      </c>
      <c r="P93" t="s">
        <v>27</v>
      </c>
    </row>
    <row r="94" spans="1:5" ht="12.75">
      <c r="A94" s="35" t="s">
        <v>52</v>
      </c>
      <c r="E94" s="36" t="s">
        <v>1802</v>
      </c>
    </row>
    <row r="95" spans="1:5" ht="12.75">
      <c r="A95" s="37" t="s">
        <v>54</v>
      </c>
      <c r="E95" s="38" t="s">
        <v>49</v>
      </c>
    </row>
    <row r="96" spans="1:5" ht="114.75">
      <c r="A96" t="s">
        <v>55</v>
      </c>
      <c r="E96" s="36" t="s">
        <v>1799</v>
      </c>
    </row>
    <row r="97" spans="1:16" ht="12.75">
      <c r="A97" s="24" t="s">
        <v>47</v>
      </c>
      <c r="B97" s="29" t="s">
        <v>301</v>
      </c>
      <c r="C97" s="29" t="s">
        <v>1803</v>
      </c>
      <c r="D97" s="24" t="s">
        <v>49</v>
      </c>
      <c r="E97" s="30" t="s">
        <v>1804</v>
      </c>
      <c r="F97" s="31" t="s">
        <v>98</v>
      </c>
      <c r="G97" s="32">
        <v>17</v>
      </c>
      <c r="H97" s="33">
        <v>0</v>
      </c>
      <c r="I97" s="34">
        <f>ROUND(ROUND(H97,2)*ROUND(G97,3),2)</f>
      </c>
      <c r="O97">
        <f>(I97*21)/100</f>
      </c>
      <c r="P97" t="s">
        <v>27</v>
      </c>
    </row>
    <row r="98" spans="1:5" ht="12.75">
      <c r="A98" s="35" t="s">
        <v>52</v>
      </c>
      <c r="E98" s="36" t="s">
        <v>49</v>
      </c>
    </row>
    <row r="99" spans="1:5" ht="12.75">
      <c r="A99" s="37" t="s">
        <v>54</v>
      </c>
      <c r="E99" s="38" t="s">
        <v>1805</v>
      </c>
    </row>
    <row r="100" spans="1:5" ht="89.25">
      <c r="A100" t="s">
        <v>55</v>
      </c>
      <c r="E100" s="36" t="s">
        <v>1806</v>
      </c>
    </row>
    <row r="101" spans="1:16" ht="25.5">
      <c r="A101" s="24" t="s">
        <v>47</v>
      </c>
      <c r="B101" s="29" t="s">
        <v>307</v>
      </c>
      <c r="C101" s="29" t="s">
        <v>1807</v>
      </c>
      <c r="D101" s="24" t="s">
        <v>49</v>
      </c>
      <c r="E101" s="30" t="s">
        <v>1808</v>
      </c>
      <c r="F101" s="31" t="s">
        <v>98</v>
      </c>
      <c r="G101" s="32">
        <v>13</v>
      </c>
      <c r="H101" s="33">
        <v>0</v>
      </c>
      <c r="I101" s="34">
        <f>ROUND(ROUND(H101,2)*ROUND(G101,3),2)</f>
      </c>
      <c r="O101">
        <f>(I101*21)/100</f>
      </c>
      <c r="P101" t="s">
        <v>27</v>
      </c>
    </row>
    <row r="102" spans="1:5" ht="38.25">
      <c r="A102" s="35" t="s">
        <v>52</v>
      </c>
      <c r="E102" s="36" t="s">
        <v>1809</v>
      </c>
    </row>
    <row r="103" spans="1:5" ht="12.75">
      <c r="A103" s="37" t="s">
        <v>54</v>
      </c>
      <c r="E103" s="38" t="s">
        <v>49</v>
      </c>
    </row>
    <row r="104" spans="1:5" ht="102">
      <c r="A104" t="s">
        <v>55</v>
      </c>
      <c r="E104" s="36" t="s">
        <v>1810</v>
      </c>
    </row>
    <row r="105" spans="1:16" ht="25.5">
      <c r="A105" s="24" t="s">
        <v>47</v>
      </c>
      <c r="B105" s="29" t="s">
        <v>310</v>
      </c>
      <c r="C105" s="29" t="s">
        <v>1807</v>
      </c>
      <c r="D105" s="24" t="s">
        <v>138</v>
      </c>
      <c r="E105" s="30" t="s">
        <v>1808</v>
      </c>
      <c r="F105" s="31" t="s">
        <v>98</v>
      </c>
      <c r="G105" s="32">
        <v>4</v>
      </c>
      <c r="H105" s="33">
        <v>0</v>
      </c>
      <c r="I105" s="34">
        <f>ROUND(ROUND(H105,2)*ROUND(G105,3),2)</f>
      </c>
      <c r="O105">
        <f>(I105*21)/100</f>
      </c>
      <c r="P105" t="s">
        <v>27</v>
      </c>
    </row>
    <row r="106" spans="1:5" ht="38.25">
      <c r="A106" s="35" t="s">
        <v>52</v>
      </c>
      <c r="E106" s="36" t="s">
        <v>1811</v>
      </c>
    </row>
    <row r="107" spans="1:5" ht="12.75">
      <c r="A107" s="37" t="s">
        <v>54</v>
      </c>
      <c r="E107" s="38" t="s">
        <v>49</v>
      </c>
    </row>
    <row r="108" spans="1:5" ht="102">
      <c r="A108" t="s">
        <v>55</v>
      </c>
      <c r="E108" s="36" t="s">
        <v>1810</v>
      </c>
    </row>
    <row r="109" spans="1:16" ht="12.75">
      <c r="A109" s="24" t="s">
        <v>47</v>
      </c>
      <c r="B109" s="29" t="s">
        <v>313</v>
      </c>
      <c r="C109" s="29" t="s">
        <v>1812</v>
      </c>
      <c r="D109" s="24" t="s">
        <v>49</v>
      </c>
      <c r="E109" s="30" t="s">
        <v>1813</v>
      </c>
      <c r="F109" s="31" t="s">
        <v>98</v>
      </c>
      <c r="G109" s="32">
        <v>4</v>
      </c>
      <c r="H109" s="33">
        <v>0</v>
      </c>
      <c r="I109" s="34">
        <f>ROUND(ROUND(H109,2)*ROUND(G109,3),2)</f>
      </c>
      <c r="O109">
        <f>(I109*21)/100</f>
      </c>
      <c r="P109" t="s">
        <v>27</v>
      </c>
    </row>
    <row r="110" spans="1:5" ht="12.75">
      <c r="A110" s="35" t="s">
        <v>52</v>
      </c>
      <c r="E110" s="36" t="s">
        <v>1814</v>
      </c>
    </row>
    <row r="111" spans="1:5" ht="12.75">
      <c r="A111" s="37" t="s">
        <v>54</v>
      </c>
      <c r="E111" s="38" t="s">
        <v>49</v>
      </c>
    </row>
    <row r="112" spans="1:5" ht="89.25">
      <c r="A112" t="s">
        <v>55</v>
      </c>
      <c r="E112" s="36" t="s">
        <v>1815</v>
      </c>
    </row>
    <row r="113" spans="1:16" ht="12.75">
      <c r="A113" s="24" t="s">
        <v>47</v>
      </c>
      <c r="B113" s="29" t="s">
        <v>314</v>
      </c>
      <c r="C113" s="29" t="s">
        <v>1816</v>
      </c>
      <c r="D113" s="24" t="s">
        <v>49</v>
      </c>
      <c r="E113" s="30" t="s">
        <v>1817</v>
      </c>
      <c r="F113" s="31" t="s">
        <v>98</v>
      </c>
      <c r="G113" s="32">
        <v>13</v>
      </c>
      <c r="H113" s="33">
        <v>0</v>
      </c>
      <c r="I113" s="34">
        <f>ROUND(ROUND(H113,2)*ROUND(G113,3),2)</f>
      </c>
      <c r="O113">
        <f>(I113*21)/100</f>
      </c>
      <c r="P113" t="s">
        <v>27</v>
      </c>
    </row>
    <row r="114" spans="1:5" ht="12.75">
      <c r="A114" s="35" t="s">
        <v>52</v>
      </c>
      <c r="E114" s="36" t="s">
        <v>1818</v>
      </c>
    </row>
    <row r="115" spans="1:5" ht="12.75">
      <c r="A115" s="37" t="s">
        <v>54</v>
      </c>
      <c r="E115" s="38" t="s">
        <v>49</v>
      </c>
    </row>
    <row r="116" spans="1:5" ht="89.25">
      <c r="A116" t="s">
        <v>55</v>
      </c>
      <c r="E116" s="36" t="s">
        <v>1815</v>
      </c>
    </row>
    <row r="117" spans="1:16" ht="25.5">
      <c r="A117" s="24" t="s">
        <v>47</v>
      </c>
      <c r="B117" s="29" t="s">
        <v>319</v>
      </c>
      <c r="C117" s="29" t="s">
        <v>1819</v>
      </c>
      <c r="D117" s="24" t="s">
        <v>49</v>
      </c>
      <c r="E117" s="30" t="s">
        <v>1820</v>
      </c>
      <c r="F117" s="31" t="s">
        <v>98</v>
      </c>
      <c r="G117" s="32">
        <v>2</v>
      </c>
      <c r="H117" s="33">
        <v>0</v>
      </c>
      <c r="I117" s="34">
        <f>ROUND(ROUND(H117,2)*ROUND(G117,3),2)</f>
      </c>
      <c r="O117">
        <f>(I117*21)/100</f>
      </c>
      <c r="P117" t="s">
        <v>27</v>
      </c>
    </row>
    <row r="118" spans="1:5" ht="12.75">
      <c r="A118" s="35" t="s">
        <v>52</v>
      </c>
      <c r="E118" s="36" t="s">
        <v>1821</v>
      </c>
    </row>
    <row r="119" spans="1:5" ht="12.75">
      <c r="A119" s="37" t="s">
        <v>54</v>
      </c>
      <c r="E119" s="38" t="s">
        <v>1822</v>
      </c>
    </row>
    <row r="120" spans="1:5" ht="89.25">
      <c r="A120" t="s">
        <v>55</v>
      </c>
      <c r="E120" s="36" t="s">
        <v>1823</v>
      </c>
    </row>
    <row r="121" spans="1:16" ht="12.75">
      <c r="A121" s="24" t="s">
        <v>47</v>
      </c>
      <c r="B121" s="29" t="s">
        <v>323</v>
      </c>
      <c r="C121" s="29" t="s">
        <v>1824</v>
      </c>
      <c r="D121" s="24" t="s">
        <v>49</v>
      </c>
      <c r="E121" s="30" t="s">
        <v>1825</v>
      </c>
      <c r="F121" s="31" t="s">
        <v>98</v>
      </c>
      <c r="G121" s="32">
        <v>16</v>
      </c>
      <c r="H121" s="33">
        <v>0</v>
      </c>
      <c r="I121" s="34">
        <f>ROUND(ROUND(H121,2)*ROUND(G121,3),2)</f>
      </c>
      <c r="O121">
        <f>(I121*21)/100</f>
      </c>
      <c r="P121" t="s">
        <v>27</v>
      </c>
    </row>
    <row r="122" spans="1:5" ht="12.75">
      <c r="A122" s="35" t="s">
        <v>52</v>
      </c>
      <c r="E122" s="36" t="s">
        <v>1826</v>
      </c>
    </row>
    <row r="123" spans="1:5" ht="12.75">
      <c r="A123" s="37" t="s">
        <v>54</v>
      </c>
      <c r="E123" s="38" t="s">
        <v>49</v>
      </c>
    </row>
    <row r="124" spans="1:5" ht="114.75">
      <c r="A124" t="s">
        <v>55</v>
      </c>
      <c r="E124" s="36" t="s">
        <v>1827</v>
      </c>
    </row>
    <row r="125" spans="1:16" ht="12.75">
      <c r="A125" s="24" t="s">
        <v>47</v>
      </c>
      <c r="B125" s="29" t="s">
        <v>327</v>
      </c>
      <c r="C125" s="29" t="s">
        <v>1828</v>
      </c>
      <c r="D125" s="24" t="s">
        <v>49</v>
      </c>
      <c r="E125" s="30" t="s">
        <v>1829</v>
      </c>
      <c r="F125" s="31" t="s">
        <v>98</v>
      </c>
      <c r="G125" s="32">
        <v>16</v>
      </c>
      <c r="H125" s="33">
        <v>0</v>
      </c>
      <c r="I125" s="34">
        <f>ROUND(ROUND(H125,2)*ROUND(G125,3),2)</f>
      </c>
      <c r="O125">
        <f>(I125*21)/100</f>
      </c>
      <c r="P125" t="s">
        <v>27</v>
      </c>
    </row>
    <row r="126" spans="1:5" ht="12.75">
      <c r="A126" s="35" t="s">
        <v>52</v>
      </c>
      <c r="E126" s="36" t="s">
        <v>49</v>
      </c>
    </row>
    <row r="127" spans="1:5" ht="12.75">
      <c r="A127" s="37" t="s">
        <v>54</v>
      </c>
      <c r="E127" s="38" t="s">
        <v>49</v>
      </c>
    </row>
    <row r="128" spans="1:5" ht="114.75">
      <c r="A128" t="s">
        <v>55</v>
      </c>
      <c r="E128" s="36" t="s">
        <v>1827</v>
      </c>
    </row>
    <row r="129" spans="1:16" ht="12.75">
      <c r="A129" s="24" t="s">
        <v>47</v>
      </c>
      <c r="B129" s="29" t="s">
        <v>332</v>
      </c>
      <c r="C129" s="29" t="s">
        <v>1830</v>
      </c>
      <c r="D129" s="24" t="s">
        <v>49</v>
      </c>
      <c r="E129" s="30" t="s">
        <v>1831</v>
      </c>
      <c r="F129" s="31" t="s">
        <v>98</v>
      </c>
      <c r="G129" s="32">
        <v>17</v>
      </c>
      <c r="H129" s="33">
        <v>0</v>
      </c>
      <c r="I129" s="34">
        <f>ROUND(ROUND(H129,2)*ROUND(G129,3),2)</f>
      </c>
      <c r="O129">
        <f>(I129*21)/100</f>
      </c>
      <c r="P129" t="s">
        <v>27</v>
      </c>
    </row>
    <row r="130" spans="1:5" ht="12.75">
      <c r="A130" s="35" t="s">
        <v>52</v>
      </c>
      <c r="E130" s="36" t="s">
        <v>49</v>
      </c>
    </row>
    <row r="131" spans="1:5" ht="12.75">
      <c r="A131" s="37" t="s">
        <v>54</v>
      </c>
      <c r="E131" s="38" t="s">
        <v>1832</v>
      </c>
    </row>
    <row r="132" spans="1:5" ht="114.75">
      <c r="A132" t="s">
        <v>55</v>
      </c>
      <c r="E132" s="36" t="s">
        <v>1827</v>
      </c>
    </row>
    <row r="133" spans="1:16" ht="12.75">
      <c r="A133" s="24" t="s">
        <v>47</v>
      </c>
      <c r="B133" s="29" t="s">
        <v>336</v>
      </c>
      <c r="C133" s="29" t="s">
        <v>1833</v>
      </c>
      <c r="D133" s="24" t="s">
        <v>49</v>
      </c>
      <c r="E133" s="30" t="s">
        <v>1834</v>
      </c>
      <c r="F133" s="31" t="s">
        <v>98</v>
      </c>
      <c r="G133" s="32">
        <v>1</v>
      </c>
      <c r="H133" s="33">
        <v>0</v>
      </c>
      <c r="I133" s="34">
        <f>ROUND(ROUND(H133,2)*ROUND(G133,3),2)</f>
      </c>
      <c r="O133">
        <f>(I133*21)/100</f>
      </c>
      <c r="P133" t="s">
        <v>27</v>
      </c>
    </row>
    <row r="134" spans="1:5" ht="12.75">
      <c r="A134" s="35" t="s">
        <v>52</v>
      </c>
      <c r="E134" s="36" t="s">
        <v>1835</v>
      </c>
    </row>
    <row r="135" spans="1:5" ht="12.75">
      <c r="A135" s="37" t="s">
        <v>54</v>
      </c>
      <c r="E135" s="38" t="s">
        <v>49</v>
      </c>
    </row>
    <row r="136" spans="1:5" ht="12.75">
      <c r="A136" t="s">
        <v>55</v>
      </c>
      <c r="E136" s="36" t="s">
        <v>49</v>
      </c>
    </row>
    <row r="137" spans="1:16" ht="12.75">
      <c r="A137" s="24" t="s">
        <v>47</v>
      </c>
      <c r="B137" s="29" t="s">
        <v>339</v>
      </c>
      <c r="C137" s="29" t="s">
        <v>1836</v>
      </c>
      <c r="D137" s="24" t="s">
        <v>49</v>
      </c>
      <c r="E137" s="30" t="s">
        <v>1837</v>
      </c>
      <c r="F137" s="31" t="s">
        <v>98</v>
      </c>
      <c r="G137" s="32">
        <v>1</v>
      </c>
      <c r="H137" s="33">
        <v>0</v>
      </c>
      <c r="I137" s="34">
        <f>ROUND(ROUND(H137,2)*ROUND(G137,3),2)</f>
      </c>
      <c r="O137">
        <f>(I137*21)/100</f>
      </c>
      <c r="P137" t="s">
        <v>27</v>
      </c>
    </row>
    <row r="138" spans="1:5" ht="12.75">
      <c r="A138" s="35" t="s">
        <v>52</v>
      </c>
      <c r="E138" s="36" t="s">
        <v>1838</v>
      </c>
    </row>
    <row r="139" spans="1:5" ht="12.75">
      <c r="A139" s="37" t="s">
        <v>54</v>
      </c>
      <c r="E139" s="38" t="s">
        <v>49</v>
      </c>
    </row>
    <row r="140" spans="1:5" ht="102">
      <c r="A140" t="s">
        <v>55</v>
      </c>
      <c r="E140" s="36" t="s">
        <v>1839</v>
      </c>
    </row>
    <row r="141" spans="1:16" ht="12.75">
      <c r="A141" s="24" t="s">
        <v>47</v>
      </c>
      <c r="B141" s="29" t="s">
        <v>583</v>
      </c>
      <c r="C141" s="29" t="s">
        <v>1840</v>
      </c>
      <c r="D141" s="24" t="s">
        <v>49</v>
      </c>
      <c r="E141" s="30" t="s">
        <v>1841</v>
      </c>
      <c r="F141" s="31" t="s">
        <v>98</v>
      </c>
      <c r="G141" s="32">
        <v>1</v>
      </c>
      <c r="H141" s="33">
        <v>0</v>
      </c>
      <c r="I141" s="34">
        <f>ROUND(ROUND(H141,2)*ROUND(G141,3),2)</f>
      </c>
      <c r="O141">
        <f>(I141*21)/100</f>
      </c>
      <c r="P141" t="s">
        <v>27</v>
      </c>
    </row>
    <row r="142" spans="1:5" ht="12.75">
      <c r="A142" s="35" t="s">
        <v>52</v>
      </c>
      <c r="E142" s="36" t="s">
        <v>1842</v>
      </c>
    </row>
    <row r="143" spans="1:5" ht="12.75">
      <c r="A143" s="37" t="s">
        <v>54</v>
      </c>
      <c r="E143" s="38" t="s">
        <v>49</v>
      </c>
    </row>
    <row r="144" spans="1:5" ht="140.25">
      <c r="A144" t="s">
        <v>55</v>
      </c>
      <c r="E144" s="36" t="s">
        <v>1843</v>
      </c>
    </row>
    <row r="145" spans="1:16" ht="12.75">
      <c r="A145" s="24" t="s">
        <v>47</v>
      </c>
      <c r="B145" s="29" t="s">
        <v>589</v>
      </c>
      <c r="C145" s="29" t="s">
        <v>1844</v>
      </c>
      <c r="D145" s="24" t="s">
        <v>49</v>
      </c>
      <c r="E145" s="30" t="s">
        <v>1845</v>
      </c>
      <c r="F145" s="31" t="s">
        <v>172</v>
      </c>
      <c r="G145" s="32">
        <v>813</v>
      </c>
      <c r="H145" s="33">
        <v>0</v>
      </c>
      <c r="I145" s="34">
        <f>ROUND(ROUND(H145,2)*ROUND(G145,3),2)</f>
      </c>
      <c r="O145">
        <f>(I145*21)/100</f>
      </c>
      <c r="P145" t="s">
        <v>27</v>
      </c>
    </row>
    <row r="146" spans="1:5" ht="12.75">
      <c r="A146" s="35" t="s">
        <v>52</v>
      </c>
      <c r="E146" s="36" t="s">
        <v>49</v>
      </c>
    </row>
    <row r="147" spans="1:5" ht="12.75">
      <c r="A147" s="37" t="s">
        <v>54</v>
      </c>
      <c r="E147" s="38" t="s">
        <v>1846</v>
      </c>
    </row>
    <row r="148" spans="1:5" ht="140.25">
      <c r="A148" t="s">
        <v>55</v>
      </c>
      <c r="E148" s="36" t="s">
        <v>1847</v>
      </c>
    </row>
    <row r="149" spans="1:16" ht="12.75">
      <c r="A149" s="24" t="s">
        <v>47</v>
      </c>
      <c r="B149" s="29" t="s">
        <v>595</v>
      </c>
      <c r="C149" s="29" t="s">
        <v>1848</v>
      </c>
      <c r="D149" s="24" t="s">
        <v>49</v>
      </c>
      <c r="E149" s="30" t="s">
        <v>1849</v>
      </c>
      <c r="F149" s="31" t="s">
        <v>98</v>
      </c>
      <c r="G149" s="32">
        <v>40</v>
      </c>
      <c r="H149" s="33">
        <v>0</v>
      </c>
      <c r="I149" s="34">
        <f>ROUND(ROUND(H149,2)*ROUND(G149,3),2)</f>
      </c>
      <c r="O149">
        <f>(I149*21)/100</f>
      </c>
      <c r="P149" t="s">
        <v>27</v>
      </c>
    </row>
    <row r="150" spans="1:5" ht="12.75">
      <c r="A150" s="35" t="s">
        <v>52</v>
      </c>
      <c r="E150" s="36" t="s">
        <v>1850</v>
      </c>
    </row>
    <row r="151" spans="1:5" ht="12.75">
      <c r="A151" s="37" t="s">
        <v>54</v>
      </c>
      <c r="E151" s="38" t="s">
        <v>1851</v>
      </c>
    </row>
    <row r="152" spans="1:5" ht="165.75">
      <c r="A152" t="s">
        <v>55</v>
      </c>
      <c r="E152" s="36" t="s">
        <v>1852</v>
      </c>
    </row>
    <row r="153" spans="1:16" ht="12.75">
      <c r="A153" s="24" t="s">
        <v>47</v>
      </c>
      <c r="B153" s="29" t="s">
        <v>601</v>
      </c>
      <c r="C153" s="29" t="s">
        <v>1853</v>
      </c>
      <c r="D153" s="24" t="s">
        <v>49</v>
      </c>
      <c r="E153" s="30" t="s">
        <v>1854</v>
      </c>
      <c r="F153" s="31" t="s">
        <v>156</v>
      </c>
      <c r="G153" s="32">
        <v>19.882</v>
      </c>
      <c r="H153" s="33">
        <v>0</v>
      </c>
      <c r="I153" s="34">
        <f>ROUND(ROUND(H153,2)*ROUND(G153,3),2)</f>
      </c>
      <c r="O153">
        <f>(I153*21)/100</f>
      </c>
      <c r="P153" t="s">
        <v>27</v>
      </c>
    </row>
    <row r="154" spans="1:5" ht="12.75">
      <c r="A154" s="35" t="s">
        <v>52</v>
      </c>
      <c r="E154" s="36" t="s">
        <v>1855</v>
      </c>
    </row>
    <row r="155" spans="1:5" ht="38.25">
      <c r="A155" s="37" t="s">
        <v>54</v>
      </c>
      <c r="E155" s="38" t="s">
        <v>1856</v>
      </c>
    </row>
    <row r="156" spans="1:5" ht="165.75">
      <c r="A156" t="s">
        <v>55</v>
      </c>
      <c r="E156" s="36" t="s">
        <v>1857</v>
      </c>
    </row>
    <row r="157" spans="1:18" ht="12.75" customHeight="1">
      <c r="A157" s="6" t="s">
        <v>45</v>
      </c>
      <c r="B157" s="6"/>
      <c r="C157" s="41" t="s">
        <v>76</v>
      </c>
      <c r="D157" s="6"/>
      <c r="E157" s="27" t="s">
        <v>284</v>
      </c>
      <c r="F157" s="6"/>
      <c r="G157" s="6"/>
      <c r="H157" s="6"/>
      <c r="I157" s="42">
        <f>0+Q157</f>
      </c>
      <c r="O157">
        <f>0+R157</f>
      </c>
      <c r="Q157">
        <f>0+I158+I162+I166+I170</f>
      </c>
      <c r="R157">
        <f>0+O158+O162+O166+O170</f>
      </c>
    </row>
    <row r="158" spans="1:16" ht="12.75">
      <c r="A158" s="24" t="s">
        <v>47</v>
      </c>
      <c r="B158" s="29" t="s">
        <v>607</v>
      </c>
      <c r="C158" s="29" t="s">
        <v>1858</v>
      </c>
      <c r="D158" s="24" t="s">
        <v>49</v>
      </c>
      <c r="E158" s="30" t="s">
        <v>1859</v>
      </c>
      <c r="F158" s="31" t="s">
        <v>172</v>
      </c>
      <c r="G158" s="32">
        <v>103</v>
      </c>
      <c r="H158" s="33">
        <v>0</v>
      </c>
      <c r="I158" s="34">
        <f>ROUND(ROUND(H158,2)*ROUND(G158,3),2)</f>
      </c>
      <c r="O158">
        <f>(I158*21)/100</f>
      </c>
      <c r="P158" t="s">
        <v>27</v>
      </c>
    </row>
    <row r="159" spans="1:5" ht="25.5">
      <c r="A159" s="35" t="s">
        <v>52</v>
      </c>
      <c r="E159" s="36" t="s">
        <v>1860</v>
      </c>
    </row>
    <row r="160" spans="1:5" ht="12.75">
      <c r="A160" s="37" t="s">
        <v>54</v>
      </c>
      <c r="E160" s="38" t="s">
        <v>1861</v>
      </c>
    </row>
    <row r="161" spans="1:5" ht="242.25">
      <c r="A161" t="s">
        <v>55</v>
      </c>
      <c r="E161" s="36" t="s">
        <v>1862</v>
      </c>
    </row>
    <row r="162" spans="1:16" ht="12.75">
      <c r="A162" s="24" t="s">
        <v>47</v>
      </c>
      <c r="B162" s="29" t="s">
        <v>613</v>
      </c>
      <c r="C162" s="29" t="s">
        <v>1863</v>
      </c>
      <c r="D162" s="24" t="s">
        <v>49</v>
      </c>
      <c r="E162" s="30" t="s">
        <v>1864</v>
      </c>
      <c r="F162" s="31" t="s">
        <v>161</v>
      </c>
      <c r="G162" s="32">
        <v>2.575</v>
      </c>
      <c r="H162" s="33">
        <v>0</v>
      </c>
      <c r="I162" s="34">
        <f>ROUND(ROUND(H162,2)*ROUND(G162,3),2)</f>
      </c>
      <c r="O162">
        <f>(I162*21)/100</f>
      </c>
      <c r="P162" t="s">
        <v>27</v>
      </c>
    </row>
    <row r="163" spans="1:5" ht="12.75">
      <c r="A163" s="35" t="s">
        <v>52</v>
      </c>
      <c r="E163" s="36" t="s">
        <v>1865</v>
      </c>
    </row>
    <row r="164" spans="1:5" ht="12.75">
      <c r="A164" s="37" t="s">
        <v>54</v>
      </c>
      <c r="E164" s="38" t="s">
        <v>1866</v>
      </c>
    </row>
    <row r="165" spans="1:5" ht="369.75">
      <c r="A165" t="s">
        <v>55</v>
      </c>
      <c r="E165" s="36" t="s">
        <v>1867</v>
      </c>
    </row>
    <row r="166" spans="1:16" ht="12.75">
      <c r="A166" s="24" t="s">
        <v>47</v>
      </c>
      <c r="B166" s="29" t="s">
        <v>618</v>
      </c>
      <c r="C166" s="29" t="s">
        <v>1868</v>
      </c>
      <c r="D166" s="24" t="s">
        <v>49</v>
      </c>
      <c r="E166" s="30" t="s">
        <v>1869</v>
      </c>
      <c r="F166" s="31" t="s">
        <v>161</v>
      </c>
      <c r="G166" s="32">
        <v>4.429</v>
      </c>
      <c r="H166" s="33">
        <v>0</v>
      </c>
      <c r="I166" s="34">
        <f>ROUND(ROUND(H166,2)*ROUND(G166,3),2)</f>
      </c>
      <c r="O166">
        <f>(I166*21)/100</f>
      </c>
      <c r="P166" t="s">
        <v>27</v>
      </c>
    </row>
    <row r="167" spans="1:5" ht="12.75">
      <c r="A167" s="35" t="s">
        <v>52</v>
      </c>
      <c r="E167" s="36" t="s">
        <v>1870</v>
      </c>
    </row>
    <row r="168" spans="1:5" ht="25.5">
      <c r="A168" s="37" t="s">
        <v>54</v>
      </c>
      <c r="E168" s="38" t="s">
        <v>1871</v>
      </c>
    </row>
    <row r="169" spans="1:5" ht="369.75">
      <c r="A169" t="s">
        <v>55</v>
      </c>
      <c r="E169" s="36" t="s">
        <v>1867</v>
      </c>
    </row>
    <row r="170" spans="1:16" ht="12.75">
      <c r="A170" s="24" t="s">
        <v>47</v>
      </c>
      <c r="B170" s="29" t="s">
        <v>633</v>
      </c>
      <c r="C170" s="29" t="s">
        <v>1872</v>
      </c>
      <c r="D170" s="24" t="s">
        <v>49</v>
      </c>
      <c r="E170" s="30" t="s">
        <v>1873</v>
      </c>
      <c r="F170" s="31" t="s">
        <v>172</v>
      </c>
      <c r="G170" s="32">
        <v>103</v>
      </c>
      <c r="H170" s="33">
        <v>0</v>
      </c>
      <c r="I170" s="34">
        <f>ROUND(ROUND(H170,2)*ROUND(G170,3),2)</f>
      </c>
      <c r="O170">
        <f>(I170*21)/100</f>
      </c>
      <c r="P170" t="s">
        <v>27</v>
      </c>
    </row>
    <row r="171" spans="1:5" ht="12.75">
      <c r="A171" s="35" t="s">
        <v>52</v>
      </c>
      <c r="E171" s="36" t="s">
        <v>1874</v>
      </c>
    </row>
    <row r="172" spans="1:5" ht="12.75">
      <c r="A172" s="37" t="s">
        <v>54</v>
      </c>
      <c r="E172" s="38" t="s">
        <v>1861</v>
      </c>
    </row>
    <row r="173" spans="1:5" ht="25.5">
      <c r="A173" t="s">
        <v>55</v>
      </c>
      <c r="E173" s="36" t="s">
        <v>1875</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1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0+O9+O18+O47+O52+O97</f>
      </c>
      <c r="P2" t="s">
        <v>26</v>
      </c>
    </row>
    <row r="3" spans="1:16" ht="15" customHeight="1">
      <c r="A3" t="s">
        <v>12</v>
      </c>
      <c r="B3" s="12" t="s">
        <v>14</v>
      </c>
      <c r="C3" s="13" t="s">
        <v>15</v>
      </c>
      <c r="D3" s="1"/>
      <c r="E3" s="14" t="s">
        <v>16</v>
      </c>
      <c r="F3" s="1"/>
      <c r="G3" s="9"/>
      <c r="H3" s="8" t="s">
        <v>1876</v>
      </c>
      <c r="I3" s="39">
        <f>0+I9+I18+I47+I52+I97</f>
      </c>
      <c r="O3" t="s">
        <v>23</v>
      </c>
      <c r="P3" t="s">
        <v>27</v>
      </c>
    </row>
    <row r="4" spans="1:16" ht="15" customHeight="1">
      <c r="A4" t="s">
        <v>17</v>
      </c>
      <c r="B4" s="12" t="s">
        <v>18</v>
      </c>
      <c r="C4" s="13" t="s">
        <v>1876</v>
      </c>
      <c r="D4" s="1"/>
      <c r="E4" s="14" t="s">
        <v>1877</v>
      </c>
      <c r="F4" s="1"/>
      <c r="G4" s="1"/>
      <c r="H4" s="11"/>
      <c r="I4" s="11"/>
      <c r="O4" t="s">
        <v>24</v>
      </c>
      <c r="P4" t="s">
        <v>27</v>
      </c>
    </row>
    <row r="5" spans="1:16" ht="12.75" customHeight="1">
      <c r="A5" t="s">
        <v>21</v>
      </c>
      <c r="B5" s="16" t="s">
        <v>22</v>
      </c>
      <c r="C5" s="17" t="s">
        <v>1876</v>
      </c>
      <c r="D5" s="6"/>
      <c r="E5" s="18" t="s">
        <v>1877</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49</v>
      </c>
      <c r="E10" s="30" t="s">
        <v>139</v>
      </c>
      <c r="F10" s="31" t="s">
        <v>140</v>
      </c>
      <c r="G10" s="32">
        <v>10.865</v>
      </c>
      <c r="H10" s="33">
        <v>0</v>
      </c>
      <c r="I10" s="34">
        <f>ROUND(ROUND(H10,2)*ROUND(G10,3),2)</f>
      </c>
      <c r="O10">
        <f>(I10*21)/100</f>
      </c>
      <c r="P10" t="s">
        <v>27</v>
      </c>
    </row>
    <row r="11" spans="1:5" ht="12.75">
      <c r="A11" s="35" t="s">
        <v>52</v>
      </c>
      <c r="E11" s="36" t="s">
        <v>49</v>
      </c>
    </row>
    <row r="12" spans="1:5" ht="12.75">
      <c r="A12" s="37" t="s">
        <v>54</v>
      </c>
      <c r="E12" s="38" t="s">
        <v>1878</v>
      </c>
    </row>
    <row r="13" spans="1:5" ht="25.5">
      <c r="A13" t="s">
        <v>55</v>
      </c>
      <c r="E13" s="36" t="s">
        <v>143</v>
      </c>
    </row>
    <row r="14" spans="1:16" ht="12.75">
      <c r="A14" s="24" t="s">
        <v>47</v>
      </c>
      <c r="B14" s="29" t="s">
        <v>27</v>
      </c>
      <c r="C14" s="29" t="s">
        <v>96</v>
      </c>
      <c r="D14" s="24" t="s">
        <v>49</v>
      </c>
      <c r="E14" s="30" t="s">
        <v>97</v>
      </c>
      <c r="F14" s="31" t="s">
        <v>98</v>
      </c>
      <c r="G14" s="32">
        <v>1</v>
      </c>
      <c r="H14" s="33">
        <v>0</v>
      </c>
      <c r="I14" s="34">
        <f>ROUND(ROUND(H14,2)*ROUND(G14,3),2)</f>
      </c>
      <c r="O14">
        <f>(I14*21)/100</f>
      </c>
      <c r="P14" t="s">
        <v>27</v>
      </c>
    </row>
    <row r="15" spans="1:5" ht="12.75">
      <c r="A15" s="35" t="s">
        <v>52</v>
      </c>
      <c r="E15" s="36" t="s">
        <v>49</v>
      </c>
    </row>
    <row r="16" spans="1:5" ht="12.75">
      <c r="A16" s="37" t="s">
        <v>54</v>
      </c>
      <c r="E16" s="38" t="s">
        <v>49</v>
      </c>
    </row>
    <row r="17" spans="1:5" ht="12.75">
      <c r="A17" t="s">
        <v>55</v>
      </c>
      <c r="E17" s="36" t="s">
        <v>75</v>
      </c>
    </row>
    <row r="18" spans="1:18" ht="12.75" customHeight="1">
      <c r="A18" s="6" t="s">
        <v>45</v>
      </c>
      <c r="B18" s="6"/>
      <c r="C18" s="41" t="s">
        <v>31</v>
      </c>
      <c r="D18" s="6"/>
      <c r="E18" s="27" t="s">
        <v>153</v>
      </c>
      <c r="F18" s="6"/>
      <c r="G18" s="6"/>
      <c r="H18" s="6"/>
      <c r="I18" s="42">
        <f>0+Q18</f>
      </c>
      <c r="O18">
        <f>0+R18</f>
      </c>
      <c r="Q18">
        <f>0+I19+I23+I27+I31+I35+I39+I43</f>
      </c>
      <c r="R18">
        <f>0+O19+O23+O27+O31+O35+O39+O43</f>
      </c>
    </row>
    <row r="19" spans="1:16" ht="12.75">
      <c r="A19" s="24" t="s">
        <v>47</v>
      </c>
      <c r="B19" s="29" t="s">
        <v>26</v>
      </c>
      <c r="C19" s="29" t="s">
        <v>1739</v>
      </c>
      <c r="D19" s="24" t="s">
        <v>49</v>
      </c>
      <c r="E19" s="30" t="s">
        <v>1740</v>
      </c>
      <c r="F19" s="31" t="s">
        <v>161</v>
      </c>
      <c r="G19" s="32">
        <v>1.296</v>
      </c>
      <c r="H19" s="33">
        <v>0</v>
      </c>
      <c r="I19" s="34">
        <f>ROUND(ROUND(H19,2)*ROUND(G19,3),2)</f>
      </c>
      <c r="O19">
        <f>(I19*21)/100</f>
      </c>
      <c r="P19" t="s">
        <v>27</v>
      </c>
    </row>
    <row r="20" spans="1:5" ht="12.75">
      <c r="A20" s="35" t="s">
        <v>52</v>
      </c>
      <c r="E20" s="36" t="s">
        <v>49</v>
      </c>
    </row>
    <row r="21" spans="1:5" ht="12.75">
      <c r="A21" s="37" t="s">
        <v>54</v>
      </c>
      <c r="E21" s="38" t="s">
        <v>1879</v>
      </c>
    </row>
    <row r="22" spans="1:5" ht="318.75">
      <c r="A22" t="s">
        <v>55</v>
      </c>
      <c r="E22" s="36" t="s">
        <v>1738</v>
      </c>
    </row>
    <row r="23" spans="1:16" ht="12.75">
      <c r="A23" s="24" t="s">
        <v>47</v>
      </c>
      <c r="B23" s="29" t="s">
        <v>35</v>
      </c>
      <c r="C23" s="29" t="s">
        <v>1742</v>
      </c>
      <c r="D23" s="24" t="s">
        <v>49</v>
      </c>
      <c r="E23" s="30" t="s">
        <v>1743</v>
      </c>
      <c r="F23" s="31" t="s">
        <v>161</v>
      </c>
      <c r="G23" s="32">
        <v>5.798</v>
      </c>
      <c r="H23" s="33">
        <v>0</v>
      </c>
      <c r="I23" s="34">
        <f>ROUND(ROUND(H23,2)*ROUND(G23,3),2)</f>
      </c>
      <c r="O23">
        <f>(I23*21)/100</f>
      </c>
      <c r="P23" t="s">
        <v>27</v>
      </c>
    </row>
    <row r="24" spans="1:5" ht="12.75">
      <c r="A24" s="35" t="s">
        <v>52</v>
      </c>
      <c r="E24" s="36" t="s">
        <v>49</v>
      </c>
    </row>
    <row r="25" spans="1:5" ht="51">
      <c r="A25" s="37" t="s">
        <v>54</v>
      </c>
      <c r="E25" s="38" t="s">
        <v>1880</v>
      </c>
    </row>
    <row r="26" spans="1:5" ht="318.75">
      <c r="A26" t="s">
        <v>55</v>
      </c>
      <c r="E26" s="36" t="s">
        <v>1738</v>
      </c>
    </row>
    <row r="27" spans="1:16" ht="12.75">
      <c r="A27" s="24" t="s">
        <v>47</v>
      </c>
      <c r="B27" s="29" t="s">
        <v>37</v>
      </c>
      <c r="C27" s="29" t="s">
        <v>1745</v>
      </c>
      <c r="D27" s="24" t="s">
        <v>49</v>
      </c>
      <c r="E27" s="30" t="s">
        <v>1746</v>
      </c>
      <c r="F27" s="31" t="s">
        <v>161</v>
      </c>
      <c r="G27" s="32">
        <v>4.74</v>
      </c>
      <c r="H27" s="33">
        <v>0</v>
      </c>
      <c r="I27" s="34">
        <f>ROUND(ROUND(H27,2)*ROUND(G27,3),2)</f>
      </c>
      <c r="O27">
        <f>(I27*21)/100</f>
      </c>
      <c r="P27" t="s">
        <v>27</v>
      </c>
    </row>
    <row r="28" spans="1:5" ht="12.75">
      <c r="A28" s="35" t="s">
        <v>52</v>
      </c>
      <c r="E28" s="36" t="s">
        <v>49</v>
      </c>
    </row>
    <row r="29" spans="1:5" ht="51">
      <c r="A29" s="37" t="s">
        <v>54</v>
      </c>
      <c r="E29" s="38" t="s">
        <v>1881</v>
      </c>
    </row>
    <row r="30" spans="1:5" ht="318.75">
      <c r="A30" t="s">
        <v>55</v>
      </c>
      <c r="E30" s="36" t="s">
        <v>1738</v>
      </c>
    </row>
    <row r="31" spans="1:16" ht="12.75">
      <c r="A31" s="24" t="s">
        <v>47</v>
      </c>
      <c r="B31" s="29" t="s">
        <v>39</v>
      </c>
      <c r="C31" s="29" t="s">
        <v>182</v>
      </c>
      <c r="D31" s="24" t="s">
        <v>49</v>
      </c>
      <c r="E31" s="30" t="s">
        <v>183</v>
      </c>
      <c r="F31" s="31" t="s">
        <v>161</v>
      </c>
      <c r="G31" s="32">
        <v>6.036</v>
      </c>
      <c r="H31" s="33">
        <v>0</v>
      </c>
      <c r="I31" s="34">
        <f>ROUND(ROUND(H31,2)*ROUND(G31,3),2)</f>
      </c>
      <c r="O31">
        <f>(I31*21)/100</f>
      </c>
      <c r="P31" t="s">
        <v>27</v>
      </c>
    </row>
    <row r="32" spans="1:5" ht="12.75">
      <c r="A32" s="35" t="s">
        <v>52</v>
      </c>
      <c r="E32" s="36" t="s">
        <v>1748</v>
      </c>
    </row>
    <row r="33" spans="1:5" ht="12.75">
      <c r="A33" s="37" t="s">
        <v>54</v>
      </c>
      <c r="E33" s="38" t="s">
        <v>1882</v>
      </c>
    </row>
    <row r="34" spans="1:5" ht="191.25">
      <c r="A34" t="s">
        <v>55</v>
      </c>
      <c r="E34" s="36" t="s">
        <v>185</v>
      </c>
    </row>
    <row r="35" spans="1:16" ht="12.75">
      <c r="A35" s="24" t="s">
        <v>47</v>
      </c>
      <c r="B35" s="29" t="s">
        <v>72</v>
      </c>
      <c r="C35" s="29" t="s">
        <v>1750</v>
      </c>
      <c r="D35" s="24" t="s">
        <v>49</v>
      </c>
      <c r="E35" s="30" t="s">
        <v>1751</v>
      </c>
      <c r="F35" s="31" t="s">
        <v>161</v>
      </c>
      <c r="G35" s="32">
        <v>2.175</v>
      </c>
      <c r="H35" s="33">
        <v>0</v>
      </c>
      <c r="I35" s="34">
        <f>ROUND(ROUND(H35,2)*ROUND(G35,3),2)</f>
      </c>
      <c r="O35">
        <f>(I35*21)/100</f>
      </c>
      <c r="P35" t="s">
        <v>27</v>
      </c>
    </row>
    <row r="36" spans="1:5" ht="12.75">
      <c r="A36" s="35" t="s">
        <v>52</v>
      </c>
      <c r="E36" s="36" t="s">
        <v>49</v>
      </c>
    </row>
    <row r="37" spans="1:5" ht="12.75">
      <c r="A37" s="37" t="s">
        <v>54</v>
      </c>
      <c r="E37" s="38" t="s">
        <v>1883</v>
      </c>
    </row>
    <row r="38" spans="1:5" ht="229.5">
      <c r="A38" t="s">
        <v>55</v>
      </c>
      <c r="E38" s="36" t="s">
        <v>1753</v>
      </c>
    </row>
    <row r="39" spans="1:16" ht="12.75">
      <c r="A39" s="24" t="s">
        <v>47</v>
      </c>
      <c r="B39" s="29" t="s">
        <v>76</v>
      </c>
      <c r="C39" s="29" t="s">
        <v>1754</v>
      </c>
      <c r="D39" s="24" t="s">
        <v>49</v>
      </c>
      <c r="E39" s="30" t="s">
        <v>1755</v>
      </c>
      <c r="F39" s="31" t="s">
        <v>161</v>
      </c>
      <c r="G39" s="32">
        <v>2.415</v>
      </c>
      <c r="H39" s="33">
        <v>0</v>
      </c>
      <c r="I39" s="34">
        <f>ROUND(ROUND(H39,2)*ROUND(G39,3),2)</f>
      </c>
      <c r="O39">
        <f>(I39*21)/100</f>
      </c>
      <c r="P39" t="s">
        <v>27</v>
      </c>
    </row>
    <row r="40" spans="1:5" ht="12.75">
      <c r="A40" s="35" t="s">
        <v>52</v>
      </c>
      <c r="E40" s="36" t="s">
        <v>1756</v>
      </c>
    </row>
    <row r="41" spans="1:5" ht="25.5">
      <c r="A41" s="37" t="s">
        <v>54</v>
      </c>
      <c r="E41" s="38" t="s">
        <v>1884</v>
      </c>
    </row>
    <row r="42" spans="1:5" ht="293.25">
      <c r="A42" t="s">
        <v>55</v>
      </c>
      <c r="E42" s="36" t="s">
        <v>1758</v>
      </c>
    </row>
    <row r="43" spans="1:16" ht="12.75">
      <c r="A43" s="24" t="s">
        <v>47</v>
      </c>
      <c r="B43" s="29" t="s">
        <v>42</v>
      </c>
      <c r="C43" s="29" t="s">
        <v>1759</v>
      </c>
      <c r="D43" s="24" t="s">
        <v>49</v>
      </c>
      <c r="E43" s="30" t="s">
        <v>1760</v>
      </c>
      <c r="F43" s="31" t="s">
        <v>156</v>
      </c>
      <c r="G43" s="32">
        <v>19.575</v>
      </c>
      <c r="H43" s="33">
        <v>0</v>
      </c>
      <c r="I43" s="34">
        <f>ROUND(ROUND(H43,2)*ROUND(G43,3),2)</f>
      </c>
      <c r="O43">
        <f>(I43*21)/100</f>
      </c>
      <c r="P43" t="s">
        <v>27</v>
      </c>
    </row>
    <row r="44" spans="1:5" ht="12.75">
      <c r="A44" s="35" t="s">
        <v>52</v>
      </c>
      <c r="E44" s="36" t="s">
        <v>49</v>
      </c>
    </row>
    <row r="45" spans="1:5" ht="51">
      <c r="A45" s="37" t="s">
        <v>54</v>
      </c>
      <c r="E45" s="38" t="s">
        <v>1885</v>
      </c>
    </row>
    <row r="46" spans="1:5" ht="12.75">
      <c r="A46" t="s">
        <v>55</v>
      </c>
      <c r="E46" s="36" t="s">
        <v>1762</v>
      </c>
    </row>
    <row r="47" spans="1:18" ht="12.75" customHeight="1">
      <c r="A47" s="6" t="s">
        <v>45</v>
      </c>
      <c r="B47" s="6"/>
      <c r="C47" s="41" t="s">
        <v>27</v>
      </c>
      <c r="D47" s="6"/>
      <c r="E47" s="27" t="s">
        <v>241</v>
      </c>
      <c r="F47" s="6"/>
      <c r="G47" s="6"/>
      <c r="H47" s="6"/>
      <c r="I47" s="42">
        <f>0+Q47</f>
      </c>
      <c r="O47">
        <f>0+R47</f>
      </c>
      <c r="Q47">
        <f>0+I48</f>
      </c>
      <c r="R47">
        <f>0+O48</f>
      </c>
    </row>
    <row r="48" spans="1:16" ht="12.75">
      <c r="A48" s="24" t="s">
        <v>47</v>
      </c>
      <c r="B48" s="29" t="s">
        <v>44</v>
      </c>
      <c r="C48" s="29" t="s">
        <v>1763</v>
      </c>
      <c r="D48" s="24" t="s">
        <v>49</v>
      </c>
      <c r="E48" s="30" t="s">
        <v>1764</v>
      </c>
      <c r="F48" s="31" t="s">
        <v>161</v>
      </c>
      <c r="G48" s="32">
        <v>1.296</v>
      </c>
      <c r="H48" s="33">
        <v>0</v>
      </c>
      <c r="I48" s="34">
        <f>ROUND(ROUND(H48,2)*ROUND(G48,3),2)</f>
      </c>
      <c r="O48">
        <f>(I48*21)/100</f>
      </c>
      <c r="P48" t="s">
        <v>27</v>
      </c>
    </row>
    <row r="49" spans="1:5" ht="25.5">
      <c r="A49" s="35" t="s">
        <v>52</v>
      </c>
      <c r="E49" s="36" t="s">
        <v>1765</v>
      </c>
    </row>
    <row r="50" spans="1:5" ht="12.75">
      <c r="A50" s="37" t="s">
        <v>54</v>
      </c>
      <c r="E50" s="38" t="s">
        <v>1879</v>
      </c>
    </row>
    <row r="51" spans="1:5" ht="369.75">
      <c r="A51" t="s">
        <v>55</v>
      </c>
      <c r="E51" s="36" t="s">
        <v>1766</v>
      </c>
    </row>
    <row r="52" spans="1:18" ht="12.75" customHeight="1">
      <c r="A52" s="6" t="s">
        <v>45</v>
      </c>
      <c r="B52" s="6"/>
      <c r="C52" s="41" t="s">
        <v>72</v>
      </c>
      <c r="D52" s="6"/>
      <c r="E52" s="27" t="s">
        <v>1767</v>
      </c>
      <c r="F52" s="6"/>
      <c r="G52" s="6"/>
      <c r="H52" s="6"/>
      <c r="I52" s="42">
        <f>0+Q52</f>
      </c>
      <c r="O52">
        <f>0+R52</f>
      </c>
      <c r="Q52">
        <f>0+I53+I57+I61+I65+I69+I73+I77+I81+I85+I89+I93</f>
      </c>
      <c r="R52">
        <f>0+O53+O57+O61+O65+O69+O73+O77+O81+O85+O89+O93</f>
      </c>
    </row>
    <row r="53" spans="1:16" ht="12.75">
      <c r="A53" s="24" t="s">
        <v>47</v>
      </c>
      <c r="B53" s="29" t="s">
        <v>86</v>
      </c>
      <c r="C53" s="29" t="s">
        <v>1768</v>
      </c>
      <c r="D53" s="24" t="s">
        <v>49</v>
      </c>
      <c r="E53" s="30" t="s">
        <v>1769</v>
      </c>
      <c r="F53" s="31" t="s">
        <v>172</v>
      </c>
      <c r="G53" s="32">
        <v>34.5</v>
      </c>
      <c r="H53" s="33">
        <v>0</v>
      </c>
      <c r="I53" s="34">
        <f>ROUND(ROUND(H53,2)*ROUND(G53,3),2)</f>
      </c>
      <c r="O53">
        <f>(I53*21)/100</f>
      </c>
      <c r="P53" t="s">
        <v>27</v>
      </c>
    </row>
    <row r="54" spans="1:5" ht="12.75">
      <c r="A54" s="35" t="s">
        <v>52</v>
      </c>
      <c r="E54" s="36" t="s">
        <v>49</v>
      </c>
    </row>
    <row r="55" spans="1:5" ht="12.75">
      <c r="A55" s="37" t="s">
        <v>54</v>
      </c>
      <c r="E55" s="38" t="s">
        <v>1886</v>
      </c>
    </row>
    <row r="56" spans="1:5" ht="76.5">
      <c r="A56" t="s">
        <v>55</v>
      </c>
      <c r="E56" s="36" t="s">
        <v>1771</v>
      </c>
    </row>
    <row r="57" spans="1:16" ht="12.75">
      <c r="A57" s="24" t="s">
        <v>47</v>
      </c>
      <c r="B57" s="29" t="s">
        <v>91</v>
      </c>
      <c r="C57" s="29" t="s">
        <v>1774</v>
      </c>
      <c r="D57" s="24" t="s">
        <v>49</v>
      </c>
      <c r="E57" s="30" t="s">
        <v>1775</v>
      </c>
      <c r="F57" s="31" t="s">
        <v>172</v>
      </c>
      <c r="G57" s="32">
        <v>32</v>
      </c>
      <c r="H57" s="33">
        <v>0</v>
      </c>
      <c r="I57" s="34">
        <f>ROUND(ROUND(H57,2)*ROUND(G57,3),2)</f>
      </c>
      <c r="O57">
        <f>(I57*21)/100</f>
      </c>
      <c r="P57" t="s">
        <v>27</v>
      </c>
    </row>
    <row r="58" spans="1:5" ht="12.75">
      <c r="A58" s="35" t="s">
        <v>52</v>
      </c>
      <c r="E58" s="36" t="s">
        <v>1776</v>
      </c>
    </row>
    <row r="59" spans="1:5" ht="12.75">
      <c r="A59" s="37" t="s">
        <v>54</v>
      </c>
      <c r="E59" s="38" t="s">
        <v>1887</v>
      </c>
    </row>
    <row r="60" spans="1:5" ht="89.25">
      <c r="A60" t="s">
        <v>55</v>
      </c>
      <c r="E60" s="36" t="s">
        <v>1778</v>
      </c>
    </row>
    <row r="61" spans="1:16" ht="12.75">
      <c r="A61" s="24" t="s">
        <v>47</v>
      </c>
      <c r="B61" s="29" t="s">
        <v>95</v>
      </c>
      <c r="C61" s="29" t="s">
        <v>1779</v>
      </c>
      <c r="D61" s="24" t="s">
        <v>49</v>
      </c>
      <c r="E61" s="30" t="s">
        <v>1780</v>
      </c>
      <c r="F61" s="31" t="s">
        <v>172</v>
      </c>
      <c r="G61" s="32">
        <v>60</v>
      </c>
      <c r="H61" s="33">
        <v>0</v>
      </c>
      <c r="I61" s="34">
        <f>ROUND(ROUND(H61,2)*ROUND(G61,3),2)</f>
      </c>
      <c r="O61">
        <f>(I61*21)/100</f>
      </c>
      <c r="P61" t="s">
        <v>27</v>
      </c>
    </row>
    <row r="62" spans="1:5" ht="25.5">
      <c r="A62" s="35" t="s">
        <v>52</v>
      </c>
      <c r="E62" s="36" t="s">
        <v>1781</v>
      </c>
    </row>
    <row r="63" spans="1:5" ht="12.75">
      <c r="A63" s="37" t="s">
        <v>54</v>
      </c>
      <c r="E63" s="38" t="s">
        <v>1888</v>
      </c>
    </row>
    <row r="64" spans="1:5" ht="89.25">
      <c r="A64" t="s">
        <v>55</v>
      </c>
      <c r="E64" s="36" t="s">
        <v>1778</v>
      </c>
    </row>
    <row r="65" spans="1:16" ht="25.5">
      <c r="A65" s="24" t="s">
        <v>47</v>
      </c>
      <c r="B65" s="29" t="s">
        <v>100</v>
      </c>
      <c r="C65" s="29" t="s">
        <v>1783</v>
      </c>
      <c r="D65" s="24" t="s">
        <v>49</v>
      </c>
      <c r="E65" s="30" t="s">
        <v>1784</v>
      </c>
      <c r="F65" s="31" t="s">
        <v>98</v>
      </c>
      <c r="G65" s="32">
        <v>1</v>
      </c>
      <c r="H65" s="33">
        <v>0</v>
      </c>
      <c r="I65" s="34">
        <f>ROUND(ROUND(H65,2)*ROUND(G65,3),2)</f>
      </c>
      <c r="O65">
        <f>(I65*21)/100</f>
      </c>
      <c r="P65" t="s">
        <v>27</v>
      </c>
    </row>
    <row r="66" spans="1:5" ht="12.75">
      <c r="A66" s="35" t="s">
        <v>52</v>
      </c>
      <c r="E66" s="36" t="s">
        <v>1889</v>
      </c>
    </row>
    <row r="67" spans="1:5" ht="12.75">
      <c r="A67" s="37" t="s">
        <v>54</v>
      </c>
      <c r="E67" s="38" t="s">
        <v>49</v>
      </c>
    </row>
    <row r="68" spans="1:5" ht="102">
      <c r="A68" t="s">
        <v>55</v>
      </c>
      <c r="E68" s="36" t="s">
        <v>1786</v>
      </c>
    </row>
    <row r="69" spans="1:16" ht="12.75">
      <c r="A69" s="24" t="s">
        <v>47</v>
      </c>
      <c r="B69" s="29" t="s">
        <v>104</v>
      </c>
      <c r="C69" s="29" t="s">
        <v>1796</v>
      </c>
      <c r="D69" s="24" t="s">
        <v>49</v>
      </c>
      <c r="E69" s="30" t="s">
        <v>1797</v>
      </c>
      <c r="F69" s="31" t="s">
        <v>98</v>
      </c>
      <c r="G69" s="32">
        <v>4</v>
      </c>
      <c r="H69" s="33">
        <v>0</v>
      </c>
      <c r="I69" s="34">
        <f>ROUND(ROUND(H69,2)*ROUND(G69,3),2)</f>
      </c>
      <c r="O69">
        <f>(I69*21)/100</f>
      </c>
      <c r="P69" t="s">
        <v>27</v>
      </c>
    </row>
    <row r="70" spans="1:5" ht="12.75">
      <c r="A70" s="35" t="s">
        <v>52</v>
      </c>
      <c r="E70" s="36" t="s">
        <v>1798</v>
      </c>
    </row>
    <row r="71" spans="1:5" ht="12.75">
      <c r="A71" s="37" t="s">
        <v>54</v>
      </c>
      <c r="E71" s="38" t="s">
        <v>49</v>
      </c>
    </row>
    <row r="72" spans="1:5" ht="114.75">
      <c r="A72" t="s">
        <v>55</v>
      </c>
      <c r="E72" s="36" t="s">
        <v>1799</v>
      </c>
    </row>
    <row r="73" spans="1:16" ht="12.75">
      <c r="A73" s="24" t="s">
        <v>47</v>
      </c>
      <c r="B73" s="29" t="s">
        <v>273</v>
      </c>
      <c r="C73" s="29" t="s">
        <v>1803</v>
      </c>
      <c r="D73" s="24" t="s">
        <v>49</v>
      </c>
      <c r="E73" s="30" t="s">
        <v>1804</v>
      </c>
      <c r="F73" s="31" t="s">
        <v>98</v>
      </c>
      <c r="G73" s="32">
        <v>4</v>
      </c>
      <c r="H73" s="33">
        <v>0</v>
      </c>
      <c r="I73" s="34">
        <f>ROUND(ROUND(H73,2)*ROUND(G73,3),2)</f>
      </c>
      <c r="O73">
        <f>(I73*21)/100</f>
      </c>
      <c r="P73" t="s">
        <v>27</v>
      </c>
    </row>
    <row r="74" spans="1:5" ht="12.75">
      <c r="A74" s="35" t="s">
        <v>52</v>
      </c>
      <c r="E74" s="36" t="s">
        <v>49</v>
      </c>
    </row>
    <row r="75" spans="1:5" ht="12.75">
      <c r="A75" s="37" t="s">
        <v>54</v>
      </c>
      <c r="E75" s="38" t="s">
        <v>49</v>
      </c>
    </row>
    <row r="76" spans="1:5" ht="89.25">
      <c r="A76" t="s">
        <v>55</v>
      </c>
      <c r="E76" s="36" t="s">
        <v>1806</v>
      </c>
    </row>
    <row r="77" spans="1:16" ht="25.5">
      <c r="A77" s="24" t="s">
        <v>47</v>
      </c>
      <c r="B77" s="29" t="s">
        <v>276</v>
      </c>
      <c r="C77" s="29" t="s">
        <v>1807</v>
      </c>
      <c r="D77" s="24" t="s">
        <v>138</v>
      </c>
      <c r="E77" s="30" t="s">
        <v>1808</v>
      </c>
      <c r="F77" s="31" t="s">
        <v>98</v>
      </c>
      <c r="G77" s="32">
        <v>4</v>
      </c>
      <c r="H77" s="33">
        <v>0</v>
      </c>
      <c r="I77" s="34">
        <f>ROUND(ROUND(H77,2)*ROUND(G77,3),2)</f>
      </c>
      <c r="O77">
        <f>(I77*21)/100</f>
      </c>
      <c r="P77" t="s">
        <v>27</v>
      </c>
    </row>
    <row r="78" spans="1:5" ht="38.25">
      <c r="A78" s="35" t="s">
        <v>52</v>
      </c>
      <c r="E78" s="36" t="s">
        <v>1811</v>
      </c>
    </row>
    <row r="79" spans="1:5" ht="12.75">
      <c r="A79" s="37" t="s">
        <v>54</v>
      </c>
      <c r="E79" s="38" t="s">
        <v>49</v>
      </c>
    </row>
    <row r="80" spans="1:5" ht="102">
      <c r="A80" t="s">
        <v>55</v>
      </c>
      <c r="E80" s="36" t="s">
        <v>1810</v>
      </c>
    </row>
    <row r="81" spans="1:16" ht="12.75">
      <c r="A81" s="24" t="s">
        <v>47</v>
      </c>
      <c r="B81" s="29" t="s">
        <v>279</v>
      </c>
      <c r="C81" s="29" t="s">
        <v>1812</v>
      </c>
      <c r="D81" s="24" t="s">
        <v>49</v>
      </c>
      <c r="E81" s="30" t="s">
        <v>1813</v>
      </c>
      <c r="F81" s="31" t="s">
        <v>98</v>
      </c>
      <c r="G81" s="32">
        <v>4</v>
      </c>
      <c r="H81" s="33">
        <v>0</v>
      </c>
      <c r="I81" s="34">
        <f>ROUND(ROUND(H81,2)*ROUND(G81,3),2)</f>
      </c>
      <c r="O81">
        <f>(I81*21)/100</f>
      </c>
      <c r="P81" t="s">
        <v>27</v>
      </c>
    </row>
    <row r="82" spans="1:5" ht="12.75">
      <c r="A82" s="35" t="s">
        <v>52</v>
      </c>
      <c r="E82" s="36" t="s">
        <v>1814</v>
      </c>
    </row>
    <row r="83" spans="1:5" ht="12.75">
      <c r="A83" s="37" t="s">
        <v>54</v>
      </c>
      <c r="E83" s="38" t="s">
        <v>49</v>
      </c>
    </row>
    <row r="84" spans="1:5" ht="89.25">
      <c r="A84" t="s">
        <v>55</v>
      </c>
      <c r="E84" s="36" t="s">
        <v>1815</v>
      </c>
    </row>
    <row r="85" spans="1:16" ht="12.75">
      <c r="A85" s="24" t="s">
        <v>47</v>
      </c>
      <c r="B85" s="29" t="s">
        <v>285</v>
      </c>
      <c r="C85" s="29" t="s">
        <v>1844</v>
      </c>
      <c r="D85" s="24" t="s">
        <v>49</v>
      </c>
      <c r="E85" s="30" t="s">
        <v>1845</v>
      </c>
      <c r="F85" s="31" t="s">
        <v>172</v>
      </c>
      <c r="G85" s="32">
        <v>60</v>
      </c>
      <c r="H85" s="33">
        <v>0</v>
      </c>
      <c r="I85" s="34">
        <f>ROUND(ROUND(H85,2)*ROUND(G85,3),2)</f>
      </c>
      <c r="O85">
        <f>(I85*21)/100</f>
      </c>
      <c r="P85" t="s">
        <v>27</v>
      </c>
    </row>
    <row r="86" spans="1:5" ht="12.75">
      <c r="A86" s="35" t="s">
        <v>52</v>
      </c>
      <c r="E86" s="36" t="s">
        <v>49</v>
      </c>
    </row>
    <row r="87" spans="1:5" ht="12.75">
      <c r="A87" s="37" t="s">
        <v>54</v>
      </c>
      <c r="E87" s="38" t="s">
        <v>1890</v>
      </c>
    </row>
    <row r="88" spans="1:5" ht="140.25">
      <c r="A88" t="s">
        <v>55</v>
      </c>
      <c r="E88" s="36" t="s">
        <v>1847</v>
      </c>
    </row>
    <row r="89" spans="1:16" ht="12.75">
      <c r="A89" s="24" t="s">
        <v>47</v>
      </c>
      <c r="B89" s="29" t="s">
        <v>290</v>
      </c>
      <c r="C89" s="29" t="s">
        <v>1848</v>
      </c>
      <c r="D89" s="24" t="s">
        <v>49</v>
      </c>
      <c r="E89" s="30" t="s">
        <v>1849</v>
      </c>
      <c r="F89" s="31" t="s">
        <v>98</v>
      </c>
      <c r="G89" s="32">
        <v>8</v>
      </c>
      <c r="H89" s="33">
        <v>0</v>
      </c>
      <c r="I89" s="34">
        <f>ROUND(ROUND(H89,2)*ROUND(G89,3),2)</f>
      </c>
      <c r="O89">
        <f>(I89*21)/100</f>
      </c>
      <c r="P89" t="s">
        <v>27</v>
      </c>
    </row>
    <row r="90" spans="1:5" ht="12.75">
      <c r="A90" s="35" t="s">
        <v>52</v>
      </c>
      <c r="E90" s="36" t="s">
        <v>1891</v>
      </c>
    </row>
    <row r="91" spans="1:5" ht="12.75">
      <c r="A91" s="37" t="s">
        <v>54</v>
      </c>
      <c r="E91" s="38" t="s">
        <v>1892</v>
      </c>
    </row>
    <row r="92" spans="1:5" ht="165.75">
      <c r="A92" t="s">
        <v>55</v>
      </c>
      <c r="E92" s="36" t="s">
        <v>1852</v>
      </c>
    </row>
    <row r="93" spans="1:16" ht="12.75">
      <c r="A93" s="24" t="s">
        <v>47</v>
      </c>
      <c r="B93" s="29" t="s">
        <v>295</v>
      </c>
      <c r="C93" s="29" t="s">
        <v>1853</v>
      </c>
      <c r="D93" s="24" t="s">
        <v>49</v>
      </c>
      <c r="E93" s="30" t="s">
        <v>1854</v>
      </c>
      <c r="F93" s="31" t="s">
        <v>156</v>
      </c>
      <c r="G93" s="32">
        <v>3.007</v>
      </c>
      <c r="H93" s="33">
        <v>0</v>
      </c>
      <c r="I93" s="34">
        <f>ROUND(ROUND(H93,2)*ROUND(G93,3),2)</f>
      </c>
      <c r="O93">
        <f>(I93*21)/100</f>
      </c>
      <c r="P93" t="s">
        <v>27</v>
      </c>
    </row>
    <row r="94" spans="1:5" ht="12.75">
      <c r="A94" s="35" t="s">
        <v>52</v>
      </c>
      <c r="E94" s="36" t="s">
        <v>1855</v>
      </c>
    </row>
    <row r="95" spans="1:5" ht="12.75">
      <c r="A95" s="37" t="s">
        <v>54</v>
      </c>
      <c r="E95" s="38" t="s">
        <v>1893</v>
      </c>
    </row>
    <row r="96" spans="1:5" ht="165.75">
      <c r="A96" t="s">
        <v>55</v>
      </c>
      <c r="E96" s="36" t="s">
        <v>1857</v>
      </c>
    </row>
    <row r="97" spans="1:18" ht="12.75" customHeight="1">
      <c r="A97" s="6" t="s">
        <v>45</v>
      </c>
      <c r="B97" s="6"/>
      <c r="C97" s="41" t="s">
        <v>76</v>
      </c>
      <c r="D97" s="6"/>
      <c r="E97" s="27" t="s">
        <v>284</v>
      </c>
      <c r="F97" s="6"/>
      <c r="G97" s="6"/>
      <c r="H97" s="6"/>
      <c r="I97" s="42">
        <f>0+Q97</f>
      </c>
      <c r="O97">
        <f>0+R97</f>
      </c>
      <c r="Q97">
        <f>0+I98+I102+I106+I110</f>
      </c>
      <c r="R97">
        <f>0+O98+O102+O106+O110</f>
      </c>
    </row>
    <row r="98" spans="1:16" ht="12.75">
      <c r="A98" s="24" t="s">
        <v>47</v>
      </c>
      <c r="B98" s="29" t="s">
        <v>301</v>
      </c>
      <c r="C98" s="29" t="s">
        <v>1858</v>
      </c>
      <c r="D98" s="24" t="s">
        <v>49</v>
      </c>
      <c r="E98" s="30" t="s">
        <v>1859</v>
      </c>
      <c r="F98" s="31" t="s">
        <v>172</v>
      </c>
      <c r="G98" s="32">
        <v>30</v>
      </c>
      <c r="H98" s="33">
        <v>0</v>
      </c>
      <c r="I98" s="34">
        <f>ROUND(ROUND(H98,2)*ROUND(G98,3),2)</f>
      </c>
      <c r="O98">
        <f>(I98*21)/100</f>
      </c>
      <c r="P98" t="s">
        <v>27</v>
      </c>
    </row>
    <row r="99" spans="1:5" ht="25.5">
      <c r="A99" s="35" t="s">
        <v>52</v>
      </c>
      <c r="E99" s="36" t="s">
        <v>1860</v>
      </c>
    </row>
    <row r="100" spans="1:5" ht="12.75">
      <c r="A100" s="37" t="s">
        <v>54</v>
      </c>
      <c r="E100" s="38" t="s">
        <v>1894</v>
      </c>
    </row>
    <row r="101" spans="1:5" ht="242.25">
      <c r="A101" t="s">
        <v>55</v>
      </c>
      <c r="E101" s="36" t="s">
        <v>1862</v>
      </c>
    </row>
    <row r="102" spans="1:16" ht="12.75">
      <c r="A102" s="24" t="s">
        <v>47</v>
      </c>
      <c r="B102" s="29" t="s">
        <v>307</v>
      </c>
      <c r="C102" s="29" t="s">
        <v>1863</v>
      </c>
      <c r="D102" s="24" t="s">
        <v>49</v>
      </c>
      <c r="E102" s="30" t="s">
        <v>1864</v>
      </c>
      <c r="F102" s="31" t="s">
        <v>161</v>
      </c>
      <c r="G102" s="32">
        <v>0.75</v>
      </c>
      <c r="H102" s="33">
        <v>0</v>
      </c>
      <c r="I102" s="34">
        <f>ROUND(ROUND(H102,2)*ROUND(G102,3),2)</f>
      </c>
      <c r="O102">
        <f>(I102*21)/100</f>
      </c>
      <c r="P102" t="s">
        <v>27</v>
      </c>
    </row>
    <row r="103" spans="1:5" ht="12.75">
      <c r="A103" s="35" t="s">
        <v>52</v>
      </c>
      <c r="E103" s="36" t="s">
        <v>1865</v>
      </c>
    </row>
    <row r="104" spans="1:5" ht="12.75">
      <c r="A104" s="37" t="s">
        <v>54</v>
      </c>
      <c r="E104" s="38" t="s">
        <v>1895</v>
      </c>
    </row>
    <row r="105" spans="1:5" ht="369.75">
      <c r="A105" t="s">
        <v>55</v>
      </c>
      <c r="E105" s="36" t="s">
        <v>1867</v>
      </c>
    </row>
    <row r="106" spans="1:16" ht="12.75">
      <c r="A106" s="24" t="s">
        <v>47</v>
      </c>
      <c r="B106" s="29" t="s">
        <v>310</v>
      </c>
      <c r="C106" s="29" t="s">
        <v>1868</v>
      </c>
      <c r="D106" s="24" t="s">
        <v>49</v>
      </c>
      <c r="E106" s="30" t="s">
        <v>1869</v>
      </c>
      <c r="F106" s="31" t="s">
        <v>161</v>
      </c>
      <c r="G106" s="32">
        <v>1.29</v>
      </c>
      <c r="H106" s="33">
        <v>0</v>
      </c>
      <c r="I106" s="34">
        <f>ROUND(ROUND(H106,2)*ROUND(G106,3),2)</f>
      </c>
      <c r="O106">
        <f>(I106*21)/100</f>
      </c>
      <c r="P106" t="s">
        <v>27</v>
      </c>
    </row>
    <row r="107" spans="1:5" ht="12.75">
      <c r="A107" s="35" t="s">
        <v>52</v>
      </c>
      <c r="E107" s="36" t="s">
        <v>1870</v>
      </c>
    </row>
    <row r="108" spans="1:5" ht="12.75">
      <c r="A108" s="37" t="s">
        <v>54</v>
      </c>
      <c r="E108" s="38" t="s">
        <v>1896</v>
      </c>
    </row>
    <row r="109" spans="1:5" ht="369.75">
      <c r="A109" t="s">
        <v>55</v>
      </c>
      <c r="E109" s="36" t="s">
        <v>1867</v>
      </c>
    </row>
    <row r="110" spans="1:16" ht="12.75">
      <c r="A110" s="24" t="s">
        <v>47</v>
      </c>
      <c r="B110" s="29" t="s">
        <v>313</v>
      </c>
      <c r="C110" s="29" t="s">
        <v>1872</v>
      </c>
      <c r="D110" s="24" t="s">
        <v>49</v>
      </c>
      <c r="E110" s="30" t="s">
        <v>1873</v>
      </c>
      <c r="F110" s="31" t="s">
        <v>172</v>
      </c>
      <c r="G110" s="32">
        <v>30</v>
      </c>
      <c r="H110" s="33">
        <v>0</v>
      </c>
      <c r="I110" s="34">
        <f>ROUND(ROUND(H110,2)*ROUND(G110,3),2)</f>
      </c>
      <c r="O110">
        <f>(I110*21)/100</f>
      </c>
      <c r="P110" t="s">
        <v>27</v>
      </c>
    </row>
    <row r="111" spans="1:5" ht="12.75">
      <c r="A111" s="35" t="s">
        <v>52</v>
      </c>
      <c r="E111" s="36" t="s">
        <v>1874</v>
      </c>
    </row>
    <row r="112" spans="1:5" ht="12.75">
      <c r="A112" s="37" t="s">
        <v>54</v>
      </c>
      <c r="E112" s="38" t="s">
        <v>1894</v>
      </c>
    </row>
    <row r="113" spans="1:5" ht="25.5">
      <c r="A113" t="s">
        <v>55</v>
      </c>
      <c r="E113" s="36" t="s">
        <v>1875</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8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0+O9+O22+O55+O84</f>
      </c>
      <c r="P2" t="s">
        <v>26</v>
      </c>
    </row>
    <row r="3" spans="1:16" ht="15" customHeight="1">
      <c r="A3" t="s">
        <v>12</v>
      </c>
      <c r="B3" s="12" t="s">
        <v>14</v>
      </c>
      <c r="C3" s="13" t="s">
        <v>15</v>
      </c>
      <c r="D3" s="1"/>
      <c r="E3" s="14" t="s">
        <v>16</v>
      </c>
      <c r="F3" s="1"/>
      <c r="G3" s="9"/>
      <c r="H3" s="8" t="s">
        <v>1897</v>
      </c>
      <c r="I3" s="39">
        <f>0+I9+I22+I55+I84</f>
      </c>
      <c r="O3" t="s">
        <v>23</v>
      </c>
      <c r="P3" t="s">
        <v>27</v>
      </c>
    </row>
    <row r="4" spans="1:16" ht="15" customHeight="1">
      <c r="A4" t="s">
        <v>17</v>
      </c>
      <c r="B4" s="12" t="s">
        <v>18</v>
      </c>
      <c r="C4" s="13" t="s">
        <v>1897</v>
      </c>
      <c r="D4" s="1"/>
      <c r="E4" s="14" t="s">
        <v>1898</v>
      </c>
      <c r="F4" s="1"/>
      <c r="G4" s="1"/>
      <c r="H4" s="11"/>
      <c r="I4" s="11"/>
      <c r="O4" t="s">
        <v>24</v>
      </c>
      <c r="P4" t="s">
        <v>27</v>
      </c>
    </row>
    <row r="5" spans="1:16" ht="12.75" customHeight="1">
      <c r="A5" t="s">
        <v>21</v>
      </c>
      <c r="B5" s="16" t="s">
        <v>22</v>
      </c>
      <c r="C5" s="17" t="s">
        <v>1897</v>
      </c>
      <c r="D5" s="6"/>
      <c r="E5" s="18" t="s">
        <v>1898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137</v>
      </c>
      <c r="D10" s="24" t="s">
        <v>49</v>
      </c>
      <c r="E10" s="30" t="s">
        <v>139</v>
      </c>
      <c r="F10" s="31" t="s">
        <v>140</v>
      </c>
      <c r="G10" s="32">
        <v>1.98</v>
      </c>
      <c r="H10" s="33">
        <v>0</v>
      </c>
      <c r="I10" s="34">
        <f>ROUND(ROUND(H10,2)*ROUND(G10,3),2)</f>
      </c>
      <c r="O10">
        <f>(I10*21)/100</f>
      </c>
      <c r="P10" t="s">
        <v>27</v>
      </c>
    </row>
    <row r="11" spans="1:5" ht="12.75">
      <c r="A11" s="35" t="s">
        <v>52</v>
      </c>
      <c r="E11" s="36" t="s">
        <v>49</v>
      </c>
    </row>
    <row r="12" spans="1:5" ht="12.75">
      <c r="A12" s="37" t="s">
        <v>54</v>
      </c>
      <c r="E12" s="38" t="s">
        <v>1899</v>
      </c>
    </row>
    <row r="13" spans="1:5" ht="25.5">
      <c r="A13" t="s">
        <v>55</v>
      </c>
      <c r="E13" s="36" t="s">
        <v>143</v>
      </c>
    </row>
    <row r="14" spans="1:16" ht="12.75">
      <c r="A14" s="24" t="s">
        <v>47</v>
      </c>
      <c r="B14" s="29" t="s">
        <v>27</v>
      </c>
      <c r="C14" s="29" t="s">
        <v>1900</v>
      </c>
      <c r="D14" s="24" t="s">
        <v>49</v>
      </c>
      <c r="E14" s="30" t="s">
        <v>1901</v>
      </c>
      <c r="F14" s="31" t="s">
        <v>51</v>
      </c>
      <c r="G14" s="32">
        <v>1</v>
      </c>
      <c r="H14" s="33">
        <v>0</v>
      </c>
      <c r="I14" s="34">
        <f>ROUND(ROUND(H14,2)*ROUND(G14,3),2)</f>
      </c>
      <c r="O14">
        <f>(I14*21)/100</f>
      </c>
      <c r="P14" t="s">
        <v>27</v>
      </c>
    </row>
    <row r="15" spans="1:5" ht="12.75">
      <c r="A15" s="35" t="s">
        <v>52</v>
      </c>
      <c r="E15" s="36" t="s">
        <v>1902</v>
      </c>
    </row>
    <row r="16" spans="1:5" ht="12.75">
      <c r="A16" s="37" t="s">
        <v>54</v>
      </c>
      <c r="E16" s="38" t="s">
        <v>49</v>
      </c>
    </row>
    <row r="17" spans="1:5" ht="12.75">
      <c r="A17" t="s">
        <v>55</v>
      </c>
      <c r="E17" s="36" t="s">
        <v>75</v>
      </c>
    </row>
    <row r="18" spans="1:16" ht="12.75">
      <c r="A18" s="24" t="s">
        <v>47</v>
      </c>
      <c r="B18" s="29" t="s">
        <v>26</v>
      </c>
      <c r="C18" s="29" t="s">
        <v>1903</v>
      </c>
      <c r="D18" s="24" t="s">
        <v>49</v>
      </c>
      <c r="E18" s="30" t="s">
        <v>1904</v>
      </c>
      <c r="F18" s="31" t="s">
        <v>51</v>
      </c>
      <c r="G18" s="32">
        <v>1</v>
      </c>
      <c r="H18" s="33">
        <v>0</v>
      </c>
      <c r="I18" s="34">
        <f>ROUND(ROUND(H18,2)*ROUND(G18,3),2)</f>
      </c>
      <c r="O18">
        <f>(I18*21)/100</f>
      </c>
      <c r="P18" t="s">
        <v>27</v>
      </c>
    </row>
    <row r="19" spans="1:5" ht="12.75">
      <c r="A19" s="35" t="s">
        <v>52</v>
      </c>
      <c r="E19" s="36" t="s">
        <v>1905</v>
      </c>
    </row>
    <row r="20" spans="1:5" ht="12.75">
      <c r="A20" s="37" t="s">
        <v>54</v>
      </c>
      <c r="E20" s="38" t="s">
        <v>49</v>
      </c>
    </row>
    <row r="21" spans="1:5" ht="12.75">
      <c r="A21" t="s">
        <v>55</v>
      </c>
      <c r="E21" s="36" t="s">
        <v>1906</v>
      </c>
    </row>
    <row r="22" spans="1:18" ht="12.75" customHeight="1">
      <c r="A22" s="6" t="s">
        <v>45</v>
      </c>
      <c r="B22" s="6"/>
      <c r="C22" s="41" t="s">
        <v>31</v>
      </c>
      <c r="D22" s="6"/>
      <c r="E22" s="27" t="s">
        <v>153</v>
      </c>
      <c r="F22" s="6"/>
      <c r="G22" s="6"/>
      <c r="H22" s="6"/>
      <c r="I22" s="42">
        <f>0+Q22</f>
      </c>
      <c r="O22">
        <f>0+R22</f>
      </c>
      <c r="Q22">
        <f>0+I23+I27+I31+I35+I39+I43+I47+I51</f>
      </c>
      <c r="R22">
        <f>0+O23+O27+O31+O35+O39+O43+O47+O51</f>
      </c>
    </row>
    <row r="23" spans="1:16" ht="12.75">
      <c r="A23" s="24" t="s">
        <v>47</v>
      </c>
      <c r="B23" s="29" t="s">
        <v>35</v>
      </c>
      <c r="C23" s="29" t="s">
        <v>1734</v>
      </c>
      <c r="D23" s="24" t="s">
        <v>49</v>
      </c>
      <c r="E23" s="30" t="s">
        <v>1735</v>
      </c>
      <c r="F23" s="31" t="s">
        <v>161</v>
      </c>
      <c r="G23" s="32">
        <v>0.6</v>
      </c>
      <c r="H23" s="33">
        <v>0</v>
      </c>
      <c r="I23" s="34">
        <f>ROUND(ROUND(H23,2)*ROUND(G23,3),2)</f>
      </c>
      <c r="O23">
        <f>(I23*21)/100</f>
      </c>
      <c r="P23" t="s">
        <v>27</v>
      </c>
    </row>
    <row r="24" spans="1:5" ht="12.75">
      <c r="A24" s="35" t="s">
        <v>52</v>
      </c>
      <c r="E24" s="36" t="s">
        <v>49</v>
      </c>
    </row>
    <row r="25" spans="1:5" ht="12.75">
      <c r="A25" s="37" t="s">
        <v>54</v>
      </c>
      <c r="E25" s="38" t="s">
        <v>1907</v>
      </c>
    </row>
    <row r="26" spans="1:5" ht="318.75">
      <c r="A26" t="s">
        <v>55</v>
      </c>
      <c r="E26" s="36" t="s">
        <v>1908</v>
      </c>
    </row>
    <row r="27" spans="1:16" ht="12.75">
      <c r="A27" s="24" t="s">
        <v>47</v>
      </c>
      <c r="B27" s="29" t="s">
        <v>37</v>
      </c>
      <c r="C27" s="29" t="s">
        <v>1742</v>
      </c>
      <c r="D27" s="24" t="s">
        <v>49</v>
      </c>
      <c r="E27" s="30" t="s">
        <v>1743</v>
      </c>
      <c r="F27" s="31" t="s">
        <v>161</v>
      </c>
      <c r="G27" s="32">
        <v>14.801</v>
      </c>
      <c r="H27" s="33">
        <v>0</v>
      </c>
      <c r="I27" s="34">
        <f>ROUND(ROUND(H27,2)*ROUND(G27,3),2)</f>
      </c>
      <c r="O27">
        <f>(I27*21)/100</f>
      </c>
      <c r="P27" t="s">
        <v>27</v>
      </c>
    </row>
    <row r="28" spans="1:5" ht="12.75">
      <c r="A28" s="35" t="s">
        <v>52</v>
      </c>
      <c r="E28" s="36" t="s">
        <v>49</v>
      </c>
    </row>
    <row r="29" spans="1:5" ht="51">
      <c r="A29" s="37" t="s">
        <v>54</v>
      </c>
      <c r="E29" s="38" t="s">
        <v>1909</v>
      </c>
    </row>
    <row r="30" spans="1:5" ht="318.75">
      <c r="A30" t="s">
        <v>55</v>
      </c>
      <c r="E30" s="36" t="s">
        <v>1908</v>
      </c>
    </row>
    <row r="31" spans="1:16" ht="12.75">
      <c r="A31" s="24" t="s">
        <v>47</v>
      </c>
      <c r="B31" s="29" t="s">
        <v>39</v>
      </c>
      <c r="C31" s="29" t="s">
        <v>1745</v>
      </c>
      <c r="D31" s="24" t="s">
        <v>49</v>
      </c>
      <c r="E31" s="30" t="s">
        <v>1746</v>
      </c>
      <c r="F31" s="31" t="s">
        <v>161</v>
      </c>
      <c r="G31" s="32">
        <v>1.1</v>
      </c>
      <c r="H31" s="33">
        <v>0</v>
      </c>
      <c r="I31" s="34">
        <f>ROUND(ROUND(H31,2)*ROUND(G31,3),2)</f>
      </c>
      <c r="O31">
        <f>(I31*21)/100</f>
      </c>
      <c r="P31" t="s">
        <v>27</v>
      </c>
    </row>
    <row r="32" spans="1:5" ht="12.75">
      <c r="A32" s="35" t="s">
        <v>52</v>
      </c>
      <c r="E32" s="36" t="s">
        <v>49</v>
      </c>
    </row>
    <row r="33" spans="1:5" ht="38.25">
      <c r="A33" s="37" t="s">
        <v>54</v>
      </c>
      <c r="E33" s="38" t="s">
        <v>1910</v>
      </c>
    </row>
    <row r="34" spans="1:5" ht="318.75">
      <c r="A34" t="s">
        <v>55</v>
      </c>
      <c r="E34" s="36" t="s">
        <v>1908</v>
      </c>
    </row>
    <row r="35" spans="1:16" ht="12.75">
      <c r="A35" s="24" t="s">
        <v>47</v>
      </c>
      <c r="B35" s="29" t="s">
        <v>72</v>
      </c>
      <c r="C35" s="29" t="s">
        <v>182</v>
      </c>
      <c r="D35" s="24" t="s">
        <v>49</v>
      </c>
      <c r="E35" s="30" t="s">
        <v>183</v>
      </c>
      <c r="F35" s="31" t="s">
        <v>161</v>
      </c>
      <c r="G35" s="32">
        <v>1.1</v>
      </c>
      <c r="H35" s="33">
        <v>0</v>
      </c>
      <c r="I35" s="34">
        <f>ROUND(ROUND(H35,2)*ROUND(G35,3),2)</f>
      </c>
      <c r="O35">
        <f>(I35*21)/100</f>
      </c>
      <c r="P35" t="s">
        <v>27</v>
      </c>
    </row>
    <row r="36" spans="1:5" ht="12.75">
      <c r="A36" s="35" t="s">
        <v>52</v>
      </c>
      <c r="E36" s="36" t="s">
        <v>49</v>
      </c>
    </row>
    <row r="37" spans="1:5" ht="12.75">
      <c r="A37" s="37" t="s">
        <v>54</v>
      </c>
      <c r="E37" s="38" t="s">
        <v>1911</v>
      </c>
    </row>
    <row r="38" spans="1:5" ht="191.25">
      <c r="A38" t="s">
        <v>55</v>
      </c>
      <c r="E38" s="36" t="s">
        <v>1912</v>
      </c>
    </row>
    <row r="39" spans="1:16" ht="12.75">
      <c r="A39" s="24" t="s">
        <v>47</v>
      </c>
      <c r="B39" s="29" t="s">
        <v>76</v>
      </c>
      <c r="C39" s="29" t="s">
        <v>1750</v>
      </c>
      <c r="D39" s="24" t="s">
        <v>49</v>
      </c>
      <c r="E39" s="30" t="s">
        <v>1751</v>
      </c>
      <c r="F39" s="31" t="s">
        <v>161</v>
      </c>
      <c r="G39" s="32">
        <v>15.041</v>
      </c>
      <c r="H39" s="33">
        <v>0</v>
      </c>
      <c r="I39" s="34">
        <f>ROUND(ROUND(H39,2)*ROUND(G39,3),2)</f>
      </c>
      <c r="O39">
        <f>(I39*21)/100</f>
      </c>
      <c r="P39" t="s">
        <v>27</v>
      </c>
    </row>
    <row r="40" spans="1:5" ht="12.75">
      <c r="A40" s="35" t="s">
        <v>52</v>
      </c>
      <c r="E40" s="36" t="s">
        <v>49</v>
      </c>
    </row>
    <row r="41" spans="1:5" ht="63.75">
      <c r="A41" s="37" t="s">
        <v>54</v>
      </c>
      <c r="E41" s="38" t="s">
        <v>1913</v>
      </c>
    </row>
    <row r="42" spans="1:5" ht="229.5">
      <c r="A42" t="s">
        <v>55</v>
      </c>
      <c r="E42" s="36" t="s">
        <v>1914</v>
      </c>
    </row>
    <row r="43" spans="1:16" ht="12.75">
      <c r="A43" s="24" t="s">
        <v>47</v>
      </c>
      <c r="B43" s="29" t="s">
        <v>42</v>
      </c>
      <c r="C43" s="29" t="s">
        <v>1915</v>
      </c>
      <c r="D43" s="24" t="s">
        <v>49</v>
      </c>
      <c r="E43" s="30" t="s">
        <v>1916</v>
      </c>
      <c r="F43" s="31" t="s">
        <v>161</v>
      </c>
      <c r="G43" s="32">
        <v>1.92</v>
      </c>
      <c r="H43" s="33">
        <v>0</v>
      </c>
      <c r="I43" s="34">
        <f>ROUND(ROUND(H43,2)*ROUND(G43,3),2)</f>
      </c>
      <c r="O43">
        <f>(I43*21)/100</f>
      </c>
      <c r="P43" t="s">
        <v>27</v>
      </c>
    </row>
    <row r="44" spans="1:5" ht="12.75">
      <c r="A44" s="35" t="s">
        <v>52</v>
      </c>
      <c r="E44" s="36" t="s">
        <v>1756</v>
      </c>
    </row>
    <row r="45" spans="1:5" ht="12.75">
      <c r="A45" s="37" t="s">
        <v>54</v>
      </c>
      <c r="E45" s="38" t="s">
        <v>1917</v>
      </c>
    </row>
    <row r="46" spans="1:5" ht="229.5">
      <c r="A46" t="s">
        <v>55</v>
      </c>
      <c r="E46" s="36" t="s">
        <v>1918</v>
      </c>
    </row>
    <row r="47" spans="1:16" ht="12.75">
      <c r="A47" s="24" t="s">
        <v>47</v>
      </c>
      <c r="B47" s="29" t="s">
        <v>44</v>
      </c>
      <c r="C47" s="29" t="s">
        <v>1754</v>
      </c>
      <c r="D47" s="24" t="s">
        <v>49</v>
      </c>
      <c r="E47" s="30" t="s">
        <v>1755</v>
      </c>
      <c r="F47" s="31" t="s">
        <v>161</v>
      </c>
      <c r="G47" s="32">
        <v>0.96</v>
      </c>
      <c r="H47" s="33">
        <v>0</v>
      </c>
      <c r="I47" s="34">
        <f>ROUND(ROUND(H47,2)*ROUND(G47,3),2)</f>
      </c>
      <c r="O47">
        <f>(I47*21)/100</f>
      </c>
      <c r="P47" t="s">
        <v>27</v>
      </c>
    </row>
    <row r="48" spans="1:5" ht="12.75">
      <c r="A48" s="35" t="s">
        <v>52</v>
      </c>
      <c r="E48" s="36" t="s">
        <v>1919</v>
      </c>
    </row>
    <row r="49" spans="1:5" ht="12.75">
      <c r="A49" s="37" t="s">
        <v>54</v>
      </c>
      <c r="E49" s="38" t="s">
        <v>1920</v>
      </c>
    </row>
    <row r="50" spans="1:5" ht="293.25">
      <c r="A50" t="s">
        <v>55</v>
      </c>
      <c r="E50" s="36" t="s">
        <v>1921</v>
      </c>
    </row>
    <row r="51" spans="1:16" ht="12.75">
      <c r="A51" s="24" t="s">
        <v>47</v>
      </c>
      <c r="B51" s="29" t="s">
        <v>86</v>
      </c>
      <c r="C51" s="29" t="s">
        <v>1759</v>
      </c>
      <c r="D51" s="24" t="s">
        <v>49</v>
      </c>
      <c r="E51" s="30" t="s">
        <v>1760</v>
      </c>
      <c r="F51" s="31" t="s">
        <v>156</v>
      </c>
      <c r="G51" s="32">
        <v>20.1</v>
      </c>
      <c r="H51" s="33">
        <v>0</v>
      </c>
      <c r="I51" s="34">
        <f>ROUND(ROUND(H51,2)*ROUND(G51,3),2)</f>
      </c>
      <c r="O51">
        <f>(I51*21)/100</f>
      </c>
      <c r="P51" t="s">
        <v>27</v>
      </c>
    </row>
    <row r="52" spans="1:5" ht="12.75">
      <c r="A52" s="35" t="s">
        <v>52</v>
      </c>
      <c r="E52" s="36" t="s">
        <v>49</v>
      </c>
    </row>
    <row r="53" spans="1:5" ht="51">
      <c r="A53" s="37" t="s">
        <v>54</v>
      </c>
      <c r="E53" s="38" t="s">
        <v>1922</v>
      </c>
    </row>
    <row r="54" spans="1:5" ht="12.75">
      <c r="A54" t="s">
        <v>55</v>
      </c>
      <c r="E54" s="36" t="s">
        <v>1762</v>
      </c>
    </row>
    <row r="55" spans="1:18" ht="12.75" customHeight="1">
      <c r="A55" s="6" t="s">
        <v>45</v>
      </c>
      <c r="B55" s="6"/>
      <c r="C55" s="41" t="s">
        <v>72</v>
      </c>
      <c r="D55" s="6"/>
      <c r="E55" s="27" t="s">
        <v>1767</v>
      </c>
      <c r="F55" s="6"/>
      <c r="G55" s="6"/>
      <c r="H55" s="6"/>
      <c r="I55" s="42">
        <f>0+Q55</f>
      </c>
      <c r="O55">
        <f>0+R55</f>
      </c>
      <c r="Q55">
        <f>0+I56+I60+I64+I68+I72+I76+I80</f>
      </c>
      <c r="R55">
        <f>0+O56+O60+O64+O68+O72+O76+O80</f>
      </c>
    </row>
    <row r="56" spans="1:16" ht="12.75">
      <c r="A56" s="24" t="s">
        <v>47</v>
      </c>
      <c r="B56" s="29" t="s">
        <v>91</v>
      </c>
      <c r="C56" s="29" t="s">
        <v>1923</v>
      </c>
      <c r="D56" s="24" t="s">
        <v>49</v>
      </c>
      <c r="E56" s="30" t="s">
        <v>1924</v>
      </c>
      <c r="F56" s="31" t="s">
        <v>172</v>
      </c>
      <c r="G56" s="32">
        <v>1.5</v>
      </c>
      <c r="H56" s="33">
        <v>0</v>
      </c>
      <c r="I56" s="34">
        <f>ROUND(ROUND(H56,2)*ROUND(G56,3),2)</f>
      </c>
      <c r="O56">
        <f>(I56*21)/100</f>
      </c>
      <c r="P56" t="s">
        <v>27</v>
      </c>
    </row>
    <row r="57" spans="1:5" ht="12.75">
      <c r="A57" s="35" t="s">
        <v>52</v>
      </c>
      <c r="E57" s="36" t="s">
        <v>1925</v>
      </c>
    </row>
    <row r="58" spans="1:5" ht="12.75">
      <c r="A58" s="37" t="s">
        <v>54</v>
      </c>
      <c r="E58" s="38" t="s">
        <v>1926</v>
      </c>
    </row>
    <row r="59" spans="1:5" ht="102">
      <c r="A59" t="s">
        <v>55</v>
      </c>
      <c r="E59" s="36" t="s">
        <v>1927</v>
      </c>
    </row>
    <row r="60" spans="1:16" ht="12.75">
      <c r="A60" s="24" t="s">
        <v>47</v>
      </c>
      <c r="B60" s="29" t="s">
        <v>95</v>
      </c>
      <c r="C60" s="29" t="s">
        <v>1928</v>
      </c>
      <c r="D60" s="24" t="s">
        <v>49</v>
      </c>
      <c r="E60" s="30" t="s">
        <v>1929</v>
      </c>
      <c r="F60" s="31" t="s">
        <v>172</v>
      </c>
      <c r="G60" s="32">
        <v>25.5</v>
      </c>
      <c r="H60" s="33">
        <v>0</v>
      </c>
      <c r="I60" s="34">
        <f>ROUND(ROUND(H60,2)*ROUND(G60,3),2)</f>
      </c>
      <c r="O60">
        <f>(I60*21)/100</f>
      </c>
      <c r="P60" t="s">
        <v>27</v>
      </c>
    </row>
    <row r="61" spans="1:5" ht="12.75">
      <c r="A61" s="35" t="s">
        <v>52</v>
      </c>
      <c r="E61" s="36" t="s">
        <v>1930</v>
      </c>
    </row>
    <row r="62" spans="1:5" ht="12.75">
      <c r="A62" s="37" t="s">
        <v>54</v>
      </c>
      <c r="E62" s="38" t="s">
        <v>1931</v>
      </c>
    </row>
    <row r="63" spans="1:5" ht="76.5">
      <c r="A63" t="s">
        <v>55</v>
      </c>
      <c r="E63" s="36" t="s">
        <v>1932</v>
      </c>
    </row>
    <row r="64" spans="1:16" ht="12.75">
      <c r="A64" s="24" t="s">
        <v>47</v>
      </c>
      <c r="B64" s="29" t="s">
        <v>100</v>
      </c>
      <c r="C64" s="29" t="s">
        <v>1768</v>
      </c>
      <c r="D64" s="24" t="s">
        <v>49</v>
      </c>
      <c r="E64" s="30" t="s">
        <v>1769</v>
      </c>
      <c r="F64" s="31" t="s">
        <v>172</v>
      </c>
      <c r="G64" s="32">
        <v>24</v>
      </c>
      <c r="H64" s="33">
        <v>0</v>
      </c>
      <c r="I64" s="34">
        <f>ROUND(ROUND(H64,2)*ROUND(G64,3),2)</f>
      </c>
      <c r="O64">
        <f>(I64*21)/100</f>
      </c>
      <c r="P64" t="s">
        <v>27</v>
      </c>
    </row>
    <row r="65" spans="1:5" ht="12.75">
      <c r="A65" s="35" t="s">
        <v>52</v>
      </c>
      <c r="E65" s="36" t="s">
        <v>1933</v>
      </c>
    </row>
    <row r="66" spans="1:5" ht="12.75">
      <c r="A66" s="37" t="s">
        <v>54</v>
      </c>
      <c r="E66" s="38" t="s">
        <v>1934</v>
      </c>
    </row>
    <row r="67" spans="1:5" ht="76.5">
      <c r="A67" t="s">
        <v>55</v>
      </c>
      <c r="E67" s="36" t="s">
        <v>1932</v>
      </c>
    </row>
    <row r="68" spans="1:16" ht="12.75">
      <c r="A68" s="24" t="s">
        <v>47</v>
      </c>
      <c r="B68" s="29" t="s">
        <v>104</v>
      </c>
      <c r="C68" s="29" t="s">
        <v>1935</v>
      </c>
      <c r="D68" s="24" t="s">
        <v>49</v>
      </c>
      <c r="E68" s="30" t="s">
        <v>1936</v>
      </c>
      <c r="F68" s="31" t="s">
        <v>172</v>
      </c>
      <c r="G68" s="32">
        <v>3</v>
      </c>
      <c r="H68" s="33">
        <v>0</v>
      </c>
      <c r="I68" s="34">
        <f>ROUND(ROUND(H68,2)*ROUND(G68,3),2)</f>
      </c>
      <c r="O68">
        <f>(I68*21)/100</f>
      </c>
      <c r="P68" t="s">
        <v>27</v>
      </c>
    </row>
    <row r="69" spans="1:5" ht="12.75">
      <c r="A69" s="35" t="s">
        <v>52</v>
      </c>
      <c r="E69" s="36" t="s">
        <v>1937</v>
      </c>
    </row>
    <row r="70" spans="1:5" ht="12.75">
      <c r="A70" s="37" t="s">
        <v>54</v>
      </c>
      <c r="E70" s="38" t="s">
        <v>1938</v>
      </c>
    </row>
    <row r="71" spans="1:5" ht="114.75">
      <c r="A71" t="s">
        <v>55</v>
      </c>
      <c r="E71" s="36" t="s">
        <v>1939</v>
      </c>
    </row>
    <row r="72" spans="1:16" ht="12.75">
      <c r="A72" s="24" t="s">
        <v>47</v>
      </c>
      <c r="B72" s="29" t="s">
        <v>273</v>
      </c>
      <c r="C72" s="29" t="s">
        <v>1935</v>
      </c>
      <c r="D72" s="24" t="s">
        <v>138</v>
      </c>
      <c r="E72" s="30" t="s">
        <v>1936</v>
      </c>
      <c r="F72" s="31" t="s">
        <v>172</v>
      </c>
      <c r="G72" s="32">
        <v>48</v>
      </c>
      <c r="H72" s="33">
        <v>0</v>
      </c>
      <c r="I72" s="34">
        <f>ROUND(ROUND(H72,2)*ROUND(G72,3),2)</f>
      </c>
      <c r="O72">
        <f>(I72*21)/100</f>
      </c>
      <c r="P72" t="s">
        <v>27</v>
      </c>
    </row>
    <row r="73" spans="1:5" ht="12.75">
      <c r="A73" s="35" t="s">
        <v>52</v>
      </c>
      <c r="E73" s="36" t="s">
        <v>1940</v>
      </c>
    </row>
    <row r="74" spans="1:5" ht="12.75">
      <c r="A74" s="37" t="s">
        <v>54</v>
      </c>
      <c r="E74" s="38" t="s">
        <v>1941</v>
      </c>
    </row>
    <row r="75" spans="1:5" ht="114.75">
      <c r="A75" t="s">
        <v>55</v>
      </c>
      <c r="E75" s="36" t="s">
        <v>1939</v>
      </c>
    </row>
    <row r="76" spans="1:16" ht="12.75">
      <c r="A76" s="24" t="s">
        <v>47</v>
      </c>
      <c r="B76" s="29" t="s">
        <v>276</v>
      </c>
      <c r="C76" s="29" t="s">
        <v>1942</v>
      </c>
      <c r="D76" s="24" t="s">
        <v>49</v>
      </c>
      <c r="E76" s="30" t="s">
        <v>1943</v>
      </c>
      <c r="F76" s="31" t="s">
        <v>172</v>
      </c>
      <c r="G76" s="32">
        <v>51</v>
      </c>
      <c r="H76" s="33">
        <v>0</v>
      </c>
      <c r="I76" s="34">
        <f>ROUND(ROUND(H76,2)*ROUND(G76,3),2)</f>
      </c>
      <c r="O76">
        <f>(I76*21)/100</f>
      </c>
      <c r="P76" t="s">
        <v>27</v>
      </c>
    </row>
    <row r="77" spans="1:5" ht="12.75">
      <c r="A77" s="35" t="s">
        <v>52</v>
      </c>
      <c r="E77" s="36" t="s">
        <v>1944</v>
      </c>
    </row>
    <row r="78" spans="1:5" ht="12.75">
      <c r="A78" s="37" t="s">
        <v>54</v>
      </c>
      <c r="E78" s="38" t="s">
        <v>1945</v>
      </c>
    </row>
    <row r="79" spans="1:5" ht="76.5">
      <c r="A79" t="s">
        <v>55</v>
      </c>
      <c r="E79" s="36" t="s">
        <v>1946</v>
      </c>
    </row>
    <row r="80" spans="1:16" ht="12.75">
      <c r="A80" s="24" t="s">
        <v>47</v>
      </c>
      <c r="B80" s="29" t="s">
        <v>279</v>
      </c>
      <c r="C80" s="29" t="s">
        <v>1947</v>
      </c>
      <c r="D80" s="24" t="s">
        <v>49</v>
      </c>
      <c r="E80" s="30" t="s">
        <v>1948</v>
      </c>
      <c r="F80" s="31" t="s">
        <v>1949</v>
      </c>
      <c r="G80" s="32">
        <v>20</v>
      </c>
      <c r="H80" s="33">
        <v>0</v>
      </c>
      <c r="I80" s="34">
        <f>ROUND(ROUND(H80,2)*ROUND(G80,3),2)</f>
      </c>
      <c r="O80">
        <f>(I80*21)/100</f>
      </c>
      <c r="P80" t="s">
        <v>27</v>
      </c>
    </row>
    <row r="81" spans="1:5" ht="12.75">
      <c r="A81" s="35" t="s">
        <v>52</v>
      </c>
      <c r="E81" s="36" t="s">
        <v>1950</v>
      </c>
    </row>
    <row r="82" spans="1:5" ht="12.75">
      <c r="A82" s="37" t="s">
        <v>54</v>
      </c>
      <c r="E82" s="38" t="s">
        <v>1951</v>
      </c>
    </row>
    <row r="83" spans="1:5" ht="165.75">
      <c r="A83" t="s">
        <v>55</v>
      </c>
      <c r="E83" s="36" t="s">
        <v>1952</v>
      </c>
    </row>
    <row r="84" spans="1:18" ht="12.75" customHeight="1">
      <c r="A84" s="6" t="s">
        <v>45</v>
      </c>
      <c r="B84" s="6"/>
      <c r="C84" s="41" t="s">
        <v>76</v>
      </c>
      <c r="D84" s="6"/>
      <c r="E84" s="27" t="s">
        <v>284</v>
      </c>
      <c r="F84" s="6"/>
      <c r="G84" s="6"/>
      <c r="H84" s="6"/>
      <c r="I84" s="42">
        <f>0+Q84</f>
      </c>
      <c r="O84">
        <f>0+R84</f>
      </c>
      <c r="Q84">
        <f>0+I85</f>
      </c>
      <c r="R84">
        <f>0+O85</f>
      </c>
    </row>
    <row r="85" spans="1:16" ht="12.75">
      <c r="A85" s="24" t="s">
        <v>47</v>
      </c>
      <c r="B85" s="29" t="s">
        <v>285</v>
      </c>
      <c r="C85" s="29" t="s">
        <v>1868</v>
      </c>
      <c r="D85" s="24" t="s">
        <v>49</v>
      </c>
      <c r="E85" s="30" t="s">
        <v>1869</v>
      </c>
      <c r="F85" s="31" t="s">
        <v>161</v>
      </c>
      <c r="G85" s="32">
        <v>0.116</v>
      </c>
      <c r="H85" s="33">
        <v>0</v>
      </c>
      <c r="I85" s="34">
        <f>ROUND(ROUND(H85,2)*ROUND(G85,3),2)</f>
      </c>
      <c r="O85">
        <f>(I85*21)/100</f>
      </c>
      <c r="P85" t="s">
        <v>27</v>
      </c>
    </row>
    <row r="86" spans="1:5" ht="12.75">
      <c r="A86" s="35" t="s">
        <v>52</v>
      </c>
      <c r="E86" s="36" t="s">
        <v>1953</v>
      </c>
    </row>
    <row r="87" spans="1:5" ht="12.75">
      <c r="A87" s="37" t="s">
        <v>54</v>
      </c>
      <c r="E87" s="38" t="s">
        <v>1954</v>
      </c>
    </row>
    <row r="88" spans="1:5" ht="369.75">
      <c r="A88" t="s">
        <v>55</v>
      </c>
      <c r="E88" s="36" t="s">
        <v>1867</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19</v>
      </c>
      <c r="I3" s="39">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19</v>
      </c>
      <c r="D5" s="6"/>
      <c r="E5" s="18" t="s">
        <v>20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0+I10+I14+I18+I22+I26+I30+I34+I38+I42+I46+I50+I54+I58+I62+I66</f>
      </c>
      <c r="R9">
        <f>0+O10+O14+O18+O22+O26+O30+O34+O38+O42+O46+O50+O54+O58+O62+O66</f>
      </c>
    </row>
    <row r="10" spans="1:16" ht="12.75">
      <c r="A10" s="24" t="s">
        <v>47</v>
      </c>
      <c r="B10" s="29" t="s">
        <v>31</v>
      </c>
      <c r="C10" s="29" t="s">
        <v>48</v>
      </c>
      <c r="D10" s="24" t="s">
        <v>49</v>
      </c>
      <c r="E10" s="30" t="s">
        <v>50</v>
      </c>
      <c r="F10" s="31" t="s">
        <v>51</v>
      </c>
      <c r="G10" s="32">
        <v>1</v>
      </c>
      <c r="H10" s="33">
        <v>0</v>
      </c>
      <c r="I10" s="34">
        <f>ROUND(ROUND(H10,2)*ROUND(G10,3),2)</f>
      </c>
      <c r="O10">
        <f>(I10*21)/100</f>
      </c>
      <c r="P10" t="s">
        <v>27</v>
      </c>
    </row>
    <row r="11" spans="1:5" ht="178.5">
      <c r="A11" s="35" t="s">
        <v>52</v>
      </c>
      <c r="E11" s="36" t="s">
        <v>53</v>
      </c>
    </row>
    <row r="12" spans="1:5" ht="12.75">
      <c r="A12" s="37" t="s">
        <v>54</v>
      </c>
      <c r="E12" s="38" t="s">
        <v>49</v>
      </c>
    </row>
    <row r="13" spans="1:5" ht="12.75">
      <c r="A13" t="s">
        <v>55</v>
      </c>
      <c r="E13" s="36" t="s">
        <v>49</v>
      </c>
    </row>
    <row r="14" spans="1:16" ht="12.75">
      <c r="A14" s="24" t="s">
        <v>47</v>
      </c>
      <c r="B14" s="29" t="s">
        <v>27</v>
      </c>
      <c r="C14" s="29" t="s">
        <v>56</v>
      </c>
      <c r="D14" s="24" t="s">
        <v>49</v>
      </c>
      <c r="E14" s="30" t="s">
        <v>57</v>
      </c>
      <c r="F14" s="31" t="s">
        <v>51</v>
      </c>
      <c r="G14" s="32">
        <v>1</v>
      </c>
      <c r="H14" s="33">
        <v>0</v>
      </c>
      <c r="I14" s="34">
        <f>ROUND(ROUND(H14,2)*ROUND(G14,3),2)</f>
      </c>
      <c r="O14">
        <f>(I14*21)/100</f>
      </c>
      <c r="P14" t="s">
        <v>27</v>
      </c>
    </row>
    <row r="15" spans="1:5" ht="114.75">
      <c r="A15" s="35" t="s">
        <v>52</v>
      </c>
      <c r="E15" s="36" t="s">
        <v>58</v>
      </c>
    </row>
    <row r="16" spans="1:5" ht="12.75">
      <c r="A16" s="37" t="s">
        <v>54</v>
      </c>
      <c r="E16" s="38" t="s">
        <v>49</v>
      </c>
    </row>
    <row r="17" spans="1:5" ht="12.75">
      <c r="A17" t="s">
        <v>55</v>
      </c>
      <c r="E17" s="36" t="s">
        <v>49</v>
      </c>
    </row>
    <row r="18" spans="1:16" ht="12.75">
      <c r="A18" s="24" t="s">
        <v>47</v>
      </c>
      <c r="B18" s="29" t="s">
        <v>26</v>
      </c>
      <c r="C18" s="29" t="s">
        <v>59</v>
      </c>
      <c r="D18" s="24" t="s">
        <v>49</v>
      </c>
      <c r="E18" s="30" t="s">
        <v>60</v>
      </c>
      <c r="F18" s="31" t="s">
        <v>51</v>
      </c>
      <c r="G18" s="32">
        <v>2</v>
      </c>
      <c r="H18" s="33">
        <v>0</v>
      </c>
      <c r="I18" s="34">
        <f>ROUND(ROUND(H18,2)*ROUND(G18,3),2)</f>
      </c>
      <c r="O18">
        <f>(I18*21)/100</f>
      </c>
      <c r="P18" t="s">
        <v>27</v>
      </c>
    </row>
    <row r="19" spans="1:5" ht="25.5">
      <c r="A19" s="35" t="s">
        <v>52</v>
      </c>
      <c r="E19" s="36" t="s">
        <v>61</v>
      </c>
    </row>
    <row r="20" spans="1:5" ht="12.75">
      <c r="A20" s="37" t="s">
        <v>54</v>
      </c>
      <c r="E20" s="38" t="s">
        <v>49</v>
      </c>
    </row>
    <row r="21" spans="1:5" ht="12.75">
      <c r="A21" t="s">
        <v>55</v>
      </c>
      <c r="E21" s="36" t="s">
        <v>49</v>
      </c>
    </row>
    <row r="22" spans="1:16" ht="12.75">
      <c r="A22" s="24" t="s">
        <v>47</v>
      </c>
      <c r="B22" s="29" t="s">
        <v>35</v>
      </c>
      <c r="C22" s="29" t="s">
        <v>62</v>
      </c>
      <c r="D22" s="24" t="s">
        <v>49</v>
      </c>
      <c r="E22" s="30" t="s">
        <v>63</v>
      </c>
      <c r="F22" s="31" t="s">
        <v>51</v>
      </c>
      <c r="G22" s="32">
        <v>1</v>
      </c>
      <c r="H22" s="33">
        <v>0</v>
      </c>
      <c r="I22" s="34">
        <f>ROUND(ROUND(H22,2)*ROUND(G22,3),2)</f>
      </c>
      <c r="O22">
        <f>(I22*21)/100</f>
      </c>
      <c r="P22" t="s">
        <v>27</v>
      </c>
    </row>
    <row r="23" spans="1:5" ht="12.75">
      <c r="A23" s="35" t="s">
        <v>52</v>
      </c>
      <c r="E23" s="36" t="s">
        <v>49</v>
      </c>
    </row>
    <row r="24" spans="1:5" ht="12.75">
      <c r="A24" s="37" t="s">
        <v>54</v>
      </c>
      <c r="E24" s="38" t="s">
        <v>64</v>
      </c>
    </row>
    <row r="25" spans="1:5" ht="12.75">
      <c r="A25" t="s">
        <v>55</v>
      </c>
      <c r="E25" s="36" t="s">
        <v>65</v>
      </c>
    </row>
    <row r="26" spans="1:16" ht="12.75">
      <c r="A26" s="24" t="s">
        <v>47</v>
      </c>
      <c r="B26" s="29" t="s">
        <v>37</v>
      </c>
      <c r="C26" s="29" t="s">
        <v>66</v>
      </c>
      <c r="D26" s="24" t="s">
        <v>49</v>
      </c>
      <c r="E26" s="30" t="s">
        <v>67</v>
      </c>
      <c r="F26" s="31" t="s">
        <v>51</v>
      </c>
      <c r="G26" s="32">
        <v>1</v>
      </c>
      <c r="H26" s="33">
        <v>0</v>
      </c>
      <c r="I26" s="34">
        <f>ROUND(ROUND(H26,2)*ROUND(G26,3),2)</f>
      </c>
      <c r="O26">
        <f>(I26*21)/100</f>
      </c>
      <c r="P26" t="s">
        <v>27</v>
      </c>
    </row>
    <row r="27" spans="1:5" ht="12.75">
      <c r="A27" s="35" t="s">
        <v>52</v>
      </c>
      <c r="E27" s="36" t="s">
        <v>68</v>
      </c>
    </row>
    <row r="28" spans="1:5" ht="12.75">
      <c r="A28" s="37" t="s">
        <v>54</v>
      </c>
      <c r="E28" s="38" t="s">
        <v>49</v>
      </c>
    </row>
    <row r="29" spans="1:5" ht="12.75">
      <c r="A29" t="s">
        <v>55</v>
      </c>
      <c r="E29" s="36" t="s">
        <v>49</v>
      </c>
    </row>
    <row r="30" spans="1:16" ht="12.75">
      <c r="A30" s="24" t="s">
        <v>47</v>
      </c>
      <c r="B30" s="29" t="s">
        <v>39</v>
      </c>
      <c r="C30" s="29" t="s">
        <v>69</v>
      </c>
      <c r="D30" s="24" t="s">
        <v>49</v>
      </c>
      <c r="E30" s="30" t="s">
        <v>70</v>
      </c>
      <c r="F30" s="31" t="s">
        <v>51</v>
      </c>
      <c r="G30" s="32">
        <v>1</v>
      </c>
      <c r="H30" s="33">
        <v>0</v>
      </c>
      <c r="I30" s="34">
        <f>ROUND(ROUND(H30,2)*ROUND(G30,3),2)</f>
      </c>
      <c r="O30">
        <f>(I30*21)/100</f>
      </c>
      <c r="P30" t="s">
        <v>27</v>
      </c>
    </row>
    <row r="31" spans="1:5" ht="12.75">
      <c r="A31" s="35" t="s">
        <v>52</v>
      </c>
      <c r="E31" s="36" t="s">
        <v>71</v>
      </c>
    </row>
    <row r="32" spans="1:5" ht="12.75">
      <c r="A32" s="37" t="s">
        <v>54</v>
      </c>
      <c r="E32" s="38" t="s">
        <v>49</v>
      </c>
    </row>
    <row r="33" spans="1:5" ht="12.75">
      <c r="A33" t="s">
        <v>55</v>
      </c>
      <c r="E33" s="36" t="s">
        <v>49</v>
      </c>
    </row>
    <row r="34" spans="1:16" ht="12.75">
      <c r="A34" s="24" t="s">
        <v>47</v>
      </c>
      <c r="B34" s="29" t="s">
        <v>72</v>
      </c>
      <c r="C34" s="29" t="s">
        <v>73</v>
      </c>
      <c r="D34" s="24" t="s">
        <v>49</v>
      </c>
      <c r="E34" s="30" t="s">
        <v>70</v>
      </c>
      <c r="F34" s="31" t="s">
        <v>51</v>
      </c>
      <c r="G34" s="32">
        <v>1</v>
      </c>
      <c r="H34" s="33">
        <v>0</v>
      </c>
      <c r="I34" s="34">
        <f>ROUND(ROUND(H34,2)*ROUND(G34,3),2)</f>
      </c>
      <c r="O34">
        <f>(I34*21)/100</f>
      </c>
      <c r="P34" t="s">
        <v>27</v>
      </c>
    </row>
    <row r="35" spans="1:5" ht="12.75">
      <c r="A35" s="35" t="s">
        <v>52</v>
      </c>
      <c r="E35" s="36" t="s">
        <v>74</v>
      </c>
    </row>
    <row r="36" spans="1:5" ht="12.75">
      <c r="A36" s="37" t="s">
        <v>54</v>
      </c>
      <c r="E36" s="38" t="s">
        <v>49</v>
      </c>
    </row>
    <row r="37" spans="1:5" ht="12.75">
      <c r="A37" t="s">
        <v>55</v>
      </c>
      <c r="E37" s="36" t="s">
        <v>75</v>
      </c>
    </row>
    <row r="38" spans="1:16" ht="12.75">
      <c r="A38" s="24" t="s">
        <v>47</v>
      </c>
      <c r="B38" s="29" t="s">
        <v>76</v>
      </c>
      <c r="C38" s="29" t="s">
        <v>77</v>
      </c>
      <c r="D38" s="24" t="s">
        <v>49</v>
      </c>
      <c r="E38" s="30" t="s">
        <v>78</v>
      </c>
      <c r="F38" s="31" t="s">
        <v>51</v>
      </c>
      <c r="G38" s="32">
        <v>1</v>
      </c>
      <c r="H38" s="33">
        <v>0</v>
      </c>
      <c r="I38" s="34">
        <f>ROUND(ROUND(H38,2)*ROUND(G38,3),2)</f>
      </c>
      <c r="O38">
        <f>(I38*21)/100</f>
      </c>
      <c r="P38" t="s">
        <v>27</v>
      </c>
    </row>
    <row r="39" spans="1:5" ht="25.5">
      <c r="A39" s="35" t="s">
        <v>52</v>
      </c>
      <c r="E39" s="36" t="s">
        <v>79</v>
      </c>
    </row>
    <row r="40" spans="1:5" ht="12.75">
      <c r="A40" s="37" t="s">
        <v>54</v>
      </c>
      <c r="E40" s="38" t="s">
        <v>49</v>
      </c>
    </row>
    <row r="41" spans="1:5" ht="12.75">
      <c r="A41" t="s">
        <v>55</v>
      </c>
      <c r="E41" s="36" t="s">
        <v>49</v>
      </c>
    </row>
    <row r="42" spans="1:16" ht="12.75">
      <c r="A42" s="24" t="s">
        <v>47</v>
      </c>
      <c r="B42" s="29" t="s">
        <v>42</v>
      </c>
      <c r="C42" s="29" t="s">
        <v>80</v>
      </c>
      <c r="D42" s="24" t="s">
        <v>49</v>
      </c>
      <c r="E42" s="30" t="s">
        <v>81</v>
      </c>
      <c r="F42" s="31" t="s">
        <v>51</v>
      </c>
      <c r="G42" s="32">
        <v>1</v>
      </c>
      <c r="H42" s="33">
        <v>0</v>
      </c>
      <c r="I42" s="34">
        <f>ROUND(ROUND(H42,2)*ROUND(G42,3),2)</f>
      </c>
      <c r="O42">
        <f>(I42*21)/100</f>
      </c>
      <c r="P42" t="s">
        <v>27</v>
      </c>
    </row>
    <row r="43" spans="1:5" ht="12.75">
      <c r="A43" s="35" t="s">
        <v>52</v>
      </c>
      <c r="E43" s="36" t="s">
        <v>82</v>
      </c>
    </row>
    <row r="44" spans="1:5" ht="12.75">
      <c r="A44" s="37" t="s">
        <v>54</v>
      </c>
      <c r="E44" s="38" t="s">
        <v>49</v>
      </c>
    </row>
    <row r="45" spans="1:5" ht="12.75">
      <c r="A45" t="s">
        <v>55</v>
      </c>
      <c r="E45" s="36" t="s">
        <v>75</v>
      </c>
    </row>
    <row r="46" spans="1:16" ht="12.75">
      <c r="A46" s="24" t="s">
        <v>47</v>
      </c>
      <c r="B46" s="29" t="s">
        <v>44</v>
      </c>
      <c r="C46" s="29" t="s">
        <v>83</v>
      </c>
      <c r="D46" s="24" t="s">
        <v>49</v>
      </c>
      <c r="E46" s="30" t="s">
        <v>84</v>
      </c>
      <c r="F46" s="31" t="s">
        <v>51</v>
      </c>
      <c r="G46" s="32">
        <v>1</v>
      </c>
      <c r="H46" s="33">
        <v>0</v>
      </c>
      <c r="I46" s="34">
        <f>ROUND(ROUND(H46,2)*ROUND(G46,3),2)</f>
      </c>
      <c r="O46">
        <f>(I46*21)/100</f>
      </c>
      <c r="P46" t="s">
        <v>27</v>
      </c>
    </row>
    <row r="47" spans="1:5" ht="12.75">
      <c r="A47" s="35" t="s">
        <v>52</v>
      </c>
      <c r="E47" s="36" t="s">
        <v>85</v>
      </c>
    </row>
    <row r="48" spans="1:5" ht="12.75">
      <c r="A48" s="37" t="s">
        <v>54</v>
      </c>
      <c r="E48" s="38" t="s">
        <v>49</v>
      </c>
    </row>
    <row r="49" spans="1:5" ht="12.75">
      <c r="A49" t="s">
        <v>55</v>
      </c>
      <c r="E49" s="36" t="s">
        <v>75</v>
      </c>
    </row>
    <row r="50" spans="1:16" ht="12.75">
      <c r="A50" s="24" t="s">
        <v>47</v>
      </c>
      <c r="B50" s="29" t="s">
        <v>86</v>
      </c>
      <c r="C50" s="29" t="s">
        <v>87</v>
      </c>
      <c r="D50" s="24" t="s">
        <v>49</v>
      </c>
      <c r="E50" s="30" t="s">
        <v>88</v>
      </c>
      <c r="F50" s="31" t="s">
        <v>89</v>
      </c>
      <c r="G50" s="32">
        <v>5.5</v>
      </c>
      <c r="H50" s="33">
        <v>0</v>
      </c>
      <c r="I50" s="34">
        <f>ROUND(ROUND(H50,2)*ROUND(G50,3),2)</f>
      </c>
      <c r="O50">
        <f>(I50*21)/100</f>
      </c>
      <c r="P50" t="s">
        <v>27</v>
      </c>
    </row>
    <row r="51" spans="1:5" ht="12.75">
      <c r="A51" s="35" t="s">
        <v>52</v>
      </c>
      <c r="E51" s="36" t="s">
        <v>49</v>
      </c>
    </row>
    <row r="52" spans="1:5" ht="12.75">
      <c r="A52" s="37" t="s">
        <v>54</v>
      </c>
      <c r="E52" s="38" t="s">
        <v>49</v>
      </c>
    </row>
    <row r="53" spans="1:5" ht="89.25">
      <c r="A53" t="s">
        <v>55</v>
      </c>
      <c r="E53" s="36" t="s">
        <v>90</v>
      </c>
    </row>
    <row r="54" spans="1:16" ht="12.75">
      <c r="A54" s="24" t="s">
        <v>47</v>
      </c>
      <c r="B54" s="29" t="s">
        <v>91</v>
      </c>
      <c r="C54" s="29" t="s">
        <v>92</v>
      </c>
      <c r="D54" s="24" t="s">
        <v>49</v>
      </c>
      <c r="E54" s="30" t="s">
        <v>93</v>
      </c>
      <c r="F54" s="31" t="s">
        <v>51</v>
      </c>
      <c r="G54" s="32">
        <v>1</v>
      </c>
      <c r="H54" s="33">
        <v>0</v>
      </c>
      <c r="I54" s="34">
        <f>ROUND(ROUND(H54,2)*ROUND(G54,3),2)</f>
      </c>
      <c r="O54">
        <f>(I54*21)/100</f>
      </c>
      <c r="P54" t="s">
        <v>27</v>
      </c>
    </row>
    <row r="55" spans="1:5" ht="12.75">
      <c r="A55" s="35" t="s">
        <v>52</v>
      </c>
      <c r="E55" s="36" t="s">
        <v>49</v>
      </c>
    </row>
    <row r="56" spans="1:5" ht="12.75">
      <c r="A56" s="37" t="s">
        <v>54</v>
      </c>
      <c r="E56" s="38" t="s">
        <v>49</v>
      </c>
    </row>
    <row r="57" spans="1:5" ht="63.75">
      <c r="A57" t="s">
        <v>55</v>
      </c>
      <c r="E57" s="36" t="s">
        <v>94</v>
      </c>
    </row>
    <row r="58" spans="1:16" ht="12.75">
      <c r="A58" s="24" t="s">
        <v>47</v>
      </c>
      <c r="B58" s="29" t="s">
        <v>95</v>
      </c>
      <c r="C58" s="29" t="s">
        <v>96</v>
      </c>
      <c r="D58" s="24" t="s">
        <v>49</v>
      </c>
      <c r="E58" s="30" t="s">
        <v>97</v>
      </c>
      <c r="F58" s="31" t="s">
        <v>98</v>
      </c>
      <c r="G58" s="32">
        <v>1</v>
      </c>
      <c r="H58" s="33">
        <v>0</v>
      </c>
      <c r="I58" s="34">
        <f>ROUND(ROUND(H58,2)*ROUND(G58,3),2)</f>
      </c>
      <c r="O58">
        <f>(I58*21)/100</f>
      </c>
      <c r="P58" t="s">
        <v>27</v>
      </c>
    </row>
    <row r="59" spans="1:5" ht="12.75">
      <c r="A59" s="35" t="s">
        <v>52</v>
      </c>
      <c r="E59" s="36" t="s">
        <v>99</v>
      </c>
    </row>
    <row r="60" spans="1:5" ht="12.75">
      <c r="A60" s="37" t="s">
        <v>54</v>
      </c>
      <c r="E60" s="38" t="s">
        <v>64</v>
      </c>
    </row>
    <row r="61" spans="1:5" ht="12.75">
      <c r="A61" t="s">
        <v>55</v>
      </c>
      <c r="E61" s="36" t="s">
        <v>75</v>
      </c>
    </row>
    <row r="62" spans="1:16" ht="12.75">
      <c r="A62" s="24" t="s">
        <v>47</v>
      </c>
      <c r="B62" s="29" t="s">
        <v>100</v>
      </c>
      <c r="C62" s="29" t="s">
        <v>101</v>
      </c>
      <c r="D62" s="24" t="s">
        <v>49</v>
      </c>
      <c r="E62" s="30" t="s">
        <v>102</v>
      </c>
      <c r="F62" s="31" t="s">
        <v>51</v>
      </c>
      <c r="G62" s="32">
        <v>1</v>
      </c>
      <c r="H62" s="33">
        <v>0</v>
      </c>
      <c r="I62" s="34">
        <f>ROUND(ROUND(H62,2)*ROUND(G62,3),2)</f>
      </c>
      <c r="O62">
        <f>(I62*21)/100</f>
      </c>
      <c r="P62" t="s">
        <v>27</v>
      </c>
    </row>
    <row r="63" spans="1:5" ht="12.75">
      <c r="A63" s="35" t="s">
        <v>52</v>
      </c>
      <c r="E63" s="36" t="s">
        <v>49</v>
      </c>
    </row>
    <row r="64" spans="1:5" ht="12.75">
      <c r="A64" s="37" t="s">
        <v>54</v>
      </c>
      <c r="E64" s="38" t="s">
        <v>49</v>
      </c>
    </row>
    <row r="65" spans="1:5" ht="25.5">
      <c r="A65" t="s">
        <v>55</v>
      </c>
      <c r="E65" s="36" t="s">
        <v>103</v>
      </c>
    </row>
    <row r="66" spans="1:16" ht="12.75">
      <c r="A66" s="24" t="s">
        <v>47</v>
      </c>
      <c r="B66" s="29" t="s">
        <v>104</v>
      </c>
      <c r="C66" s="29" t="s">
        <v>105</v>
      </c>
      <c r="D66" s="24" t="s">
        <v>49</v>
      </c>
      <c r="E66" s="30" t="s">
        <v>106</v>
      </c>
      <c r="F66" s="31" t="s">
        <v>51</v>
      </c>
      <c r="G66" s="32">
        <v>1</v>
      </c>
      <c r="H66" s="33">
        <v>0</v>
      </c>
      <c r="I66" s="34">
        <f>ROUND(ROUND(H66,2)*ROUND(G66,3),2)</f>
      </c>
      <c r="O66">
        <f>(I66*21)/100</f>
      </c>
      <c r="P66" t="s">
        <v>27</v>
      </c>
    </row>
    <row r="67" spans="1:5" ht="12.75">
      <c r="A67" s="35" t="s">
        <v>52</v>
      </c>
      <c r="E67" s="36" t="s">
        <v>107</v>
      </c>
    </row>
    <row r="68" spans="1:5" ht="12.75">
      <c r="A68" s="37" t="s">
        <v>54</v>
      </c>
      <c r="E68" s="38" t="s">
        <v>49</v>
      </c>
    </row>
    <row r="69" spans="1:5" ht="12.75">
      <c r="A69" t="s">
        <v>55</v>
      </c>
      <c r="E69" s="36" t="s">
        <v>108</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2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0+O9+O130+O135+O200+O213</f>
      </c>
      <c r="P2" t="s">
        <v>26</v>
      </c>
    </row>
    <row r="3" spans="1:16" ht="15" customHeight="1">
      <c r="A3" t="s">
        <v>12</v>
      </c>
      <c r="B3" s="12" t="s">
        <v>14</v>
      </c>
      <c r="C3" s="13" t="s">
        <v>15</v>
      </c>
      <c r="D3" s="1"/>
      <c r="E3" s="14" t="s">
        <v>16</v>
      </c>
      <c r="F3" s="1"/>
      <c r="G3" s="9"/>
      <c r="H3" s="8" t="s">
        <v>1955</v>
      </c>
      <c r="I3" s="39">
        <f>0+I9+I130+I135+I200+I213</f>
      </c>
      <c r="O3" t="s">
        <v>23</v>
      </c>
      <c r="P3" t="s">
        <v>27</v>
      </c>
    </row>
    <row r="4" spans="1:16" ht="15" customHeight="1">
      <c r="A4" t="s">
        <v>17</v>
      </c>
      <c r="B4" s="12" t="s">
        <v>18</v>
      </c>
      <c r="C4" s="13" t="s">
        <v>1955</v>
      </c>
      <c r="D4" s="1"/>
      <c r="E4" s="14" t="s">
        <v>1956</v>
      </c>
      <c r="F4" s="1"/>
      <c r="G4" s="1"/>
      <c r="H4" s="11"/>
      <c r="I4" s="11"/>
      <c r="O4" t="s">
        <v>24</v>
      </c>
      <c r="P4" t="s">
        <v>27</v>
      </c>
    </row>
    <row r="5" spans="1:16" ht="12.75" customHeight="1">
      <c r="A5" t="s">
        <v>21</v>
      </c>
      <c r="B5" s="16" t="s">
        <v>22</v>
      </c>
      <c r="C5" s="17" t="s">
        <v>1955</v>
      </c>
      <c r="D5" s="6"/>
      <c r="E5" s="18" t="s">
        <v>1956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f>
      </c>
      <c r="R9">
        <f>0+O10+O14+O18+O22+O26+O30+O34+O38+O42+O46+O50+O54+O58+O62+O66+O70+O74+O78+O82+O86+O90+O94+O98+O102+O106+O110+O114+O118+O122+O126</f>
      </c>
    </row>
    <row r="10" spans="1:16" ht="12.75">
      <c r="A10" s="24" t="s">
        <v>47</v>
      </c>
      <c r="B10" s="29" t="s">
        <v>31</v>
      </c>
      <c r="C10" s="29" t="s">
        <v>463</v>
      </c>
      <c r="D10" s="24" t="s">
        <v>49</v>
      </c>
      <c r="E10" s="30" t="s">
        <v>464</v>
      </c>
      <c r="F10" s="31" t="s">
        <v>172</v>
      </c>
      <c r="G10" s="32">
        <v>55</v>
      </c>
      <c r="H10" s="33">
        <v>0</v>
      </c>
      <c r="I10" s="34">
        <f>ROUND(ROUND(H10,2)*ROUND(G10,3),2)</f>
      </c>
      <c r="O10">
        <f>(I10*21)/100</f>
      </c>
      <c r="P10" t="s">
        <v>27</v>
      </c>
    </row>
    <row r="11" spans="1:5" ht="63.75">
      <c r="A11" s="35" t="s">
        <v>52</v>
      </c>
      <c r="E11" s="36" t="s">
        <v>465</v>
      </c>
    </row>
    <row r="12" spans="1:5" ht="12.75">
      <c r="A12" s="37" t="s">
        <v>54</v>
      </c>
      <c r="E12" s="38" t="s">
        <v>49</v>
      </c>
    </row>
    <row r="13" spans="1:5" ht="76.5">
      <c r="A13" t="s">
        <v>55</v>
      </c>
      <c r="E13" s="36" t="s">
        <v>467</v>
      </c>
    </row>
    <row r="14" spans="1:16" ht="12.75">
      <c r="A14" s="24" t="s">
        <v>47</v>
      </c>
      <c r="B14" s="29" t="s">
        <v>27</v>
      </c>
      <c r="C14" s="29" t="s">
        <v>1957</v>
      </c>
      <c r="D14" s="24" t="s">
        <v>49</v>
      </c>
      <c r="E14" s="30" t="s">
        <v>1958</v>
      </c>
      <c r="F14" s="31" t="s">
        <v>172</v>
      </c>
      <c r="G14" s="32">
        <v>16</v>
      </c>
      <c r="H14" s="33">
        <v>0</v>
      </c>
      <c r="I14" s="34">
        <f>ROUND(ROUND(H14,2)*ROUND(G14,3),2)</f>
      </c>
      <c r="O14">
        <f>(I14*21)/100</f>
      </c>
      <c r="P14" t="s">
        <v>27</v>
      </c>
    </row>
    <row r="15" spans="1:5" ht="63.75">
      <c r="A15" s="35" t="s">
        <v>52</v>
      </c>
      <c r="E15" s="36" t="s">
        <v>1959</v>
      </c>
    </row>
    <row r="16" spans="1:5" ht="12.75">
      <c r="A16" s="37" t="s">
        <v>54</v>
      </c>
      <c r="E16" s="38" t="s">
        <v>49</v>
      </c>
    </row>
    <row r="17" spans="1:5" ht="76.5">
      <c r="A17" t="s">
        <v>55</v>
      </c>
      <c r="E17" s="36" t="s">
        <v>467</v>
      </c>
    </row>
    <row r="18" spans="1:16" ht="12.75">
      <c r="A18" s="24" t="s">
        <v>47</v>
      </c>
      <c r="B18" s="29" t="s">
        <v>26</v>
      </c>
      <c r="C18" s="29" t="s">
        <v>468</v>
      </c>
      <c r="D18" s="24" t="s">
        <v>49</v>
      </c>
      <c r="E18" s="30" t="s">
        <v>469</v>
      </c>
      <c r="F18" s="31" t="s">
        <v>172</v>
      </c>
      <c r="G18" s="32">
        <v>55</v>
      </c>
      <c r="H18" s="33">
        <v>0</v>
      </c>
      <c r="I18" s="34">
        <f>ROUND(ROUND(H18,2)*ROUND(G18,3),2)</f>
      </c>
      <c r="O18">
        <f>(I18*21)/100</f>
      </c>
      <c r="P18" t="s">
        <v>27</v>
      </c>
    </row>
    <row r="19" spans="1:5" ht="63.75">
      <c r="A19" s="35" t="s">
        <v>52</v>
      </c>
      <c r="E19" s="36" t="s">
        <v>470</v>
      </c>
    </row>
    <row r="20" spans="1:5" ht="12.75">
      <c r="A20" s="37" t="s">
        <v>54</v>
      </c>
      <c r="E20" s="38" t="s">
        <v>49</v>
      </c>
    </row>
    <row r="21" spans="1:5" ht="76.5">
      <c r="A21" t="s">
        <v>55</v>
      </c>
      <c r="E21" s="36" t="s">
        <v>467</v>
      </c>
    </row>
    <row r="22" spans="1:16" ht="12.75">
      <c r="A22" s="24" t="s">
        <v>47</v>
      </c>
      <c r="B22" s="29" t="s">
        <v>35</v>
      </c>
      <c r="C22" s="29" t="s">
        <v>1960</v>
      </c>
      <c r="D22" s="24" t="s">
        <v>49</v>
      </c>
      <c r="E22" s="30" t="s">
        <v>1961</v>
      </c>
      <c r="F22" s="31" t="s">
        <v>172</v>
      </c>
      <c r="G22" s="32">
        <v>16</v>
      </c>
      <c r="H22" s="33">
        <v>0</v>
      </c>
      <c r="I22" s="34">
        <f>ROUND(ROUND(H22,2)*ROUND(G22,3),2)</f>
      </c>
      <c r="O22">
        <f>(I22*21)/100</f>
      </c>
      <c r="P22" t="s">
        <v>27</v>
      </c>
    </row>
    <row r="23" spans="1:5" ht="63.75">
      <c r="A23" s="35" t="s">
        <v>52</v>
      </c>
      <c r="E23" s="36" t="s">
        <v>1962</v>
      </c>
    </row>
    <row r="24" spans="1:5" ht="12.75">
      <c r="A24" s="37" t="s">
        <v>54</v>
      </c>
      <c r="E24" s="38" t="s">
        <v>49</v>
      </c>
    </row>
    <row r="25" spans="1:5" ht="76.5">
      <c r="A25" t="s">
        <v>55</v>
      </c>
      <c r="E25" s="36" t="s">
        <v>467</v>
      </c>
    </row>
    <row r="26" spans="1:16" ht="12.75">
      <c r="A26" s="24" t="s">
        <v>47</v>
      </c>
      <c r="B26" s="29" t="s">
        <v>37</v>
      </c>
      <c r="C26" s="29" t="s">
        <v>476</v>
      </c>
      <c r="D26" s="24" t="s">
        <v>49</v>
      </c>
      <c r="E26" s="30" t="s">
        <v>477</v>
      </c>
      <c r="F26" s="31" t="s">
        <v>172</v>
      </c>
      <c r="G26" s="32">
        <v>60</v>
      </c>
      <c r="H26" s="33">
        <v>0</v>
      </c>
      <c r="I26" s="34">
        <f>ROUND(ROUND(H26,2)*ROUND(G26,3),2)</f>
      </c>
      <c r="O26">
        <f>(I26*21)/100</f>
      </c>
      <c r="P26" t="s">
        <v>27</v>
      </c>
    </row>
    <row r="27" spans="1:5" ht="63.75">
      <c r="A27" s="35" t="s">
        <v>52</v>
      </c>
      <c r="E27" s="36" t="s">
        <v>478</v>
      </c>
    </row>
    <row r="28" spans="1:5" ht="12.75">
      <c r="A28" s="37" t="s">
        <v>54</v>
      </c>
      <c r="E28" s="38" t="s">
        <v>49</v>
      </c>
    </row>
    <row r="29" spans="1:5" ht="76.5">
      <c r="A29" t="s">
        <v>55</v>
      </c>
      <c r="E29" s="36" t="s">
        <v>467</v>
      </c>
    </row>
    <row r="30" spans="1:16" ht="12.75">
      <c r="A30" s="24" t="s">
        <v>47</v>
      </c>
      <c r="B30" s="29" t="s">
        <v>39</v>
      </c>
      <c r="C30" s="29" t="s">
        <v>488</v>
      </c>
      <c r="D30" s="24" t="s">
        <v>49</v>
      </c>
      <c r="E30" s="30" t="s">
        <v>489</v>
      </c>
      <c r="F30" s="31" t="s">
        <v>172</v>
      </c>
      <c r="G30" s="32">
        <v>1262.72</v>
      </c>
      <c r="H30" s="33">
        <v>0</v>
      </c>
      <c r="I30" s="34">
        <f>ROUND(ROUND(H30,2)*ROUND(G30,3),2)</f>
      </c>
      <c r="O30">
        <f>(I30*21)/100</f>
      </c>
      <c r="P30" t="s">
        <v>27</v>
      </c>
    </row>
    <row r="31" spans="1:5" ht="12.75">
      <c r="A31" s="35" t="s">
        <v>52</v>
      </c>
      <c r="E31" s="36" t="s">
        <v>490</v>
      </c>
    </row>
    <row r="32" spans="1:5" ht="51">
      <c r="A32" s="37" t="s">
        <v>54</v>
      </c>
      <c r="E32" s="38" t="s">
        <v>1963</v>
      </c>
    </row>
    <row r="33" spans="1:5" ht="127.5">
      <c r="A33" t="s">
        <v>55</v>
      </c>
      <c r="E33" s="36" t="s">
        <v>484</v>
      </c>
    </row>
    <row r="34" spans="1:16" ht="12.75">
      <c r="A34" s="24" t="s">
        <v>47</v>
      </c>
      <c r="B34" s="29" t="s">
        <v>72</v>
      </c>
      <c r="C34" s="29" t="s">
        <v>492</v>
      </c>
      <c r="D34" s="24" t="s">
        <v>49</v>
      </c>
      <c r="E34" s="30" t="s">
        <v>493</v>
      </c>
      <c r="F34" s="31" t="s">
        <v>172</v>
      </c>
      <c r="G34" s="32">
        <v>1262.72</v>
      </c>
      <c r="H34" s="33">
        <v>0</v>
      </c>
      <c r="I34" s="34">
        <f>ROUND(ROUND(H34,2)*ROUND(G34,3),2)</f>
      </c>
      <c r="O34">
        <f>(I34*21)/100</f>
      </c>
      <c r="P34" t="s">
        <v>27</v>
      </c>
    </row>
    <row r="35" spans="1:5" ht="12.75">
      <c r="A35" s="35" t="s">
        <v>52</v>
      </c>
      <c r="E35" s="36" t="s">
        <v>494</v>
      </c>
    </row>
    <row r="36" spans="1:5" ht="25.5">
      <c r="A36" s="37" t="s">
        <v>54</v>
      </c>
      <c r="E36" s="38" t="s">
        <v>1964</v>
      </c>
    </row>
    <row r="37" spans="1:5" ht="127.5">
      <c r="A37" t="s">
        <v>55</v>
      </c>
      <c r="E37" s="36" t="s">
        <v>484</v>
      </c>
    </row>
    <row r="38" spans="1:16" ht="12.75">
      <c r="A38" s="24" t="s">
        <v>47</v>
      </c>
      <c r="B38" s="29" t="s">
        <v>76</v>
      </c>
      <c r="C38" s="29" t="s">
        <v>496</v>
      </c>
      <c r="D38" s="24" t="s">
        <v>49</v>
      </c>
      <c r="E38" s="30" t="s">
        <v>497</v>
      </c>
      <c r="F38" s="31" t="s">
        <v>161</v>
      </c>
      <c r="G38" s="32">
        <v>36.632</v>
      </c>
      <c r="H38" s="33">
        <v>0</v>
      </c>
      <c r="I38" s="34">
        <f>ROUND(ROUND(H38,2)*ROUND(G38,3),2)</f>
      </c>
      <c r="O38">
        <f>(I38*21)/100</f>
      </c>
      <c r="P38" t="s">
        <v>27</v>
      </c>
    </row>
    <row r="39" spans="1:5" ht="25.5">
      <c r="A39" s="35" t="s">
        <v>52</v>
      </c>
      <c r="E39" s="36" t="s">
        <v>498</v>
      </c>
    </row>
    <row r="40" spans="1:5" ht="38.25">
      <c r="A40" s="37" t="s">
        <v>54</v>
      </c>
      <c r="E40" s="38" t="s">
        <v>1965</v>
      </c>
    </row>
    <row r="41" spans="1:5" ht="395.25">
      <c r="A41" t="s">
        <v>55</v>
      </c>
      <c r="E41" s="36" t="s">
        <v>500</v>
      </c>
    </row>
    <row r="42" spans="1:16" ht="12.75">
      <c r="A42" s="24" t="s">
        <v>47</v>
      </c>
      <c r="B42" s="29" t="s">
        <v>42</v>
      </c>
      <c r="C42" s="29" t="s">
        <v>1966</v>
      </c>
      <c r="D42" s="24" t="s">
        <v>49</v>
      </c>
      <c r="E42" s="30" t="s">
        <v>1967</v>
      </c>
      <c r="F42" s="31" t="s">
        <v>161</v>
      </c>
      <c r="G42" s="32">
        <v>61.052</v>
      </c>
      <c r="H42" s="33">
        <v>0</v>
      </c>
      <c r="I42" s="34">
        <f>ROUND(ROUND(H42,2)*ROUND(G42,3),2)</f>
      </c>
      <c r="O42">
        <f>(I42*21)/100</f>
      </c>
      <c r="P42" t="s">
        <v>27</v>
      </c>
    </row>
    <row r="43" spans="1:5" ht="25.5">
      <c r="A43" s="35" t="s">
        <v>52</v>
      </c>
      <c r="E43" s="36" t="s">
        <v>1968</v>
      </c>
    </row>
    <row r="44" spans="1:5" ht="178.5">
      <c r="A44" s="37" t="s">
        <v>54</v>
      </c>
      <c r="E44" s="38" t="s">
        <v>1969</v>
      </c>
    </row>
    <row r="45" spans="1:5" ht="89.25">
      <c r="A45" t="s">
        <v>55</v>
      </c>
      <c r="E45" s="36" t="s">
        <v>1970</v>
      </c>
    </row>
    <row r="46" spans="1:16" ht="12.75">
      <c r="A46" s="24" t="s">
        <v>47</v>
      </c>
      <c r="B46" s="29" t="s">
        <v>44</v>
      </c>
      <c r="C46" s="29" t="s">
        <v>1971</v>
      </c>
      <c r="D46" s="24" t="s">
        <v>49</v>
      </c>
      <c r="E46" s="30" t="s">
        <v>1972</v>
      </c>
      <c r="F46" s="31" t="s">
        <v>161</v>
      </c>
      <c r="G46" s="32">
        <v>30.526</v>
      </c>
      <c r="H46" s="33">
        <v>0</v>
      </c>
      <c r="I46" s="34">
        <f>ROUND(ROUND(H46,2)*ROUND(G46,3),2)</f>
      </c>
      <c r="O46">
        <f>(I46*21)/100</f>
      </c>
      <c r="P46" t="s">
        <v>27</v>
      </c>
    </row>
    <row r="47" spans="1:5" ht="38.25">
      <c r="A47" s="35" t="s">
        <v>52</v>
      </c>
      <c r="E47" s="36" t="s">
        <v>1973</v>
      </c>
    </row>
    <row r="48" spans="1:5" ht="25.5">
      <c r="A48" s="37" t="s">
        <v>54</v>
      </c>
      <c r="E48" s="38" t="s">
        <v>1974</v>
      </c>
    </row>
    <row r="49" spans="1:5" ht="89.25">
      <c r="A49" t="s">
        <v>55</v>
      </c>
      <c r="E49" s="36" t="s">
        <v>1970</v>
      </c>
    </row>
    <row r="50" spans="1:16" ht="25.5">
      <c r="A50" s="24" t="s">
        <v>47</v>
      </c>
      <c r="B50" s="29" t="s">
        <v>86</v>
      </c>
      <c r="C50" s="29" t="s">
        <v>1975</v>
      </c>
      <c r="D50" s="24" t="s">
        <v>49</v>
      </c>
      <c r="E50" s="30" t="s">
        <v>1976</v>
      </c>
      <c r="F50" s="31" t="s">
        <v>161</v>
      </c>
      <c r="G50" s="32">
        <v>40.702</v>
      </c>
      <c r="H50" s="33">
        <v>0</v>
      </c>
      <c r="I50" s="34">
        <f>ROUND(ROUND(H50,2)*ROUND(G50,3),2)</f>
      </c>
      <c r="O50">
        <f>(I50*21)/100</f>
      </c>
      <c r="P50" t="s">
        <v>27</v>
      </c>
    </row>
    <row r="51" spans="1:5" ht="38.25">
      <c r="A51" s="35" t="s">
        <v>52</v>
      </c>
      <c r="E51" s="36" t="s">
        <v>1977</v>
      </c>
    </row>
    <row r="52" spans="1:5" ht="25.5">
      <c r="A52" s="37" t="s">
        <v>54</v>
      </c>
      <c r="E52" s="38" t="s">
        <v>1978</v>
      </c>
    </row>
    <row r="53" spans="1:5" ht="51">
      <c r="A53" t="s">
        <v>55</v>
      </c>
      <c r="E53" s="36" t="s">
        <v>1979</v>
      </c>
    </row>
    <row r="54" spans="1:16" ht="25.5">
      <c r="A54" s="24" t="s">
        <v>47</v>
      </c>
      <c r="B54" s="29" t="s">
        <v>91</v>
      </c>
      <c r="C54" s="29" t="s">
        <v>1980</v>
      </c>
      <c r="D54" s="24" t="s">
        <v>49</v>
      </c>
      <c r="E54" s="30" t="s">
        <v>1981</v>
      </c>
      <c r="F54" s="31" t="s">
        <v>161</v>
      </c>
      <c r="G54" s="32">
        <v>20.351</v>
      </c>
      <c r="H54" s="33">
        <v>0</v>
      </c>
      <c r="I54" s="34">
        <f>ROUND(ROUND(H54,2)*ROUND(G54,3),2)</f>
      </c>
      <c r="O54">
        <f>(I54*21)/100</f>
      </c>
      <c r="P54" t="s">
        <v>27</v>
      </c>
    </row>
    <row r="55" spans="1:5" ht="38.25">
      <c r="A55" s="35" t="s">
        <v>52</v>
      </c>
      <c r="E55" s="36" t="s">
        <v>1982</v>
      </c>
    </row>
    <row r="56" spans="1:5" ht="25.5">
      <c r="A56" s="37" t="s">
        <v>54</v>
      </c>
      <c r="E56" s="38" t="s">
        <v>1983</v>
      </c>
    </row>
    <row r="57" spans="1:5" ht="51">
      <c r="A57" t="s">
        <v>55</v>
      </c>
      <c r="E57" s="36" t="s">
        <v>1979</v>
      </c>
    </row>
    <row r="58" spans="1:16" ht="12.75">
      <c r="A58" s="24" t="s">
        <v>47</v>
      </c>
      <c r="B58" s="29" t="s">
        <v>95</v>
      </c>
      <c r="C58" s="29" t="s">
        <v>1984</v>
      </c>
      <c r="D58" s="24" t="s">
        <v>49</v>
      </c>
      <c r="E58" s="30" t="s">
        <v>1985</v>
      </c>
      <c r="F58" s="31" t="s">
        <v>161</v>
      </c>
      <c r="G58" s="32">
        <v>91.579</v>
      </c>
      <c r="H58" s="33">
        <v>0</v>
      </c>
      <c r="I58" s="34">
        <f>ROUND(ROUND(H58,2)*ROUND(G58,3),2)</f>
      </c>
      <c r="O58">
        <f>(I58*21)/100</f>
      </c>
      <c r="P58" t="s">
        <v>27</v>
      </c>
    </row>
    <row r="59" spans="1:5" ht="25.5">
      <c r="A59" s="35" t="s">
        <v>52</v>
      </c>
      <c r="E59" s="36" t="s">
        <v>1986</v>
      </c>
    </row>
    <row r="60" spans="1:5" ht="25.5">
      <c r="A60" s="37" t="s">
        <v>54</v>
      </c>
      <c r="E60" s="38" t="s">
        <v>1987</v>
      </c>
    </row>
    <row r="61" spans="1:5" ht="89.25">
      <c r="A61" t="s">
        <v>55</v>
      </c>
      <c r="E61" s="36" t="s">
        <v>1970</v>
      </c>
    </row>
    <row r="62" spans="1:16" ht="12.75">
      <c r="A62" s="24" t="s">
        <v>47</v>
      </c>
      <c r="B62" s="29" t="s">
        <v>100</v>
      </c>
      <c r="C62" s="29" t="s">
        <v>1988</v>
      </c>
      <c r="D62" s="24" t="s">
        <v>49</v>
      </c>
      <c r="E62" s="30" t="s">
        <v>1989</v>
      </c>
      <c r="F62" s="31" t="s">
        <v>161</v>
      </c>
      <c r="G62" s="32">
        <v>45.79</v>
      </c>
      <c r="H62" s="33">
        <v>0</v>
      </c>
      <c r="I62" s="34">
        <f>ROUND(ROUND(H62,2)*ROUND(G62,3),2)</f>
      </c>
      <c r="O62">
        <f>(I62*21)/100</f>
      </c>
      <c r="P62" t="s">
        <v>27</v>
      </c>
    </row>
    <row r="63" spans="1:5" ht="38.25">
      <c r="A63" s="35" t="s">
        <v>52</v>
      </c>
      <c r="E63" s="36" t="s">
        <v>1990</v>
      </c>
    </row>
    <row r="64" spans="1:5" ht="25.5">
      <c r="A64" s="37" t="s">
        <v>54</v>
      </c>
      <c r="E64" s="38" t="s">
        <v>1991</v>
      </c>
    </row>
    <row r="65" spans="1:5" ht="89.25">
      <c r="A65" t="s">
        <v>55</v>
      </c>
      <c r="E65" s="36" t="s">
        <v>1970</v>
      </c>
    </row>
    <row r="66" spans="1:16" ht="25.5">
      <c r="A66" s="24" t="s">
        <v>47</v>
      </c>
      <c r="B66" s="29" t="s">
        <v>104</v>
      </c>
      <c r="C66" s="29" t="s">
        <v>1992</v>
      </c>
      <c r="D66" s="24" t="s">
        <v>49</v>
      </c>
      <c r="E66" s="30" t="s">
        <v>1993</v>
      </c>
      <c r="F66" s="31" t="s">
        <v>161</v>
      </c>
      <c r="G66" s="32">
        <v>61.052</v>
      </c>
      <c r="H66" s="33">
        <v>0</v>
      </c>
      <c r="I66" s="34">
        <f>ROUND(ROUND(H66,2)*ROUND(G66,3),2)</f>
      </c>
      <c r="O66">
        <f>(I66*21)/100</f>
      </c>
      <c r="P66" t="s">
        <v>27</v>
      </c>
    </row>
    <row r="67" spans="1:5" ht="38.25">
      <c r="A67" s="35" t="s">
        <v>52</v>
      </c>
      <c r="E67" s="36" t="s">
        <v>1994</v>
      </c>
    </row>
    <row r="68" spans="1:5" ht="25.5">
      <c r="A68" s="37" t="s">
        <v>54</v>
      </c>
      <c r="E68" s="38" t="s">
        <v>1995</v>
      </c>
    </row>
    <row r="69" spans="1:5" ht="51">
      <c r="A69" t="s">
        <v>55</v>
      </c>
      <c r="E69" s="36" t="s">
        <v>1979</v>
      </c>
    </row>
    <row r="70" spans="1:16" ht="25.5">
      <c r="A70" s="24" t="s">
        <v>47</v>
      </c>
      <c r="B70" s="29" t="s">
        <v>273</v>
      </c>
      <c r="C70" s="29" t="s">
        <v>1996</v>
      </c>
      <c r="D70" s="24" t="s">
        <v>49</v>
      </c>
      <c r="E70" s="30" t="s">
        <v>1997</v>
      </c>
      <c r="F70" s="31" t="s">
        <v>161</v>
      </c>
      <c r="G70" s="32">
        <v>30.526</v>
      </c>
      <c r="H70" s="33">
        <v>0</v>
      </c>
      <c r="I70" s="34">
        <f>ROUND(ROUND(H70,2)*ROUND(G70,3),2)</f>
      </c>
      <c r="O70">
        <f>(I70*21)/100</f>
      </c>
      <c r="P70" t="s">
        <v>27</v>
      </c>
    </row>
    <row r="71" spans="1:5" ht="38.25">
      <c r="A71" s="35" t="s">
        <v>52</v>
      </c>
      <c r="E71" s="36" t="s">
        <v>1998</v>
      </c>
    </row>
    <row r="72" spans="1:5" ht="25.5">
      <c r="A72" s="37" t="s">
        <v>54</v>
      </c>
      <c r="E72" s="38" t="s">
        <v>1974</v>
      </c>
    </row>
    <row r="73" spans="1:5" ht="51">
      <c r="A73" t="s">
        <v>55</v>
      </c>
      <c r="E73" s="36" t="s">
        <v>1979</v>
      </c>
    </row>
    <row r="74" spans="1:16" ht="12.75">
      <c r="A74" s="24" t="s">
        <v>47</v>
      </c>
      <c r="B74" s="29" t="s">
        <v>276</v>
      </c>
      <c r="C74" s="29" t="s">
        <v>539</v>
      </c>
      <c r="D74" s="24" t="s">
        <v>49</v>
      </c>
      <c r="E74" s="30" t="s">
        <v>540</v>
      </c>
      <c r="F74" s="31" t="s">
        <v>156</v>
      </c>
      <c r="G74" s="32">
        <v>1362.624</v>
      </c>
      <c r="H74" s="33">
        <v>0</v>
      </c>
      <c r="I74" s="34">
        <f>ROUND(ROUND(H74,2)*ROUND(G74,3),2)</f>
      </c>
      <c r="O74">
        <f>(I74*21)/100</f>
      </c>
      <c r="P74" t="s">
        <v>27</v>
      </c>
    </row>
    <row r="75" spans="1:5" ht="25.5">
      <c r="A75" s="35" t="s">
        <v>52</v>
      </c>
      <c r="E75" s="36" t="s">
        <v>541</v>
      </c>
    </row>
    <row r="76" spans="1:5" ht="51">
      <c r="A76" s="37" t="s">
        <v>54</v>
      </c>
      <c r="E76" s="38" t="s">
        <v>1999</v>
      </c>
    </row>
    <row r="77" spans="1:5" ht="153">
      <c r="A77" t="s">
        <v>55</v>
      </c>
      <c r="E77" s="36" t="s">
        <v>543</v>
      </c>
    </row>
    <row r="78" spans="1:16" ht="12.75">
      <c r="A78" s="24" t="s">
        <v>47</v>
      </c>
      <c r="B78" s="29" t="s">
        <v>279</v>
      </c>
      <c r="C78" s="29" t="s">
        <v>544</v>
      </c>
      <c r="D78" s="24" t="s">
        <v>49</v>
      </c>
      <c r="E78" s="30" t="s">
        <v>545</v>
      </c>
      <c r="F78" s="31" t="s">
        <v>156</v>
      </c>
      <c r="G78" s="32">
        <v>1362.624</v>
      </c>
      <c r="H78" s="33">
        <v>0</v>
      </c>
      <c r="I78" s="34">
        <f>ROUND(ROUND(H78,2)*ROUND(G78,3),2)</f>
      </c>
      <c r="O78">
        <f>(I78*21)/100</f>
      </c>
      <c r="P78" t="s">
        <v>27</v>
      </c>
    </row>
    <row r="79" spans="1:5" ht="25.5">
      <c r="A79" s="35" t="s">
        <v>52</v>
      </c>
      <c r="E79" s="36" t="s">
        <v>546</v>
      </c>
    </row>
    <row r="80" spans="1:5" ht="25.5">
      <c r="A80" s="37" t="s">
        <v>54</v>
      </c>
      <c r="E80" s="38" t="s">
        <v>2000</v>
      </c>
    </row>
    <row r="81" spans="1:5" ht="12.75">
      <c r="A81" t="s">
        <v>55</v>
      </c>
      <c r="E81" s="36" t="s">
        <v>49</v>
      </c>
    </row>
    <row r="82" spans="1:16" ht="12.75">
      <c r="A82" s="24" t="s">
        <v>47</v>
      </c>
      <c r="B82" s="29" t="s">
        <v>285</v>
      </c>
      <c r="C82" s="29" t="s">
        <v>548</v>
      </c>
      <c r="D82" s="24" t="s">
        <v>49</v>
      </c>
      <c r="E82" s="30" t="s">
        <v>549</v>
      </c>
      <c r="F82" s="31" t="s">
        <v>161</v>
      </c>
      <c r="G82" s="32">
        <v>152.631</v>
      </c>
      <c r="H82" s="33">
        <v>0</v>
      </c>
      <c r="I82" s="34">
        <f>ROUND(ROUND(H82,2)*ROUND(G82,3),2)</f>
      </c>
      <c r="O82">
        <f>(I82*21)/100</f>
      </c>
      <c r="P82" t="s">
        <v>27</v>
      </c>
    </row>
    <row r="83" spans="1:5" ht="38.25">
      <c r="A83" s="35" t="s">
        <v>52</v>
      </c>
      <c r="E83" s="36" t="s">
        <v>550</v>
      </c>
    </row>
    <row r="84" spans="1:5" ht="38.25">
      <c r="A84" s="37" t="s">
        <v>54</v>
      </c>
      <c r="E84" s="38" t="s">
        <v>2001</v>
      </c>
    </row>
    <row r="85" spans="1:5" ht="89.25">
      <c r="A85" t="s">
        <v>55</v>
      </c>
      <c r="E85" s="36" t="s">
        <v>552</v>
      </c>
    </row>
    <row r="86" spans="1:16" ht="12.75">
      <c r="A86" s="24" t="s">
        <v>47</v>
      </c>
      <c r="B86" s="29" t="s">
        <v>290</v>
      </c>
      <c r="C86" s="29" t="s">
        <v>557</v>
      </c>
      <c r="D86" s="24" t="s">
        <v>49</v>
      </c>
      <c r="E86" s="30" t="s">
        <v>558</v>
      </c>
      <c r="F86" s="31" t="s">
        <v>161</v>
      </c>
      <c r="G86" s="32">
        <v>386.198</v>
      </c>
      <c r="H86" s="33">
        <v>0</v>
      </c>
      <c r="I86" s="34">
        <f>ROUND(ROUND(H86,2)*ROUND(G86,3),2)</f>
      </c>
      <c r="O86">
        <f>(I86*21)/100</f>
      </c>
      <c r="P86" t="s">
        <v>27</v>
      </c>
    </row>
    <row r="87" spans="1:5" ht="38.25">
      <c r="A87" s="35" t="s">
        <v>52</v>
      </c>
      <c r="E87" s="36" t="s">
        <v>559</v>
      </c>
    </row>
    <row r="88" spans="1:5" ht="25.5">
      <c r="A88" s="37" t="s">
        <v>54</v>
      </c>
      <c r="E88" s="38" t="s">
        <v>2002</v>
      </c>
    </row>
    <row r="89" spans="1:5" ht="204">
      <c r="A89" t="s">
        <v>55</v>
      </c>
      <c r="E89" s="36" t="s">
        <v>561</v>
      </c>
    </row>
    <row r="90" spans="1:16" ht="12.75">
      <c r="A90" s="24" t="s">
        <v>47</v>
      </c>
      <c r="B90" s="29" t="s">
        <v>295</v>
      </c>
      <c r="C90" s="29" t="s">
        <v>562</v>
      </c>
      <c r="D90" s="24" t="s">
        <v>49</v>
      </c>
      <c r="E90" s="30" t="s">
        <v>563</v>
      </c>
      <c r="F90" s="31" t="s">
        <v>161</v>
      </c>
      <c r="G90" s="32">
        <v>254.385</v>
      </c>
      <c r="H90" s="33">
        <v>0</v>
      </c>
      <c r="I90" s="34">
        <f>ROUND(ROUND(H90,2)*ROUND(G90,3),2)</f>
      </c>
      <c r="O90">
        <f>(I90*21)/100</f>
      </c>
      <c r="P90" t="s">
        <v>27</v>
      </c>
    </row>
    <row r="91" spans="1:5" ht="38.25">
      <c r="A91" s="35" t="s">
        <v>52</v>
      </c>
      <c r="E91" s="36" t="s">
        <v>564</v>
      </c>
    </row>
    <row r="92" spans="1:5" ht="25.5">
      <c r="A92" s="37" t="s">
        <v>54</v>
      </c>
      <c r="E92" s="38" t="s">
        <v>2003</v>
      </c>
    </row>
    <row r="93" spans="1:5" ht="204">
      <c r="A93" t="s">
        <v>55</v>
      </c>
      <c r="E93" s="36" t="s">
        <v>561</v>
      </c>
    </row>
    <row r="94" spans="1:16" ht="25.5">
      <c r="A94" s="24" t="s">
        <v>47</v>
      </c>
      <c r="B94" s="29" t="s">
        <v>301</v>
      </c>
      <c r="C94" s="29" t="s">
        <v>566</v>
      </c>
      <c r="D94" s="24" t="s">
        <v>49</v>
      </c>
      <c r="E94" s="30" t="s">
        <v>567</v>
      </c>
      <c r="F94" s="31" t="s">
        <v>161</v>
      </c>
      <c r="G94" s="32">
        <v>1271.925</v>
      </c>
      <c r="H94" s="33">
        <v>0</v>
      </c>
      <c r="I94" s="34">
        <f>ROUND(ROUND(H94,2)*ROUND(G94,3),2)</f>
      </c>
      <c r="O94">
        <f>(I94*21)/100</f>
      </c>
      <c r="P94" t="s">
        <v>27</v>
      </c>
    </row>
    <row r="95" spans="1:5" ht="38.25">
      <c r="A95" s="35" t="s">
        <v>52</v>
      </c>
      <c r="E95" s="36" t="s">
        <v>568</v>
      </c>
    </row>
    <row r="96" spans="1:5" ht="25.5">
      <c r="A96" s="37" t="s">
        <v>54</v>
      </c>
      <c r="E96" s="38" t="s">
        <v>2004</v>
      </c>
    </row>
    <row r="97" spans="1:5" ht="204">
      <c r="A97" t="s">
        <v>55</v>
      </c>
      <c r="E97" s="36" t="s">
        <v>561</v>
      </c>
    </row>
    <row r="98" spans="1:16" ht="12.75">
      <c r="A98" s="24" t="s">
        <v>47</v>
      </c>
      <c r="B98" s="29" t="s">
        <v>307</v>
      </c>
      <c r="C98" s="29" t="s">
        <v>578</v>
      </c>
      <c r="D98" s="24" t="s">
        <v>49</v>
      </c>
      <c r="E98" s="30" t="s">
        <v>579</v>
      </c>
      <c r="F98" s="31" t="s">
        <v>161</v>
      </c>
      <c r="G98" s="32">
        <v>386.198</v>
      </c>
      <c r="H98" s="33">
        <v>0</v>
      </c>
      <c r="I98" s="34">
        <f>ROUND(ROUND(H98,2)*ROUND(G98,3),2)</f>
      </c>
      <c r="O98">
        <f>(I98*21)/100</f>
      </c>
      <c r="P98" t="s">
        <v>27</v>
      </c>
    </row>
    <row r="99" spans="1:5" ht="25.5">
      <c r="A99" s="35" t="s">
        <v>52</v>
      </c>
      <c r="E99" s="36" t="s">
        <v>580</v>
      </c>
    </row>
    <row r="100" spans="1:5" ht="25.5">
      <c r="A100" s="37" t="s">
        <v>54</v>
      </c>
      <c r="E100" s="38" t="s">
        <v>2002</v>
      </c>
    </row>
    <row r="101" spans="1:5" ht="153">
      <c r="A101" t="s">
        <v>55</v>
      </c>
      <c r="E101" s="36" t="s">
        <v>582</v>
      </c>
    </row>
    <row r="102" spans="1:16" ht="12.75">
      <c r="A102" s="24" t="s">
        <v>47</v>
      </c>
      <c r="B102" s="29" t="s">
        <v>310</v>
      </c>
      <c r="C102" s="29" t="s">
        <v>584</v>
      </c>
      <c r="D102" s="24" t="s">
        <v>49</v>
      </c>
      <c r="E102" s="30" t="s">
        <v>585</v>
      </c>
      <c r="F102" s="31" t="s">
        <v>161</v>
      </c>
      <c r="G102" s="32">
        <v>254.385</v>
      </c>
      <c r="H102" s="33">
        <v>0</v>
      </c>
      <c r="I102" s="34">
        <f>ROUND(ROUND(H102,2)*ROUND(G102,3),2)</f>
      </c>
      <c r="O102">
        <f>(I102*21)/100</f>
      </c>
      <c r="P102" t="s">
        <v>27</v>
      </c>
    </row>
    <row r="103" spans="1:5" ht="12.75">
      <c r="A103" s="35" t="s">
        <v>52</v>
      </c>
      <c r="E103" s="36" t="s">
        <v>586</v>
      </c>
    </row>
    <row r="104" spans="1:5" ht="25.5">
      <c r="A104" s="37" t="s">
        <v>54</v>
      </c>
      <c r="E104" s="38" t="s">
        <v>2003</v>
      </c>
    </row>
    <row r="105" spans="1:5" ht="293.25">
      <c r="A105" t="s">
        <v>55</v>
      </c>
      <c r="E105" s="36" t="s">
        <v>588</v>
      </c>
    </row>
    <row r="106" spans="1:16" ht="12.75">
      <c r="A106" s="24" t="s">
        <v>47</v>
      </c>
      <c r="B106" s="29" t="s">
        <v>313</v>
      </c>
      <c r="C106" s="29" t="s">
        <v>590</v>
      </c>
      <c r="D106" s="24" t="s">
        <v>49</v>
      </c>
      <c r="E106" s="30" t="s">
        <v>591</v>
      </c>
      <c r="F106" s="31" t="s">
        <v>140</v>
      </c>
      <c r="G106" s="32">
        <v>457.893</v>
      </c>
      <c r="H106" s="33">
        <v>0</v>
      </c>
      <c r="I106" s="34">
        <f>ROUND(ROUND(H106,2)*ROUND(G106,3),2)</f>
      </c>
      <c r="O106">
        <f>(I106*21)/100</f>
      </c>
      <c r="P106" t="s">
        <v>27</v>
      </c>
    </row>
    <row r="107" spans="1:5" ht="25.5">
      <c r="A107" s="35" t="s">
        <v>52</v>
      </c>
      <c r="E107" s="36" t="s">
        <v>592</v>
      </c>
    </row>
    <row r="108" spans="1:5" ht="25.5">
      <c r="A108" s="37" t="s">
        <v>54</v>
      </c>
      <c r="E108" s="38" t="s">
        <v>2005</v>
      </c>
    </row>
    <row r="109" spans="1:5" ht="12.75">
      <c r="A109" t="s">
        <v>55</v>
      </c>
      <c r="E109" s="36" t="s">
        <v>594</v>
      </c>
    </row>
    <row r="110" spans="1:16" ht="12.75">
      <c r="A110" s="24" t="s">
        <v>47</v>
      </c>
      <c r="B110" s="29" t="s">
        <v>314</v>
      </c>
      <c r="C110" s="29" t="s">
        <v>596</v>
      </c>
      <c r="D110" s="24" t="s">
        <v>49</v>
      </c>
      <c r="E110" s="30" t="s">
        <v>597</v>
      </c>
      <c r="F110" s="31" t="s">
        <v>161</v>
      </c>
      <c r="G110" s="32">
        <v>319.205</v>
      </c>
      <c r="H110" s="33">
        <v>0</v>
      </c>
      <c r="I110" s="34">
        <f>ROUND(ROUND(H110,2)*ROUND(G110,3),2)</f>
      </c>
      <c r="O110">
        <f>(I110*21)/100</f>
      </c>
      <c r="P110" t="s">
        <v>27</v>
      </c>
    </row>
    <row r="111" spans="1:5" ht="25.5">
      <c r="A111" s="35" t="s">
        <v>52</v>
      </c>
      <c r="E111" s="36" t="s">
        <v>598</v>
      </c>
    </row>
    <row r="112" spans="1:5" ht="114.75">
      <c r="A112" s="37" t="s">
        <v>54</v>
      </c>
      <c r="E112" s="38" t="s">
        <v>2006</v>
      </c>
    </row>
    <row r="113" spans="1:5" ht="409.5">
      <c r="A113" t="s">
        <v>55</v>
      </c>
      <c r="E113" s="36" t="s">
        <v>600</v>
      </c>
    </row>
    <row r="114" spans="1:16" ht="12.75">
      <c r="A114" s="24" t="s">
        <v>47</v>
      </c>
      <c r="B114" s="29" t="s">
        <v>319</v>
      </c>
      <c r="C114" s="29" t="s">
        <v>608</v>
      </c>
      <c r="D114" s="24" t="s">
        <v>49</v>
      </c>
      <c r="E114" s="30" t="s">
        <v>609</v>
      </c>
      <c r="F114" s="31" t="s">
        <v>161</v>
      </c>
      <c r="G114" s="32">
        <v>48.16</v>
      </c>
      <c r="H114" s="33">
        <v>0</v>
      </c>
      <c r="I114" s="34">
        <f>ROUND(ROUND(H114,2)*ROUND(G114,3),2)</f>
      </c>
      <c r="O114">
        <f>(I114*21)/100</f>
      </c>
      <c r="P114" t="s">
        <v>27</v>
      </c>
    </row>
    <row r="115" spans="1:5" ht="38.25">
      <c r="A115" s="35" t="s">
        <v>52</v>
      </c>
      <c r="E115" s="36" t="s">
        <v>610</v>
      </c>
    </row>
    <row r="116" spans="1:5" ht="51">
      <c r="A116" s="37" t="s">
        <v>54</v>
      </c>
      <c r="E116" s="38" t="s">
        <v>2007</v>
      </c>
    </row>
    <row r="117" spans="1:5" ht="114.75">
      <c r="A117" t="s">
        <v>55</v>
      </c>
      <c r="E117" s="36" t="s">
        <v>612</v>
      </c>
    </row>
    <row r="118" spans="1:16" ht="12.75">
      <c r="A118" s="24" t="s">
        <v>47</v>
      </c>
      <c r="B118" s="29" t="s">
        <v>323</v>
      </c>
      <c r="C118" s="29" t="s">
        <v>619</v>
      </c>
      <c r="D118" s="24" t="s">
        <v>49</v>
      </c>
      <c r="E118" s="30" t="s">
        <v>620</v>
      </c>
      <c r="F118" s="31" t="s">
        <v>156</v>
      </c>
      <c r="G118" s="32">
        <v>340.656</v>
      </c>
      <c r="H118" s="33">
        <v>0</v>
      </c>
      <c r="I118" s="34">
        <f>ROUND(ROUND(H118,2)*ROUND(G118,3),2)</f>
      </c>
      <c r="O118">
        <f>(I118*21)/100</f>
      </c>
      <c r="P118" t="s">
        <v>27</v>
      </c>
    </row>
    <row r="119" spans="1:5" ht="12.75">
      <c r="A119" s="35" t="s">
        <v>52</v>
      </c>
      <c r="E119" s="36" t="s">
        <v>621</v>
      </c>
    </row>
    <row r="120" spans="1:5" ht="51">
      <c r="A120" s="37" t="s">
        <v>54</v>
      </c>
      <c r="E120" s="38" t="s">
        <v>2008</v>
      </c>
    </row>
    <row r="121" spans="1:5" ht="153">
      <c r="A121" t="s">
        <v>55</v>
      </c>
      <c r="E121" s="36" t="s">
        <v>623</v>
      </c>
    </row>
    <row r="122" spans="1:16" ht="12.75">
      <c r="A122" s="24" t="s">
        <v>47</v>
      </c>
      <c r="B122" s="29" t="s">
        <v>601</v>
      </c>
      <c r="C122" s="29" t="s">
        <v>625</v>
      </c>
      <c r="D122" s="24" t="s">
        <v>49</v>
      </c>
      <c r="E122" s="30" t="s">
        <v>626</v>
      </c>
      <c r="F122" s="31" t="s">
        <v>140</v>
      </c>
      <c r="G122" s="32">
        <v>96.802</v>
      </c>
      <c r="H122" s="33">
        <v>0</v>
      </c>
      <c r="I122" s="34">
        <f>ROUND(ROUND(H122,2)*ROUND(G122,3),2)</f>
      </c>
      <c r="O122">
        <f>(I122*21)/100</f>
      </c>
      <c r="P122" t="s">
        <v>27</v>
      </c>
    </row>
    <row r="123" spans="1:5" ht="12.75">
      <c r="A123" s="35" t="s">
        <v>52</v>
      </c>
      <c r="E123" s="36" t="s">
        <v>626</v>
      </c>
    </row>
    <row r="124" spans="1:5" ht="25.5">
      <c r="A124" s="37" t="s">
        <v>54</v>
      </c>
      <c r="E124" s="38" t="s">
        <v>2009</v>
      </c>
    </row>
    <row r="125" spans="1:5" ht="12.75">
      <c r="A125" t="s">
        <v>55</v>
      </c>
      <c r="E125" s="36" t="s">
        <v>49</v>
      </c>
    </row>
    <row r="126" spans="1:16" ht="12.75">
      <c r="A126" s="24" t="s">
        <v>47</v>
      </c>
      <c r="B126" s="29" t="s">
        <v>607</v>
      </c>
      <c r="C126" s="29" t="s">
        <v>2010</v>
      </c>
      <c r="D126" s="24" t="s">
        <v>49</v>
      </c>
      <c r="E126" s="30" t="s">
        <v>2011</v>
      </c>
      <c r="F126" s="31" t="s">
        <v>140</v>
      </c>
      <c r="G126" s="32">
        <v>641.602</v>
      </c>
      <c r="H126" s="33">
        <v>0</v>
      </c>
      <c r="I126" s="34">
        <f>ROUND(ROUND(H126,2)*ROUND(G126,3),2)</f>
      </c>
      <c r="O126">
        <f>(I126*21)/100</f>
      </c>
      <c r="P126" t="s">
        <v>27</v>
      </c>
    </row>
    <row r="127" spans="1:5" ht="12.75">
      <c r="A127" s="35" t="s">
        <v>52</v>
      </c>
      <c r="E127" s="36" t="s">
        <v>2011</v>
      </c>
    </row>
    <row r="128" spans="1:5" ht="25.5">
      <c r="A128" s="37" t="s">
        <v>54</v>
      </c>
      <c r="E128" s="38" t="s">
        <v>2012</v>
      </c>
    </row>
    <row r="129" spans="1:5" ht="12.75">
      <c r="A129" t="s">
        <v>55</v>
      </c>
      <c r="E129" s="36" t="s">
        <v>49</v>
      </c>
    </row>
    <row r="130" spans="1:18" ht="12.75" customHeight="1">
      <c r="A130" s="6" t="s">
        <v>45</v>
      </c>
      <c r="B130" s="6"/>
      <c r="C130" s="41" t="s">
        <v>35</v>
      </c>
      <c r="D130" s="6"/>
      <c r="E130" s="27" t="s">
        <v>648</v>
      </c>
      <c r="F130" s="6"/>
      <c r="G130" s="6"/>
      <c r="H130" s="6"/>
      <c r="I130" s="42">
        <f>0+Q130</f>
      </c>
      <c r="O130">
        <f>0+R130</f>
      </c>
      <c r="Q130">
        <f>0+I131</f>
      </c>
      <c r="R130">
        <f>0+O131</f>
      </c>
    </row>
    <row r="131" spans="1:16" ht="12.75">
      <c r="A131" s="24" t="s">
        <v>47</v>
      </c>
      <c r="B131" s="29" t="s">
        <v>595</v>
      </c>
      <c r="C131" s="29" t="s">
        <v>650</v>
      </c>
      <c r="D131" s="24" t="s">
        <v>49</v>
      </c>
      <c r="E131" s="30" t="s">
        <v>651</v>
      </c>
      <c r="F131" s="31" t="s">
        <v>161</v>
      </c>
      <c r="G131" s="32">
        <v>18.833</v>
      </c>
      <c r="H131" s="33">
        <v>0</v>
      </c>
      <c r="I131" s="34">
        <f>ROUND(ROUND(H131,2)*ROUND(G131,3),2)</f>
      </c>
      <c r="O131">
        <f>(I131*21)/100</f>
      </c>
      <c r="P131" t="s">
        <v>27</v>
      </c>
    </row>
    <row r="132" spans="1:5" ht="25.5">
      <c r="A132" s="35" t="s">
        <v>52</v>
      </c>
      <c r="E132" s="36" t="s">
        <v>652</v>
      </c>
    </row>
    <row r="133" spans="1:5" ht="51">
      <c r="A133" s="37" t="s">
        <v>54</v>
      </c>
      <c r="E133" s="38" t="s">
        <v>2013</v>
      </c>
    </row>
    <row r="134" spans="1:5" ht="38.25">
      <c r="A134" t="s">
        <v>55</v>
      </c>
      <c r="E134" s="36" t="s">
        <v>654</v>
      </c>
    </row>
    <row r="135" spans="1:18" ht="12.75" customHeight="1">
      <c r="A135" s="6" t="s">
        <v>45</v>
      </c>
      <c r="B135" s="6"/>
      <c r="C135" s="41" t="s">
        <v>76</v>
      </c>
      <c r="D135" s="6"/>
      <c r="E135" s="27" t="s">
        <v>661</v>
      </c>
      <c r="F135" s="6"/>
      <c r="G135" s="6"/>
      <c r="H135" s="6"/>
      <c r="I135" s="42">
        <f>0+Q135</f>
      </c>
      <c r="O135">
        <f>0+R135</f>
      </c>
      <c r="Q135">
        <f>0+I136+I140+I144+I148+I152+I156+I160+I164+I168+I172+I176+I180+I184+I188+I192+I196</f>
      </c>
      <c r="R135">
        <f>0+O136+O140+O144+O148+O152+O156+O160+O164+O168+O172+O176+O180+O184+O188+O192+O196</f>
      </c>
    </row>
    <row r="136" spans="1:16" ht="12.75">
      <c r="A136" s="24" t="s">
        <v>47</v>
      </c>
      <c r="B136" s="29" t="s">
        <v>327</v>
      </c>
      <c r="C136" s="29" t="s">
        <v>911</v>
      </c>
      <c r="D136" s="24" t="s">
        <v>49</v>
      </c>
      <c r="E136" s="30" t="s">
        <v>912</v>
      </c>
      <c r="F136" s="31" t="s">
        <v>172</v>
      </c>
      <c r="G136" s="32">
        <v>40</v>
      </c>
      <c r="H136" s="33">
        <v>0</v>
      </c>
      <c r="I136" s="34">
        <f>ROUND(ROUND(H136,2)*ROUND(G136,3),2)</f>
      </c>
      <c r="O136">
        <f>(I136*21)/100</f>
      </c>
      <c r="P136" t="s">
        <v>27</v>
      </c>
    </row>
    <row r="137" spans="1:5" ht="12.75">
      <c r="A137" s="35" t="s">
        <v>52</v>
      </c>
      <c r="E137" s="36" t="s">
        <v>912</v>
      </c>
    </row>
    <row r="138" spans="1:5" ht="12.75">
      <c r="A138" s="37" t="s">
        <v>54</v>
      </c>
      <c r="E138" s="38" t="s">
        <v>49</v>
      </c>
    </row>
    <row r="139" spans="1:5" ht="12.75">
      <c r="A139" t="s">
        <v>55</v>
      </c>
      <c r="E139" s="36" t="s">
        <v>49</v>
      </c>
    </row>
    <row r="140" spans="1:16" ht="12.75">
      <c r="A140" s="24" t="s">
        <v>47</v>
      </c>
      <c r="B140" s="29" t="s">
        <v>332</v>
      </c>
      <c r="C140" s="29" t="s">
        <v>915</v>
      </c>
      <c r="D140" s="24" t="s">
        <v>49</v>
      </c>
      <c r="E140" s="30" t="s">
        <v>916</v>
      </c>
      <c r="F140" s="31" t="s">
        <v>172</v>
      </c>
      <c r="G140" s="32">
        <v>253.88</v>
      </c>
      <c r="H140" s="33">
        <v>0</v>
      </c>
      <c r="I140" s="34">
        <f>ROUND(ROUND(H140,2)*ROUND(G140,3),2)</f>
      </c>
      <c r="O140">
        <f>(I140*21)/100</f>
      </c>
      <c r="P140" t="s">
        <v>27</v>
      </c>
    </row>
    <row r="141" spans="1:5" ht="12.75">
      <c r="A141" s="35" t="s">
        <v>52</v>
      </c>
      <c r="E141" s="36" t="s">
        <v>916</v>
      </c>
    </row>
    <row r="142" spans="1:5" ht="12.75">
      <c r="A142" s="37" t="s">
        <v>54</v>
      </c>
      <c r="E142" s="38" t="s">
        <v>49</v>
      </c>
    </row>
    <row r="143" spans="1:5" ht="12.75">
      <c r="A143" t="s">
        <v>55</v>
      </c>
      <c r="E143" s="36" t="s">
        <v>49</v>
      </c>
    </row>
    <row r="144" spans="1:16" ht="12.75">
      <c r="A144" s="24" t="s">
        <v>47</v>
      </c>
      <c r="B144" s="29" t="s">
        <v>336</v>
      </c>
      <c r="C144" s="29" t="s">
        <v>2014</v>
      </c>
      <c r="D144" s="24" t="s">
        <v>49</v>
      </c>
      <c r="E144" s="30" t="s">
        <v>2015</v>
      </c>
      <c r="F144" s="31" t="s">
        <v>172</v>
      </c>
      <c r="G144" s="32">
        <v>20</v>
      </c>
      <c r="H144" s="33">
        <v>0</v>
      </c>
      <c r="I144" s="34">
        <f>ROUND(ROUND(H144,2)*ROUND(G144,3),2)</f>
      </c>
      <c r="O144">
        <f>(I144*21)/100</f>
      </c>
      <c r="P144" t="s">
        <v>27</v>
      </c>
    </row>
    <row r="145" spans="1:5" ht="12.75">
      <c r="A145" s="35" t="s">
        <v>52</v>
      </c>
      <c r="E145" s="36" t="s">
        <v>2015</v>
      </c>
    </row>
    <row r="146" spans="1:5" ht="12.75">
      <c r="A146" s="37" t="s">
        <v>54</v>
      </c>
      <c r="E146" s="38" t="s">
        <v>49</v>
      </c>
    </row>
    <row r="147" spans="1:5" ht="12.75">
      <c r="A147" t="s">
        <v>55</v>
      </c>
      <c r="E147" s="36" t="s">
        <v>49</v>
      </c>
    </row>
    <row r="148" spans="1:16" ht="12.75">
      <c r="A148" s="24" t="s">
        <v>47</v>
      </c>
      <c r="B148" s="29" t="s">
        <v>339</v>
      </c>
      <c r="C148" s="29" t="s">
        <v>2016</v>
      </c>
      <c r="D148" s="24" t="s">
        <v>49</v>
      </c>
      <c r="E148" s="30" t="s">
        <v>2017</v>
      </c>
      <c r="F148" s="31" t="s">
        <v>98</v>
      </c>
      <c r="G148" s="32">
        <v>1</v>
      </c>
      <c r="H148" s="33">
        <v>0</v>
      </c>
      <c r="I148" s="34">
        <f>ROUND(ROUND(H148,2)*ROUND(G148,3),2)</f>
      </c>
      <c r="O148">
        <f>(I148*21)/100</f>
      </c>
      <c r="P148" t="s">
        <v>27</v>
      </c>
    </row>
    <row r="149" spans="1:5" ht="12.75">
      <c r="A149" s="35" t="s">
        <v>52</v>
      </c>
      <c r="E149" s="36" t="s">
        <v>2017</v>
      </c>
    </row>
    <row r="150" spans="1:5" ht="12.75">
      <c r="A150" s="37" t="s">
        <v>54</v>
      </c>
      <c r="E150" s="38" t="s">
        <v>49</v>
      </c>
    </row>
    <row r="151" spans="1:5" ht="12.75">
      <c r="A151" t="s">
        <v>55</v>
      </c>
      <c r="E151" s="36" t="s">
        <v>49</v>
      </c>
    </row>
    <row r="152" spans="1:16" ht="12.75">
      <c r="A152" s="24" t="s">
        <v>47</v>
      </c>
      <c r="B152" s="29" t="s">
        <v>583</v>
      </c>
      <c r="C152" s="29" t="s">
        <v>2018</v>
      </c>
      <c r="D152" s="24" t="s">
        <v>49</v>
      </c>
      <c r="E152" s="30" t="s">
        <v>2019</v>
      </c>
      <c r="F152" s="31" t="s">
        <v>98</v>
      </c>
      <c r="G152" s="32">
        <v>14</v>
      </c>
      <c r="H152" s="33">
        <v>0</v>
      </c>
      <c r="I152" s="34">
        <f>ROUND(ROUND(H152,2)*ROUND(G152,3),2)</f>
      </c>
      <c r="O152">
        <f>(I152*21)/100</f>
      </c>
      <c r="P152" t="s">
        <v>27</v>
      </c>
    </row>
    <row r="153" spans="1:5" ht="12.75">
      <c r="A153" s="35" t="s">
        <v>52</v>
      </c>
      <c r="E153" s="36" t="s">
        <v>2019</v>
      </c>
    </row>
    <row r="154" spans="1:5" ht="12.75">
      <c r="A154" s="37" t="s">
        <v>54</v>
      </c>
      <c r="E154" s="38" t="s">
        <v>49</v>
      </c>
    </row>
    <row r="155" spans="1:5" ht="12.75">
      <c r="A155" t="s">
        <v>55</v>
      </c>
      <c r="E155" s="36" t="s">
        <v>49</v>
      </c>
    </row>
    <row r="156" spans="1:16" ht="12.75">
      <c r="A156" s="24" t="s">
        <v>47</v>
      </c>
      <c r="B156" s="29" t="s">
        <v>589</v>
      </c>
      <c r="C156" s="29" t="s">
        <v>2020</v>
      </c>
      <c r="D156" s="24" t="s">
        <v>49</v>
      </c>
      <c r="E156" s="30" t="s">
        <v>2021</v>
      </c>
      <c r="F156" s="31" t="s">
        <v>98</v>
      </c>
      <c r="G156" s="32">
        <v>12</v>
      </c>
      <c r="H156" s="33">
        <v>0</v>
      </c>
      <c r="I156" s="34">
        <f>ROUND(ROUND(H156,2)*ROUND(G156,3),2)</f>
      </c>
      <c r="O156">
        <f>(I156*21)/100</f>
      </c>
      <c r="P156" t="s">
        <v>27</v>
      </c>
    </row>
    <row r="157" spans="1:5" ht="12.75">
      <c r="A157" s="35" t="s">
        <v>52</v>
      </c>
      <c r="E157" s="36" t="s">
        <v>2021</v>
      </c>
    </row>
    <row r="158" spans="1:5" ht="12.75">
      <c r="A158" s="37" t="s">
        <v>54</v>
      </c>
      <c r="E158" s="38" t="s">
        <v>49</v>
      </c>
    </row>
    <row r="159" spans="1:5" ht="12.75">
      <c r="A159" t="s">
        <v>55</v>
      </c>
      <c r="E159" s="36" t="s">
        <v>49</v>
      </c>
    </row>
    <row r="160" spans="1:16" ht="12.75">
      <c r="A160" s="24" t="s">
        <v>47</v>
      </c>
      <c r="B160" s="29" t="s">
        <v>613</v>
      </c>
      <c r="C160" s="29" t="s">
        <v>923</v>
      </c>
      <c r="D160" s="24" t="s">
        <v>49</v>
      </c>
      <c r="E160" s="30" t="s">
        <v>924</v>
      </c>
      <c r="F160" s="31" t="s">
        <v>172</v>
      </c>
      <c r="G160" s="32">
        <v>40</v>
      </c>
      <c r="H160" s="33">
        <v>0</v>
      </c>
      <c r="I160" s="34">
        <f>ROUND(ROUND(H160,2)*ROUND(G160,3),2)</f>
      </c>
      <c r="O160">
        <f>(I160*21)/100</f>
      </c>
      <c r="P160" t="s">
        <v>27</v>
      </c>
    </row>
    <row r="161" spans="1:5" ht="25.5">
      <c r="A161" s="35" t="s">
        <v>52</v>
      </c>
      <c r="E161" s="36" t="s">
        <v>925</v>
      </c>
    </row>
    <row r="162" spans="1:5" ht="25.5">
      <c r="A162" s="37" t="s">
        <v>54</v>
      </c>
      <c r="E162" s="38" t="s">
        <v>1427</v>
      </c>
    </row>
    <row r="163" spans="1:5" ht="63.75">
      <c r="A163" t="s">
        <v>55</v>
      </c>
      <c r="E163" s="36" t="s">
        <v>777</v>
      </c>
    </row>
    <row r="164" spans="1:16" ht="12.75">
      <c r="A164" s="24" t="s">
        <v>47</v>
      </c>
      <c r="B164" s="29" t="s">
        <v>618</v>
      </c>
      <c r="C164" s="29" t="s">
        <v>930</v>
      </c>
      <c r="D164" s="24" t="s">
        <v>49</v>
      </c>
      <c r="E164" s="30" t="s">
        <v>931</v>
      </c>
      <c r="F164" s="31" t="s">
        <v>172</v>
      </c>
      <c r="G164" s="32">
        <v>253.88</v>
      </c>
      <c r="H164" s="33">
        <v>0</v>
      </c>
      <c r="I164" s="34">
        <f>ROUND(ROUND(H164,2)*ROUND(G164,3),2)</f>
      </c>
      <c r="O164">
        <f>(I164*21)/100</f>
      </c>
      <c r="P164" t="s">
        <v>27</v>
      </c>
    </row>
    <row r="165" spans="1:5" ht="25.5">
      <c r="A165" s="35" t="s">
        <v>52</v>
      </c>
      <c r="E165" s="36" t="s">
        <v>932</v>
      </c>
    </row>
    <row r="166" spans="1:5" ht="25.5">
      <c r="A166" s="37" t="s">
        <v>54</v>
      </c>
      <c r="E166" s="38" t="s">
        <v>2022</v>
      </c>
    </row>
    <row r="167" spans="1:5" ht="63.75">
      <c r="A167" t="s">
        <v>55</v>
      </c>
      <c r="E167" s="36" t="s">
        <v>777</v>
      </c>
    </row>
    <row r="168" spans="1:16" ht="12.75">
      <c r="A168" s="24" t="s">
        <v>47</v>
      </c>
      <c r="B168" s="29" t="s">
        <v>633</v>
      </c>
      <c r="C168" s="29" t="s">
        <v>2023</v>
      </c>
      <c r="D168" s="24" t="s">
        <v>49</v>
      </c>
      <c r="E168" s="30" t="s">
        <v>2024</v>
      </c>
      <c r="F168" s="31" t="s">
        <v>172</v>
      </c>
      <c r="G168" s="32">
        <v>20</v>
      </c>
      <c r="H168" s="33">
        <v>0</v>
      </c>
      <c r="I168" s="34">
        <f>ROUND(ROUND(H168,2)*ROUND(G168,3),2)</f>
      </c>
      <c r="O168">
        <f>(I168*21)/100</f>
      </c>
      <c r="P168" t="s">
        <v>27</v>
      </c>
    </row>
    <row r="169" spans="1:5" ht="25.5">
      <c r="A169" s="35" t="s">
        <v>52</v>
      </c>
      <c r="E169" s="36" t="s">
        <v>2025</v>
      </c>
    </row>
    <row r="170" spans="1:5" ht="25.5">
      <c r="A170" s="37" t="s">
        <v>54</v>
      </c>
      <c r="E170" s="38" t="s">
        <v>862</v>
      </c>
    </row>
    <row r="171" spans="1:5" ht="63.75">
      <c r="A171" t="s">
        <v>55</v>
      </c>
      <c r="E171" s="36" t="s">
        <v>777</v>
      </c>
    </row>
    <row r="172" spans="1:16" ht="25.5">
      <c r="A172" s="24" t="s">
        <v>47</v>
      </c>
      <c r="B172" s="29" t="s">
        <v>638</v>
      </c>
      <c r="C172" s="29" t="s">
        <v>2026</v>
      </c>
      <c r="D172" s="24" t="s">
        <v>49</v>
      </c>
      <c r="E172" s="30" t="s">
        <v>2027</v>
      </c>
      <c r="F172" s="31" t="s">
        <v>98</v>
      </c>
      <c r="G172" s="32">
        <v>14</v>
      </c>
      <c r="H172" s="33">
        <v>0</v>
      </c>
      <c r="I172" s="34">
        <f>ROUND(ROUND(H172,2)*ROUND(G172,3),2)</f>
      </c>
      <c r="O172">
        <f>(I172*21)/100</f>
      </c>
      <c r="P172" t="s">
        <v>27</v>
      </c>
    </row>
    <row r="173" spans="1:5" ht="25.5">
      <c r="A173" s="35" t="s">
        <v>52</v>
      </c>
      <c r="E173" s="36" t="s">
        <v>2028</v>
      </c>
    </row>
    <row r="174" spans="1:5" ht="12.75">
      <c r="A174" s="37" t="s">
        <v>54</v>
      </c>
      <c r="E174" s="38" t="s">
        <v>49</v>
      </c>
    </row>
    <row r="175" spans="1:5" ht="25.5">
      <c r="A175" t="s">
        <v>55</v>
      </c>
      <c r="E175" s="36" t="s">
        <v>937</v>
      </c>
    </row>
    <row r="176" spans="1:16" ht="12.75">
      <c r="A176" s="24" t="s">
        <v>47</v>
      </c>
      <c r="B176" s="29" t="s">
        <v>643</v>
      </c>
      <c r="C176" s="29" t="s">
        <v>2029</v>
      </c>
      <c r="D176" s="24" t="s">
        <v>49</v>
      </c>
      <c r="E176" s="30" t="s">
        <v>2030</v>
      </c>
      <c r="F176" s="31" t="s">
        <v>98</v>
      </c>
      <c r="G176" s="32">
        <v>12</v>
      </c>
      <c r="H176" s="33">
        <v>0</v>
      </c>
      <c r="I176" s="34">
        <f>ROUND(ROUND(H176,2)*ROUND(G176,3),2)</f>
      </c>
      <c r="O176">
        <f>(I176*21)/100</f>
      </c>
      <c r="P176" t="s">
        <v>27</v>
      </c>
    </row>
    <row r="177" spans="1:5" ht="25.5">
      <c r="A177" s="35" t="s">
        <v>52</v>
      </c>
      <c r="E177" s="36" t="s">
        <v>2031</v>
      </c>
    </row>
    <row r="178" spans="1:5" ht="12.75">
      <c r="A178" s="37" t="s">
        <v>54</v>
      </c>
      <c r="E178" s="38" t="s">
        <v>49</v>
      </c>
    </row>
    <row r="179" spans="1:5" ht="25.5">
      <c r="A179" t="s">
        <v>55</v>
      </c>
      <c r="E179" s="36" t="s">
        <v>937</v>
      </c>
    </row>
    <row r="180" spans="1:16" ht="25.5">
      <c r="A180" s="24" t="s">
        <v>47</v>
      </c>
      <c r="B180" s="29" t="s">
        <v>662</v>
      </c>
      <c r="C180" s="29" t="s">
        <v>2032</v>
      </c>
      <c r="D180" s="24" t="s">
        <v>49</v>
      </c>
      <c r="E180" s="30" t="s">
        <v>2033</v>
      </c>
      <c r="F180" s="31" t="s">
        <v>98</v>
      </c>
      <c r="G180" s="32">
        <v>1</v>
      </c>
      <c r="H180" s="33">
        <v>0</v>
      </c>
      <c r="I180" s="34">
        <f>ROUND(ROUND(H180,2)*ROUND(G180,3),2)</f>
      </c>
      <c r="O180">
        <f>(I180*21)/100</f>
      </c>
      <c r="P180" t="s">
        <v>27</v>
      </c>
    </row>
    <row r="181" spans="1:5" ht="25.5">
      <c r="A181" s="35" t="s">
        <v>52</v>
      </c>
      <c r="E181" s="36" t="s">
        <v>2034</v>
      </c>
    </row>
    <row r="182" spans="1:5" ht="12.75">
      <c r="A182" s="37" t="s">
        <v>54</v>
      </c>
      <c r="E182" s="38" t="s">
        <v>49</v>
      </c>
    </row>
    <row r="183" spans="1:5" ht="25.5">
      <c r="A183" t="s">
        <v>55</v>
      </c>
      <c r="E183" s="36" t="s">
        <v>937</v>
      </c>
    </row>
    <row r="184" spans="1:16" ht="12.75">
      <c r="A184" s="24" t="s">
        <v>47</v>
      </c>
      <c r="B184" s="29" t="s">
        <v>665</v>
      </c>
      <c r="C184" s="29" t="s">
        <v>2035</v>
      </c>
      <c r="D184" s="24" t="s">
        <v>49</v>
      </c>
      <c r="E184" s="30" t="s">
        <v>2036</v>
      </c>
      <c r="F184" s="31" t="s">
        <v>1289</v>
      </c>
      <c r="G184" s="32">
        <v>16</v>
      </c>
      <c r="H184" s="33">
        <v>0</v>
      </c>
      <c r="I184" s="34">
        <f>ROUND(ROUND(H184,2)*ROUND(G184,3),2)</f>
      </c>
      <c r="O184">
        <f>(I184*21)/100</f>
      </c>
      <c r="P184" t="s">
        <v>27</v>
      </c>
    </row>
    <row r="185" spans="1:5" ht="12.75">
      <c r="A185" s="35" t="s">
        <v>52</v>
      </c>
      <c r="E185" s="36" t="s">
        <v>2036</v>
      </c>
    </row>
    <row r="186" spans="1:5" ht="51">
      <c r="A186" s="37" t="s">
        <v>54</v>
      </c>
      <c r="E186" s="38" t="s">
        <v>2037</v>
      </c>
    </row>
    <row r="187" spans="1:5" ht="76.5">
      <c r="A187" t="s">
        <v>55</v>
      </c>
      <c r="E187" s="36" t="s">
        <v>1290</v>
      </c>
    </row>
    <row r="188" spans="1:16" ht="12.75">
      <c r="A188" s="24" t="s">
        <v>47</v>
      </c>
      <c r="B188" s="29" t="s">
        <v>668</v>
      </c>
      <c r="C188" s="29" t="s">
        <v>2038</v>
      </c>
      <c r="D188" s="24" t="s">
        <v>49</v>
      </c>
      <c r="E188" s="30" t="s">
        <v>2039</v>
      </c>
      <c r="F188" s="31" t="s">
        <v>98</v>
      </c>
      <c r="G188" s="32">
        <v>14</v>
      </c>
      <c r="H188" s="33">
        <v>0</v>
      </c>
      <c r="I188" s="34">
        <f>ROUND(ROUND(H188,2)*ROUND(G188,3),2)</f>
      </c>
      <c r="O188">
        <f>(I188*21)/100</f>
      </c>
      <c r="P188" t="s">
        <v>27</v>
      </c>
    </row>
    <row r="189" spans="1:5" ht="12.75">
      <c r="A189" s="35" t="s">
        <v>52</v>
      </c>
      <c r="E189" s="36" t="s">
        <v>2040</v>
      </c>
    </row>
    <row r="190" spans="1:5" ht="12.75">
      <c r="A190" s="37" t="s">
        <v>54</v>
      </c>
      <c r="E190" s="38" t="s">
        <v>49</v>
      </c>
    </row>
    <row r="191" spans="1:5" ht="51">
      <c r="A191" t="s">
        <v>55</v>
      </c>
      <c r="E191" s="36" t="s">
        <v>2041</v>
      </c>
    </row>
    <row r="192" spans="1:16" ht="12.75">
      <c r="A192" s="24" t="s">
        <v>47</v>
      </c>
      <c r="B192" s="29" t="s">
        <v>671</v>
      </c>
      <c r="C192" s="29" t="s">
        <v>828</v>
      </c>
      <c r="D192" s="24" t="s">
        <v>49</v>
      </c>
      <c r="E192" s="30" t="s">
        <v>829</v>
      </c>
      <c r="F192" s="31" t="s">
        <v>172</v>
      </c>
      <c r="G192" s="32">
        <v>313.88</v>
      </c>
      <c r="H192" s="33">
        <v>0</v>
      </c>
      <c r="I192" s="34">
        <f>ROUND(ROUND(H192,2)*ROUND(G192,3),2)</f>
      </c>
      <c r="O192">
        <f>(I192*21)/100</f>
      </c>
      <c r="P192" t="s">
        <v>27</v>
      </c>
    </row>
    <row r="193" spans="1:5" ht="12.75">
      <c r="A193" s="35" t="s">
        <v>52</v>
      </c>
      <c r="E193" s="36" t="s">
        <v>830</v>
      </c>
    </row>
    <row r="194" spans="1:5" ht="51">
      <c r="A194" s="37" t="s">
        <v>54</v>
      </c>
      <c r="E194" s="38" t="s">
        <v>2042</v>
      </c>
    </row>
    <row r="195" spans="1:5" ht="12.75">
      <c r="A195" t="s">
        <v>55</v>
      </c>
      <c r="E195" s="36" t="s">
        <v>49</v>
      </c>
    </row>
    <row r="196" spans="1:16" ht="12.75">
      <c r="A196" s="24" t="s">
        <v>47</v>
      </c>
      <c r="B196" s="29" t="s">
        <v>674</v>
      </c>
      <c r="C196" s="29" t="s">
        <v>832</v>
      </c>
      <c r="D196" s="24" t="s">
        <v>49</v>
      </c>
      <c r="E196" s="30" t="s">
        <v>833</v>
      </c>
      <c r="F196" s="31" t="s">
        <v>172</v>
      </c>
      <c r="G196" s="32">
        <v>313.88</v>
      </c>
      <c r="H196" s="33">
        <v>0</v>
      </c>
      <c r="I196" s="34">
        <f>ROUND(ROUND(H196,2)*ROUND(G196,3),2)</f>
      </c>
      <c r="O196">
        <f>(I196*21)/100</f>
      </c>
      <c r="P196" t="s">
        <v>27</v>
      </c>
    </row>
    <row r="197" spans="1:5" ht="12.75">
      <c r="A197" s="35" t="s">
        <v>52</v>
      </c>
      <c r="E197" s="36" t="s">
        <v>834</v>
      </c>
    </row>
    <row r="198" spans="1:5" ht="51">
      <c r="A198" s="37" t="s">
        <v>54</v>
      </c>
      <c r="E198" s="38" t="s">
        <v>2042</v>
      </c>
    </row>
    <row r="199" spans="1:5" ht="12.75">
      <c r="A199" t="s">
        <v>55</v>
      </c>
      <c r="E199" s="36" t="s">
        <v>49</v>
      </c>
    </row>
    <row r="200" spans="1:18" ht="12.75" customHeight="1">
      <c r="A200" s="6" t="s">
        <v>45</v>
      </c>
      <c r="B200" s="6"/>
      <c r="C200" s="41" t="s">
        <v>42</v>
      </c>
      <c r="D200" s="6"/>
      <c r="E200" s="27" t="s">
        <v>835</v>
      </c>
      <c r="F200" s="6"/>
      <c r="G200" s="6"/>
      <c r="H200" s="6"/>
      <c r="I200" s="42">
        <f>0+Q200</f>
      </c>
      <c r="O200">
        <f>0+R200</f>
      </c>
      <c r="Q200">
        <f>0+I201+I205+I209</f>
      </c>
      <c r="R200">
        <f>0+O201+O205+O209</f>
      </c>
    </row>
    <row r="201" spans="1:16" ht="12.75">
      <c r="A201" s="24" t="s">
        <v>47</v>
      </c>
      <c r="B201" s="29" t="s">
        <v>677</v>
      </c>
      <c r="C201" s="29" t="s">
        <v>2043</v>
      </c>
      <c r="D201" s="24" t="s">
        <v>49</v>
      </c>
      <c r="E201" s="30" t="s">
        <v>2044</v>
      </c>
      <c r="F201" s="31" t="s">
        <v>98</v>
      </c>
      <c r="G201" s="32">
        <v>2</v>
      </c>
      <c r="H201" s="33">
        <v>0</v>
      </c>
      <c r="I201" s="34">
        <f>ROUND(ROUND(H201,2)*ROUND(G201,3),2)</f>
      </c>
      <c r="O201">
        <f>(I201*21)/100</f>
      </c>
      <c r="P201" t="s">
        <v>27</v>
      </c>
    </row>
    <row r="202" spans="1:5" ht="12.75">
      <c r="A202" s="35" t="s">
        <v>52</v>
      </c>
      <c r="E202" s="36" t="s">
        <v>2044</v>
      </c>
    </row>
    <row r="203" spans="1:5" ht="12.75">
      <c r="A203" s="37" t="s">
        <v>54</v>
      </c>
      <c r="E203" s="38" t="s">
        <v>49</v>
      </c>
    </row>
    <row r="204" spans="1:5" ht="12.75">
      <c r="A204" t="s">
        <v>55</v>
      </c>
      <c r="E204" s="36" t="s">
        <v>49</v>
      </c>
    </row>
    <row r="205" spans="1:16" ht="12.75">
      <c r="A205" s="24" t="s">
        <v>47</v>
      </c>
      <c r="B205" s="29" t="s">
        <v>680</v>
      </c>
      <c r="C205" s="29" t="s">
        <v>2045</v>
      </c>
      <c r="D205" s="24" t="s">
        <v>49</v>
      </c>
      <c r="E205" s="30" t="s">
        <v>2046</v>
      </c>
      <c r="F205" s="31" t="s">
        <v>172</v>
      </c>
      <c r="G205" s="32">
        <v>253.88</v>
      </c>
      <c r="H205" s="33">
        <v>0</v>
      </c>
      <c r="I205" s="34">
        <f>ROUND(ROUND(H205,2)*ROUND(G205,3),2)</f>
      </c>
      <c r="O205">
        <f>(I205*21)/100</f>
      </c>
      <c r="P205" t="s">
        <v>27</v>
      </c>
    </row>
    <row r="206" spans="1:5" ht="12.75">
      <c r="A206" s="35" t="s">
        <v>52</v>
      </c>
      <c r="E206" s="36" t="s">
        <v>2046</v>
      </c>
    </row>
    <row r="207" spans="1:5" ht="25.5">
      <c r="A207" s="37" t="s">
        <v>54</v>
      </c>
      <c r="E207" s="38" t="s">
        <v>2022</v>
      </c>
    </row>
    <row r="208" spans="1:5" ht="12.75">
      <c r="A208" t="s">
        <v>55</v>
      </c>
      <c r="E208" s="36" t="s">
        <v>49</v>
      </c>
    </row>
    <row r="209" spans="1:16" ht="12.75">
      <c r="A209" s="24" t="s">
        <v>47</v>
      </c>
      <c r="B209" s="29" t="s">
        <v>681</v>
      </c>
      <c r="C209" s="29" t="s">
        <v>2047</v>
      </c>
      <c r="D209" s="24" t="s">
        <v>49</v>
      </c>
      <c r="E209" s="30" t="s">
        <v>2048</v>
      </c>
      <c r="F209" s="31" t="s">
        <v>51</v>
      </c>
      <c r="G209" s="32">
        <v>1</v>
      </c>
      <c r="H209" s="33">
        <v>0</v>
      </c>
      <c r="I209" s="34">
        <f>ROUND(ROUND(H209,2)*ROUND(G209,3),2)</f>
      </c>
      <c r="O209">
        <f>(I209*21)/100</f>
      </c>
      <c r="P209" t="s">
        <v>27</v>
      </c>
    </row>
    <row r="210" spans="1:5" ht="12.75">
      <c r="A210" s="35" t="s">
        <v>52</v>
      </c>
      <c r="E210" s="36" t="s">
        <v>2048</v>
      </c>
    </row>
    <row r="211" spans="1:5" ht="12.75">
      <c r="A211" s="37" t="s">
        <v>54</v>
      </c>
      <c r="E211" s="38" t="s">
        <v>49</v>
      </c>
    </row>
    <row r="212" spans="1:5" ht="12.75">
      <c r="A212" t="s">
        <v>55</v>
      </c>
      <c r="E212" s="36" t="s">
        <v>49</v>
      </c>
    </row>
    <row r="213" spans="1:18" ht="12.75" customHeight="1">
      <c r="A213" s="6" t="s">
        <v>45</v>
      </c>
      <c r="B213" s="6"/>
      <c r="C213" s="41" t="s">
        <v>840</v>
      </c>
      <c r="D213" s="6"/>
      <c r="E213" s="27" t="s">
        <v>841</v>
      </c>
      <c r="F213" s="6"/>
      <c r="G213" s="6"/>
      <c r="H213" s="6"/>
      <c r="I213" s="42">
        <f>0+Q213</f>
      </c>
      <c r="O213">
        <f>0+R213</f>
      </c>
      <c r="Q213">
        <f>0+I214</f>
      </c>
      <c r="R213">
        <f>0+O214</f>
      </c>
    </row>
    <row r="214" spans="1:16" ht="12.75">
      <c r="A214" s="24" t="s">
        <v>47</v>
      </c>
      <c r="B214" s="29" t="s">
        <v>682</v>
      </c>
      <c r="C214" s="29" t="s">
        <v>843</v>
      </c>
      <c r="D214" s="24" t="s">
        <v>49</v>
      </c>
      <c r="E214" s="30" t="s">
        <v>844</v>
      </c>
      <c r="F214" s="31" t="s">
        <v>140</v>
      </c>
      <c r="G214" s="32">
        <v>7.386</v>
      </c>
      <c r="H214" s="33">
        <v>0</v>
      </c>
      <c r="I214" s="34">
        <f>ROUND(ROUND(H214,2)*ROUND(G214,3),2)</f>
      </c>
      <c r="O214">
        <f>(I214*21)/100</f>
      </c>
      <c r="P214" t="s">
        <v>27</v>
      </c>
    </row>
    <row r="215" spans="1:5" ht="38.25">
      <c r="A215" s="35" t="s">
        <v>52</v>
      </c>
      <c r="E215" s="36" t="s">
        <v>845</v>
      </c>
    </row>
    <row r="216" spans="1:5" ht="12.75">
      <c r="A216" s="37" t="s">
        <v>54</v>
      </c>
      <c r="E216" s="38" t="s">
        <v>49</v>
      </c>
    </row>
    <row r="217" spans="1:5" ht="38.25">
      <c r="A217" t="s">
        <v>55</v>
      </c>
      <c r="E217" s="36" t="s">
        <v>846</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5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0+O9+O18+O55</f>
      </c>
      <c r="P2" t="s">
        <v>26</v>
      </c>
    </row>
    <row r="3" spans="1:16" ht="15" customHeight="1">
      <c r="A3" t="s">
        <v>12</v>
      </c>
      <c r="B3" s="12" t="s">
        <v>14</v>
      </c>
      <c r="C3" s="13" t="s">
        <v>15</v>
      </c>
      <c r="D3" s="1"/>
      <c r="E3" s="14" t="s">
        <v>16</v>
      </c>
      <c r="F3" s="1"/>
      <c r="G3" s="9"/>
      <c r="H3" s="8" t="s">
        <v>2049</v>
      </c>
      <c r="I3" s="39">
        <f>0+I9+I18+I55</f>
      </c>
      <c r="O3" t="s">
        <v>23</v>
      </c>
      <c r="P3" t="s">
        <v>27</v>
      </c>
    </row>
    <row r="4" spans="1:16" ht="15" customHeight="1">
      <c r="A4" t="s">
        <v>17</v>
      </c>
      <c r="B4" s="12" t="s">
        <v>18</v>
      </c>
      <c r="C4" s="13" t="s">
        <v>2049</v>
      </c>
      <c r="D4" s="1"/>
      <c r="E4" s="14" t="s">
        <v>2050</v>
      </c>
      <c r="F4" s="1"/>
      <c r="G4" s="1"/>
      <c r="H4" s="11"/>
      <c r="I4" s="11"/>
      <c r="O4" t="s">
        <v>24</v>
      </c>
      <c r="P4" t="s">
        <v>27</v>
      </c>
    </row>
    <row r="5" spans="1:16" ht="12.75" customHeight="1">
      <c r="A5" t="s">
        <v>21</v>
      </c>
      <c r="B5" s="16" t="s">
        <v>22</v>
      </c>
      <c r="C5" s="17" t="s">
        <v>2049</v>
      </c>
      <c r="D5" s="6"/>
      <c r="E5" s="18" t="s">
        <v>2050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138</v>
      </c>
      <c r="E10" s="30" t="s">
        <v>139</v>
      </c>
      <c r="F10" s="31" t="s">
        <v>140</v>
      </c>
      <c r="G10" s="32">
        <v>413.4</v>
      </c>
      <c r="H10" s="33">
        <v>0</v>
      </c>
      <c r="I10" s="34">
        <f>ROUND(ROUND(H10,2)*ROUND(G10,3),2)</f>
      </c>
      <c r="O10">
        <f>(I10*21)/100</f>
      </c>
      <c r="P10" t="s">
        <v>27</v>
      </c>
    </row>
    <row r="11" spans="1:5" ht="12.75">
      <c r="A11" s="35" t="s">
        <v>52</v>
      </c>
      <c r="E11" s="36" t="s">
        <v>141</v>
      </c>
    </row>
    <row r="12" spans="1:5" ht="12.75">
      <c r="A12" s="37" t="s">
        <v>54</v>
      </c>
      <c r="E12" s="38" t="s">
        <v>2051</v>
      </c>
    </row>
    <row r="13" spans="1:5" ht="25.5">
      <c r="A13" t="s">
        <v>55</v>
      </c>
      <c r="E13" s="36" t="s">
        <v>143</v>
      </c>
    </row>
    <row r="14" spans="1:16" ht="12.75">
      <c r="A14" s="24" t="s">
        <v>47</v>
      </c>
      <c r="B14" s="29" t="s">
        <v>27</v>
      </c>
      <c r="C14" s="29" t="s">
        <v>2052</v>
      </c>
      <c r="D14" s="24" t="s">
        <v>49</v>
      </c>
      <c r="E14" s="30" t="s">
        <v>2053</v>
      </c>
      <c r="F14" s="31" t="s">
        <v>161</v>
      </c>
      <c r="G14" s="32">
        <v>206.7</v>
      </c>
      <c r="H14" s="33">
        <v>0</v>
      </c>
      <c r="I14" s="34">
        <f>ROUND(ROUND(H14,2)*ROUND(G14,3),2)</f>
      </c>
      <c r="O14">
        <f>(I14*21)/100</f>
      </c>
      <c r="P14" t="s">
        <v>27</v>
      </c>
    </row>
    <row r="15" spans="1:5" ht="12.75">
      <c r="A15" s="35" t="s">
        <v>52</v>
      </c>
      <c r="E15" s="36" t="s">
        <v>2054</v>
      </c>
    </row>
    <row r="16" spans="1:5" ht="12.75">
      <c r="A16" s="37" t="s">
        <v>54</v>
      </c>
      <c r="E16" s="38" t="s">
        <v>2055</v>
      </c>
    </row>
    <row r="17" spans="1:5" ht="25.5">
      <c r="A17" t="s">
        <v>55</v>
      </c>
      <c r="E17" s="36" t="s">
        <v>2056</v>
      </c>
    </row>
    <row r="18" spans="1:18" ht="12.75" customHeight="1">
      <c r="A18" s="6" t="s">
        <v>45</v>
      </c>
      <c r="B18" s="6"/>
      <c r="C18" s="41" t="s">
        <v>31</v>
      </c>
      <c r="D18" s="6"/>
      <c r="E18" s="27" t="s">
        <v>153</v>
      </c>
      <c r="F18" s="6"/>
      <c r="G18" s="6"/>
      <c r="H18" s="6"/>
      <c r="I18" s="42">
        <f>0+Q18</f>
      </c>
      <c r="O18">
        <f>0+R18</f>
      </c>
      <c r="Q18">
        <f>0+I19+I23+I27+I31+I35+I39+I43+I47+I51</f>
      </c>
      <c r="R18">
        <f>0+O19+O23+O27+O31+O35+O39+O43+O47+O51</f>
      </c>
    </row>
    <row r="19" spans="1:16" ht="12.75">
      <c r="A19" s="24" t="s">
        <v>47</v>
      </c>
      <c r="B19" s="29" t="s">
        <v>26</v>
      </c>
      <c r="C19" s="29" t="s">
        <v>178</v>
      </c>
      <c r="D19" s="24" t="s">
        <v>49</v>
      </c>
      <c r="E19" s="30" t="s">
        <v>179</v>
      </c>
      <c r="F19" s="31" t="s">
        <v>161</v>
      </c>
      <c r="G19" s="32">
        <v>206.7</v>
      </c>
      <c r="H19" s="33">
        <v>0</v>
      </c>
      <c r="I19" s="34">
        <f>ROUND(ROUND(H19,2)*ROUND(G19,3),2)</f>
      </c>
      <c r="O19">
        <f>(I19*21)/100</f>
      </c>
      <c r="P19" t="s">
        <v>27</v>
      </c>
    </row>
    <row r="20" spans="1:5" ht="12.75">
      <c r="A20" s="35" t="s">
        <v>52</v>
      </c>
      <c r="E20" s="36" t="s">
        <v>49</v>
      </c>
    </row>
    <row r="21" spans="1:5" ht="12.75">
      <c r="A21" s="37" t="s">
        <v>54</v>
      </c>
      <c r="E21" s="38" t="s">
        <v>2057</v>
      </c>
    </row>
    <row r="22" spans="1:5" ht="369.75">
      <c r="A22" t="s">
        <v>55</v>
      </c>
      <c r="E22" s="36" t="s">
        <v>181</v>
      </c>
    </row>
    <row r="23" spans="1:16" ht="12.75">
      <c r="A23" s="24" t="s">
        <v>47</v>
      </c>
      <c r="B23" s="29" t="s">
        <v>35</v>
      </c>
      <c r="C23" s="29" t="s">
        <v>2058</v>
      </c>
      <c r="D23" s="24" t="s">
        <v>49</v>
      </c>
      <c r="E23" s="30" t="s">
        <v>2059</v>
      </c>
      <c r="F23" s="31" t="s">
        <v>161</v>
      </c>
      <c r="G23" s="32">
        <v>206.7</v>
      </c>
      <c r="H23" s="33">
        <v>0</v>
      </c>
      <c r="I23" s="34">
        <f>ROUND(ROUND(H23,2)*ROUND(G23,3),2)</f>
      </c>
      <c r="O23">
        <f>(I23*21)/100</f>
      </c>
      <c r="P23" t="s">
        <v>27</v>
      </c>
    </row>
    <row r="24" spans="1:5" ht="12.75">
      <c r="A24" s="35" t="s">
        <v>52</v>
      </c>
      <c r="E24" s="36" t="s">
        <v>2060</v>
      </c>
    </row>
    <row r="25" spans="1:5" ht="12.75">
      <c r="A25" s="37" t="s">
        <v>54</v>
      </c>
      <c r="E25" s="38" t="s">
        <v>2061</v>
      </c>
    </row>
    <row r="26" spans="1:5" ht="306">
      <c r="A26" t="s">
        <v>55</v>
      </c>
      <c r="E26" s="36" t="s">
        <v>2062</v>
      </c>
    </row>
    <row r="27" spans="1:16" ht="12.75">
      <c r="A27" s="24" t="s">
        <v>47</v>
      </c>
      <c r="B27" s="29" t="s">
        <v>37</v>
      </c>
      <c r="C27" s="29" t="s">
        <v>182</v>
      </c>
      <c r="D27" s="24" t="s">
        <v>49</v>
      </c>
      <c r="E27" s="30" t="s">
        <v>183</v>
      </c>
      <c r="F27" s="31" t="s">
        <v>161</v>
      </c>
      <c r="G27" s="32">
        <v>206.7</v>
      </c>
      <c r="H27" s="33">
        <v>0</v>
      </c>
      <c r="I27" s="34">
        <f>ROUND(ROUND(H27,2)*ROUND(G27,3),2)</f>
      </c>
      <c r="O27">
        <f>(I27*21)/100</f>
      </c>
      <c r="P27" t="s">
        <v>27</v>
      </c>
    </row>
    <row r="28" spans="1:5" ht="12.75">
      <c r="A28" s="35" t="s">
        <v>52</v>
      </c>
      <c r="E28" s="36" t="s">
        <v>49</v>
      </c>
    </row>
    <row r="29" spans="1:5" ht="12.75">
      <c r="A29" s="37" t="s">
        <v>54</v>
      </c>
      <c r="E29" s="38" t="s">
        <v>2063</v>
      </c>
    </row>
    <row r="30" spans="1:5" ht="191.25">
      <c r="A30" t="s">
        <v>55</v>
      </c>
      <c r="E30" s="36" t="s">
        <v>185</v>
      </c>
    </row>
    <row r="31" spans="1:16" ht="12.75">
      <c r="A31" s="24" t="s">
        <v>47</v>
      </c>
      <c r="B31" s="29" t="s">
        <v>39</v>
      </c>
      <c r="C31" s="29" t="s">
        <v>2064</v>
      </c>
      <c r="D31" s="24" t="s">
        <v>49</v>
      </c>
      <c r="E31" s="30" t="s">
        <v>2065</v>
      </c>
      <c r="F31" s="31" t="s">
        <v>156</v>
      </c>
      <c r="G31" s="32">
        <v>689</v>
      </c>
      <c r="H31" s="33">
        <v>0</v>
      </c>
      <c r="I31" s="34">
        <f>ROUND(ROUND(H31,2)*ROUND(G31,3),2)</f>
      </c>
      <c r="O31">
        <f>(I31*21)/100</f>
      </c>
      <c r="P31" t="s">
        <v>27</v>
      </c>
    </row>
    <row r="32" spans="1:5" ht="12.75">
      <c r="A32" s="35" t="s">
        <v>52</v>
      </c>
      <c r="E32" s="36" t="s">
        <v>2066</v>
      </c>
    </row>
    <row r="33" spans="1:5" ht="12.75">
      <c r="A33" s="37" t="s">
        <v>54</v>
      </c>
      <c r="E33" s="38" t="s">
        <v>2067</v>
      </c>
    </row>
    <row r="34" spans="1:5" ht="38.25">
      <c r="A34" t="s">
        <v>55</v>
      </c>
      <c r="E34" s="36" t="s">
        <v>2068</v>
      </c>
    </row>
    <row r="35" spans="1:16" ht="12.75">
      <c r="A35" s="24" t="s">
        <v>47</v>
      </c>
      <c r="B35" s="29" t="s">
        <v>72</v>
      </c>
      <c r="C35" s="29" t="s">
        <v>2069</v>
      </c>
      <c r="D35" s="24" t="s">
        <v>49</v>
      </c>
      <c r="E35" s="30" t="s">
        <v>2070</v>
      </c>
      <c r="F35" s="31" t="s">
        <v>156</v>
      </c>
      <c r="G35" s="32">
        <v>689</v>
      </c>
      <c r="H35" s="33">
        <v>0</v>
      </c>
      <c r="I35" s="34">
        <f>ROUND(ROUND(H35,2)*ROUND(G35,3),2)</f>
      </c>
      <c r="O35">
        <f>(I35*21)/100</f>
      </c>
      <c r="P35" t="s">
        <v>27</v>
      </c>
    </row>
    <row r="36" spans="1:5" ht="12.75">
      <c r="A36" s="35" t="s">
        <v>52</v>
      </c>
      <c r="E36" s="36" t="s">
        <v>49</v>
      </c>
    </row>
    <row r="37" spans="1:5" ht="12.75">
      <c r="A37" s="37" t="s">
        <v>54</v>
      </c>
      <c r="E37" s="38" t="s">
        <v>2067</v>
      </c>
    </row>
    <row r="38" spans="1:5" ht="25.5">
      <c r="A38" t="s">
        <v>55</v>
      </c>
      <c r="E38" s="36" t="s">
        <v>2071</v>
      </c>
    </row>
    <row r="39" spans="1:16" ht="12.75">
      <c r="A39" s="24" t="s">
        <v>47</v>
      </c>
      <c r="B39" s="29" t="s">
        <v>76</v>
      </c>
      <c r="C39" s="29" t="s">
        <v>2072</v>
      </c>
      <c r="D39" s="24" t="s">
        <v>49</v>
      </c>
      <c r="E39" s="30" t="s">
        <v>2073</v>
      </c>
      <c r="F39" s="31" t="s">
        <v>156</v>
      </c>
      <c r="G39" s="32">
        <v>689</v>
      </c>
      <c r="H39" s="33">
        <v>0</v>
      </c>
      <c r="I39" s="34">
        <f>ROUND(ROUND(H39,2)*ROUND(G39,3),2)</f>
      </c>
      <c r="O39">
        <f>(I39*21)/100</f>
      </c>
      <c r="P39" t="s">
        <v>27</v>
      </c>
    </row>
    <row r="40" spans="1:5" ht="12.75">
      <c r="A40" s="35" t="s">
        <v>52</v>
      </c>
      <c r="E40" s="36" t="s">
        <v>2074</v>
      </c>
    </row>
    <row r="41" spans="1:5" ht="12.75">
      <c r="A41" s="37" t="s">
        <v>54</v>
      </c>
      <c r="E41" s="38" t="s">
        <v>2067</v>
      </c>
    </row>
    <row r="42" spans="1:5" ht="38.25">
      <c r="A42" t="s">
        <v>55</v>
      </c>
      <c r="E42" s="36" t="s">
        <v>2075</v>
      </c>
    </row>
    <row r="43" spans="1:16" ht="12.75">
      <c r="A43" s="24" t="s">
        <v>47</v>
      </c>
      <c r="B43" s="29" t="s">
        <v>42</v>
      </c>
      <c r="C43" s="29" t="s">
        <v>2076</v>
      </c>
      <c r="D43" s="24" t="s">
        <v>49</v>
      </c>
      <c r="E43" s="30" t="s">
        <v>2077</v>
      </c>
      <c r="F43" s="31" t="s">
        <v>156</v>
      </c>
      <c r="G43" s="32">
        <v>1761</v>
      </c>
      <c r="H43" s="33">
        <v>0</v>
      </c>
      <c r="I43" s="34">
        <f>ROUND(ROUND(H43,2)*ROUND(G43,3),2)</f>
      </c>
      <c r="O43">
        <f>(I43*21)/100</f>
      </c>
      <c r="P43" t="s">
        <v>27</v>
      </c>
    </row>
    <row r="44" spans="1:5" ht="12.75">
      <c r="A44" s="35" t="s">
        <v>52</v>
      </c>
      <c r="E44" s="36" t="s">
        <v>49</v>
      </c>
    </row>
    <row r="45" spans="1:5" ht="12.75">
      <c r="A45" s="37" t="s">
        <v>54</v>
      </c>
      <c r="E45" s="38" t="s">
        <v>2078</v>
      </c>
    </row>
    <row r="46" spans="1:5" ht="38.25">
      <c r="A46" t="s">
        <v>55</v>
      </c>
      <c r="E46" s="36" t="s">
        <v>2079</v>
      </c>
    </row>
    <row r="47" spans="1:16" ht="12.75">
      <c r="A47" s="24" t="s">
        <v>47</v>
      </c>
      <c r="B47" s="29" t="s">
        <v>44</v>
      </c>
      <c r="C47" s="29" t="s">
        <v>2080</v>
      </c>
      <c r="D47" s="24" t="s">
        <v>49</v>
      </c>
      <c r="E47" s="30" t="s">
        <v>2081</v>
      </c>
      <c r="F47" s="31" t="s">
        <v>98</v>
      </c>
      <c r="G47" s="32">
        <v>6626</v>
      </c>
      <c r="H47" s="33">
        <v>0</v>
      </c>
      <c r="I47" s="34">
        <f>ROUND(ROUND(H47,2)*ROUND(G47,3),2)</f>
      </c>
      <c r="O47">
        <f>(I47*21)/100</f>
      </c>
      <c r="P47" t="s">
        <v>27</v>
      </c>
    </row>
    <row r="48" spans="1:5" ht="12.75">
      <c r="A48" s="35" t="s">
        <v>52</v>
      </c>
      <c r="E48" s="36" t="s">
        <v>2082</v>
      </c>
    </row>
    <row r="49" spans="1:5" ht="76.5">
      <c r="A49" s="37" t="s">
        <v>54</v>
      </c>
      <c r="E49" s="38" t="s">
        <v>2083</v>
      </c>
    </row>
    <row r="50" spans="1:5" ht="76.5">
      <c r="A50" t="s">
        <v>55</v>
      </c>
      <c r="E50" s="36" t="s">
        <v>2084</v>
      </c>
    </row>
    <row r="51" spans="1:16" ht="25.5">
      <c r="A51" s="24" t="s">
        <v>47</v>
      </c>
      <c r="B51" s="29" t="s">
        <v>86</v>
      </c>
      <c r="C51" s="29" t="s">
        <v>2085</v>
      </c>
      <c r="D51" s="24" t="s">
        <v>49</v>
      </c>
      <c r="E51" s="30" t="s">
        <v>2086</v>
      </c>
      <c r="F51" s="31" t="s">
        <v>98</v>
      </c>
      <c r="G51" s="32">
        <v>24</v>
      </c>
      <c r="H51" s="33">
        <v>0</v>
      </c>
      <c r="I51" s="34">
        <f>ROUND(ROUND(H51,2)*ROUND(G51,3),2)</f>
      </c>
      <c r="O51">
        <f>(I51*21)/100</f>
      </c>
      <c r="P51" t="s">
        <v>27</v>
      </c>
    </row>
    <row r="52" spans="1:5" ht="12.75">
      <c r="A52" s="35" t="s">
        <v>52</v>
      </c>
      <c r="E52" s="36" t="s">
        <v>2082</v>
      </c>
    </row>
    <row r="53" spans="1:5" ht="12.75">
      <c r="A53" s="37" t="s">
        <v>54</v>
      </c>
      <c r="E53" s="38" t="s">
        <v>2087</v>
      </c>
    </row>
    <row r="54" spans="1:5" ht="102">
      <c r="A54" t="s">
        <v>55</v>
      </c>
      <c r="E54" s="36" t="s">
        <v>2088</v>
      </c>
    </row>
    <row r="55" spans="1:18" ht="12.75" customHeight="1">
      <c r="A55" s="6" t="s">
        <v>45</v>
      </c>
      <c r="B55" s="6"/>
      <c r="C55" s="41" t="s">
        <v>27</v>
      </c>
      <c r="D55" s="6"/>
      <c r="E55" s="27" t="s">
        <v>241</v>
      </c>
      <c r="F55" s="6"/>
      <c r="G55" s="6"/>
      <c r="H55" s="6"/>
      <c r="I55" s="42">
        <f>0+Q55</f>
      </c>
      <c r="O55">
        <f>0+R55</f>
      </c>
      <c r="Q55">
        <f>0+I56</f>
      </c>
      <c r="R55">
        <f>0+O56</f>
      </c>
    </row>
    <row r="56" spans="1:16" ht="12.75">
      <c r="A56" s="24" t="s">
        <v>47</v>
      </c>
      <c r="B56" s="29" t="s">
        <v>91</v>
      </c>
      <c r="C56" s="29" t="s">
        <v>2089</v>
      </c>
      <c r="D56" s="24" t="s">
        <v>49</v>
      </c>
      <c r="E56" s="30" t="s">
        <v>2090</v>
      </c>
      <c r="F56" s="31" t="s">
        <v>156</v>
      </c>
      <c r="G56" s="32">
        <v>480</v>
      </c>
      <c r="H56" s="33">
        <v>0</v>
      </c>
      <c r="I56" s="34">
        <f>ROUND(ROUND(H56,2)*ROUND(G56,3),2)</f>
      </c>
      <c r="O56">
        <f>(I56*21)/100</f>
      </c>
      <c r="P56" t="s">
        <v>27</v>
      </c>
    </row>
    <row r="57" spans="1:5" ht="12.75">
      <c r="A57" s="35" t="s">
        <v>52</v>
      </c>
      <c r="E57" s="36" t="s">
        <v>2091</v>
      </c>
    </row>
    <row r="58" spans="1:5" ht="12.75">
      <c r="A58" s="37" t="s">
        <v>54</v>
      </c>
      <c r="E58" s="38" t="s">
        <v>2092</v>
      </c>
    </row>
    <row r="59" spans="1:5" ht="114.75">
      <c r="A59" t="s">
        <v>55</v>
      </c>
      <c r="E59" s="36" t="s">
        <v>2093</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8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0+O9+O14+O31</f>
      </c>
      <c r="P2" t="s">
        <v>26</v>
      </c>
    </row>
    <row r="3" spans="1:16" ht="15" customHeight="1">
      <c r="A3" t="s">
        <v>12</v>
      </c>
      <c r="B3" s="12" t="s">
        <v>14</v>
      </c>
      <c r="C3" s="13" t="s">
        <v>15</v>
      </c>
      <c r="D3" s="1"/>
      <c r="E3" s="14" t="s">
        <v>16</v>
      </c>
      <c r="F3" s="1"/>
      <c r="G3" s="9"/>
      <c r="H3" s="8" t="s">
        <v>2094</v>
      </c>
      <c r="I3" s="39">
        <f>0+I9+I14+I31</f>
      </c>
      <c r="O3" t="s">
        <v>23</v>
      </c>
      <c r="P3" t="s">
        <v>27</v>
      </c>
    </row>
    <row r="4" spans="1:16" ht="15" customHeight="1">
      <c r="A4" t="s">
        <v>17</v>
      </c>
      <c r="B4" s="12" t="s">
        <v>18</v>
      </c>
      <c r="C4" s="13" t="s">
        <v>2094</v>
      </c>
      <c r="D4" s="1"/>
      <c r="E4" s="14" t="s">
        <v>2095</v>
      </c>
      <c r="F4" s="1"/>
      <c r="G4" s="1"/>
      <c r="H4" s="11"/>
      <c r="I4" s="11"/>
      <c r="O4" t="s">
        <v>24</v>
      </c>
      <c r="P4" t="s">
        <v>27</v>
      </c>
    </row>
    <row r="5" spans="1:16" ht="12.75" customHeight="1">
      <c r="A5" t="s">
        <v>21</v>
      </c>
      <c r="B5" s="16" t="s">
        <v>22</v>
      </c>
      <c r="C5" s="17" t="s">
        <v>2094</v>
      </c>
      <c r="D5" s="6"/>
      <c r="E5" s="18" t="s">
        <v>2095</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2052</v>
      </c>
      <c r="D10" s="24" t="s">
        <v>49</v>
      </c>
      <c r="E10" s="30" t="s">
        <v>2053</v>
      </c>
      <c r="F10" s="31" t="s">
        <v>161</v>
      </c>
      <c r="G10" s="32">
        <v>12</v>
      </c>
      <c r="H10" s="33">
        <v>0</v>
      </c>
      <c r="I10" s="34">
        <f>ROUND(ROUND(H10,2)*ROUND(G10,3),2)</f>
      </c>
      <c r="O10">
        <f>(I10*21)/100</f>
      </c>
      <c r="P10" t="s">
        <v>27</v>
      </c>
    </row>
    <row r="11" spans="1:5" ht="12.75">
      <c r="A11" s="35" t="s">
        <v>52</v>
      </c>
      <c r="E11" s="36" t="s">
        <v>2054</v>
      </c>
    </row>
    <row r="12" spans="1:5" ht="12.75">
      <c r="A12" s="37" t="s">
        <v>54</v>
      </c>
      <c r="E12" s="38" t="s">
        <v>2096</v>
      </c>
    </row>
    <row r="13" spans="1:5" ht="25.5">
      <c r="A13" t="s">
        <v>55</v>
      </c>
      <c r="E13" s="36" t="s">
        <v>2056</v>
      </c>
    </row>
    <row r="14" spans="1:18" ht="12.75" customHeight="1">
      <c r="A14" s="6" t="s">
        <v>45</v>
      </c>
      <c r="B14" s="6"/>
      <c r="C14" s="41" t="s">
        <v>31</v>
      </c>
      <c r="D14" s="6"/>
      <c r="E14" s="27" t="s">
        <v>153</v>
      </c>
      <c r="F14" s="6"/>
      <c r="G14" s="6"/>
      <c r="H14" s="6"/>
      <c r="I14" s="42">
        <f>0+Q14</f>
      </c>
      <c r="O14">
        <f>0+R14</f>
      </c>
      <c r="Q14">
        <f>0+I15+I19+I23+I27</f>
      </c>
      <c r="R14">
        <f>0+O15+O19+O23+O27</f>
      </c>
    </row>
    <row r="15" spans="1:16" ht="12.75">
      <c r="A15" s="24" t="s">
        <v>47</v>
      </c>
      <c r="B15" s="29" t="s">
        <v>27</v>
      </c>
      <c r="C15" s="29" t="s">
        <v>154</v>
      </c>
      <c r="D15" s="24" t="s">
        <v>49</v>
      </c>
      <c r="E15" s="30" t="s">
        <v>155</v>
      </c>
      <c r="F15" s="31" t="s">
        <v>156</v>
      </c>
      <c r="G15" s="32">
        <v>60</v>
      </c>
      <c r="H15" s="33">
        <v>0</v>
      </c>
      <c r="I15" s="34">
        <f>ROUND(ROUND(H15,2)*ROUND(G15,3),2)</f>
      </c>
      <c r="O15">
        <f>(I15*21)/100</f>
      </c>
      <c r="P15" t="s">
        <v>27</v>
      </c>
    </row>
    <row r="16" spans="1:5" ht="12.75">
      <c r="A16" s="35" t="s">
        <v>52</v>
      </c>
      <c r="E16" s="36" t="s">
        <v>2097</v>
      </c>
    </row>
    <row r="17" spans="1:5" ht="12.75">
      <c r="A17" s="37" t="s">
        <v>54</v>
      </c>
      <c r="E17" s="38" t="s">
        <v>2098</v>
      </c>
    </row>
    <row r="18" spans="1:5" ht="12.75">
      <c r="A18" t="s">
        <v>55</v>
      </c>
      <c r="E18" s="36" t="s">
        <v>158</v>
      </c>
    </row>
    <row r="19" spans="1:16" ht="12.75">
      <c r="A19" s="24" t="s">
        <v>47</v>
      </c>
      <c r="B19" s="29" t="s">
        <v>26</v>
      </c>
      <c r="C19" s="29" t="s">
        <v>2099</v>
      </c>
      <c r="D19" s="24" t="s">
        <v>49</v>
      </c>
      <c r="E19" s="30" t="s">
        <v>2100</v>
      </c>
      <c r="F19" s="31" t="s">
        <v>161</v>
      </c>
      <c r="G19" s="32">
        <v>12</v>
      </c>
      <c r="H19" s="33">
        <v>0</v>
      </c>
      <c r="I19" s="34">
        <f>ROUND(ROUND(H19,2)*ROUND(G19,3),2)</f>
      </c>
      <c r="O19">
        <f>(I19*21)/100</f>
      </c>
      <c r="P19" t="s">
        <v>27</v>
      </c>
    </row>
    <row r="20" spans="1:5" ht="12.75">
      <c r="A20" s="35" t="s">
        <v>52</v>
      </c>
      <c r="E20" s="36" t="s">
        <v>2060</v>
      </c>
    </row>
    <row r="21" spans="1:5" ht="12.75">
      <c r="A21" s="37" t="s">
        <v>54</v>
      </c>
      <c r="E21" s="38" t="s">
        <v>2101</v>
      </c>
    </row>
    <row r="22" spans="1:5" ht="306">
      <c r="A22" t="s">
        <v>55</v>
      </c>
      <c r="E22" s="36" t="s">
        <v>2062</v>
      </c>
    </row>
    <row r="23" spans="1:16" ht="12.75">
      <c r="A23" s="24" t="s">
        <v>47</v>
      </c>
      <c r="B23" s="29" t="s">
        <v>35</v>
      </c>
      <c r="C23" s="29" t="s">
        <v>2102</v>
      </c>
      <c r="D23" s="24" t="s">
        <v>49</v>
      </c>
      <c r="E23" s="30" t="s">
        <v>2103</v>
      </c>
      <c r="F23" s="31" t="s">
        <v>156</v>
      </c>
      <c r="G23" s="32">
        <v>60</v>
      </c>
      <c r="H23" s="33">
        <v>0</v>
      </c>
      <c r="I23" s="34">
        <f>ROUND(ROUND(H23,2)*ROUND(G23,3),2)</f>
      </c>
      <c r="O23">
        <f>(I23*21)/100</f>
      </c>
      <c r="P23" t="s">
        <v>27</v>
      </c>
    </row>
    <row r="24" spans="1:5" ht="12.75">
      <c r="A24" s="35" t="s">
        <v>52</v>
      </c>
      <c r="E24" s="36" t="s">
        <v>49</v>
      </c>
    </row>
    <row r="25" spans="1:5" ht="12.75">
      <c r="A25" s="37" t="s">
        <v>54</v>
      </c>
      <c r="E25" s="38" t="s">
        <v>2104</v>
      </c>
    </row>
    <row r="26" spans="1:5" ht="38.25">
      <c r="A26" t="s">
        <v>55</v>
      </c>
      <c r="E26" s="36" t="s">
        <v>2068</v>
      </c>
    </row>
    <row r="27" spans="1:16" ht="12.75">
      <c r="A27" s="24" t="s">
        <v>47</v>
      </c>
      <c r="B27" s="29" t="s">
        <v>37</v>
      </c>
      <c r="C27" s="29" t="s">
        <v>2069</v>
      </c>
      <c r="D27" s="24" t="s">
        <v>49</v>
      </c>
      <c r="E27" s="30" t="s">
        <v>2070</v>
      </c>
      <c r="F27" s="31" t="s">
        <v>156</v>
      </c>
      <c r="G27" s="32">
        <v>60</v>
      </c>
      <c r="H27" s="33">
        <v>0</v>
      </c>
      <c r="I27" s="34">
        <f>ROUND(ROUND(H27,2)*ROUND(G27,3),2)</f>
      </c>
      <c r="O27">
        <f>(I27*21)/100</f>
      </c>
      <c r="P27" t="s">
        <v>27</v>
      </c>
    </row>
    <row r="28" spans="1:5" ht="12.75">
      <c r="A28" s="35" t="s">
        <v>52</v>
      </c>
      <c r="E28" s="36" t="s">
        <v>49</v>
      </c>
    </row>
    <row r="29" spans="1:5" ht="12.75">
      <c r="A29" s="37" t="s">
        <v>54</v>
      </c>
      <c r="E29" s="38" t="s">
        <v>2105</v>
      </c>
    </row>
    <row r="30" spans="1:5" ht="25.5">
      <c r="A30" t="s">
        <v>55</v>
      </c>
      <c r="E30" s="36" t="s">
        <v>2071</v>
      </c>
    </row>
    <row r="31" spans="1:18" ht="12.75" customHeight="1">
      <c r="A31" s="6" t="s">
        <v>45</v>
      </c>
      <c r="B31" s="6"/>
      <c r="C31" s="41" t="s">
        <v>42</v>
      </c>
      <c r="D31" s="6"/>
      <c r="E31" s="27" t="s">
        <v>186</v>
      </c>
      <c r="F31" s="6"/>
      <c r="G31" s="6"/>
      <c r="H31" s="6"/>
      <c r="I31" s="42">
        <f>0+Q31</f>
      </c>
      <c r="O31">
        <f>0+R31</f>
      </c>
      <c r="Q31">
        <f>0+I32+I36+I40+I44+I48+I52+I56+I60+I64+I68+I72+I76+I80+I84</f>
      </c>
      <c r="R31">
        <f>0+O32+O36+O40+O44+O48+O52+O56+O60+O64+O68+O72+O76+O80+O84</f>
      </c>
    </row>
    <row r="32" spans="1:16" ht="25.5">
      <c r="A32" s="24" t="s">
        <v>47</v>
      </c>
      <c r="B32" s="29" t="s">
        <v>39</v>
      </c>
      <c r="C32" s="29" t="s">
        <v>2106</v>
      </c>
      <c r="D32" s="24" t="s">
        <v>49</v>
      </c>
      <c r="E32" s="30" t="s">
        <v>2107</v>
      </c>
      <c r="F32" s="31" t="s">
        <v>98</v>
      </c>
      <c r="G32" s="32">
        <v>287</v>
      </c>
      <c r="H32" s="33">
        <v>0</v>
      </c>
      <c r="I32" s="34">
        <f>ROUND(ROUND(H32,2)*ROUND(G32,3),2)</f>
      </c>
      <c r="O32">
        <f>(I32*21)/100</f>
      </c>
      <c r="P32" t="s">
        <v>27</v>
      </c>
    </row>
    <row r="33" spans="1:5" ht="12.75">
      <c r="A33" s="35" t="s">
        <v>52</v>
      </c>
      <c r="E33" s="36" t="s">
        <v>2108</v>
      </c>
    </row>
    <row r="34" spans="1:5" ht="102">
      <c r="A34" s="37" t="s">
        <v>54</v>
      </c>
      <c r="E34" s="38" t="s">
        <v>2109</v>
      </c>
    </row>
    <row r="35" spans="1:5" ht="63.75">
      <c r="A35" t="s">
        <v>55</v>
      </c>
      <c r="E35" s="36" t="s">
        <v>2110</v>
      </c>
    </row>
    <row r="36" spans="1:16" ht="12.75">
      <c r="A36" s="24" t="s">
        <v>47</v>
      </c>
      <c r="B36" s="29" t="s">
        <v>72</v>
      </c>
      <c r="C36" s="29" t="s">
        <v>187</v>
      </c>
      <c r="D36" s="24" t="s">
        <v>49</v>
      </c>
      <c r="E36" s="30" t="s">
        <v>188</v>
      </c>
      <c r="F36" s="31" t="s">
        <v>98</v>
      </c>
      <c r="G36" s="32">
        <v>287</v>
      </c>
      <c r="H36" s="33">
        <v>0</v>
      </c>
      <c r="I36" s="34">
        <f>ROUND(ROUND(H36,2)*ROUND(G36,3),2)</f>
      </c>
      <c r="O36">
        <f>(I36*21)/100</f>
      </c>
      <c r="P36" t="s">
        <v>27</v>
      </c>
    </row>
    <row r="37" spans="1:5" ht="12.75">
      <c r="A37" s="35" t="s">
        <v>52</v>
      </c>
      <c r="E37" s="36" t="s">
        <v>2111</v>
      </c>
    </row>
    <row r="38" spans="1:5" ht="102">
      <c r="A38" s="37" t="s">
        <v>54</v>
      </c>
      <c r="E38" s="38" t="s">
        <v>2112</v>
      </c>
    </row>
    <row r="39" spans="1:5" ht="25.5">
      <c r="A39" t="s">
        <v>55</v>
      </c>
      <c r="E39" s="36" t="s">
        <v>190</v>
      </c>
    </row>
    <row r="40" spans="1:16" ht="12.75">
      <c r="A40" s="24" t="s">
        <v>47</v>
      </c>
      <c r="B40" s="29" t="s">
        <v>76</v>
      </c>
      <c r="C40" s="29" t="s">
        <v>2113</v>
      </c>
      <c r="D40" s="24" t="s">
        <v>49</v>
      </c>
      <c r="E40" s="30" t="s">
        <v>2114</v>
      </c>
      <c r="F40" s="31" t="s">
        <v>2115</v>
      </c>
      <c r="G40" s="32">
        <v>43386</v>
      </c>
      <c r="H40" s="33">
        <v>0</v>
      </c>
      <c r="I40" s="34">
        <f>ROUND(ROUND(H40,2)*ROUND(G40,3),2)</f>
      </c>
      <c r="O40">
        <f>(I40*21)/100</f>
      </c>
      <c r="P40" t="s">
        <v>27</v>
      </c>
    </row>
    <row r="41" spans="1:5" ht="12.75">
      <c r="A41" s="35" t="s">
        <v>52</v>
      </c>
      <c r="E41" s="36" t="s">
        <v>2108</v>
      </c>
    </row>
    <row r="42" spans="1:5" ht="102">
      <c r="A42" s="37" t="s">
        <v>54</v>
      </c>
      <c r="E42" s="38" t="s">
        <v>2116</v>
      </c>
    </row>
    <row r="43" spans="1:5" ht="25.5">
      <c r="A43" t="s">
        <v>55</v>
      </c>
      <c r="E43" s="36" t="s">
        <v>2117</v>
      </c>
    </row>
    <row r="44" spans="1:16" ht="25.5">
      <c r="A44" s="24" t="s">
        <v>47</v>
      </c>
      <c r="B44" s="29" t="s">
        <v>42</v>
      </c>
      <c r="C44" s="29" t="s">
        <v>2118</v>
      </c>
      <c r="D44" s="24" t="s">
        <v>49</v>
      </c>
      <c r="E44" s="30" t="s">
        <v>2119</v>
      </c>
      <c r="F44" s="31" t="s">
        <v>98</v>
      </c>
      <c r="G44" s="32">
        <v>38</v>
      </c>
      <c r="H44" s="33">
        <v>0</v>
      </c>
      <c r="I44" s="34">
        <f>ROUND(ROUND(H44,2)*ROUND(G44,3),2)</f>
      </c>
      <c r="O44">
        <f>(I44*21)/100</f>
      </c>
      <c r="P44" t="s">
        <v>27</v>
      </c>
    </row>
    <row r="45" spans="1:5" ht="12.75">
      <c r="A45" s="35" t="s">
        <v>52</v>
      </c>
      <c r="E45" s="36" t="s">
        <v>2108</v>
      </c>
    </row>
    <row r="46" spans="1:5" ht="63.75">
      <c r="A46" s="37" t="s">
        <v>54</v>
      </c>
      <c r="E46" s="38" t="s">
        <v>2120</v>
      </c>
    </row>
    <row r="47" spans="1:5" ht="63.75">
      <c r="A47" t="s">
        <v>55</v>
      </c>
      <c r="E47" s="36" t="s">
        <v>2110</v>
      </c>
    </row>
    <row r="48" spans="1:16" ht="12.75">
      <c r="A48" s="24" t="s">
        <v>47</v>
      </c>
      <c r="B48" s="29" t="s">
        <v>44</v>
      </c>
      <c r="C48" s="29" t="s">
        <v>2121</v>
      </c>
      <c r="D48" s="24" t="s">
        <v>49</v>
      </c>
      <c r="E48" s="30" t="s">
        <v>2122</v>
      </c>
      <c r="F48" s="31" t="s">
        <v>98</v>
      </c>
      <c r="G48" s="32">
        <v>38</v>
      </c>
      <c r="H48" s="33">
        <v>0</v>
      </c>
      <c r="I48" s="34">
        <f>ROUND(ROUND(H48,2)*ROUND(G48,3),2)</f>
      </c>
      <c r="O48">
        <f>(I48*21)/100</f>
      </c>
      <c r="P48" t="s">
        <v>27</v>
      </c>
    </row>
    <row r="49" spans="1:5" ht="12.75">
      <c r="A49" s="35" t="s">
        <v>52</v>
      </c>
      <c r="E49" s="36" t="s">
        <v>2108</v>
      </c>
    </row>
    <row r="50" spans="1:5" ht="63.75">
      <c r="A50" s="37" t="s">
        <v>54</v>
      </c>
      <c r="E50" s="38" t="s">
        <v>2120</v>
      </c>
    </row>
    <row r="51" spans="1:5" ht="25.5">
      <c r="A51" t="s">
        <v>55</v>
      </c>
      <c r="E51" s="36" t="s">
        <v>190</v>
      </c>
    </row>
    <row r="52" spans="1:16" ht="12.75">
      <c r="A52" s="24" t="s">
        <v>47</v>
      </c>
      <c r="B52" s="29" t="s">
        <v>86</v>
      </c>
      <c r="C52" s="29" t="s">
        <v>2123</v>
      </c>
      <c r="D52" s="24" t="s">
        <v>49</v>
      </c>
      <c r="E52" s="30" t="s">
        <v>2124</v>
      </c>
      <c r="F52" s="31" t="s">
        <v>2115</v>
      </c>
      <c r="G52" s="32">
        <v>4032</v>
      </c>
      <c r="H52" s="33">
        <v>0</v>
      </c>
      <c r="I52" s="34">
        <f>ROUND(ROUND(H52,2)*ROUND(G52,3),2)</f>
      </c>
      <c r="O52">
        <f>(I52*21)/100</f>
      </c>
      <c r="P52" t="s">
        <v>27</v>
      </c>
    </row>
    <row r="53" spans="1:5" ht="12.75">
      <c r="A53" s="35" t="s">
        <v>52</v>
      </c>
      <c r="E53" s="36" t="s">
        <v>2108</v>
      </c>
    </row>
    <row r="54" spans="1:5" ht="63.75">
      <c r="A54" s="37" t="s">
        <v>54</v>
      </c>
      <c r="E54" s="38" t="s">
        <v>2125</v>
      </c>
    </row>
    <row r="55" spans="1:5" ht="25.5">
      <c r="A55" t="s">
        <v>55</v>
      </c>
      <c r="E55" s="36" t="s">
        <v>2117</v>
      </c>
    </row>
    <row r="56" spans="1:16" ht="12.75">
      <c r="A56" s="24" t="s">
        <v>47</v>
      </c>
      <c r="B56" s="29" t="s">
        <v>91</v>
      </c>
      <c r="C56" s="29" t="s">
        <v>2126</v>
      </c>
      <c r="D56" s="24" t="s">
        <v>49</v>
      </c>
      <c r="E56" s="30" t="s">
        <v>2127</v>
      </c>
      <c r="F56" s="31" t="s">
        <v>98</v>
      </c>
      <c r="G56" s="32">
        <v>2</v>
      </c>
      <c r="H56" s="33">
        <v>0</v>
      </c>
      <c r="I56" s="34">
        <f>ROUND(ROUND(H56,2)*ROUND(G56,3),2)</f>
      </c>
      <c r="O56">
        <f>(I56*21)/100</f>
      </c>
      <c r="P56" t="s">
        <v>27</v>
      </c>
    </row>
    <row r="57" spans="1:5" ht="25.5">
      <c r="A57" s="35" t="s">
        <v>52</v>
      </c>
      <c r="E57" s="36" t="s">
        <v>2128</v>
      </c>
    </row>
    <row r="58" spans="1:5" ht="12.75">
      <c r="A58" s="37" t="s">
        <v>54</v>
      </c>
      <c r="E58" s="38" t="s">
        <v>293</v>
      </c>
    </row>
    <row r="59" spans="1:5" ht="12.75">
      <c r="A59" t="s">
        <v>55</v>
      </c>
      <c r="E59" s="36" t="s">
        <v>49</v>
      </c>
    </row>
    <row r="60" spans="1:16" ht="12.75">
      <c r="A60" s="24" t="s">
        <v>47</v>
      </c>
      <c r="B60" s="29" t="s">
        <v>95</v>
      </c>
      <c r="C60" s="29" t="s">
        <v>2129</v>
      </c>
      <c r="D60" s="24" t="s">
        <v>49</v>
      </c>
      <c r="E60" s="30" t="s">
        <v>2130</v>
      </c>
      <c r="F60" s="31" t="s">
        <v>156</v>
      </c>
      <c r="G60" s="32">
        <v>2</v>
      </c>
      <c r="H60" s="33">
        <v>0</v>
      </c>
      <c r="I60" s="34">
        <f>ROUND(ROUND(H60,2)*ROUND(G60,3),2)</f>
      </c>
      <c r="O60">
        <f>(I60*21)/100</f>
      </c>
      <c r="P60" t="s">
        <v>27</v>
      </c>
    </row>
    <row r="61" spans="1:5" ht="12.75">
      <c r="A61" s="35" t="s">
        <v>52</v>
      </c>
      <c r="E61" s="36" t="s">
        <v>49</v>
      </c>
    </row>
    <row r="62" spans="1:5" ht="12.75">
      <c r="A62" s="37" t="s">
        <v>54</v>
      </c>
      <c r="E62" s="38" t="s">
        <v>2131</v>
      </c>
    </row>
    <row r="63" spans="1:5" ht="38.25">
      <c r="A63" t="s">
        <v>55</v>
      </c>
      <c r="E63" s="36" t="s">
        <v>2132</v>
      </c>
    </row>
    <row r="64" spans="1:16" ht="12.75">
      <c r="A64" s="24" t="s">
        <v>47</v>
      </c>
      <c r="B64" s="29" t="s">
        <v>100</v>
      </c>
      <c r="C64" s="29" t="s">
        <v>2133</v>
      </c>
      <c r="D64" s="24" t="s">
        <v>49</v>
      </c>
      <c r="E64" s="30" t="s">
        <v>2134</v>
      </c>
      <c r="F64" s="31" t="s">
        <v>98</v>
      </c>
      <c r="G64" s="32">
        <v>10</v>
      </c>
      <c r="H64" s="33">
        <v>0</v>
      </c>
      <c r="I64" s="34">
        <f>ROUND(ROUND(H64,2)*ROUND(G64,3),2)</f>
      </c>
      <c r="O64">
        <f>(I64*21)/100</f>
      </c>
      <c r="P64" t="s">
        <v>27</v>
      </c>
    </row>
    <row r="65" spans="1:5" ht="12.75">
      <c r="A65" s="35" t="s">
        <v>52</v>
      </c>
      <c r="E65" s="36" t="s">
        <v>2135</v>
      </c>
    </row>
    <row r="66" spans="1:5" ht="63.75">
      <c r="A66" s="37" t="s">
        <v>54</v>
      </c>
      <c r="E66" s="38" t="s">
        <v>2136</v>
      </c>
    </row>
    <row r="67" spans="1:5" ht="76.5">
      <c r="A67" t="s">
        <v>55</v>
      </c>
      <c r="E67" s="36" t="s">
        <v>2137</v>
      </c>
    </row>
    <row r="68" spans="1:16" ht="12.75">
      <c r="A68" s="24" t="s">
        <v>47</v>
      </c>
      <c r="B68" s="29" t="s">
        <v>104</v>
      </c>
      <c r="C68" s="29" t="s">
        <v>2138</v>
      </c>
      <c r="D68" s="24" t="s">
        <v>49</v>
      </c>
      <c r="E68" s="30" t="s">
        <v>2139</v>
      </c>
      <c r="F68" s="31" t="s">
        <v>98</v>
      </c>
      <c r="G68" s="32">
        <v>10</v>
      </c>
      <c r="H68" s="33">
        <v>0</v>
      </c>
      <c r="I68" s="34">
        <f>ROUND(ROUND(H68,2)*ROUND(G68,3),2)</f>
      </c>
      <c r="O68">
        <f>(I68*21)/100</f>
      </c>
      <c r="P68" t="s">
        <v>27</v>
      </c>
    </row>
    <row r="69" spans="1:5" ht="12.75">
      <c r="A69" s="35" t="s">
        <v>52</v>
      </c>
      <c r="E69" s="36" t="s">
        <v>2135</v>
      </c>
    </row>
    <row r="70" spans="1:5" ht="63.75">
      <c r="A70" s="37" t="s">
        <v>54</v>
      </c>
      <c r="E70" s="38" t="s">
        <v>2136</v>
      </c>
    </row>
    <row r="71" spans="1:5" ht="25.5">
      <c r="A71" t="s">
        <v>55</v>
      </c>
      <c r="E71" s="36" t="s">
        <v>2140</v>
      </c>
    </row>
    <row r="72" spans="1:16" ht="12.75">
      <c r="A72" s="24" t="s">
        <v>47</v>
      </c>
      <c r="B72" s="29" t="s">
        <v>273</v>
      </c>
      <c r="C72" s="29" t="s">
        <v>2141</v>
      </c>
      <c r="D72" s="24" t="s">
        <v>49</v>
      </c>
      <c r="E72" s="30" t="s">
        <v>2142</v>
      </c>
      <c r="F72" s="31" t="s">
        <v>2115</v>
      </c>
      <c r="G72" s="32">
        <v>742</v>
      </c>
      <c r="H72" s="33">
        <v>0</v>
      </c>
      <c r="I72" s="34">
        <f>ROUND(ROUND(H72,2)*ROUND(G72,3),2)</f>
      </c>
      <c r="O72">
        <f>(I72*21)/100</f>
      </c>
      <c r="P72" t="s">
        <v>27</v>
      </c>
    </row>
    <row r="73" spans="1:5" ht="12.75">
      <c r="A73" s="35" t="s">
        <v>52</v>
      </c>
      <c r="E73" s="36" t="s">
        <v>2135</v>
      </c>
    </row>
    <row r="74" spans="1:5" ht="63.75">
      <c r="A74" s="37" t="s">
        <v>54</v>
      </c>
      <c r="E74" s="38" t="s">
        <v>2143</v>
      </c>
    </row>
    <row r="75" spans="1:5" ht="25.5">
      <c r="A75" t="s">
        <v>55</v>
      </c>
      <c r="E75" s="36" t="s">
        <v>2144</v>
      </c>
    </row>
    <row r="76" spans="1:16" ht="12.75">
      <c r="A76" s="24" t="s">
        <v>47</v>
      </c>
      <c r="B76" s="29" t="s">
        <v>276</v>
      </c>
      <c r="C76" s="29" t="s">
        <v>2145</v>
      </c>
      <c r="D76" s="24" t="s">
        <v>49</v>
      </c>
      <c r="E76" s="30" t="s">
        <v>2146</v>
      </c>
      <c r="F76" s="31" t="s">
        <v>98</v>
      </c>
      <c r="G76" s="32">
        <v>10</v>
      </c>
      <c r="H76" s="33">
        <v>0</v>
      </c>
      <c r="I76" s="34">
        <f>ROUND(ROUND(H76,2)*ROUND(G76,3),2)</f>
      </c>
      <c r="O76">
        <f>(I76*21)/100</f>
      </c>
      <c r="P76" t="s">
        <v>27</v>
      </c>
    </row>
    <row r="77" spans="1:5" ht="12.75">
      <c r="A77" s="35" t="s">
        <v>52</v>
      </c>
      <c r="E77" s="36" t="s">
        <v>2108</v>
      </c>
    </row>
    <row r="78" spans="1:5" ht="63.75">
      <c r="A78" s="37" t="s">
        <v>54</v>
      </c>
      <c r="E78" s="38" t="s">
        <v>2136</v>
      </c>
    </row>
    <row r="79" spans="1:5" ht="63.75">
      <c r="A79" t="s">
        <v>55</v>
      </c>
      <c r="E79" s="36" t="s">
        <v>2147</v>
      </c>
    </row>
    <row r="80" spans="1:16" ht="12.75">
      <c r="A80" s="24" t="s">
        <v>47</v>
      </c>
      <c r="B80" s="29" t="s">
        <v>279</v>
      </c>
      <c r="C80" s="29" t="s">
        <v>2148</v>
      </c>
      <c r="D80" s="24" t="s">
        <v>49</v>
      </c>
      <c r="E80" s="30" t="s">
        <v>2149</v>
      </c>
      <c r="F80" s="31" t="s">
        <v>98</v>
      </c>
      <c r="G80" s="32">
        <v>10</v>
      </c>
      <c r="H80" s="33">
        <v>0</v>
      </c>
      <c r="I80" s="34">
        <f>ROUND(ROUND(H80,2)*ROUND(G80,3),2)</f>
      </c>
      <c r="O80">
        <f>(I80*21)/100</f>
      </c>
      <c r="P80" t="s">
        <v>27</v>
      </c>
    </row>
    <row r="81" spans="1:5" ht="12.75">
      <c r="A81" s="35" t="s">
        <v>52</v>
      </c>
      <c r="E81" s="36" t="s">
        <v>2108</v>
      </c>
    </row>
    <row r="82" spans="1:5" ht="63.75">
      <c r="A82" s="37" t="s">
        <v>54</v>
      </c>
      <c r="E82" s="38" t="s">
        <v>2136</v>
      </c>
    </row>
    <row r="83" spans="1:5" ht="25.5">
      <c r="A83" t="s">
        <v>55</v>
      </c>
      <c r="E83" s="36" t="s">
        <v>2140</v>
      </c>
    </row>
    <row r="84" spans="1:16" ht="12.75">
      <c r="A84" s="24" t="s">
        <v>47</v>
      </c>
      <c r="B84" s="29" t="s">
        <v>285</v>
      </c>
      <c r="C84" s="29" t="s">
        <v>2150</v>
      </c>
      <c r="D84" s="24" t="s">
        <v>49</v>
      </c>
      <c r="E84" s="30" t="s">
        <v>2151</v>
      </c>
      <c r="F84" s="31" t="s">
        <v>2115</v>
      </c>
      <c r="G84" s="32">
        <v>742</v>
      </c>
      <c r="H84" s="33">
        <v>0</v>
      </c>
      <c r="I84" s="34">
        <f>ROUND(ROUND(H84,2)*ROUND(G84,3),2)</f>
      </c>
      <c r="O84">
        <f>(I84*21)/100</f>
      </c>
      <c r="P84" t="s">
        <v>27</v>
      </c>
    </row>
    <row r="85" spans="1:5" ht="12.75">
      <c r="A85" s="35" t="s">
        <v>52</v>
      </c>
      <c r="E85" s="36" t="s">
        <v>2108</v>
      </c>
    </row>
    <row r="86" spans="1:5" ht="63.75">
      <c r="A86" s="37" t="s">
        <v>54</v>
      </c>
      <c r="E86" s="38" t="s">
        <v>2143</v>
      </c>
    </row>
    <row r="87" spans="1:5" ht="25.5">
      <c r="A87" t="s">
        <v>55</v>
      </c>
      <c r="E87" s="36" t="s">
        <v>2144</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0+O8+O17+O22+O31+O36</f>
      </c>
      <c r="P2" t="s">
        <v>26</v>
      </c>
    </row>
    <row r="3" spans="1:16" ht="15" customHeight="1">
      <c r="A3" t="s">
        <v>12</v>
      </c>
      <c r="B3" s="12" t="s">
        <v>14</v>
      </c>
      <c r="C3" s="13" t="s">
        <v>15</v>
      </c>
      <c r="D3" s="1"/>
      <c r="E3" s="14" t="s">
        <v>16</v>
      </c>
      <c r="F3" s="1"/>
      <c r="G3" s="9"/>
      <c r="H3" s="8" t="s">
        <v>109</v>
      </c>
      <c r="I3" s="39">
        <f>0+I8+I17+I22+I31+I36</f>
      </c>
      <c r="O3" t="s">
        <v>23</v>
      </c>
      <c r="P3" t="s">
        <v>27</v>
      </c>
    </row>
    <row r="4" spans="1:16" ht="15" customHeight="1">
      <c r="A4" t="s">
        <v>17</v>
      </c>
      <c r="B4" s="16" t="s">
        <v>22</v>
      </c>
      <c r="C4" s="17" t="s">
        <v>109</v>
      </c>
      <c r="D4" s="6"/>
      <c r="E4" s="18" t="s">
        <v>110</v>
      </c>
      <c r="F4" s="6"/>
      <c r="G4" s="6"/>
      <c r="H4" s="25"/>
      <c r="I4" s="25"/>
      <c r="O4" t="s">
        <v>24</v>
      </c>
      <c r="P4" t="s">
        <v>27</v>
      </c>
    </row>
    <row r="5" spans="1:16" ht="12.75" customHeight="1">
      <c r="A5" s="15" t="s">
        <v>28</v>
      </c>
      <c r="B5" s="15" t="s">
        <v>30</v>
      </c>
      <c r="C5" s="15" t="s">
        <v>32</v>
      </c>
      <c r="D5" s="15" t="s">
        <v>33</v>
      </c>
      <c r="E5" s="15" t="s">
        <v>34</v>
      </c>
      <c r="F5" s="15" t="s">
        <v>36</v>
      </c>
      <c r="G5" s="15" t="s">
        <v>38</v>
      </c>
      <c r="H5" s="15" t="s">
        <v>40</v>
      </c>
      <c r="I5" s="15"/>
      <c r="O5" t="s">
        <v>25</v>
      </c>
      <c r="P5" t="s">
        <v>27</v>
      </c>
    </row>
    <row r="6" spans="1:9" ht="12.75" customHeight="1">
      <c r="A6" s="15"/>
      <c r="B6" s="15"/>
      <c r="C6" s="15"/>
      <c r="D6" s="15"/>
      <c r="E6" s="15"/>
      <c r="F6" s="15"/>
      <c r="G6" s="15"/>
      <c r="H6" s="15" t="s">
        <v>41</v>
      </c>
      <c r="I6" s="15" t="s">
        <v>43</v>
      </c>
    </row>
    <row r="7" spans="1:9" ht="12.75" customHeight="1">
      <c r="A7" s="15" t="s">
        <v>29</v>
      </c>
      <c r="B7" s="15" t="s">
        <v>31</v>
      </c>
      <c r="C7" s="15" t="s">
        <v>27</v>
      </c>
      <c r="D7" s="15" t="s">
        <v>26</v>
      </c>
      <c r="E7" s="15" t="s">
        <v>35</v>
      </c>
      <c r="F7" s="15" t="s">
        <v>37</v>
      </c>
      <c r="G7" s="15" t="s">
        <v>39</v>
      </c>
      <c r="H7" s="15" t="s">
        <v>42</v>
      </c>
      <c r="I7" s="15" t="s">
        <v>44</v>
      </c>
    </row>
    <row r="8" spans="1:18" ht="12.75" customHeight="1">
      <c r="A8" s="25" t="s">
        <v>45</v>
      </c>
      <c r="B8" s="25"/>
      <c r="C8" s="26" t="s">
        <v>111</v>
      </c>
      <c r="D8" s="25"/>
      <c r="E8" s="27" t="s">
        <v>112</v>
      </c>
      <c r="F8" s="25"/>
      <c r="G8" s="25"/>
      <c r="H8" s="25"/>
      <c r="I8" s="28">
        <f>0+Q8</f>
      </c>
      <c r="O8">
        <f>0+R8</f>
      </c>
      <c r="Q8">
        <f>0+I9+I13</f>
      </c>
      <c r="R8">
        <f>0+O9+O13</f>
      </c>
    </row>
    <row r="9" spans="1:16" ht="12.75">
      <c r="A9" s="24" t="s">
        <v>47</v>
      </c>
      <c r="B9" s="29" t="s">
        <v>31</v>
      </c>
      <c r="C9" s="29" t="s">
        <v>113</v>
      </c>
      <c r="D9" s="24" t="s">
        <v>49</v>
      </c>
      <c r="E9" s="30" t="s">
        <v>114</v>
      </c>
      <c r="F9" s="31" t="s">
        <v>51</v>
      </c>
      <c r="G9" s="32">
        <v>1</v>
      </c>
      <c r="H9" s="33">
        <v>0</v>
      </c>
      <c r="I9" s="34">
        <f>ROUND(ROUND(H9,2)*ROUND(G9,3),2)</f>
      </c>
      <c r="O9">
        <f>(I9*21)/100</f>
      </c>
      <c r="P9" t="s">
        <v>27</v>
      </c>
    </row>
    <row r="10" spans="1:5" ht="12.75">
      <c r="A10" s="35" t="s">
        <v>52</v>
      </c>
      <c r="E10" s="36" t="s">
        <v>115</v>
      </c>
    </row>
    <row r="11" spans="1:5" ht="12.75">
      <c r="A11" s="37" t="s">
        <v>54</v>
      </c>
      <c r="E11" s="38" t="s">
        <v>49</v>
      </c>
    </row>
    <row r="12" spans="1:5" ht="12.75">
      <c r="A12" t="s">
        <v>55</v>
      </c>
      <c r="E12" s="36" t="s">
        <v>49</v>
      </c>
    </row>
    <row r="13" spans="1:16" ht="12.75">
      <c r="A13" s="24" t="s">
        <v>47</v>
      </c>
      <c r="B13" s="29" t="s">
        <v>27</v>
      </c>
      <c r="C13" s="29" t="s">
        <v>116</v>
      </c>
      <c r="D13" s="24" t="s">
        <v>49</v>
      </c>
      <c r="E13" s="30" t="s">
        <v>117</v>
      </c>
      <c r="F13" s="31" t="s">
        <v>51</v>
      </c>
      <c r="G13" s="32">
        <v>1</v>
      </c>
      <c r="H13" s="33">
        <v>0</v>
      </c>
      <c r="I13" s="34">
        <f>ROUND(ROUND(H13,2)*ROUND(G13,3),2)</f>
      </c>
      <c r="O13">
        <f>(I13*21)/100</f>
      </c>
      <c r="P13" t="s">
        <v>27</v>
      </c>
    </row>
    <row r="14" spans="1:5" ht="12.75">
      <c r="A14" s="35" t="s">
        <v>52</v>
      </c>
      <c r="E14" s="36" t="s">
        <v>117</v>
      </c>
    </row>
    <row r="15" spans="1:5" ht="12.75">
      <c r="A15" s="37" t="s">
        <v>54</v>
      </c>
      <c r="E15" s="38" t="s">
        <v>49</v>
      </c>
    </row>
    <row r="16" spans="1:5" ht="12.75">
      <c r="A16" t="s">
        <v>55</v>
      </c>
      <c r="E16" s="36" t="s">
        <v>49</v>
      </c>
    </row>
    <row r="17" spans="1:18" ht="12.75" customHeight="1">
      <c r="A17" s="6" t="s">
        <v>45</v>
      </c>
      <c r="B17" s="6"/>
      <c r="C17" s="41" t="s">
        <v>118</v>
      </c>
      <c r="D17" s="6"/>
      <c r="E17" s="27" t="s">
        <v>119</v>
      </c>
      <c r="F17" s="6"/>
      <c r="G17" s="6"/>
      <c r="H17" s="6"/>
      <c r="I17" s="42">
        <f>0+Q17</f>
      </c>
      <c r="O17">
        <f>0+R17</f>
      </c>
      <c r="Q17">
        <f>0+I18</f>
      </c>
      <c r="R17">
        <f>0+O18</f>
      </c>
    </row>
    <row r="18" spans="1:16" ht="12.75">
      <c r="A18" s="24" t="s">
        <v>47</v>
      </c>
      <c r="B18" s="29" t="s">
        <v>26</v>
      </c>
      <c r="C18" s="29" t="s">
        <v>120</v>
      </c>
      <c r="D18" s="24" t="s">
        <v>49</v>
      </c>
      <c r="E18" s="30" t="s">
        <v>119</v>
      </c>
      <c r="F18" s="31" t="s">
        <v>51</v>
      </c>
      <c r="G18" s="32">
        <v>1</v>
      </c>
      <c r="H18" s="33">
        <v>0</v>
      </c>
      <c r="I18" s="34">
        <f>ROUND(ROUND(H18,2)*ROUND(G18,3),2)</f>
      </c>
      <c r="O18">
        <f>(I18*21)/100</f>
      </c>
      <c r="P18" t="s">
        <v>27</v>
      </c>
    </row>
    <row r="19" spans="1:5" ht="12.75">
      <c r="A19" s="35" t="s">
        <v>52</v>
      </c>
      <c r="E19" s="36" t="s">
        <v>119</v>
      </c>
    </row>
    <row r="20" spans="1:5" ht="12.75">
      <c r="A20" s="37" t="s">
        <v>54</v>
      </c>
      <c r="E20" s="38" t="s">
        <v>49</v>
      </c>
    </row>
    <row r="21" spans="1:5" ht="12.75">
      <c r="A21" t="s">
        <v>55</v>
      </c>
      <c r="E21" s="36" t="s">
        <v>49</v>
      </c>
    </row>
    <row r="22" spans="1:18" ht="12.75" customHeight="1">
      <c r="A22" s="6" t="s">
        <v>45</v>
      </c>
      <c r="B22" s="6"/>
      <c r="C22" s="41" t="s">
        <v>121</v>
      </c>
      <c r="D22" s="6"/>
      <c r="E22" s="27" t="s">
        <v>122</v>
      </c>
      <c r="F22" s="6"/>
      <c r="G22" s="6"/>
      <c r="H22" s="6"/>
      <c r="I22" s="42">
        <f>0+Q22</f>
      </c>
      <c r="O22">
        <f>0+R22</f>
      </c>
      <c r="Q22">
        <f>0+I23+I27</f>
      </c>
      <c r="R22">
        <f>0+O23+O27</f>
      </c>
    </row>
    <row r="23" spans="1:16" ht="12.75">
      <c r="A23" s="24" t="s">
        <v>47</v>
      </c>
      <c r="B23" s="29" t="s">
        <v>35</v>
      </c>
      <c r="C23" s="29" t="s">
        <v>123</v>
      </c>
      <c r="D23" s="24" t="s">
        <v>49</v>
      </c>
      <c r="E23" s="30" t="s">
        <v>124</v>
      </c>
      <c r="F23" s="31" t="s">
        <v>51</v>
      </c>
      <c r="G23" s="32">
        <v>1</v>
      </c>
      <c r="H23" s="33">
        <v>0</v>
      </c>
      <c r="I23" s="34">
        <f>ROUND(ROUND(H23,2)*ROUND(G23,3),2)</f>
      </c>
      <c r="O23">
        <f>(I23*21)/100</f>
      </c>
      <c r="P23" t="s">
        <v>27</v>
      </c>
    </row>
    <row r="24" spans="1:5" ht="12.75">
      <c r="A24" s="35" t="s">
        <v>52</v>
      </c>
      <c r="E24" s="36" t="s">
        <v>124</v>
      </c>
    </row>
    <row r="25" spans="1:5" ht="12.75">
      <c r="A25" s="37" t="s">
        <v>54</v>
      </c>
      <c r="E25" s="38" t="s">
        <v>49</v>
      </c>
    </row>
    <row r="26" spans="1:5" ht="12.75">
      <c r="A26" t="s">
        <v>55</v>
      </c>
      <c r="E26" s="36" t="s">
        <v>49</v>
      </c>
    </row>
    <row r="27" spans="1:16" ht="12.75">
      <c r="A27" s="24" t="s">
        <v>47</v>
      </c>
      <c r="B27" s="29" t="s">
        <v>37</v>
      </c>
      <c r="C27" s="29" t="s">
        <v>125</v>
      </c>
      <c r="D27" s="24" t="s">
        <v>49</v>
      </c>
      <c r="E27" s="30" t="s">
        <v>126</v>
      </c>
      <c r="F27" s="31" t="s">
        <v>51</v>
      </c>
      <c r="G27" s="32">
        <v>1</v>
      </c>
      <c r="H27" s="33">
        <v>0</v>
      </c>
      <c r="I27" s="34">
        <f>ROUND(ROUND(H27,2)*ROUND(G27,3),2)</f>
      </c>
      <c r="O27">
        <f>(I27*21)/100</f>
      </c>
      <c r="P27" t="s">
        <v>27</v>
      </c>
    </row>
    <row r="28" spans="1:5" ht="12.75">
      <c r="A28" s="35" t="s">
        <v>52</v>
      </c>
      <c r="E28" s="36" t="s">
        <v>49</v>
      </c>
    </row>
    <row r="29" spans="1:5" ht="12.75">
      <c r="A29" s="37" t="s">
        <v>54</v>
      </c>
      <c r="E29" s="38" t="s">
        <v>49</v>
      </c>
    </row>
    <row r="30" spans="1:5" ht="12.75">
      <c r="A30" t="s">
        <v>55</v>
      </c>
      <c r="E30" s="36" t="s">
        <v>49</v>
      </c>
    </row>
    <row r="31" spans="1:18" ht="12.75" customHeight="1">
      <c r="A31" s="6" t="s">
        <v>45</v>
      </c>
      <c r="B31" s="6"/>
      <c r="C31" s="41" t="s">
        <v>127</v>
      </c>
      <c r="D31" s="6"/>
      <c r="E31" s="27" t="s">
        <v>128</v>
      </c>
      <c r="F31" s="6"/>
      <c r="G31" s="6"/>
      <c r="H31" s="6"/>
      <c r="I31" s="42">
        <f>0+Q31</f>
      </c>
      <c r="O31">
        <f>0+R31</f>
      </c>
      <c r="Q31">
        <f>0+I32</f>
      </c>
      <c r="R31">
        <f>0+O32</f>
      </c>
    </row>
    <row r="32" spans="1:16" ht="12.75">
      <c r="A32" s="24" t="s">
        <v>47</v>
      </c>
      <c r="B32" s="29" t="s">
        <v>39</v>
      </c>
      <c r="C32" s="29" t="s">
        <v>129</v>
      </c>
      <c r="D32" s="24" t="s">
        <v>49</v>
      </c>
      <c r="E32" s="30" t="s">
        <v>128</v>
      </c>
      <c r="F32" s="31" t="s">
        <v>51</v>
      </c>
      <c r="G32" s="32">
        <v>1</v>
      </c>
      <c r="H32" s="33">
        <v>0</v>
      </c>
      <c r="I32" s="34">
        <f>ROUND(ROUND(H32,2)*ROUND(G32,3),2)</f>
      </c>
      <c r="O32">
        <f>(I32*21)/100</f>
      </c>
      <c r="P32" t="s">
        <v>27</v>
      </c>
    </row>
    <row r="33" spans="1:5" ht="12.75">
      <c r="A33" s="35" t="s">
        <v>52</v>
      </c>
      <c r="E33" s="36" t="s">
        <v>128</v>
      </c>
    </row>
    <row r="34" spans="1:5" ht="12.75">
      <c r="A34" s="37" t="s">
        <v>54</v>
      </c>
      <c r="E34" s="38" t="s">
        <v>49</v>
      </c>
    </row>
    <row r="35" spans="1:5" ht="12.75">
      <c r="A35" t="s">
        <v>55</v>
      </c>
      <c r="E35" s="36" t="s">
        <v>49</v>
      </c>
    </row>
    <row r="36" spans="1:18" ht="12.75" customHeight="1">
      <c r="A36" s="6" t="s">
        <v>45</v>
      </c>
      <c r="B36" s="6"/>
      <c r="C36" s="41" t="s">
        <v>130</v>
      </c>
      <c r="D36" s="6"/>
      <c r="E36" s="27" t="s">
        <v>131</v>
      </c>
      <c r="F36" s="6"/>
      <c r="G36" s="6"/>
      <c r="H36" s="6"/>
      <c r="I36" s="42">
        <f>0+Q36</f>
      </c>
      <c r="O36">
        <f>0+R36</f>
      </c>
      <c r="Q36">
        <f>0+I37</f>
      </c>
      <c r="R36">
        <f>0+O37</f>
      </c>
    </row>
    <row r="37" spans="1:16" ht="12.75">
      <c r="A37" s="24" t="s">
        <v>47</v>
      </c>
      <c r="B37" s="29" t="s">
        <v>72</v>
      </c>
      <c r="C37" s="29" t="s">
        <v>132</v>
      </c>
      <c r="D37" s="24" t="s">
        <v>49</v>
      </c>
      <c r="E37" s="30" t="s">
        <v>131</v>
      </c>
      <c r="F37" s="31" t="s">
        <v>51</v>
      </c>
      <c r="G37" s="32">
        <v>1</v>
      </c>
      <c r="H37" s="33">
        <v>0</v>
      </c>
      <c r="I37" s="34">
        <f>ROUND(ROUND(H37,2)*ROUND(G37,3),2)</f>
      </c>
      <c r="O37">
        <f>(I37*21)/100</f>
      </c>
      <c r="P37" t="s">
        <v>27</v>
      </c>
    </row>
    <row r="38" spans="1:5" ht="12.75">
      <c r="A38" s="35" t="s">
        <v>52</v>
      </c>
      <c r="E38" s="36" t="s">
        <v>131</v>
      </c>
    </row>
    <row r="39" spans="1:5" ht="12.75">
      <c r="A39" s="37" t="s">
        <v>54</v>
      </c>
      <c r="E39" s="38" t="s">
        <v>49</v>
      </c>
    </row>
    <row r="40" spans="1:5" ht="12.75">
      <c r="A40" t="s">
        <v>55</v>
      </c>
      <c r="E40" s="36" t="s">
        <v>49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0+O9+O26+O59</f>
      </c>
      <c r="P2" t="s">
        <v>26</v>
      </c>
    </row>
    <row r="3" spans="1:16" ht="15" customHeight="1">
      <c r="A3" t="s">
        <v>12</v>
      </c>
      <c r="B3" s="12" t="s">
        <v>14</v>
      </c>
      <c r="C3" s="13" t="s">
        <v>15</v>
      </c>
      <c r="D3" s="1"/>
      <c r="E3" s="14" t="s">
        <v>16</v>
      </c>
      <c r="F3" s="1"/>
      <c r="G3" s="9"/>
      <c r="H3" s="8" t="s">
        <v>135</v>
      </c>
      <c r="I3" s="39">
        <f>0+I9+I26+I59</f>
      </c>
      <c r="O3" t="s">
        <v>23</v>
      </c>
      <c r="P3" t="s">
        <v>27</v>
      </c>
    </row>
    <row r="4" spans="1:16" ht="15" customHeight="1">
      <c r="A4" t="s">
        <v>17</v>
      </c>
      <c r="B4" s="12" t="s">
        <v>18</v>
      </c>
      <c r="C4" s="13" t="s">
        <v>133</v>
      </c>
      <c r="D4" s="1"/>
      <c r="E4" s="14" t="s">
        <v>134</v>
      </c>
      <c r="F4" s="1"/>
      <c r="G4" s="1"/>
      <c r="H4" s="11"/>
      <c r="I4" s="11"/>
      <c r="O4" t="s">
        <v>24</v>
      </c>
      <c r="P4" t="s">
        <v>27</v>
      </c>
    </row>
    <row r="5" spans="1:16" ht="12.75" customHeight="1">
      <c r="A5" t="s">
        <v>21</v>
      </c>
      <c r="B5" s="16" t="s">
        <v>22</v>
      </c>
      <c r="C5" s="17" t="s">
        <v>135</v>
      </c>
      <c r="D5" s="6"/>
      <c r="E5" s="18" t="s">
        <v>136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137</v>
      </c>
      <c r="D10" s="24" t="s">
        <v>138</v>
      </c>
      <c r="E10" s="30" t="s">
        <v>139</v>
      </c>
      <c r="F10" s="31" t="s">
        <v>140</v>
      </c>
      <c r="G10" s="32">
        <v>6247.189</v>
      </c>
      <c r="H10" s="33">
        <v>0</v>
      </c>
      <c r="I10" s="34">
        <f>ROUND(ROUND(H10,2)*ROUND(G10,3),2)</f>
      </c>
      <c r="O10">
        <f>(I10*21)/100</f>
      </c>
      <c r="P10" t="s">
        <v>27</v>
      </c>
    </row>
    <row r="11" spans="1:5" ht="12.75">
      <c r="A11" s="35" t="s">
        <v>52</v>
      </c>
      <c r="E11" s="36" t="s">
        <v>141</v>
      </c>
    </row>
    <row r="12" spans="1:5" ht="63.75">
      <c r="A12" s="37" t="s">
        <v>54</v>
      </c>
      <c r="E12" s="38" t="s">
        <v>142</v>
      </c>
    </row>
    <row r="13" spans="1:5" ht="25.5">
      <c r="A13" t="s">
        <v>55</v>
      </c>
      <c r="E13" s="36" t="s">
        <v>143</v>
      </c>
    </row>
    <row r="14" spans="1:16" ht="12.75">
      <c r="A14" s="24" t="s">
        <v>47</v>
      </c>
      <c r="B14" s="29" t="s">
        <v>27</v>
      </c>
      <c r="C14" s="29" t="s">
        <v>137</v>
      </c>
      <c r="D14" s="24" t="s">
        <v>144</v>
      </c>
      <c r="E14" s="30" t="s">
        <v>139</v>
      </c>
      <c r="F14" s="31" t="s">
        <v>140</v>
      </c>
      <c r="G14" s="32">
        <v>340.814</v>
      </c>
      <c r="H14" s="33">
        <v>0</v>
      </c>
      <c r="I14" s="34">
        <f>ROUND(ROUND(H14,2)*ROUND(G14,3),2)</f>
      </c>
      <c r="O14">
        <f>(I14*21)/100</f>
      </c>
      <c r="P14" t="s">
        <v>27</v>
      </c>
    </row>
    <row r="15" spans="1:5" ht="12.75">
      <c r="A15" s="35" t="s">
        <v>52</v>
      </c>
      <c r="E15" s="36" t="s">
        <v>145</v>
      </c>
    </row>
    <row r="16" spans="1:5" ht="38.25">
      <c r="A16" s="37" t="s">
        <v>54</v>
      </c>
      <c r="E16" s="38" t="s">
        <v>146</v>
      </c>
    </row>
    <row r="17" spans="1:5" ht="25.5">
      <c r="A17" t="s">
        <v>55</v>
      </c>
      <c r="E17" s="36" t="s">
        <v>143</v>
      </c>
    </row>
    <row r="18" spans="1:16" ht="12.75">
      <c r="A18" s="24" t="s">
        <v>47</v>
      </c>
      <c r="B18" s="29" t="s">
        <v>26</v>
      </c>
      <c r="C18" s="29" t="s">
        <v>137</v>
      </c>
      <c r="D18" s="24" t="s">
        <v>147</v>
      </c>
      <c r="E18" s="30" t="s">
        <v>139</v>
      </c>
      <c r="F18" s="31" t="s">
        <v>140</v>
      </c>
      <c r="G18" s="32">
        <v>6.4</v>
      </c>
      <c r="H18" s="33">
        <v>0</v>
      </c>
      <c r="I18" s="34">
        <f>ROUND(ROUND(H18,2)*ROUND(G18,3),2)</f>
      </c>
      <c r="O18">
        <f>(I18*21)/100</f>
      </c>
      <c r="P18" t="s">
        <v>27</v>
      </c>
    </row>
    <row r="19" spans="1:5" ht="12.75">
      <c r="A19" s="35" t="s">
        <v>52</v>
      </c>
      <c r="E19" s="36" t="s">
        <v>148</v>
      </c>
    </row>
    <row r="20" spans="1:5" ht="12.75">
      <c r="A20" s="37" t="s">
        <v>54</v>
      </c>
      <c r="E20" s="38" t="s">
        <v>149</v>
      </c>
    </row>
    <row r="21" spans="1:5" ht="25.5">
      <c r="A21" t="s">
        <v>55</v>
      </c>
      <c r="E21" s="36" t="s">
        <v>143</v>
      </c>
    </row>
    <row r="22" spans="1:16" ht="12.75">
      <c r="A22" s="24" t="s">
        <v>47</v>
      </c>
      <c r="B22" s="29" t="s">
        <v>35</v>
      </c>
      <c r="C22" s="29" t="s">
        <v>137</v>
      </c>
      <c r="D22" s="24" t="s">
        <v>150</v>
      </c>
      <c r="E22" s="30" t="s">
        <v>139</v>
      </c>
      <c r="F22" s="31" t="s">
        <v>140</v>
      </c>
      <c r="G22" s="32">
        <v>250.815</v>
      </c>
      <c r="H22" s="33">
        <v>0</v>
      </c>
      <c r="I22" s="34">
        <f>ROUND(ROUND(H22,2)*ROUND(G22,3),2)</f>
      </c>
      <c r="O22">
        <f>(I22*21)/100</f>
      </c>
      <c r="P22" t="s">
        <v>27</v>
      </c>
    </row>
    <row r="23" spans="1:5" ht="12.75">
      <c r="A23" s="35" t="s">
        <v>52</v>
      </c>
      <c r="E23" s="36" t="s">
        <v>151</v>
      </c>
    </row>
    <row r="24" spans="1:5" ht="12.75">
      <c r="A24" s="37" t="s">
        <v>54</v>
      </c>
      <c r="E24" s="38" t="s">
        <v>152</v>
      </c>
    </row>
    <row r="25" spans="1:5" ht="25.5">
      <c r="A25" t="s">
        <v>55</v>
      </c>
      <c r="E25" s="36" t="s">
        <v>143</v>
      </c>
    </row>
    <row r="26" spans="1:18" ht="12.75" customHeight="1">
      <c r="A26" s="6" t="s">
        <v>45</v>
      </c>
      <c r="B26" s="6"/>
      <c r="C26" s="41" t="s">
        <v>31</v>
      </c>
      <c r="D26" s="6"/>
      <c r="E26" s="27" t="s">
        <v>153</v>
      </c>
      <c r="F26" s="6"/>
      <c r="G26" s="6"/>
      <c r="H26" s="6"/>
      <c r="I26" s="42">
        <f>0+Q26</f>
      </c>
      <c r="O26">
        <f>0+R26</f>
      </c>
      <c r="Q26">
        <f>0+I27+I31+I35+I39+I43+I47+I51+I55</f>
      </c>
      <c r="R26">
        <f>0+O27+O31+O35+O39+O43+O47+O51+O55</f>
      </c>
    </row>
    <row r="27" spans="1:16" ht="12.75">
      <c r="A27" s="24" t="s">
        <v>47</v>
      </c>
      <c r="B27" s="29" t="s">
        <v>37</v>
      </c>
      <c r="C27" s="29" t="s">
        <v>154</v>
      </c>
      <c r="D27" s="24" t="s">
        <v>49</v>
      </c>
      <c r="E27" s="30" t="s">
        <v>155</v>
      </c>
      <c r="F27" s="31" t="s">
        <v>156</v>
      </c>
      <c r="G27" s="32">
        <v>471</v>
      </c>
      <c r="H27" s="33">
        <v>0</v>
      </c>
      <c r="I27" s="34">
        <f>ROUND(ROUND(H27,2)*ROUND(G27,3),2)</f>
      </c>
      <c r="O27">
        <f>(I27*21)/100</f>
      </c>
      <c r="P27" t="s">
        <v>27</v>
      </c>
    </row>
    <row r="28" spans="1:5" ht="12.75">
      <c r="A28" s="35" t="s">
        <v>52</v>
      </c>
      <c r="E28" s="36" t="s">
        <v>49</v>
      </c>
    </row>
    <row r="29" spans="1:5" ht="12.75">
      <c r="A29" s="37" t="s">
        <v>54</v>
      </c>
      <c r="E29" s="38" t="s">
        <v>157</v>
      </c>
    </row>
    <row r="30" spans="1:5" ht="12.75">
      <c r="A30" t="s">
        <v>55</v>
      </c>
      <c r="E30" s="36" t="s">
        <v>158</v>
      </c>
    </row>
    <row r="31" spans="1:16" ht="25.5">
      <c r="A31" s="24" t="s">
        <v>47</v>
      </c>
      <c r="B31" s="29" t="s">
        <v>39</v>
      </c>
      <c r="C31" s="29" t="s">
        <v>159</v>
      </c>
      <c r="D31" s="24" t="s">
        <v>49</v>
      </c>
      <c r="E31" s="30" t="s">
        <v>160</v>
      </c>
      <c r="F31" s="31" t="s">
        <v>161</v>
      </c>
      <c r="G31" s="32">
        <v>98.2</v>
      </c>
      <c r="H31" s="33">
        <v>0</v>
      </c>
      <c r="I31" s="34">
        <f>ROUND(ROUND(H31,2)*ROUND(G31,3),2)</f>
      </c>
      <c r="O31">
        <f>(I31*21)/100</f>
      </c>
      <c r="P31" t="s">
        <v>27</v>
      </c>
    </row>
    <row r="32" spans="1:5" ht="12.75">
      <c r="A32" s="35" t="s">
        <v>52</v>
      </c>
      <c r="E32" s="36" t="s">
        <v>49</v>
      </c>
    </row>
    <row r="33" spans="1:5" ht="12.75">
      <c r="A33" s="37" t="s">
        <v>54</v>
      </c>
      <c r="E33" s="38" t="s">
        <v>162</v>
      </c>
    </row>
    <row r="34" spans="1:5" ht="63.75">
      <c r="A34" t="s">
        <v>55</v>
      </c>
      <c r="E34" s="36" t="s">
        <v>163</v>
      </c>
    </row>
    <row r="35" spans="1:16" ht="12.75">
      <c r="A35" s="24" t="s">
        <v>47</v>
      </c>
      <c r="B35" s="29" t="s">
        <v>72</v>
      </c>
      <c r="C35" s="29" t="s">
        <v>164</v>
      </c>
      <c r="D35" s="24" t="s">
        <v>49</v>
      </c>
      <c r="E35" s="30" t="s">
        <v>165</v>
      </c>
      <c r="F35" s="31" t="s">
        <v>161</v>
      </c>
      <c r="G35" s="32">
        <v>290.4</v>
      </c>
      <c r="H35" s="33">
        <v>0</v>
      </c>
      <c r="I35" s="34">
        <f>ROUND(ROUND(H35,2)*ROUND(G35,3),2)</f>
      </c>
      <c r="O35">
        <f>(I35*21)/100</f>
      </c>
      <c r="P35" t="s">
        <v>27</v>
      </c>
    </row>
    <row r="36" spans="1:5" ht="12.75">
      <c r="A36" s="35" t="s">
        <v>52</v>
      </c>
      <c r="E36" s="36" t="s">
        <v>49</v>
      </c>
    </row>
    <row r="37" spans="1:5" ht="12.75">
      <c r="A37" s="37" t="s">
        <v>54</v>
      </c>
      <c r="E37" s="38" t="s">
        <v>166</v>
      </c>
    </row>
    <row r="38" spans="1:5" ht="63.75">
      <c r="A38" t="s">
        <v>55</v>
      </c>
      <c r="E38" s="36" t="s">
        <v>163</v>
      </c>
    </row>
    <row r="39" spans="1:16" ht="12.75">
      <c r="A39" s="24" t="s">
        <v>47</v>
      </c>
      <c r="B39" s="29" t="s">
        <v>76</v>
      </c>
      <c r="C39" s="29" t="s">
        <v>167</v>
      </c>
      <c r="D39" s="24" t="s">
        <v>49</v>
      </c>
      <c r="E39" s="30" t="s">
        <v>168</v>
      </c>
      <c r="F39" s="31" t="s">
        <v>161</v>
      </c>
      <c r="G39" s="32">
        <v>49.98</v>
      </c>
      <c r="H39" s="33">
        <v>0</v>
      </c>
      <c r="I39" s="34">
        <f>ROUND(ROUND(H39,2)*ROUND(G39,3),2)</f>
      </c>
      <c r="O39">
        <f>(I39*21)/100</f>
      </c>
      <c r="P39" t="s">
        <v>27</v>
      </c>
    </row>
    <row r="40" spans="1:5" ht="12.75">
      <c r="A40" s="35" t="s">
        <v>52</v>
      </c>
      <c r="E40" s="36" t="s">
        <v>49</v>
      </c>
    </row>
    <row r="41" spans="1:5" ht="38.25">
      <c r="A41" s="37" t="s">
        <v>54</v>
      </c>
      <c r="E41" s="38" t="s">
        <v>169</v>
      </c>
    </row>
    <row r="42" spans="1:5" ht="63.75">
      <c r="A42" t="s">
        <v>55</v>
      </c>
      <c r="E42" s="36" t="s">
        <v>163</v>
      </c>
    </row>
    <row r="43" spans="1:16" ht="12.75">
      <c r="A43" s="24" t="s">
        <v>47</v>
      </c>
      <c r="B43" s="29" t="s">
        <v>42</v>
      </c>
      <c r="C43" s="29" t="s">
        <v>170</v>
      </c>
      <c r="D43" s="24" t="s">
        <v>49</v>
      </c>
      <c r="E43" s="30" t="s">
        <v>171</v>
      </c>
      <c r="F43" s="31" t="s">
        <v>172</v>
      </c>
      <c r="G43" s="32">
        <v>578</v>
      </c>
      <c r="H43" s="33">
        <v>0</v>
      </c>
      <c r="I43" s="34">
        <f>ROUND(ROUND(H43,2)*ROUND(G43,3),2)</f>
      </c>
      <c r="O43">
        <f>(I43*21)/100</f>
      </c>
      <c r="P43" t="s">
        <v>27</v>
      </c>
    </row>
    <row r="44" spans="1:5" ht="12.75">
      <c r="A44" s="35" t="s">
        <v>52</v>
      </c>
      <c r="E44" s="36" t="s">
        <v>173</v>
      </c>
    </row>
    <row r="45" spans="1:5" ht="12.75">
      <c r="A45" s="37" t="s">
        <v>54</v>
      </c>
      <c r="E45" s="38" t="s">
        <v>174</v>
      </c>
    </row>
    <row r="46" spans="1:5" ht="63.75">
      <c r="A46" t="s">
        <v>55</v>
      </c>
      <c r="E46" s="36" t="s">
        <v>163</v>
      </c>
    </row>
    <row r="47" spans="1:16" ht="12.75">
      <c r="A47" s="24" t="s">
        <v>47</v>
      </c>
      <c r="B47" s="29" t="s">
        <v>44</v>
      </c>
      <c r="C47" s="29" t="s">
        <v>175</v>
      </c>
      <c r="D47" s="24" t="s">
        <v>49</v>
      </c>
      <c r="E47" s="30" t="s">
        <v>176</v>
      </c>
      <c r="F47" s="31" t="s">
        <v>161</v>
      </c>
      <c r="G47" s="32">
        <v>109.05</v>
      </c>
      <c r="H47" s="33">
        <v>0</v>
      </c>
      <c r="I47" s="34">
        <f>ROUND(ROUND(H47,2)*ROUND(G47,3),2)</f>
      </c>
      <c r="O47">
        <f>(I47*21)/100</f>
      </c>
      <c r="P47" t="s">
        <v>27</v>
      </c>
    </row>
    <row r="48" spans="1:5" ht="12.75">
      <c r="A48" s="35" t="s">
        <v>52</v>
      </c>
      <c r="E48" s="36" t="s">
        <v>49</v>
      </c>
    </row>
    <row r="49" spans="1:5" ht="12.75">
      <c r="A49" s="37" t="s">
        <v>54</v>
      </c>
      <c r="E49" s="38" t="s">
        <v>177</v>
      </c>
    </row>
    <row r="50" spans="1:5" ht="63.75">
      <c r="A50" t="s">
        <v>55</v>
      </c>
      <c r="E50" s="36" t="s">
        <v>163</v>
      </c>
    </row>
    <row r="51" spans="1:16" ht="12.75">
      <c r="A51" s="24" t="s">
        <v>47</v>
      </c>
      <c r="B51" s="29" t="s">
        <v>86</v>
      </c>
      <c r="C51" s="29" t="s">
        <v>178</v>
      </c>
      <c r="D51" s="24" t="s">
        <v>49</v>
      </c>
      <c r="E51" s="30" t="s">
        <v>179</v>
      </c>
      <c r="F51" s="31" t="s">
        <v>161</v>
      </c>
      <c r="G51" s="32">
        <v>2730.527</v>
      </c>
      <c r="H51" s="33">
        <v>0</v>
      </c>
      <c r="I51" s="34">
        <f>ROUND(ROUND(H51,2)*ROUND(G51,3),2)</f>
      </c>
      <c r="O51">
        <f>(I51*21)/100</f>
      </c>
      <c r="P51" t="s">
        <v>27</v>
      </c>
    </row>
    <row r="52" spans="1:5" ht="12.75">
      <c r="A52" s="35" t="s">
        <v>52</v>
      </c>
      <c r="E52" s="36" t="s">
        <v>49</v>
      </c>
    </row>
    <row r="53" spans="1:5" ht="25.5">
      <c r="A53" s="37" t="s">
        <v>54</v>
      </c>
      <c r="E53" s="38" t="s">
        <v>180</v>
      </c>
    </row>
    <row r="54" spans="1:5" ht="369.75">
      <c r="A54" t="s">
        <v>55</v>
      </c>
      <c r="E54" s="36" t="s">
        <v>181</v>
      </c>
    </row>
    <row r="55" spans="1:16" ht="12.75">
      <c r="A55" s="24" t="s">
        <v>47</v>
      </c>
      <c r="B55" s="29" t="s">
        <v>91</v>
      </c>
      <c r="C55" s="29" t="s">
        <v>182</v>
      </c>
      <c r="D55" s="24" t="s">
        <v>49</v>
      </c>
      <c r="E55" s="30" t="s">
        <v>183</v>
      </c>
      <c r="F55" s="31" t="s">
        <v>161</v>
      </c>
      <c r="G55" s="32">
        <v>2730.527</v>
      </c>
      <c r="H55" s="33">
        <v>0</v>
      </c>
      <c r="I55" s="34">
        <f>ROUND(ROUND(H55,2)*ROUND(G55,3),2)</f>
      </c>
      <c r="O55">
        <f>(I55*21)/100</f>
      </c>
      <c r="P55" t="s">
        <v>27</v>
      </c>
    </row>
    <row r="56" spans="1:5" ht="12.75">
      <c r="A56" s="35" t="s">
        <v>52</v>
      </c>
      <c r="E56" s="36" t="s">
        <v>49</v>
      </c>
    </row>
    <row r="57" spans="1:5" ht="12.75">
      <c r="A57" s="37" t="s">
        <v>54</v>
      </c>
      <c r="E57" s="38" t="s">
        <v>184</v>
      </c>
    </row>
    <row r="58" spans="1:5" ht="191.25">
      <c r="A58" t="s">
        <v>55</v>
      </c>
      <c r="E58" s="36" t="s">
        <v>185</v>
      </c>
    </row>
    <row r="59" spans="1:18" ht="12.75" customHeight="1">
      <c r="A59" s="6" t="s">
        <v>45</v>
      </c>
      <c r="B59" s="6"/>
      <c r="C59" s="41" t="s">
        <v>42</v>
      </c>
      <c r="D59" s="6"/>
      <c r="E59" s="27" t="s">
        <v>186</v>
      </c>
      <c r="F59" s="6"/>
      <c r="G59" s="6"/>
      <c r="H59" s="6"/>
      <c r="I59" s="42">
        <f>0+Q59</f>
      </c>
      <c r="O59">
        <f>0+R59</f>
      </c>
      <c r="Q59">
        <f>0+I60+I64</f>
      </c>
      <c r="R59">
        <f>0+O60+O64</f>
      </c>
    </row>
    <row r="60" spans="1:16" ht="12.75">
      <c r="A60" s="24" t="s">
        <v>47</v>
      </c>
      <c r="B60" s="29" t="s">
        <v>95</v>
      </c>
      <c r="C60" s="29" t="s">
        <v>187</v>
      </c>
      <c r="D60" s="24" t="s">
        <v>49</v>
      </c>
      <c r="E60" s="30" t="s">
        <v>188</v>
      </c>
      <c r="F60" s="31" t="s">
        <v>98</v>
      </c>
      <c r="G60" s="32">
        <v>24</v>
      </c>
      <c r="H60" s="33">
        <v>0</v>
      </c>
      <c r="I60" s="34">
        <f>ROUND(ROUND(H60,2)*ROUND(G60,3),2)</f>
      </c>
      <c r="O60">
        <f>(I60*21)/100</f>
      </c>
      <c r="P60" t="s">
        <v>27</v>
      </c>
    </row>
    <row r="61" spans="1:5" ht="12.75">
      <c r="A61" s="35" t="s">
        <v>52</v>
      </c>
      <c r="E61" s="36" t="s">
        <v>49</v>
      </c>
    </row>
    <row r="62" spans="1:5" ht="12.75">
      <c r="A62" s="37" t="s">
        <v>54</v>
      </c>
      <c r="E62" s="38" t="s">
        <v>189</v>
      </c>
    </row>
    <row r="63" spans="1:5" ht="25.5">
      <c r="A63" t="s">
        <v>55</v>
      </c>
      <c r="E63" s="36" t="s">
        <v>190</v>
      </c>
    </row>
    <row r="64" spans="1:16" ht="12.75">
      <c r="A64" s="24" t="s">
        <v>47</v>
      </c>
      <c r="B64" s="29" t="s">
        <v>100</v>
      </c>
      <c r="C64" s="29" t="s">
        <v>191</v>
      </c>
      <c r="D64" s="24" t="s">
        <v>49</v>
      </c>
      <c r="E64" s="30" t="s">
        <v>192</v>
      </c>
      <c r="F64" s="31" t="s">
        <v>98</v>
      </c>
      <c r="G64" s="32">
        <v>16</v>
      </c>
      <c r="H64" s="33">
        <v>0</v>
      </c>
      <c r="I64" s="34">
        <f>ROUND(ROUND(H64,2)*ROUND(G64,3),2)</f>
      </c>
      <c r="O64">
        <f>(I64*21)/100</f>
      </c>
      <c r="P64" t="s">
        <v>27</v>
      </c>
    </row>
    <row r="65" spans="1:5" ht="12.75">
      <c r="A65" s="35" t="s">
        <v>52</v>
      </c>
      <c r="E65" s="36" t="s">
        <v>49</v>
      </c>
    </row>
    <row r="66" spans="1:5" ht="12.75">
      <c r="A66" s="37" t="s">
        <v>54</v>
      </c>
      <c r="E66" s="38" t="s">
        <v>193</v>
      </c>
    </row>
    <row r="67" spans="1:5" ht="76.5">
      <c r="A67" t="s">
        <v>55</v>
      </c>
      <c r="E67" s="36" t="s">
        <v>194</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6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f>
      </c>
      <c r="P2" t="s">
        <v>26</v>
      </c>
    </row>
    <row r="3" spans="1:16" ht="15" customHeight="1">
      <c r="A3" t="s">
        <v>12</v>
      </c>
      <c r="B3" s="12" t="s">
        <v>14</v>
      </c>
      <c r="C3" s="13" t="s">
        <v>15</v>
      </c>
      <c r="D3" s="1"/>
      <c r="E3" s="14" t="s">
        <v>16</v>
      </c>
      <c r="F3" s="1"/>
      <c r="G3" s="9"/>
      <c r="H3" s="8" t="s">
        <v>195</v>
      </c>
      <c r="I3" s="39">
        <f>0+I9+I26</f>
      </c>
      <c r="O3" t="s">
        <v>23</v>
      </c>
      <c r="P3" t="s">
        <v>27</v>
      </c>
    </row>
    <row r="4" spans="1:16" ht="15" customHeight="1">
      <c r="A4" t="s">
        <v>17</v>
      </c>
      <c r="B4" s="12" t="s">
        <v>18</v>
      </c>
      <c r="C4" s="13" t="s">
        <v>133</v>
      </c>
      <c r="D4" s="1"/>
      <c r="E4" s="14" t="s">
        <v>134</v>
      </c>
      <c r="F4" s="1"/>
      <c r="G4" s="1"/>
      <c r="H4" s="11"/>
      <c r="I4" s="11"/>
      <c r="O4" t="s">
        <v>24</v>
      </c>
      <c r="P4" t="s">
        <v>27</v>
      </c>
    </row>
    <row r="5" spans="1:16" ht="12.75" customHeight="1">
      <c r="A5" t="s">
        <v>21</v>
      </c>
      <c r="B5" s="16" t="s">
        <v>22</v>
      </c>
      <c r="C5" s="17" t="s">
        <v>195</v>
      </c>
      <c r="D5" s="6"/>
      <c r="E5" s="18" t="s">
        <v>196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137</v>
      </c>
      <c r="D10" s="24" t="s">
        <v>138</v>
      </c>
      <c r="E10" s="30" t="s">
        <v>139</v>
      </c>
      <c r="F10" s="31" t="s">
        <v>140</v>
      </c>
      <c r="G10" s="32">
        <v>1188.326</v>
      </c>
      <c r="H10" s="33">
        <v>0</v>
      </c>
      <c r="I10" s="34">
        <f>ROUND(ROUND(H10,2)*ROUND(G10,3),2)</f>
      </c>
      <c r="O10">
        <f>(I10*21)/100</f>
      </c>
      <c r="P10" t="s">
        <v>27</v>
      </c>
    </row>
    <row r="11" spans="1:5" ht="12.75">
      <c r="A11" s="35" t="s">
        <v>52</v>
      </c>
      <c r="E11" s="36" t="s">
        <v>141</v>
      </c>
    </row>
    <row r="12" spans="1:5" ht="63.75">
      <c r="A12" s="37" t="s">
        <v>54</v>
      </c>
      <c r="E12" s="38" t="s">
        <v>197</v>
      </c>
    </row>
    <row r="13" spans="1:5" ht="25.5">
      <c r="A13" t="s">
        <v>55</v>
      </c>
      <c r="E13" s="36" t="s">
        <v>143</v>
      </c>
    </row>
    <row r="14" spans="1:16" ht="12.75">
      <c r="A14" s="24" t="s">
        <v>47</v>
      </c>
      <c r="B14" s="29" t="s">
        <v>27</v>
      </c>
      <c r="C14" s="29" t="s">
        <v>137</v>
      </c>
      <c r="D14" s="24" t="s">
        <v>144</v>
      </c>
      <c r="E14" s="30" t="s">
        <v>139</v>
      </c>
      <c r="F14" s="31" t="s">
        <v>140</v>
      </c>
      <c r="G14" s="32">
        <v>557.198</v>
      </c>
      <c r="H14" s="33">
        <v>0</v>
      </c>
      <c r="I14" s="34">
        <f>ROUND(ROUND(H14,2)*ROUND(G14,3),2)</f>
      </c>
      <c r="O14">
        <f>(I14*21)/100</f>
      </c>
      <c r="P14" t="s">
        <v>27</v>
      </c>
    </row>
    <row r="15" spans="1:5" ht="12.75">
      <c r="A15" s="35" t="s">
        <v>52</v>
      </c>
      <c r="E15" s="36" t="s">
        <v>145</v>
      </c>
    </row>
    <row r="16" spans="1:5" ht="38.25">
      <c r="A16" s="37" t="s">
        <v>54</v>
      </c>
      <c r="E16" s="38" t="s">
        <v>198</v>
      </c>
    </row>
    <row r="17" spans="1:5" ht="25.5">
      <c r="A17" t="s">
        <v>55</v>
      </c>
      <c r="E17" s="36" t="s">
        <v>143</v>
      </c>
    </row>
    <row r="18" spans="1:16" ht="12.75">
      <c r="A18" s="24" t="s">
        <v>47</v>
      </c>
      <c r="B18" s="29" t="s">
        <v>26</v>
      </c>
      <c r="C18" s="29" t="s">
        <v>137</v>
      </c>
      <c r="D18" s="24" t="s">
        <v>150</v>
      </c>
      <c r="E18" s="30" t="s">
        <v>139</v>
      </c>
      <c r="F18" s="31" t="s">
        <v>140</v>
      </c>
      <c r="G18" s="32">
        <v>22.425</v>
      </c>
      <c r="H18" s="33">
        <v>0</v>
      </c>
      <c r="I18" s="34">
        <f>ROUND(ROUND(H18,2)*ROUND(G18,3),2)</f>
      </c>
      <c r="O18">
        <f>(I18*21)/100</f>
      </c>
      <c r="P18" t="s">
        <v>27</v>
      </c>
    </row>
    <row r="19" spans="1:5" ht="12.75">
      <c r="A19" s="35" t="s">
        <v>52</v>
      </c>
      <c r="E19" s="36" t="s">
        <v>151</v>
      </c>
    </row>
    <row r="20" spans="1:5" ht="12.75">
      <c r="A20" s="37" t="s">
        <v>54</v>
      </c>
      <c r="E20" s="38" t="s">
        <v>199</v>
      </c>
    </row>
    <row r="21" spans="1:5" ht="25.5">
      <c r="A21" t="s">
        <v>55</v>
      </c>
      <c r="E21" s="36" t="s">
        <v>143</v>
      </c>
    </row>
    <row r="22" spans="1:16" ht="12.75">
      <c r="A22" s="24" t="s">
        <v>47</v>
      </c>
      <c r="B22" s="29" t="s">
        <v>35</v>
      </c>
      <c r="C22" s="29" t="s">
        <v>137</v>
      </c>
      <c r="D22" s="24" t="s">
        <v>200</v>
      </c>
      <c r="E22" s="30" t="s">
        <v>139</v>
      </c>
      <c r="F22" s="31" t="s">
        <v>140</v>
      </c>
      <c r="G22" s="32">
        <v>67.479</v>
      </c>
      <c r="H22" s="33">
        <v>0</v>
      </c>
      <c r="I22" s="34">
        <f>ROUND(ROUND(H22,2)*ROUND(G22,3),2)</f>
      </c>
      <c r="O22">
        <f>(I22*21)/100</f>
      </c>
      <c r="P22" t="s">
        <v>27</v>
      </c>
    </row>
    <row r="23" spans="1:5" ht="12.75">
      <c r="A23" s="35" t="s">
        <v>52</v>
      </c>
      <c r="E23" s="36" t="s">
        <v>201</v>
      </c>
    </row>
    <row r="24" spans="1:5" ht="38.25">
      <c r="A24" s="37" t="s">
        <v>54</v>
      </c>
      <c r="E24" s="38" t="s">
        <v>202</v>
      </c>
    </row>
    <row r="25" spans="1:5" ht="25.5">
      <c r="A25" t="s">
        <v>55</v>
      </c>
      <c r="E25" s="36" t="s">
        <v>143</v>
      </c>
    </row>
    <row r="26" spans="1:18" ht="12.75" customHeight="1">
      <c r="A26" s="6" t="s">
        <v>45</v>
      </c>
      <c r="B26" s="6"/>
      <c r="C26" s="41" t="s">
        <v>31</v>
      </c>
      <c r="D26" s="6"/>
      <c r="E26" s="27" t="s">
        <v>153</v>
      </c>
      <c r="F26" s="6"/>
      <c r="G26" s="6"/>
      <c r="H26" s="6"/>
      <c r="I26" s="42">
        <f>0+Q26</f>
      </c>
      <c r="O26">
        <f>0+R26</f>
      </c>
      <c r="Q26">
        <f>0+I27+I31+I35+I39+I43+I47+I51+I55+I59+I63</f>
      </c>
      <c r="R26">
        <f>0+O27+O31+O35+O39+O43+O47+O51+O55+O59+O63</f>
      </c>
    </row>
    <row r="27" spans="1:16" ht="12.75">
      <c r="A27" s="24" t="s">
        <v>47</v>
      </c>
      <c r="B27" s="29" t="s">
        <v>37</v>
      </c>
      <c r="C27" s="29" t="s">
        <v>203</v>
      </c>
      <c r="D27" s="24" t="s">
        <v>49</v>
      </c>
      <c r="E27" s="30" t="s">
        <v>204</v>
      </c>
      <c r="F27" s="31" t="s">
        <v>156</v>
      </c>
      <c r="G27" s="32">
        <v>158</v>
      </c>
      <c r="H27" s="33">
        <v>0</v>
      </c>
      <c r="I27" s="34">
        <f>ROUND(ROUND(H27,2)*ROUND(G27,3),2)</f>
      </c>
      <c r="O27">
        <f>(I27*21)/100</f>
      </c>
      <c r="P27" t="s">
        <v>27</v>
      </c>
    </row>
    <row r="28" spans="1:5" ht="12.75">
      <c r="A28" s="35" t="s">
        <v>52</v>
      </c>
      <c r="E28" s="36" t="s">
        <v>49</v>
      </c>
    </row>
    <row r="29" spans="1:5" ht="12.75">
      <c r="A29" s="37" t="s">
        <v>54</v>
      </c>
      <c r="E29" s="38" t="s">
        <v>205</v>
      </c>
    </row>
    <row r="30" spans="1:5" ht="38.25">
      <c r="A30" t="s">
        <v>55</v>
      </c>
      <c r="E30" s="36" t="s">
        <v>206</v>
      </c>
    </row>
    <row r="31" spans="1:16" ht="12.75">
      <c r="A31" s="24" t="s">
        <v>47</v>
      </c>
      <c r="B31" s="29" t="s">
        <v>39</v>
      </c>
      <c r="C31" s="29" t="s">
        <v>154</v>
      </c>
      <c r="D31" s="24" t="s">
        <v>49</v>
      </c>
      <c r="E31" s="30" t="s">
        <v>155</v>
      </c>
      <c r="F31" s="31" t="s">
        <v>156</v>
      </c>
      <c r="G31" s="32">
        <v>1710</v>
      </c>
      <c r="H31" s="33">
        <v>0</v>
      </c>
      <c r="I31" s="34">
        <f>ROUND(ROUND(H31,2)*ROUND(G31,3),2)</f>
      </c>
      <c r="O31">
        <f>(I31*21)/100</f>
      </c>
      <c r="P31" t="s">
        <v>27</v>
      </c>
    </row>
    <row r="32" spans="1:5" ht="12.75">
      <c r="A32" s="35" t="s">
        <v>52</v>
      </c>
      <c r="E32" s="36" t="s">
        <v>49</v>
      </c>
    </row>
    <row r="33" spans="1:5" ht="12.75">
      <c r="A33" s="37" t="s">
        <v>54</v>
      </c>
      <c r="E33" s="38" t="s">
        <v>207</v>
      </c>
    </row>
    <row r="34" spans="1:5" ht="12.75">
      <c r="A34" t="s">
        <v>55</v>
      </c>
      <c r="E34" s="36" t="s">
        <v>158</v>
      </c>
    </row>
    <row r="35" spans="1:16" ht="25.5">
      <c r="A35" s="24" t="s">
        <v>47</v>
      </c>
      <c r="B35" s="29" t="s">
        <v>72</v>
      </c>
      <c r="C35" s="29" t="s">
        <v>208</v>
      </c>
      <c r="D35" s="24" t="s">
        <v>49</v>
      </c>
      <c r="E35" s="30" t="s">
        <v>209</v>
      </c>
      <c r="F35" s="31" t="s">
        <v>98</v>
      </c>
      <c r="G35" s="32">
        <v>63</v>
      </c>
      <c r="H35" s="33">
        <v>0</v>
      </c>
      <c r="I35" s="34">
        <f>ROUND(ROUND(H35,2)*ROUND(G35,3),2)</f>
      </c>
      <c r="O35">
        <f>(I35*21)/100</f>
      </c>
      <c r="P35" t="s">
        <v>27</v>
      </c>
    </row>
    <row r="36" spans="1:5" ht="12.75">
      <c r="A36" s="35" t="s">
        <v>52</v>
      </c>
      <c r="E36" s="36" t="s">
        <v>49</v>
      </c>
    </row>
    <row r="37" spans="1:5" ht="12.75">
      <c r="A37" s="37" t="s">
        <v>54</v>
      </c>
      <c r="E37" s="38" t="s">
        <v>210</v>
      </c>
    </row>
    <row r="38" spans="1:5" ht="165.75">
      <c r="A38" t="s">
        <v>55</v>
      </c>
      <c r="E38" s="36" t="s">
        <v>211</v>
      </c>
    </row>
    <row r="39" spans="1:16" ht="25.5">
      <c r="A39" s="24" t="s">
        <v>47</v>
      </c>
      <c r="B39" s="29" t="s">
        <v>76</v>
      </c>
      <c r="C39" s="29" t="s">
        <v>159</v>
      </c>
      <c r="D39" s="24" t="s">
        <v>49</v>
      </c>
      <c r="E39" s="30" t="s">
        <v>160</v>
      </c>
      <c r="F39" s="31" t="s">
        <v>161</v>
      </c>
      <c r="G39" s="32">
        <v>136.8</v>
      </c>
      <c r="H39" s="33">
        <v>0</v>
      </c>
      <c r="I39" s="34">
        <f>ROUND(ROUND(H39,2)*ROUND(G39,3),2)</f>
      </c>
      <c r="O39">
        <f>(I39*21)/100</f>
      </c>
      <c r="P39" t="s">
        <v>27</v>
      </c>
    </row>
    <row r="40" spans="1:5" ht="12.75">
      <c r="A40" s="35" t="s">
        <v>52</v>
      </c>
      <c r="E40" s="36" t="s">
        <v>49</v>
      </c>
    </row>
    <row r="41" spans="1:5" ht="12.75">
      <c r="A41" s="37" t="s">
        <v>54</v>
      </c>
      <c r="E41" s="38" t="s">
        <v>212</v>
      </c>
    </row>
    <row r="42" spans="1:5" ht="63.75">
      <c r="A42" t="s">
        <v>55</v>
      </c>
      <c r="E42" s="36" t="s">
        <v>163</v>
      </c>
    </row>
    <row r="43" spans="1:16" ht="12.75">
      <c r="A43" s="24" t="s">
        <v>47</v>
      </c>
      <c r="B43" s="29" t="s">
        <v>42</v>
      </c>
      <c r="C43" s="29" t="s">
        <v>164</v>
      </c>
      <c r="D43" s="24" t="s">
        <v>49</v>
      </c>
      <c r="E43" s="30" t="s">
        <v>165</v>
      </c>
      <c r="F43" s="31" t="s">
        <v>161</v>
      </c>
      <c r="G43" s="32">
        <v>9.8</v>
      </c>
      <c r="H43" s="33">
        <v>0</v>
      </c>
      <c r="I43" s="34">
        <f>ROUND(ROUND(H43,2)*ROUND(G43,3),2)</f>
      </c>
      <c r="O43">
        <f>(I43*21)/100</f>
      </c>
      <c r="P43" t="s">
        <v>27</v>
      </c>
    </row>
    <row r="44" spans="1:5" ht="12.75">
      <c r="A44" s="35" t="s">
        <v>52</v>
      </c>
      <c r="E44" s="36" t="s">
        <v>49</v>
      </c>
    </row>
    <row r="45" spans="1:5" ht="12.75">
      <c r="A45" s="37" t="s">
        <v>54</v>
      </c>
      <c r="E45" s="38" t="s">
        <v>213</v>
      </c>
    </row>
    <row r="46" spans="1:5" ht="63.75">
      <c r="A46" t="s">
        <v>55</v>
      </c>
      <c r="E46" s="36" t="s">
        <v>163</v>
      </c>
    </row>
    <row r="47" spans="1:16" ht="12.75">
      <c r="A47" s="24" t="s">
        <v>47</v>
      </c>
      <c r="B47" s="29" t="s">
        <v>44</v>
      </c>
      <c r="C47" s="29" t="s">
        <v>167</v>
      </c>
      <c r="D47" s="24" t="s">
        <v>49</v>
      </c>
      <c r="E47" s="30" t="s">
        <v>168</v>
      </c>
      <c r="F47" s="31" t="s">
        <v>161</v>
      </c>
      <c r="G47" s="32">
        <v>105.46</v>
      </c>
      <c r="H47" s="33">
        <v>0</v>
      </c>
      <c r="I47" s="34">
        <f>ROUND(ROUND(H47,2)*ROUND(G47,3),2)</f>
      </c>
      <c r="O47">
        <f>(I47*21)/100</f>
      </c>
      <c r="P47" t="s">
        <v>27</v>
      </c>
    </row>
    <row r="48" spans="1:5" ht="12.75">
      <c r="A48" s="35" t="s">
        <v>52</v>
      </c>
      <c r="E48" s="36" t="s">
        <v>49</v>
      </c>
    </row>
    <row r="49" spans="1:5" ht="38.25">
      <c r="A49" s="37" t="s">
        <v>54</v>
      </c>
      <c r="E49" s="38" t="s">
        <v>214</v>
      </c>
    </row>
    <row r="50" spans="1:5" ht="63.75">
      <c r="A50" t="s">
        <v>55</v>
      </c>
      <c r="E50" s="36" t="s">
        <v>163</v>
      </c>
    </row>
    <row r="51" spans="1:16" ht="12.75">
      <c r="A51" s="24" t="s">
        <v>47</v>
      </c>
      <c r="B51" s="29" t="s">
        <v>86</v>
      </c>
      <c r="C51" s="29" t="s">
        <v>170</v>
      </c>
      <c r="D51" s="24" t="s">
        <v>49</v>
      </c>
      <c r="E51" s="30" t="s">
        <v>171</v>
      </c>
      <c r="F51" s="31" t="s">
        <v>172</v>
      </c>
      <c r="G51" s="32">
        <v>2028</v>
      </c>
      <c r="H51" s="33">
        <v>0</v>
      </c>
      <c r="I51" s="34">
        <f>ROUND(ROUND(H51,2)*ROUND(G51,3),2)</f>
      </c>
      <c r="O51">
        <f>(I51*21)/100</f>
      </c>
      <c r="P51" t="s">
        <v>27</v>
      </c>
    </row>
    <row r="52" spans="1:5" ht="12.75">
      <c r="A52" s="35" t="s">
        <v>52</v>
      </c>
      <c r="E52" s="36" t="s">
        <v>173</v>
      </c>
    </row>
    <row r="53" spans="1:5" ht="12.75">
      <c r="A53" s="37" t="s">
        <v>54</v>
      </c>
      <c r="E53" s="38" t="s">
        <v>215</v>
      </c>
    </row>
    <row r="54" spans="1:5" ht="63.75">
      <c r="A54" t="s">
        <v>55</v>
      </c>
      <c r="E54" s="36" t="s">
        <v>163</v>
      </c>
    </row>
    <row r="55" spans="1:16" ht="12.75">
      <c r="A55" s="24" t="s">
        <v>47</v>
      </c>
      <c r="B55" s="29" t="s">
        <v>91</v>
      </c>
      <c r="C55" s="29" t="s">
        <v>175</v>
      </c>
      <c r="D55" s="24" t="s">
        <v>49</v>
      </c>
      <c r="E55" s="30" t="s">
        <v>176</v>
      </c>
      <c r="F55" s="31" t="s">
        <v>161</v>
      </c>
      <c r="G55" s="32">
        <v>9.75</v>
      </c>
      <c r="H55" s="33">
        <v>0</v>
      </c>
      <c r="I55" s="34">
        <f>ROUND(ROUND(H55,2)*ROUND(G55,3),2)</f>
      </c>
      <c r="O55">
        <f>(I55*21)/100</f>
      </c>
      <c r="P55" t="s">
        <v>27</v>
      </c>
    </row>
    <row r="56" spans="1:5" ht="12.75">
      <c r="A56" s="35" t="s">
        <v>52</v>
      </c>
      <c r="E56" s="36" t="s">
        <v>49</v>
      </c>
    </row>
    <row r="57" spans="1:5" ht="12.75">
      <c r="A57" s="37" t="s">
        <v>54</v>
      </c>
      <c r="E57" s="38" t="s">
        <v>216</v>
      </c>
    </row>
    <row r="58" spans="1:5" ht="63.75">
      <c r="A58" t="s">
        <v>55</v>
      </c>
      <c r="E58" s="36" t="s">
        <v>163</v>
      </c>
    </row>
    <row r="59" spans="1:16" ht="12.75">
      <c r="A59" s="24" t="s">
        <v>47</v>
      </c>
      <c r="B59" s="29" t="s">
        <v>95</v>
      </c>
      <c r="C59" s="29" t="s">
        <v>178</v>
      </c>
      <c r="D59" s="24" t="s">
        <v>49</v>
      </c>
      <c r="E59" s="30" t="s">
        <v>179</v>
      </c>
      <c r="F59" s="31" t="s">
        <v>161</v>
      </c>
      <c r="G59" s="32">
        <v>509.279</v>
      </c>
      <c r="H59" s="33">
        <v>0</v>
      </c>
      <c r="I59" s="34">
        <f>ROUND(ROUND(H59,2)*ROUND(G59,3),2)</f>
      </c>
      <c r="O59">
        <f>(I59*21)/100</f>
      </c>
      <c r="P59" t="s">
        <v>27</v>
      </c>
    </row>
    <row r="60" spans="1:5" ht="12.75">
      <c r="A60" s="35" t="s">
        <v>52</v>
      </c>
      <c r="E60" s="36" t="s">
        <v>49</v>
      </c>
    </row>
    <row r="61" spans="1:5" ht="25.5">
      <c r="A61" s="37" t="s">
        <v>54</v>
      </c>
      <c r="E61" s="38" t="s">
        <v>217</v>
      </c>
    </row>
    <row r="62" spans="1:5" ht="369.75">
      <c r="A62" t="s">
        <v>55</v>
      </c>
      <c r="E62" s="36" t="s">
        <v>181</v>
      </c>
    </row>
    <row r="63" spans="1:16" ht="12.75">
      <c r="A63" s="24" t="s">
        <v>47</v>
      </c>
      <c r="B63" s="29" t="s">
        <v>100</v>
      </c>
      <c r="C63" s="29" t="s">
        <v>182</v>
      </c>
      <c r="D63" s="24" t="s">
        <v>49</v>
      </c>
      <c r="E63" s="30" t="s">
        <v>183</v>
      </c>
      <c r="F63" s="31" t="s">
        <v>161</v>
      </c>
      <c r="G63" s="32">
        <v>509.279</v>
      </c>
      <c r="H63" s="33">
        <v>0</v>
      </c>
      <c r="I63" s="34">
        <f>ROUND(ROUND(H63,2)*ROUND(G63,3),2)</f>
      </c>
      <c r="O63">
        <f>(I63*21)/100</f>
      </c>
      <c r="P63" t="s">
        <v>27</v>
      </c>
    </row>
    <row r="64" spans="1:5" ht="12.75">
      <c r="A64" s="35" t="s">
        <v>52</v>
      </c>
      <c r="E64" s="36" t="s">
        <v>49</v>
      </c>
    </row>
    <row r="65" spans="1:5" ht="12.75">
      <c r="A65" s="37" t="s">
        <v>54</v>
      </c>
      <c r="E65" s="38" t="s">
        <v>218</v>
      </c>
    </row>
    <row r="66" spans="1:5" ht="191.25">
      <c r="A66" t="s">
        <v>55</v>
      </c>
      <c r="E66" s="36" t="s">
        <v>185</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4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0+O9+O18+O39+O44+O85+O90</f>
      </c>
      <c r="P2" t="s">
        <v>26</v>
      </c>
    </row>
    <row r="3" spans="1:16" ht="15" customHeight="1">
      <c r="A3" t="s">
        <v>12</v>
      </c>
      <c r="B3" s="12" t="s">
        <v>14</v>
      </c>
      <c r="C3" s="13" t="s">
        <v>15</v>
      </c>
      <c r="D3" s="1"/>
      <c r="E3" s="14" t="s">
        <v>16</v>
      </c>
      <c r="F3" s="1"/>
      <c r="G3" s="9"/>
      <c r="H3" s="8" t="s">
        <v>219</v>
      </c>
      <c r="I3" s="39">
        <f>0+I9+I18+I39+I44+I85+I90</f>
      </c>
      <c r="O3" t="s">
        <v>23</v>
      </c>
      <c r="P3" t="s">
        <v>27</v>
      </c>
    </row>
    <row r="4" spans="1:16" ht="15" customHeight="1">
      <c r="A4" t="s">
        <v>17</v>
      </c>
      <c r="B4" s="12" t="s">
        <v>18</v>
      </c>
      <c r="C4" s="13" t="s">
        <v>219</v>
      </c>
      <c r="D4" s="1"/>
      <c r="E4" s="14" t="s">
        <v>220</v>
      </c>
      <c r="F4" s="1"/>
      <c r="G4" s="1"/>
      <c r="H4" s="11"/>
      <c r="I4" s="11"/>
      <c r="O4" t="s">
        <v>24</v>
      </c>
      <c r="P4" t="s">
        <v>27</v>
      </c>
    </row>
    <row r="5" spans="1:16" ht="12.75" customHeight="1">
      <c r="A5" t="s">
        <v>21</v>
      </c>
      <c r="B5" s="16" t="s">
        <v>22</v>
      </c>
      <c r="C5" s="17" t="s">
        <v>219</v>
      </c>
      <c r="D5" s="6"/>
      <c r="E5" s="18" t="s">
        <v>220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138</v>
      </c>
      <c r="E10" s="30" t="s">
        <v>139</v>
      </c>
      <c r="F10" s="31" t="s">
        <v>140</v>
      </c>
      <c r="G10" s="32">
        <v>358.4</v>
      </c>
      <c r="H10" s="33">
        <v>0</v>
      </c>
      <c r="I10" s="34">
        <f>ROUND(ROUND(H10,2)*ROUND(G10,3),2)</f>
      </c>
      <c r="O10">
        <f>(I10*21)/100</f>
      </c>
      <c r="P10" t="s">
        <v>27</v>
      </c>
    </row>
    <row r="11" spans="1:5" ht="12.75">
      <c r="A11" s="35" t="s">
        <v>52</v>
      </c>
      <c r="E11" s="36" t="s">
        <v>141</v>
      </c>
    </row>
    <row r="12" spans="1:5" ht="12.75">
      <c r="A12" s="37" t="s">
        <v>54</v>
      </c>
      <c r="E12" s="38" t="s">
        <v>221</v>
      </c>
    </row>
    <row r="13" spans="1:5" ht="25.5">
      <c r="A13" t="s">
        <v>55</v>
      </c>
      <c r="E13" s="36" t="s">
        <v>143</v>
      </c>
    </row>
    <row r="14" spans="1:16" ht="12.75">
      <c r="A14" s="24" t="s">
        <v>47</v>
      </c>
      <c r="B14" s="29" t="s">
        <v>27</v>
      </c>
      <c r="C14" s="29" t="s">
        <v>137</v>
      </c>
      <c r="D14" s="24" t="s">
        <v>222</v>
      </c>
      <c r="E14" s="30" t="s">
        <v>139</v>
      </c>
      <c r="F14" s="31" t="s">
        <v>140</v>
      </c>
      <c r="G14" s="32">
        <v>3501.54</v>
      </c>
      <c r="H14" s="33">
        <v>0</v>
      </c>
      <c r="I14" s="34">
        <f>ROUND(ROUND(H14,2)*ROUND(G14,3),2)</f>
      </c>
      <c r="O14">
        <f>(I14*21)/100</f>
      </c>
      <c r="P14" t="s">
        <v>27</v>
      </c>
    </row>
    <row r="15" spans="1:5" ht="25.5">
      <c r="A15" s="35" t="s">
        <v>52</v>
      </c>
      <c r="E15" s="36" t="s">
        <v>223</v>
      </c>
    </row>
    <row r="16" spans="1:5" ht="12.75">
      <c r="A16" s="37" t="s">
        <v>54</v>
      </c>
      <c r="E16" s="38" t="s">
        <v>224</v>
      </c>
    </row>
    <row r="17" spans="1:5" ht="25.5">
      <c r="A17" t="s">
        <v>55</v>
      </c>
      <c r="E17" s="36" t="s">
        <v>143</v>
      </c>
    </row>
    <row r="18" spans="1:18" ht="12.75" customHeight="1">
      <c r="A18" s="6" t="s">
        <v>45</v>
      </c>
      <c r="B18" s="6"/>
      <c r="C18" s="41" t="s">
        <v>31</v>
      </c>
      <c r="D18" s="6"/>
      <c r="E18" s="27" t="s">
        <v>153</v>
      </c>
      <c r="F18" s="6"/>
      <c r="G18" s="6"/>
      <c r="H18" s="6"/>
      <c r="I18" s="42">
        <f>0+Q18</f>
      </c>
      <c r="O18">
        <f>0+R18</f>
      </c>
      <c r="Q18">
        <f>0+I19+I23+I27+I31+I35</f>
      </c>
      <c r="R18">
        <f>0+O19+O23+O27+O31+O35</f>
      </c>
    </row>
    <row r="19" spans="1:16" ht="12.75">
      <c r="A19" s="24" t="s">
        <v>47</v>
      </c>
      <c r="B19" s="29" t="s">
        <v>26</v>
      </c>
      <c r="C19" s="29" t="s">
        <v>225</v>
      </c>
      <c r="D19" s="24" t="s">
        <v>49</v>
      </c>
      <c r="E19" s="30" t="s">
        <v>226</v>
      </c>
      <c r="F19" s="31" t="s">
        <v>172</v>
      </c>
      <c r="G19" s="32">
        <v>70</v>
      </c>
      <c r="H19" s="33">
        <v>0</v>
      </c>
      <c r="I19" s="34">
        <f>ROUND(ROUND(H19,2)*ROUND(G19,3),2)</f>
      </c>
      <c r="O19">
        <f>(I19*21)/100</f>
      </c>
      <c r="P19" t="s">
        <v>27</v>
      </c>
    </row>
    <row r="20" spans="1:5" ht="12.75">
      <c r="A20" s="35" t="s">
        <v>52</v>
      </c>
      <c r="E20" s="36" t="s">
        <v>49</v>
      </c>
    </row>
    <row r="21" spans="1:5" ht="12.75">
      <c r="A21" s="37" t="s">
        <v>54</v>
      </c>
      <c r="E21" s="38" t="s">
        <v>227</v>
      </c>
    </row>
    <row r="22" spans="1:5" ht="25.5">
      <c r="A22" t="s">
        <v>55</v>
      </c>
      <c r="E22" s="36" t="s">
        <v>228</v>
      </c>
    </row>
    <row r="23" spans="1:16" ht="12.75">
      <c r="A23" s="24" t="s">
        <v>47</v>
      </c>
      <c r="B23" s="29" t="s">
        <v>35</v>
      </c>
      <c r="C23" s="29" t="s">
        <v>229</v>
      </c>
      <c r="D23" s="24" t="s">
        <v>49</v>
      </c>
      <c r="E23" s="30" t="s">
        <v>230</v>
      </c>
      <c r="F23" s="31" t="s">
        <v>172</v>
      </c>
      <c r="G23" s="32">
        <v>4</v>
      </c>
      <c r="H23" s="33">
        <v>0</v>
      </c>
      <c r="I23" s="34">
        <f>ROUND(ROUND(H23,2)*ROUND(G23,3),2)</f>
      </c>
      <c r="O23">
        <f>(I23*21)/100</f>
      </c>
      <c r="P23" t="s">
        <v>27</v>
      </c>
    </row>
    <row r="24" spans="1:5" ht="12.75">
      <c r="A24" s="35" t="s">
        <v>52</v>
      </c>
      <c r="E24" s="36" t="s">
        <v>49</v>
      </c>
    </row>
    <row r="25" spans="1:5" ht="12.75">
      <c r="A25" s="37" t="s">
        <v>54</v>
      </c>
      <c r="E25" s="38" t="s">
        <v>231</v>
      </c>
    </row>
    <row r="26" spans="1:5" ht="25.5">
      <c r="A26" t="s">
        <v>55</v>
      </c>
      <c r="E26" s="36" t="s">
        <v>228</v>
      </c>
    </row>
    <row r="27" spans="1:16" ht="12.75">
      <c r="A27" s="24" t="s">
        <v>47</v>
      </c>
      <c r="B27" s="29" t="s">
        <v>37</v>
      </c>
      <c r="C27" s="29" t="s">
        <v>232</v>
      </c>
      <c r="D27" s="24" t="s">
        <v>49</v>
      </c>
      <c r="E27" s="30" t="s">
        <v>233</v>
      </c>
      <c r="F27" s="31" t="s">
        <v>161</v>
      </c>
      <c r="G27" s="32">
        <v>1750.77</v>
      </c>
      <c r="H27" s="33">
        <v>0</v>
      </c>
      <c r="I27" s="34">
        <f>ROUND(ROUND(H27,2)*ROUND(G27,3),2)</f>
      </c>
      <c r="O27">
        <f>(I27*21)/100</f>
      </c>
      <c r="P27" t="s">
        <v>27</v>
      </c>
    </row>
    <row r="28" spans="1:5" ht="12.75">
      <c r="A28" s="35" t="s">
        <v>52</v>
      </c>
      <c r="E28" s="36" t="s">
        <v>234</v>
      </c>
    </row>
    <row r="29" spans="1:5" ht="12.75">
      <c r="A29" s="37" t="s">
        <v>54</v>
      </c>
      <c r="E29" s="38" t="s">
        <v>235</v>
      </c>
    </row>
    <row r="30" spans="1:5" ht="369.75">
      <c r="A30" t="s">
        <v>55</v>
      </c>
      <c r="E30" s="36" t="s">
        <v>181</v>
      </c>
    </row>
    <row r="31" spans="1:16" ht="12.75">
      <c r="A31" s="24" t="s">
        <v>47</v>
      </c>
      <c r="B31" s="29" t="s">
        <v>39</v>
      </c>
      <c r="C31" s="29" t="s">
        <v>182</v>
      </c>
      <c r="D31" s="24" t="s">
        <v>49</v>
      </c>
      <c r="E31" s="30" t="s">
        <v>183</v>
      </c>
      <c r="F31" s="31" t="s">
        <v>161</v>
      </c>
      <c r="G31" s="32">
        <v>1750.77</v>
      </c>
      <c r="H31" s="33">
        <v>0</v>
      </c>
      <c r="I31" s="34">
        <f>ROUND(ROUND(H31,2)*ROUND(G31,3),2)</f>
      </c>
      <c r="O31">
        <f>(I31*21)/100</f>
      </c>
      <c r="P31" t="s">
        <v>27</v>
      </c>
    </row>
    <row r="32" spans="1:5" ht="12.75">
      <c r="A32" s="35" t="s">
        <v>52</v>
      </c>
      <c r="E32" s="36" t="s">
        <v>234</v>
      </c>
    </row>
    <row r="33" spans="1:5" ht="12.75">
      <c r="A33" s="37" t="s">
        <v>54</v>
      </c>
      <c r="E33" s="38" t="s">
        <v>236</v>
      </c>
    </row>
    <row r="34" spans="1:5" ht="191.25">
      <c r="A34" t="s">
        <v>55</v>
      </c>
      <c r="E34" s="36" t="s">
        <v>185</v>
      </c>
    </row>
    <row r="35" spans="1:16" ht="12.75">
      <c r="A35" s="24" t="s">
        <v>47</v>
      </c>
      <c r="B35" s="29" t="s">
        <v>72</v>
      </c>
      <c r="C35" s="29" t="s">
        <v>237</v>
      </c>
      <c r="D35" s="24" t="s">
        <v>49</v>
      </c>
      <c r="E35" s="30" t="s">
        <v>238</v>
      </c>
      <c r="F35" s="31" t="s">
        <v>156</v>
      </c>
      <c r="G35" s="32">
        <v>5436</v>
      </c>
      <c r="H35" s="33">
        <v>0</v>
      </c>
      <c r="I35" s="34">
        <f>ROUND(ROUND(H35,2)*ROUND(G35,3),2)</f>
      </c>
      <c r="O35">
        <f>(I35*21)/100</f>
      </c>
      <c r="P35" t="s">
        <v>27</v>
      </c>
    </row>
    <row r="36" spans="1:5" ht="12.75">
      <c r="A36" s="35" t="s">
        <v>52</v>
      </c>
      <c r="E36" s="36" t="s">
        <v>49</v>
      </c>
    </row>
    <row r="37" spans="1:5" ht="12.75">
      <c r="A37" s="37" t="s">
        <v>54</v>
      </c>
      <c r="E37" s="38" t="s">
        <v>239</v>
      </c>
    </row>
    <row r="38" spans="1:5" ht="25.5">
      <c r="A38" t="s">
        <v>55</v>
      </c>
      <c r="E38" s="36" t="s">
        <v>240</v>
      </c>
    </row>
    <row r="39" spans="1:18" ht="12.75" customHeight="1">
      <c r="A39" s="6" t="s">
        <v>45</v>
      </c>
      <c r="B39" s="6"/>
      <c r="C39" s="41" t="s">
        <v>27</v>
      </c>
      <c r="D39" s="6"/>
      <c r="E39" s="27" t="s">
        <v>241</v>
      </c>
      <c r="F39" s="6"/>
      <c r="G39" s="6"/>
      <c r="H39" s="6"/>
      <c r="I39" s="42">
        <f>0+Q39</f>
      </c>
      <c r="O39">
        <f>0+R39</f>
      </c>
      <c r="Q39">
        <f>0+I40</f>
      </c>
      <c r="R39">
        <f>0+O40</f>
      </c>
    </row>
    <row r="40" spans="1:16" ht="12.75">
      <c r="A40" s="24" t="s">
        <v>47</v>
      </c>
      <c r="B40" s="29" t="s">
        <v>76</v>
      </c>
      <c r="C40" s="29" t="s">
        <v>242</v>
      </c>
      <c r="D40" s="24" t="s">
        <v>49</v>
      </c>
      <c r="E40" s="30" t="s">
        <v>243</v>
      </c>
      <c r="F40" s="31" t="s">
        <v>172</v>
      </c>
      <c r="G40" s="32">
        <v>1120</v>
      </c>
      <c r="H40" s="33">
        <v>0</v>
      </c>
      <c r="I40" s="34">
        <f>ROUND(ROUND(H40,2)*ROUND(G40,3),2)</f>
      </c>
      <c r="O40">
        <f>(I40*21)/100</f>
      </c>
      <c r="P40" t="s">
        <v>27</v>
      </c>
    </row>
    <row r="41" spans="1:5" ht="12.75">
      <c r="A41" s="35" t="s">
        <v>52</v>
      </c>
      <c r="E41" s="36" t="s">
        <v>49</v>
      </c>
    </row>
    <row r="42" spans="1:5" ht="12.75">
      <c r="A42" s="37" t="s">
        <v>54</v>
      </c>
      <c r="E42" s="38" t="s">
        <v>244</v>
      </c>
    </row>
    <row r="43" spans="1:5" ht="165.75">
      <c r="A43" t="s">
        <v>55</v>
      </c>
      <c r="E43" s="36" t="s">
        <v>245</v>
      </c>
    </row>
    <row r="44" spans="1:18" ht="12.75" customHeight="1">
      <c r="A44" s="6" t="s">
        <v>45</v>
      </c>
      <c r="B44" s="6"/>
      <c r="C44" s="41" t="s">
        <v>37</v>
      </c>
      <c r="D44" s="6"/>
      <c r="E44" s="27" t="s">
        <v>246</v>
      </c>
      <c r="F44" s="6"/>
      <c r="G44" s="6"/>
      <c r="H44" s="6"/>
      <c r="I44" s="42">
        <f>0+Q44</f>
      </c>
      <c r="O44">
        <f>0+R44</f>
      </c>
      <c r="Q44">
        <f>0+I45+I49+I53+I57+I61+I65+I69+I73+I77+I81</f>
      </c>
      <c r="R44">
        <f>0+O45+O49+O53+O57+O61+O65+O69+O73+O77+O81</f>
      </c>
    </row>
    <row r="45" spans="1:16" ht="12.75">
      <c r="A45" s="24" t="s">
        <v>47</v>
      </c>
      <c r="B45" s="29" t="s">
        <v>42</v>
      </c>
      <c r="C45" s="29" t="s">
        <v>247</v>
      </c>
      <c r="D45" s="24" t="s">
        <v>138</v>
      </c>
      <c r="E45" s="30" t="s">
        <v>248</v>
      </c>
      <c r="F45" s="31" t="s">
        <v>156</v>
      </c>
      <c r="G45" s="32">
        <v>4717</v>
      </c>
      <c r="H45" s="33">
        <v>0</v>
      </c>
      <c r="I45" s="34">
        <f>ROUND(ROUND(H45,2)*ROUND(G45,3),2)</f>
      </c>
      <c r="O45">
        <f>(I45*21)/100</f>
      </c>
      <c r="P45" t="s">
        <v>27</v>
      </c>
    </row>
    <row r="46" spans="1:5" ht="12.75">
      <c r="A46" s="35" t="s">
        <v>52</v>
      </c>
      <c r="E46" s="36" t="s">
        <v>249</v>
      </c>
    </row>
    <row r="47" spans="1:5" ht="12.75">
      <c r="A47" s="37" t="s">
        <v>54</v>
      </c>
      <c r="E47" s="38" t="s">
        <v>250</v>
      </c>
    </row>
    <row r="48" spans="1:5" ht="127.5">
      <c r="A48" t="s">
        <v>55</v>
      </c>
      <c r="E48" s="36" t="s">
        <v>251</v>
      </c>
    </row>
    <row r="49" spans="1:16" ht="12.75">
      <c r="A49" s="24" t="s">
        <v>47</v>
      </c>
      <c r="B49" s="29" t="s">
        <v>44</v>
      </c>
      <c r="C49" s="29" t="s">
        <v>247</v>
      </c>
      <c r="D49" s="24" t="s">
        <v>144</v>
      </c>
      <c r="E49" s="30" t="s">
        <v>248</v>
      </c>
      <c r="F49" s="31" t="s">
        <v>156</v>
      </c>
      <c r="G49" s="32">
        <v>47</v>
      </c>
      <c r="H49" s="33">
        <v>0</v>
      </c>
      <c r="I49" s="34">
        <f>ROUND(ROUND(H49,2)*ROUND(G49,3),2)</f>
      </c>
      <c r="O49">
        <f>(I49*21)/100</f>
      </c>
      <c r="P49" t="s">
        <v>27</v>
      </c>
    </row>
    <row r="50" spans="1:5" ht="12.75">
      <c r="A50" s="35" t="s">
        <v>52</v>
      </c>
      <c r="E50" s="36" t="s">
        <v>252</v>
      </c>
    </row>
    <row r="51" spans="1:5" ht="12.75">
      <c r="A51" s="37" t="s">
        <v>54</v>
      </c>
      <c r="E51" s="38" t="s">
        <v>253</v>
      </c>
    </row>
    <row r="52" spans="1:5" ht="127.5">
      <c r="A52" t="s">
        <v>55</v>
      </c>
      <c r="E52" s="36" t="s">
        <v>251</v>
      </c>
    </row>
    <row r="53" spans="1:16" ht="12.75">
      <c r="A53" s="24" t="s">
        <v>47</v>
      </c>
      <c r="B53" s="29" t="s">
        <v>86</v>
      </c>
      <c r="C53" s="29" t="s">
        <v>254</v>
      </c>
      <c r="D53" s="24" t="s">
        <v>49</v>
      </c>
      <c r="E53" s="30" t="s">
        <v>255</v>
      </c>
      <c r="F53" s="31" t="s">
        <v>156</v>
      </c>
      <c r="G53" s="32">
        <v>5143</v>
      </c>
      <c r="H53" s="33">
        <v>0</v>
      </c>
      <c r="I53" s="34">
        <f>ROUND(ROUND(H53,2)*ROUND(G53,3),2)</f>
      </c>
      <c r="O53">
        <f>(I53*21)/100</f>
      </c>
      <c r="P53" t="s">
        <v>27</v>
      </c>
    </row>
    <row r="54" spans="1:5" ht="12.75">
      <c r="A54" s="35" t="s">
        <v>52</v>
      </c>
      <c r="E54" s="36" t="s">
        <v>256</v>
      </c>
    </row>
    <row r="55" spans="1:5" ht="12.75">
      <c r="A55" s="37" t="s">
        <v>54</v>
      </c>
      <c r="E55" s="38" t="s">
        <v>257</v>
      </c>
    </row>
    <row r="56" spans="1:5" ht="51">
      <c r="A56" t="s">
        <v>55</v>
      </c>
      <c r="E56" s="36" t="s">
        <v>258</v>
      </c>
    </row>
    <row r="57" spans="1:16" ht="12.75">
      <c r="A57" s="24" t="s">
        <v>47</v>
      </c>
      <c r="B57" s="29" t="s">
        <v>91</v>
      </c>
      <c r="C57" s="29" t="s">
        <v>259</v>
      </c>
      <c r="D57" s="24" t="s">
        <v>49</v>
      </c>
      <c r="E57" s="30" t="s">
        <v>260</v>
      </c>
      <c r="F57" s="31" t="s">
        <v>156</v>
      </c>
      <c r="G57" s="32">
        <v>47</v>
      </c>
      <c r="H57" s="33">
        <v>0</v>
      </c>
      <c r="I57" s="34">
        <f>ROUND(ROUND(H57,2)*ROUND(G57,3),2)</f>
      </c>
      <c r="O57">
        <f>(I57*21)/100</f>
      </c>
      <c r="P57" t="s">
        <v>27</v>
      </c>
    </row>
    <row r="58" spans="1:5" ht="12.75">
      <c r="A58" s="35" t="s">
        <v>52</v>
      </c>
      <c r="E58" s="36" t="s">
        <v>261</v>
      </c>
    </row>
    <row r="59" spans="1:5" ht="12.75">
      <c r="A59" s="37" t="s">
        <v>54</v>
      </c>
      <c r="E59" s="38" t="s">
        <v>253</v>
      </c>
    </row>
    <row r="60" spans="1:5" ht="51">
      <c r="A60" t="s">
        <v>55</v>
      </c>
      <c r="E60" s="36" t="s">
        <v>258</v>
      </c>
    </row>
    <row r="61" spans="1:16" ht="12.75">
      <c r="A61" s="24" t="s">
        <v>47</v>
      </c>
      <c r="B61" s="29" t="s">
        <v>95</v>
      </c>
      <c r="C61" s="29" t="s">
        <v>262</v>
      </c>
      <c r="D61" s="24" t="s">
        <v>49</v>
      </c>
      <c r="E61" s="30" t="s">
        <v>263</v>
      </c>
      <c r="F61" s="31" t="s">
        <v>156</v>
      </c>
      <c r="G61" s="32">
        <v>4717</v>
      </c>
      <c r="H61" s="33">
        <v>0</v>
      </c>
      <c r="I61" s="34">
        <f>ROUND(ROUND(H61,2)*ROUND(G61,3),2)</f>
      </c>
      <c r="O61">
        <f>(I61*21)/100</f>
      </c>
      <c r="P61" t="s">
        <v>27</v>
      </c>
    </row>
    <row r="62" spans="1:5" ht="12.75">
      <c r="A62" s="35" t="s">
        <v>52</v>
      </c>
      <c r="E62" s="36" t="s">
        <v>264</v>
      </c>
    </row>
    <row r="63" spans="1:5" ht="12.75">
      <c r="A63" s="37" t="s">
        <v>54</v>
      </c>
      <c r="E63" s="38" t="s">
        <v>250</v>
      </c>
    </row>
    <row r="64" spans="1:5" ht="51">
      <c r="A64" t="s">
        <v>55</v>
      </c>
      <c r="E64" s="36" t="s">
        <v>265</v>
      </c>
    </row>
    <row r="65" spans="1:16" ht="12.75">
      <c r="A65" s="24" t="s">
        <v>47</v>
      </c>
      <c r="B65" s="29" t="s">
        <v>100</v>
      </c>
      <c r="C65" s="29" t="s">
        <v>266</v>
      </c>
      <c r="D65" s="24" t="s">
        <v>49</v>
      </c>
      <c r="E65" s="30" t="s">
        <v>267</v>
      </c>
      <c r="F65" s="31" t="s">
        <v>156</v>
      </c>
      <c r="G65" s="32">
        <v>9434</v>
      </c>
      <c r="H65" s="33">
        <v>0</v>
      </c>
      <c r="I65" s="34">
        <f>ROUND(ROUND(H65,2)*ROUND(G65,3),2)</f>
      </c>
      <c r="O65">
        <f>(I65*21)/100</f>
      </c>
      <c r="P65" t="s">
        <v>27</v>
      </c>
    </row>
    <row r="66" spans="1:5" ht="12.75">
      <c r="A66" s="35" t="s">
        <v>52</v>
      </c>
      <c r="E66" s="36" t="s">
        <v>268</v>
      </c>
    </row>
    <row r="67" spans="1:5" ht="12.75">
      <c r="A67" s="37" t="s">
        <v>54</v>
      </c>
      <c r="E67" s="38" t="s">
        <v>269</v>
      </c>
    </row>
    <row r="68" spans="1:5" ht="51">
      <c r="A68" t="s">
        <v>55</v>
      </c>
      <c r="E68" s="36" t="s">
        <v>265</v>
      </c>
    </row>
    <row r="69" spans="1:16" ht="12.75">
      <c r="A69" s="24" t="s">
        <v>47</v>
      </c>
      <c r="B69" s="29" t="s">
        <v>104</v>
      </c>
      <c r="C69" s="29" t="s">
        <v>270</v>
      </c>
      <c r="D69" s="24" t="s">
        <v>49</v>
      </c>
      <c r="E69" s="30" t="s">
        <v>271</v>
      </c>
      <c r="F69" s="31" t="s">
        <v>156</v>
      </c>
      <c r="G69" s="32">
        <v>4717</v>
      </c>
      <c r="H69" s="33">
        <v>0</v>
      </c>
      <c r="I69" s="34">
        <f>ROUND(ROUND(H69,2)*ROUND(G69,3),2)</f>
      </c>
      <c r="O69">
        <f>(I69*21)/100</f>
      </c>
      <c r="P69" t="s">
        <v>27</v>
      </c>
    </row>
    <row r="70" spans="1:5" ht="12.75">
      <c r="A70" s="35" t="s">
        <v>52</v>
      </c>
      <c r="E70" s="36" t="s">
        <v>49</v>
      </c>
    </row>
    <row r="71" spans="1:5" ht="12.75">
      <c r="A71" s="37" t="s">
        <v>54</v>
      </c>
      <c r="E71" s="38" t="s">
        <v>250</v>
      </c>
    </row>
    <row r="72" spans="1:5" ht="140.25">
      <c r="A72" t="s">
        <v>55</v>
      </c>
      <c r="E72" s="36" t="s">
        <v>272</v>
      </c>
    </row>
    <row r="73" spans="1:16" ht="12.75">
      <c r="A73" s="24" t="s">
        <v>47</v>
      </c>
      <c r="B73" s="29" t="s">
        <v>273</v>
      </c>
      <c r="C73" s="29" t="s">
        <v>274</v>
      </c>
      <c r="D73" s="24" t="s">
        <v>49</v>
      </c>
      <c r="E73" s="30" t="s">
        <v>275</v>
      </c>
      <c r="F73" s="31" t="s">
        <v>156</v>
      </c>
      <c r="G73" s="32">
        <v>4717</v>
      </c>
      <c r="H73" s="33">
        <v>0</v>
      </c>
      <c r="I73" s="34">
        <f>ROUND(ROUND(H73,2)*ROUND(G73,3),2)</f>
      </c>
      <c r="O73">
        <f>(I73*21)/100</f>
      </c>
      <c r="P73" t="s">
        <v>27</v>
      </c>
    </row>
    <row r="74" spans="1:5" ht="12.75">
      <c r="A74" s="35" t="s">
        <v>52</v>
      </c>
      <c r="E74" s="36" t="s">
        <v>49</v>
      </c>
    </row>
    <row r="75" spans="1:5" ht="12.75">
      <c r="A75" s="37" t="s">
        <v>54</v>
      </c>
      <c r="E75" s="38" t="s">
        <v>250</v>
      </c>
    </row>
    <row r="76" spans="1:5" ht="140.25">
      <c r="A76" t="s">
        <v>55</v>
      </c>
      <c r="E76" s="36" t="s">
        <v>272</v>
      </c>
    </row>
    <row r="77" spans="1:16" ht="25.5">
      <c r="A77" s="24" t="s">
        <v>47</v>
      </c>
      <c r="B77" s="29" t="s">
        <v>276</v>
      </c>
      <c r="C77" s="29" t="s">
        <v>277</v>
      </c>
      <c r="D77" s="24" t="s">
        <v>49</v>
      </c>
      <c r="E77" s="30" t="s">
        <v>278</v>
      </c>
      <c r="F77" s="31" t="s">
        <v>156</v>
      </c>
      <c r="G77" s="32">
        <v>4717</v>
      </c>
      <c r="H77" s="33">
        <v>0</v>
      </c>
      <c r="I77" s="34">
        <f>ROUND(ROUND(H77,2)*ROUND(G77,3),2)</f>
      </c>
      <c r="O77">
        <f>(I77*21)/100</f>
      </c>
      <c r="P77" t="s">
        <v>27</v>
      </c>
    </row>
    <row r="78" spans="1:5" ht="12.75">
      <c r="A78" s="35" t="s">
        <v>52</v>
      </c>
      <c r="E78" s="36" t="s">
        <v>49</v>
      </c>
    </row>
    <row r="79" spans="1:5" ht="12.75">
      <c r="A79" s="37" t="s">
        <v>54</v>
      </c>
      <c r="E79" s="38" t="s">
        <v>250</v>
      </c>
    </row>
    <row r="80" spans="1:5" ht="140.25">
      <c r="A80" t="s">
        <v>55</v>
      </c>
      <c r="E80" s="36" t="s">
        <v>272</v>
      </c>
    </row>
    <row r="81" spans="1:16" ht="12.75">
      <c r="A81" s="24" t="s">
        <v>47</v>
      </c>
      <c r="B81" s="29" t="s">
        <v>279</v>
      </c>
      <c r="C81" s="29" t="s">
        <v>280</v>
      </c>
      <c r="D81" s="24" t="s">
        <v>49</v>
      </c>
      <c r="E81" s="30" t="s">
        <v>281</v>
      </c>
      <c r="F81" s="31" t="s">
        <v>156</v>
      </c>
      <c r="G81" s="32">
        <v>47</v>
      </c>
      <c r="H81" s="33">
        <v>0</v>
      </c>
      <c r="I81" s="34">
        <f>ROUND(ROUND(H81,2)*ROUND(G81,3),2)</f>
      </c>
      <c r="O81">
        <f>(I81*21)/100</f>
      </c>
      <c r="P81" t="s">
        <v>27</v>
      </c>
    </row>
    <row r="82" spans="1:5" ht="12.75">
      <c r="A82" s="35" t="s">
        <v>52</v>
      </c>
      <c r="E82" s="36" t="s">
        <v>282</v>
      </c>
    </row>
    <row r="83" spans="1:5" ht="12.75">
      <c r="A83" s="37" t="s">
        <v>54</v>
      </c>
      <c r="E83" s="38" t="s">
        <v>253</v>
      </c>
    </row>
    <row r="84" spans="1:5" ht="153">
      <c r="A84" t="s">
        <v>55</v>
      </c>
      <c r="E84" s="36" t="s">
        <v>283</v>
      </c>
    </row>
    <row r="85" spans="1:18" ht="12.75" customHeight="1">
      <c r="A85" s="6" t="s">
        <v>45</v>
      </c>
      <c r="B85" s="6"/>
      <c r="C85" s="41" t="s">
        <v>76</v>
      </c>
      <c r="D85" s="6"/>
      <c r="E85" s="27" t="s">
        <v>284</v>
      </c>
      <c r="F85" s="6"/>
      <c r="G85" s="6"/>
      <c r="H85" s="6"/>
      <c r="I85" s="42">
        <f>0+Q85</f>
      </c>
      <c r="O85">
        <f>0+R85</f>
      </c>
      <c r="Q85">
        <f>0+I86</f>
      </c>
      <c r="R85">
        <f>0+O86</f>
      </c>
    </row>
    <row r="86" spans="1:16" ht="12.75">
      <c r="A86" s="24" t="s">
        <v>47</v>
      </c>
      <c r="B86" s="29" t="s">
        <v>285</v>
      </c>
      <c r="C86" s="29" t="s">
        <v>286</v>
      </c>
      <c r="D86" s="24" t="s">
        <v>49</v>
      </c>
      <c r="E86" s="30" t="s">
        <v>287</v>
      </c>
      <c r="F86" s="31" t="s">
        <v>98</v>
      </c>
      <c r="G86" s="32">
        <v>20</v>
      </c>
      <c r="H86" s="33">
        <v>0</v>
      </c>
      <c r="I86" s="34">
        <f>ROUND(ROUND(H86,2)*ROUND(G86,3),2)</f>
      </c>
      <c r="O86">
        <f>(I86*21)/100</f>
      </c>
      <c r="P86" t="s">
        <v>27</v>
      </c>
    </row>
    <row r="87" spans="1:5" ht="12.75">
      <c r="A87" s="35" t="s">
        <v>52</v>
      </c>
      <c r="E87" s="36" t="s">
        <v>49</v>
      </c>
    </row>
    <row r="88" spans="1:5" ht="12.75">
      <c r="A88" s="37" t="s">
        <v>54</v>
      </c>
      <c r="E88" s="38" t="s">
        <v>288</v>
      </c>
    </row>
    <row r="89" spans="1:5" ht="25.5">
      <c r="A89" t="s">
        <v>55</v>
      </c>
      <c r="E89" s="36" t="s">
        <v>289</v>
      </c>
    </row>
    <row r="90" spans="1:18" ht="12.75" customHeight="1">
      <c r="A90" s="6" t="s">
        <v>45</v>
      </c>
      <c r="B90" s="6"/>
      <c r="C90" s="41" t="s">
        <v>42</v>
      </c>
      <c r="D90" s="6"/>
      <c r="E90" s="27" t="s">
        <v>186</v>
      </c>
      <c r="F90" s="6"/>
      <c r="G90" s="6"/>
      <c r="H90" s="6"/>
      <c r="I90" s="42">
        <f>0+Q90</f>
      </c>
      <c r="O90">
        <f>0+R90</f>
      </c>
      <c r="Q90">
        <f>0+I91+I95+I99+I103+I107+I111+I115+I119+I123+I127+I131+I135+I139</f>
      </c>
      <c r="R90">
        <f>0+O91+O95+O99+O103+O107+O111+O115+O119+O123+O127+O131+O135+O139</f>
      </c>
    </row>
    <row r="91" spans="1:16" ht="12.75">
      <c r="A91" s="24" t="s">
        <v>47</v>
      </c>
      <c r="B91" s="29" t="s">
        <v>290</v>
      </c>
      <c r="C91" s="29" t="s">
        <v>291</v>
      </c>
      <c r="D91" s="24" t="s">
        <v>49</v>
      </c>
      <c r="E91" s="30" t="s">
        <v>292</v>
      </c>
      <c r="F91" s="31" t="s">
        <v>98</v>
      </c>
      <c r="G91" s="32">
        <v>2</v>
      </c>
      <c r="H91" s="33">
        <v>0</v>
      </c>
      <c r="I91" s="34">
        <f>ROUND(ROUND(H91,2)*ROUND(G91,3),2)</f>
      </c>
      <c r="O91">
        <f>(I91*21)/100</f>
      </c>
      <c r="P91" t="s">
        <v>27</v>
      </c>
    </row>
    <row r="92" spans="1:5" ht="12.75">
      <c r="A92" s="35" t="s">
        <v>52</v>
      </c>
      <c r="E92" s="36" t="s">
        <v>49</v>
      </c>
    </row>
    <row r="93" spans="1:5" ht="12.75">
      <c r="A93" s="37" t="s">
        <v>54</v>
      </c>
      <c r="E93" s="38" t="s">
        <v>293</v>
      </c>
    </row>
    <row r="94" spans="1:5" ht="63.75">
      <c r="A94" t="s">
        <v>55</v>
      </c>
      <c r="E94" s="36" t="s">
        <v>294</v>
      </c>
    </row>
    <row r="95" spans="1:16" ht="25.5">
      <c r="A95" s="24" t="s">
        <v>47</v>
      </c>
      <c r="B95" s="29" t="s">
        <v>295</v>
      </c>
      <c r="C95" s="29" t="s">
        <v>296</v>
      </c>
      <c r="D95" s="24" t="s">
        <v>49</v>
      </c>
      <c r="E95" s="30" t="s">
        <v>297</v>
      </c>
      <c r="F95" s="31" t="s">
        <v>98</v>
      </c>
      <c r="G95" s="32">
        <v>47</v>
      </c>
      <c r="H95" s="33">
        <v>0</v>
      </c>
      <c r="I95" s="34">
        <f>ROUND(ROUND(H95,2)*ROUND(G95,3),2)</f>
      </c>
      <c r="O95">
        <f>(I95*21)/100</f>
      </c>
      <c r="P95" t="s">
        <v>27</v>
      </c>
    </row>
    <row r="96" spans="1:5" ht="12.75">
      <c r="A96" s="35" t="s">
        <v>52</v>
      </c>
      <c r="E96" s="36" t="s">
        <v>298</v>
      </c>
    </row>
    <row r="97" spans="1:5" ht="165.75">
      <c r="A97" s="37" t="s">
        <v>54</v>
      </c>
      <c r="E97" s="38" t="s">
        <v>299</v>
      </c>
    </row>
    <row r="98" spans="1:5" ht="25.5">
      <c r="A98" t="s">
        <v>55</v>
      </c>
      <c r="E98" s="36" t="s">
        <v>300</v>
      </c>
    </row>
    <row r="99" spans="1:16" ht="25.5">
      <c r="A99" s="24" t="s">
        <v>47</v>
      </c>
      <c r="B99" s="29" t="s">
        <v>301</v>
      </c>
      <c r="C99" s="29" t="s">
        <v>302</v>
      </c>
      <c r="D99" s="24" t="s">
        <v>138</v>
      </c>
      <c r="E99" s="30" t="s">
        <v>303</v>
      </c>
      <c r="F99" s="31" t="s">
        <v>156</v>
      </c>
      <c r="G99" s="32">
        <v>261.583</v>
      </c>
      <c r="H99" s="33">
        <v>0</v>
      </c>
      <c r="I99" s="34">
        <f>ROUND(ROUND(H99,2)*ROUND(G99,3),2)</f>
      </c>
      <c r="O99">
        <f>(I99*21)/100</f>
      </c>
      <c r="P99" t="s">
        <v>27</v>
      </c>
    </row>
    <row r="100" spans="1:5" ht="12.75">
      <c r="A100" s="35" t="s">
        <v>52</v>
      </c>
      <c r="E100" s="36" t="s">
        <v>304</v>
      </c>
    </row>
    <row r="101" spans="1:5" ht="153">
      <c r="A101" s="37" t="s">
        <v>54</v>
      </c>
      <c r="E101" s="38" t="s">
        <v>305</v>
      </c>
    </row>
    <row r="102" spans="1:5" ht="38.25">
      <c r="A102" t="s">
        <v>55</v>
      </c>
      <c r="E102" s="36" t="s">
        <v>306</v>
      </c>
    </row>
    <row r="103" spans="1:16" ht="25.5">
      <c r="A103" s="24" t="s">
        <v>47</v>
      </c>
      <c r="B103" s="29" t="s">
        <v>307</v>
      </c>
      <c r="C103" s="29" t="s">
        <v>302</v>
      </c>
      <c r="D103" s="24" t="s">
        <v>144</v>
      </c>
      <c r="E103" s="30" t="s">
        <v>303</v>
      </c>
      <c r="F103" s="31" t="s">
        <v>156</v>
      </c>
      <c r="G103" s="32">
        <v>68</v>
      </c>
      <c r="H103" s="33">
        <v>0</v>
      </c>
      <c r="I103" s="34">
        <f>ROUND(ROUND(H103,2)*ROUND(G103,3),2)</f>
      </c>
      <c r="O103">
        <f>(I103*21)/100</f>
      </c>
      <c r="P103" t="s">
        <v>27</v>
      </c>
    </row>
    <row r="104" spans="1:5" ht="12.75">
      <c r="A104" s="35" t="s">
        <v>52</v>
      </c>
      <c r="E104" s="36" t="s">
        <v>308</v>
      </c>
    </row>
    <row r="105" spans="1:5" ht="12.75">
      <c r="A105" s="37" t="s">
        <v>54</v>
      </c>
      <c r="E105" s="38" t="s">
        <v>309</v>
      </c>
    </row>
    <row r="106" spans="1:5" ht="38.25">
      <c r="A106" t="s">
        <v>55</v>
      </c>
      <c r="E106" s="36" t="s">
        <v>306</v>
      </c>
    </row>
    <row r="107" spans="1:16" ht="25.5">
      <c r="A107" s="24" t="s">
        <v>47</v>
      </c>
      <c r="B107" s="29" t="s">
        <v>310</v>
      </c>
      <c r="C107" s="29" t="s">
        <v>311</v>
      </c>
      <c r="D107" s="24" t="s">
        <v>138</v>
      </c>
      <c r="E107" s="30" t="s">
        <v>312</v>
      </c>
      <c r="F107" s="31" t="s">
        <v>156</v>
      </c>
      <c r="G107" s="32">
        <v>261.583</v>
      </c>
      <c r="H107" s="33">
        <v>0</v>
      </c>
      <c r="I107" s="34">
        <f>ROUND(ROUND(H107,2)*ROUND(G107,3),2)</f>
      </c>
      <c r="O107">
        <f>(I107*21)/100</f>
      </c>
      <c r="P107" t="s">
        <v>27</v>
      </c>
    </row>
    <row r="108" spans="1:5" ht="12.75">
      <c r="A108" s="35" t="s">
        <v>52</v>
      </c>
      <c r="E108" s="36" t="s">
        <v>304</v>
      </c>
    </row>
    <row r="109" spans="1:5" ht="153">
      <c r="A109" s="37" t="s">
        <v>54</v>
      </c>
      <c r="E109" s="38" t="s">
        <v>305</v>
      </c>
    </row>
    <row r="110" spans="1:5" ht="38.25">
      <c r="A110" t="s">
        <v>55</v>
      </c>
      <c r="E110" s="36" t="s">
        <v>306</v>
      </c>
    </row>
    <row r="111" spans="1:16" ht="25.5">
      <c r="A111" s="24" t="s">
        <v>47</v>
      </c>
      <c r="B111" s="29" t="s">
        <v>313</v>
      </c>
      <c r="C111" s="29" t="s">
        <v>311</v>
      </c>
      <c r="D111" s="24" t="s">
        <v>144</v>
      </c>
      <c r="E111" s="30" t="s">
        <v>312</v>
      </c>
      <c r="F111" s="31" t="s">
        <v>156</v>
      </c>
      <c r="G111" s="32">
        <v>68</v>
      </c>
      <c r="H111" s="33">
        <v>0</v>
      </c>
      <c r="I111" s="34">
        <f>ROUND(ROUND(H111,2)*ROUND(G111,3),2)</f>
      </c>
      <c r="O111">
        <f>(I111*21)/100</f>
      </c>
      <c r="P111" t="s">
        <v>27</v>
      </c>
    </row>
    <row r="112" spans="1:5" ht="12.75">
      <c r="A112" s="35" t="s">
        <v>52</v>
      </c>
      <c r="E112" s="36" t="s">
        <v>308</v>
      </c>
    </row>
    <row r="113" spans="1:5" ht="12.75">
      <c r="A113" s="37" t="s">
        <v>54</v>
      </c>
      <c r="E113" s="38" t="s">
        <v>309</v>
      </c>
    </row>
    <row r="114" spans="1:5" ht="38.25">
      <c r="A114" t="s">
        <v>55</v>
      </c>
      <c r="E114" s="36" t="s">
        <v>306</v>
      </c>
    </row>
    <row r="115" spans="1:16" ht="12.75">
      <c r="A115" s="24" t="s">
        <v>47</v>
      </c>
      <c r="B115" s="29" t="s">
        <v>314</v>
      </c>
      <c r="C115" s="29" t="s">
        <v>315</v>
      </c>
      <c r="D115" s="24" t="s">
        <v>49</v>
      </c>
      <c r="E115" s="30" t="s">
        <v>316</v>
      </c>
      <c r="F115" s="31" t="s">
        <v>172</v>
      </c>
      <c r="G115" s="32">
        <v>598</v>
      </c>
      <c r="H115" s="33">
        <v>0</v>
      </c>
      <c r="I115" s="34">
        <f>ROUND(ROUND(H115,2)*ROUND(G115,3),2)</f>
      </c>
      <c r="O115">
        <f>(I115*21)/100</f>
      </c>
      <c r="P115" t="s">
        <v>27</v>
      </c>
    </row>
    <row r="116" spans="1:5" ht="12.75">
      <c r="A116" s="35" t="s">
        <v>52</v>
      </c>
      <c r="E116" s="36" t="s">
        <v>49</v>
      </c>
    </row>
    <row r="117" spans="1:5" ht="12.75">
      <c r="A117" s="37" t="s">
        <v>54</v>
      </c>
      <c r="E117" s="38" t="s">
        <v>317</v>
      </c>
    </row>
    <row r="118" spans="1:5" ht="51">
      <c r="A118" t="s">
        <v>55</v>
      </c>
      <c r="E118" s="36" t="s">
        <v>318</v>
      </c>
    </row>
    <row r="119" spans="1:16" ht="12.75">
      <c r="A119" s="24" t="s">
        <v>47</v>
      </c>
      <c r="B119" s="29" t="s">
        <v>319</v>
      </c>
      <c r="C119" s="29" t="s">
        <v>320</v>
      </c>
      <c r="D119" s="24" t="s">
        <v>49</v>
      </c>
      <c r="E119" s="30" t="s">
        <v>321</v>
      </c>
      <c r="F119" s="31" t="s">
        <v>172</v>
      </c>
      <c r="G119" s="32">
        <v>710</v>
      </c>
      <c r="H119" s="33">
        <v>0</v>
      </c>
      <c r="I119" s="34">
        <f>ROUND(ROUND(H119,2)*ROUND(G119,3),2)</f>
      </c>
      <c r="O119">
        <f>(I119*21)/100</f>
      </c>
      <c r="P119" t="s">
        <v>27</v>
      </c>
    </row>
    <row r="120" spans="1:5" ht="12.75">
      <c r="A120" s="35" t="s">
        <v>52</v>
      </c>
      <c r="E120" s="36" t="s">
        <v>49</v>
      </c>
    </row>
    <row r="121" spans="1:5" ht="51">
      <c r="A121" s="37" t="s">
        <v>54</v>
      </c>
      <c r="E121" s="38" t="s">
        <v>322</v>
      </c>
    </row>
    <row r="122" spans="1:5" ht="51">
      <c r="A122" t="s">
        <v>55</v>
      </c>
      <c r="E122" s="36" t="s">
        <v>318</v>
      </c>
    </row>
    <row r="123" spans="1:16" ht="12.75">
      <c r="A123" s="24" t="s">
        <v>47</v>
      </c>
      <c r="B123" s="29" t="s">
        <v>323</v>
      </c>
      <c r="C123" s="29" t="s">
        <v>324</v>
      </c>
      <c r="D123" s="24" t="s">
        <v>49</v>
      </c>
      <c r="E123" s="30" t="s">
        <v>325</v>
      </c>
      <c r="F123" s="31" t="s">
        <v>172</v>
      </c>
      <c r="G123" s="32">
        <v>28</v>
      </c>
      <c r="H123" s="33">
        <v>0</v>
      </c>
      <c r="I123" s="34">
        <f>ROUND(ROUND(H123,2)*ROUND(G123,3),2)</f>
      </c>
      <c r="O123">
        <f>(I123*21)/100</f>
      </c>
      <c r="P123" t="s">
        <v>27</v>
      </c>
    </row>
    <row r="124" spans="1:5" ht="12.75">
      <c r="A124" s="35" t="s">
        <v>52</v>
      </c>
      <c r="E124" s="36" t="s">
        <v>49</v>
      </c>
    </row>
    <row r="125" spans="1:5" ht="38.25">
      <c r="A125" s="37" t="s">
        <v>54</v>
      </c>
      <c r="E125" s="38" t="s">
        <v>326</v>
      </c>
    </row>
    <row r="126" spans="1:5" ht="51">
      <c r="A126" t="s">
        <v>55</v>
      </c>
      <c r="E126" s="36" t="s">
        <v>318</v>
      </c>
    </row>
    <row r="127" spans="1:16" ht="12.75">
      <c r="A127" s="24" t="s">
        <v>47</v>
      </c>
      <c r="B127" s="29" t="s">
        <v>327</v>
      </c>
      <c r="C127" s="29" t="s">
        <v>328</v>
      </c>
      <c r="D127" s="24" t="s">
        <v>49</v>
      </c>
      <c r="E127" s="30" t="s">
        <v>329</v>
      </c>
      <c r="F127" s="31" t="s">
        <v>172</v>
      </c>
      <c r="G127" s="32">
        <v>70</v>
      </c>
      <c r="H127" s="33">
        <v>0</v>
      </c>
      <c r="I127" s="34">
        <f>ROUND(ROUND(H127,2)*ROUND(G127,3),2)</f>
      </c>
      <c r="O127">
        <f>(I127*21)/100</f>
      </c>
      <c r="P127" t="s">
        <v>27</v>
      </c>
    </row>
    <row r="128" spans="1:5" ht="12.75">
      <c r="A128" s="35" t="s">
        <v>52</v>
      </c>
      <c r="E128" s="36" t="s">
        <v>49</v>
      </c>
    </row>
    <row r="129" spans="1:5" ht="12.75">
      <c r="A129" s="37" t="s">
        <v>54</v>
      </c>
      <c r="E129" s="38" t="s">
        <v>330</v>
      </c>
    </row>
    <row r="130" spans="1:5" ht="25.5">
      <c r="A130" t="s">
        <v>55</v>
      </c>
      <c r="E130" s="36" t="s">
        <v>331</v>
      </c>
    </row>
    <row r="131" spans="1:16" ht="12.75">
      <c r="A131" s="24" t="s">
        <v>47</v>
      </c>
      <c r="B131" s="29" t="s">
        <v>332</v>
      </c>
      <c r="C131" s="29" t="s">
        <v>333</v>
      </c>
      <c r="D131" s="24" t="s">
        <v>49</v>
      </c>
      <c r="E131" s="30" t="s">
        <v>334</v>
      </c>
      <c r="F131" s="31" t="s">
        <v>172</v>
      </c>
      <c r="G131" s="32">
        <v>728</v>
      </c>
      <c r="H131" s="33">
        <v>0</v>
      </c>
      <c r="I131" s="34">
        <f>ROUND(ROUND(H131,2)*ROUND(G131,3),2)</f>
      </c>
      <c r="O131">
        <f>(I131*21)/100</f>
      </c>
      <c r="P131" t="s">
        <v>27</v>
      </c>
    </row>
    <row r="132" spans="1:5" ht="12.75">
      <c r="A132" s="35" t="s">
        <v>52</v>
      </c>
      <c r="E132" s="36" t="s">
        <v>49</v>
      </c>
    </row>
    <row r="133" spans="1:5" ht="12.75">
      <c r="A133" s="37" t="s">
        <v>54</v>
      </c>
      <c r="E133" s="38" t="s">
        <v>335</v>
      </c>
    </row>
    <row r="134" spans="1:5" ht="25.5">
      <c r="A134" t="s">
        <v>55</v>
      </c>
      <c r="E134" s="36" t="s">
        <v>331</v>
      </c>
    </row>
    <row r="135" spans="1:16" ht="12.75">
      <c r="A135" s="24" t="s">
        <v>47</v>
      </c>
      <c r="B135" s="29" t="s">
        <v>336</v>
      </c>
      <c r="C135" s="29" t="s">
        <v>337</v>
      </c>
      <c r="D135" s="24" t="s">
        <v>49</v>
      </c>
      <c r="E135" s="30" t="s">
        <v>338</v>
      </c>
      <c r="F135" s="31" t="s">
        <v>172</v>
      </c>
      <c r="G135" s="32">
        <v>4</v>
      </c>
      <c r="H135" s="33">
        <v>0</v>
      </c>
      <c r="I135" s="34">
        <f>ROUND(ROUND(H135,2)*ROUND(G135,3),2)</f>
      </c>
      <c r="O135">
        <f>(I135*21)/100</f>
      </c>
      <c r="P135" t="s">
        <v>27</v>
      </c>
    </row>
    <row r="136" spans="1:5" ht="12.75">
      <c r="A136" s="35" t="s">
        <v>52</v>
      </c>
      <c r="E136" s="36" t="s">
        <v>49</v>
      </c>
    </row>
    <row r="137" spans="1:5" ht="12.75">
      <c r="A137" s="37" t="s">
        <v>54</v>
      </c>
      <c r="E137" s="38" t="s">
        <v>231</v>
      </c>
    </row>
    <row r="138" spans="1:5" ht="25.5">
      <c r="A138" t="s">
        <v>55</v>
      </c>
      <c r="E138" s="36" t="s">
        <v>331</v>
      </c>
    </row>
    <row r="139" spans="1:16" ht="12.75">
      <c r="A139" s="24" t="s">
        <v>47</v>
      </c>
      <c r="B139" s="29" t="s">
        <v>339</v>
      </c>
      <c r="C139" s="29" t="s">
        <v>340</v>
      </c>
      <c r="D139" s="24" t="s">
        <v>49</v>
      </c>
      <c r="E139" s="30" t="s">
        <v>341</v>
      </c>
      <c r="F139" s="31" t="s">
        <v>172</v>
      </c>
      <c r="G139" s="32">
        <v>74</v>
      </c>
      <c r="H139" s="33">
        <v>0</v>
      </c>
      <c r="I139" s="34">
        <f>ROUND(ROUND(H139,2)*ROUND(G139,3),2)</f>
      </c>
      <c r="O139">
        <f>(I139*21)/100</f>
      </c>
      <c r="P139" t="s">
        <v>27</v>
      </c>
    </row>
    <row r="140" spans="1:5" ht="12.75">
      <c r="A140" s="35" t="s">
        <v>52</v>
      </c>
      <c r="E140" s="36" t="s">
        <v>49</v>
      </c>
    </row>
    <row r="141" spans="1:5" ht="38.25">
      <c r="A141" s="37" t="s">
        <v>54</v>
      </c>
      <c r="E141" s="38" t="s">
        <v>342</v>
      </c>
    </row>
    <row r="142" spans="1:5" ht="38.25">
      <c r="A142" t="s">
        <v>55</v>
      </c>
      <c r="E142" s="36" t="s">
        <v>343</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0+O9+O14+O27+O52+O57</f>
      </c>
      <c r="P2" t="s">
        <v>26</v>
      </c>
    </row>
    <row r="3" spans="1:16" ht="15" customHeight="1">
      <c r="A3" t="s">
        <v>12</v>
      </c>
      <c r="B3" s="12" t="s">
        <v>14</v>
      </c>
      <c r="C3" s="13" t="s">
        <v>15</v>
      </c>
      <c r="D3" s="1"/>
      <c r="E3" s="14" t="s">
        <v>16</v>
      </c>
      <c r="F3" s="1"/>
      <c r="G3" s="9"/>
      <c r="H3" s="8" t="s">
        <v>346</v>
      </c>
      <c r="I3" s="39">
        <f>0+I9+I14+I27+I52+I57</f>
      </c>
      <c r="O3" t="s">
        <v>23</v>
      </c>
      <c r="P3" t="s">
        <v>27</v>
      </c>
    </row>
    <row r="4" spans="1:16" ht="15" customHeight="1">
      <c r="A4" t="s">
        <v>17</v>
      </c>
      <c r="B4" s="12" t="s">
        <v>18</v>
      </c>
      <c r="C4" s="13" t="s">
        <v>344</v>
      </c>
      <c r="D4" s="1"/>
      <c r="E4" s="14" t="s">
        <v>345</v>
      </c>
      <c r="F4" s="1"/>
      <c r="G4" s="1"/>
      <c r="H4" s="11"/>
      <c r="I4" s="11"/>
      <c r="O4" t="s">
        <v>24</v>
      </c>
      <c r="P4" t="s">
        <v>27</v>
      </c>
    </row>
    <row r="5" spans="1:16" ht="12.75" customHeight="1">
      <c r="A5" t="s">
        <v>21</v>
      </c>
      <c r="B5" s="16" t="s">
        <v>22</v>
      </c>
      <c r="C5" s="17" t="s">
        <v>346</v>
      </c>
      <c r="D5" s="6"/>
      <c r="E5" s="18" t="s">
        <v>347</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53.4</v>
      </c>
      <c r="H10" s="33">
        <v>0</v>
      </c>
      <c r="I10" s="34">
        <f>ROUND(ROUND(H10,2)*ROUND(G10,3),2)</f>
      </c>
      <c r="O10">
        <f>(I10*21)/100</f>
      </c>
      <c r="P10" t="s">
        <v>27</v>
      </c>
    </row>
    <row r="11" spans="1:5" ht="25.5">
      <c r="A11" s="35" t="s">
        <v>52</v>
      </c>
      <c r="E11" s="36" t="s">
        <v>223</v>
      </c>
    </row>
    <row r="12" spans="1:5" ht="12.75">
      <c r="A12" s="37" t="s">
        <v>54</v>
      </c>
      <c r="E12" s="38" t="s">
        <v>348</v>
      </c>
    </row>
    <row r="13" spans="1:5" ht="25.5">
      <c r="A13" t="s">
        <v>55</v>
      </c>
      <c r="E13" s="36" t="s">
        <v>143</v>
      </c>
    </row>
    <row r="14" spans="1:18" ht="12.75" customHeight="1">
      <c r="A14" s="6" t="s">
        <v>45</v>
      </c>
      <c r="B14" s="6"/>
      <c r="C14" s="41" t="s">
        <v>31</v>
      </c>
      <c r="D14" s="6"/>
      <c r="E14" s="27" t="s">
        <v>153</v>
      </c>
      <c r="F14" s="6"/>
      <c r="G14" s="6"/>
      <c r="H14" s="6"/>
      <c r="I14" s="42">
        <f>0+Q14</f>
      </c>
      <c r="O14">
        <f>0+R14</f>
      </c>
      <c r="Q14">
        <f>0+I15+I19+I23</f>
      </c>
      <c r="R14">
        <f>0+O15+O19+O23</f>
      </c>
    </row>
    <row r="15" spans="1:16" ht="12.75">
      <c r="A15" s="24" t="s">
        <v>47</v>
      </c>
      <c r="B15" s="29" t="s">
        <v>27</v>
      </c>
      <c r="C15" s="29" t="s">
        <v>232</v>
      </c>
      <c r="D15" s="24" t="s">
        <v>49</v>
      </c>
      <c r="E15" s="30" t="s">
        <v>233</v>
      </c>
      <c r="F15" s="31" t="s">
        <v>161</v>
      </c>
      <c r="G15" s="32">
        <v>26.7</v>
      </c>
      <c r="H15" s="33">
        <v>0</v>
      </c>
      <c r="I15" s="34">
        <f>ROUND(ROUND(H15,2)*ROUND(G15,3),2)</f>
      </c>
      <c r="O15">
        <f>(I15*21)/100</f>
      </c>
      <c r="P15" t="s">
        <v>27</v>
      </c>
    </row>
    <row r="16" spans="1:5" ht="12.75">
      <c r="A16" s="35" t="s">
        <v>52</v>
      </c>
      <c r="E16" s="36" t="s">
        <v>234</v>
      </c>
    </row>
    <row r="17" spans="1:5" ht="12.75">
      <c r="A17" s="37" t="s">
        <v>54</v>
      </c>
      <c r="E17" s="38" t="s">
        <v>349</v>
      </c>
    </row>
    <row r="18" spans="1:5" ht="369.75">
      <c r="A18" t="s">
        <v>55</v>
      </c>
      <c r="E18" s="36" t="s">
        <v>181</v>
      </c>
    </row>
    <row r="19" spans="1:16" ht="12.75">
      <c r="A19" s="24" t="s">
        <v>47</v>
      </c>
      <c r="B19" s="29" t="s">
        <v>26</v>
      </c>
      <c r="C19" s="29" t="s">
        <v>182</v>
      </c>
      <c r="D19" s="24" t="s">
        <v>49</v>
      </c>
      <c r="E19" s="30" t="s">
        <v>183</v>
      </c>
      <c r="F19" s="31" t="s">
        <v>161</v>
      </c>
      <c r="G19" s="32">
        <v>26.7</v>
      </c>
      <c r="H19" s="33">
        <v>0</v>
      </c>
      <c r="I19" s="34">
        <f>ROUND(ROUND(H19,2)*ROUND(G19,3),2)</f>
      </c>
      <c r="O19">
        <f>(I19*21)/100</f>
      </c>
      <c r="P19" t="s">
        <v>27</v>
      </c>
    </row>
    <row r="20" spans="1:5" ht="12.75">
      <c r="A20" s="35" t="s">
        <v>52</v>
      </c>
      <c r="E20" s="36" t="s">
        <v>234</v>
      </c>
    </row>
    <row r="21" spans="1:5" ht="12.75">
      <c r="A21" s="37" t="s">
        <v>54</v>
      </c>
      <c r="E21" s="38" t="s">
        <v>350</v>
      </c>
    </row>
    <row r="22" spans="1:5" ht="191.25">
      <c r="A22" t="s">
        <v>55</v>
      </c>
      <c r="E22" s="36" t="s">
        <v>185</v>
      </c>
    </row>
    <row r="23" spans="1:16" ht="12.75">
      <c r="A23" s="24" t="s">
        <v>47</v>
      </c>
      <c r="B23" s="29" t="s">
        <v>35</v>
      </c>
      <c r="C23" s="29" t="s">
        <v>237</v>
      </c>
      <c r="D23" s="24" t="s">
        <v>49</v>
      </c>
      <c r="E23" s="30" t="s">
        <v>238</v>
      </c>
      <c r="F23" s="31" t="s">
        <v>156</v>
      </c>
      <c r="G23" s="32">
        <v>1209</v>
      </c>
      <c r="H23" s="33">
        <v>0</v>
      </c>
      <c r="I23" s="34">
        <f>ROUND(ROUND(H23,2)*ROUND(G23,3),2)</f>
      </c>
      <c r="O23">
        <f>(I23*21)/100</f>
      </c>
      <c r="P23" t="s">
        <v>27</v>
      </c>
    </row>
    <row r="24" spans="1:5" ht="12.75">
      <c r="A24" s="35" t="s">
        <v>52</v>
      </c>
      <c r="E24" s="36" t="s">
        <v>49</v>
      </c>
    </row>
    <row r="25" spans="1:5" ht="12.75">
      <c r="A25" s="37" t="s">
        <v>54</v>
      </c>
      <c r="E25" s="38" t="s">
        <v>351</v>
      </c>
    </row>
    <row r="26" spans="1:5" ht="25.5">
      <c r="A26" t="s">
        <v>55</v>
      </c>
      <c r="E26" s="36" t="s">
        <v>240</v>
      </c>
    </row>
    <row r="27" spans="1:18" ht="12.75" customHeight="1">
      <c r="A27" s="6" t="s">
        <v>45</v>
      </c>
      <c r="B27" s="6"/>
      <c r="C27" s="41" t="s">
        <v>37</v>
      </c>
      <c r="D27" s="6"/>
      <c r="E27" s="27" t="s">
        <v>246</v>
      </c>
      <c r="F27" s="6"/>
      <c r="G27" s="6"/>
      <c r="H27" s="6"/>
      <c r="I27" s="42">
        <f>0+Q27</f>
      </c>
      <c r="O27">
        <f>0+R27</f>
      </c>
      <c r="Q27">
        <f>0+I28+I32+I36+I40+I44+I48</f>
      </c>
      <c r="R27">
        <f>0+O28+O32+O36+O40+O44+O48</f>
      </c>
    </row>
    <row r="28" spans="1:16" ht="12.75">
      <c r="A28" s="24" t="s">
        <v>47</v>
      </c>
      <c r="B28" s="29" t="s">
        <v>37</v>
      </c>
      <c r="C28" s="29" t="s">
        <v>254</v>
      </c>
      <c r="D28" s="24" t="s">
        <v>49</v>
      </c>
      <c r="E28" s="30" t="s">
        <v>255</v>
      </c>
      <c r="F28" s="31" t="s">
        <v>156</v>
      </c>
      <c r="G28" s="32">
        <v>1017</v>
      </c>
      <c r="H28" s="33">
        <v>0</v>
      </c>
      <c r="I28" s="34">
        <f>ROUND(ROUND(H28,2)*ROUND(G28,3),2)</f>
      </c>
      <c r="O28">
        <f>(I28*21)/100</f>
      </c>
      <c r="P28" t="s">
        <v>27</v>
      </c>
    </row>
    <row r="29" spans="1:5" ht="12.75">
      <c r="A29" s="35" t="s">
        <v>52</v>
      </c>
      <c r="E29" s="36" t="s">
        <v>352</v>
      </c>
    </row>
    <row r="30" spans="1:5" ht="38.25">
      <c r="A30" s="37" t="s">
        <v>54</v>
      </c>
      <c r="E30" s="38" t="s">
        <v>353</v>
      </c>
    </row>
    <row r="31" spans="1:5" ht="51">
      <c r="A31" t="s">
        <v>55</v>
      </c>
      <c r="E31" s="36" t="s">
        <v>258</v>
      </c>
    </row>
    <row r="32" spans="1:16" ht="12.75">
      <c r="A32" s="24" t="s">
        <v>47</v>
      </c>
      <c r="B32" s="29" t="s">
        <v>39</v>
      </c>
      <c r="C32" s="29" t="s">
        <v>259</v>
      </c>
      <c r="D32" s="24" t="s">
        <v>49</v>
      </c>
      <c r="E32" s="30" t="s">
        <v>260</v>
      </c>
      <c r="F32" s="31" t="s">
        <v>156</v>
      </c>
      <c r="G32" s="32">
        <v>192</v>
      </c>
      <c r="H32" s="33">
        <v>0</v>
      </c>
      <c r="I32" s="34">
        <f>ROUND(ROUND(H32,2)*ROUND(G32,3),2)</f>
      </c>
      <c r="O32">
        <f>(I32*21)/100</f>
      </c>
      <c r="P32" t="s">
        <v>27</v>
      </c>
    </row>
    <row r="33" spans="1:5" ht="12.75">
      <c r="A33" s="35" t="s">
        <v>52</v>
      </c>
      <c r="E33" s="36" t="s">
        <v>354</v>
      </c>
    </row>
    <row r="34" spans="1:5" ht="38.25">
      <c r="A34" s="37" t="s">
        <v>54</v>
      </c>
      <c r="E34" s="38" t="s">
        <v>355</v>
      </c>
    </row>
    <row r="35" spans="1:5" ht="51">
      <c r="A35" t="s">
        <v>55</v>
      </c>
      <c r="E35" s="36" t="s">
        <v>258</v>
      </c>
    </row>
    <row r="36" spans="1:16" ht="12.75">
      <c r="A36" s="24" t="s">
        <v>47</v>
      </c>
      <c r="B36" s="29" t="s">
        <v>72</v>
      </c>
      <c r="C36" s="29" t="s">
        <v>356</v>
      </c>
      <c r="D36" s="24" t="s">
        <v>49</v>
      </c>
      <c r="E36" s="30" t="s">
        <v>357</v>
      </c>
      <c r="F36" s="31" t="s">
        <v>156</v>
      </c>
      <c r="G36" s="32">
        <v>935</v>
      </c>
      <c r="H36" s="33">
        <v>0</v>
      </c>
      <c r="I36" s="34">
        <f>ROUND(ROUND(H36,2)*ROUND(G36,3),2)</f>
      </c>
      <c r="O36">
        <f>(I36*21)/100</f>
      </c>
      <c r="P36" t="s">
        <v>27</v>
      </c>
    </row>
    <row r="37" spans="1:5" ht="12.75">
      <c r="A37" s="35" t="s">
        <v>52</v>
      </c>
      <c r="E37" s="36" t="s">
        <v>358</v>
      </c>
    </row>
    <row r="38" spans="1:5" ht="12.75">
      <c r="A38" s="37" t="s">
        <v>54</v>
      </c>
      <c r="E38" s="38" t="s">
        <v>359</v>
      </c>
    </row>
    <row r="39" spans="1:5" ht="153">
      <c r="A39" t="s">
        <v>55</v>
      </c>
      <c r="E39" s="36" t="s">
        <v>283</v>
      </c>
    </row>
    <row r="40" spans="1:16" ht="12.75">
      <c r="A40" s="24" t="s">
        <v>47</v>
      </c>
      <c r="B40" s="29" t="s">
        <v>76</v>
      </c>
      <c r="C40" s="29" t="s">
        <v>360</v>
      </c>
      <c r="D40" s="24" t="s">
        <v>49</v>
      </c>
      <c r="E40" s="30" t="s">
        <v>361</v>
      </c>
      <c r="F40" s="31" t="s">
        <v>156</v>
      </c>
      <c r="G40" s="32">
        <v>178</v>
      </c>
      <c r="H40" s="33">
        <v>0</v>
      </c>
      <c r="I40" s="34">
        <f>ROUND(ROUND(H40,2)*ROUND(G40,3),2)</f>
      </c>
      <c r="O40">
        <f>(I40*21)/100</f>
      </c>
      <c r="P40" t="s">
        <v>27</v>
      </c>
    </row>
    <row r="41" spans="1:5" ht="12.75">
      <c r="A41" s="35" t="s">
        <v>52</v>
      </c>
      <c r="E41" s="36" t="s">
        <v>358</v>
      </c>
    </row>
    <row r="42" spans="1:5" ht="12.75">
      <c r="A42" s="37" t="s">
        <v>54</v>
      </c>
      <c r="E42" s="38" t="s">
        <v>362</v>
      </c>
    </row>
    <row r="43" spans="1:5" ht="153">
      <c r="A43" t="s">
        <v>55</v>
      </c>
      <c r="E43" s="36" t="s">
        <v>283</v>
      </c>
    </row>
    <row r="44" spans="1:16" ht="25.5">
      <c r="A44" s="24" t="s">
        <v>47</v>
      </c>
      <c r="B44" s="29" t="s">
        <v>42</v>
      </c>
      <c r="C44" s="29" t="s">
        <v>363</v>
      </c>
      <c r="D44" s="24" t="s">
        <v>49</v>
      </c>
      <c r="E44" s="30" t="s">
        <v>364</v>
      </c>
      <c r="F44" s="31" t="s">
        <v>156</v>
      </c>
      <c r="G44" s="32">
        <v>14</v>
      </c>
      <c r="H44" s="33">
        <v>0</v>
      </c>
      <c r="I44" s="34">
        <f>ROUND(ROUND(H44,2)*ROUND(G44,3),2)</f>
      </c>
      <c r="O44">
        <f>(I44*21)/100</f>
      </c>
      <c r="P44" t="s">
        <v>27</v>
      </c>
    </row>
    <row r="45" spans="1:5" ht="12.75">
      <c r="A45" s="35" t="s">
        <v>52</v>
      </c>
      <c r="E45" s="36" t="s">
        <v>49</v>
      </c>
    </row>
    <row r="46" spans="1:5" ht="12.75">
      <c r="A46" s="37" t="s">
        <v>54</v>
      </c>
      <c r="E46" s="38" t="s">
        <v>365</v>
      </c>
    </row>
    <row r="47" spans="1:5" ht="153">
      <c r="A47" t="s">
        <v>55</v>
      </c>
      <c r="E47" s="36" t="s">
        <v>283</v>
      </c>
    </row>
    <row r="48" spans="1:16" ht="25.5">
      <c r="A48" s="24" t="s">
        <v>47</v>
      </c>
      <c r="B48" s="29" t="s">
        <v>44</v>
      </c>
      <c r="C48" s="29" t="s">
        <v>366</v>
      </c>
      <c r="D48" s="24" t="s">
        <v>49</v>
      </c>
      <c r="E48" s="30" t="s">
        <v>367</v>
      </c>
      <c r="F48" s="31" t="s">
        <v>156</v>
      </c>
      <c r="G48" s="32">
        <v>82</v>
      </c>
      <c r="H48" s="33">
        <v>0</v>
      </c>
      <c r="I48" s="34">
        <f>ROUND(ROUND(H48,2)*ROUND(G48,3),2)</f>
      </c>
      <c r="O48">
        <f>(I48*21)/100</f>
      </c>
      <c r="P48" t="s">
        <v>27</v>
      </c>
    </row>
    <row r="49" spans="1:5" ht="12.75">
      <c r="A49" s="35" t="s">
        <v>52</v>
      </c>
      <c r="E49" s="36" t="s">
        <v>358</v>
      </c>
    </row>
    <row r="50" spans="1:5" ht="12.75">
      <c r="A50" s="37" t="s">
        <v>54</v>
      </c>
      <c r="E50" s="38" t="s">
        <v>368</v>
      </c>
    </row>
    <row r="51" spans="1:5" ht="153">
      <c r="A51" t="s">
        <v>55</v>
      </c>
      <c r="E51" s="36" t="s">
        <v>283</v>
      </c>
    </row>
    <row r="52" spans="1:18" ht="12.75" customHeight="1">
      <c r="A52" s="6" t="s">
        <v>45</v>
      </c>
      <c r="B52" s="6"/>
      <c r="C52" s="41" t="s">
        <v>76</v>
      </c>
      <c r="D52" s="6"/>
      <c r="E52" s="27" t="s">
        <v>284</v>
      </c>
      <c r="F52" s="6"/>
      <c r="G52" s="6"/>
      <c r="H52" s="6"/>
      <c r="I52" s="42">
        <f>0+Q52</f>
      </c>
      <c r="O52">
        <f>0+R52</f>
      </c>
      <c r="Q52">
        <f>0+I53</f>
      </c>
      <c r="R52">
        <f>0+O53</f>
      </c>
    </row>
    <row r="53" spans="1:16" ht="12.75">
      <c r="A53" s="24" t="s">
        <v>47</v>
      </c>
      <c r="B53" s="29" t="s">
        <v>86</v>
      </c>
      <c r="C53" s="29" t="s">
        <v>286</v>
      </c>
      <c r="D53" s="24" t="s">
        <v>49</v>
      </c>
      <c r="E53" s="30" t="s">
        <v>287</v>
      </c>
      <c r="F53" s="31" t="s">
        <v>98</v>
      </c>
      <c r="G53" s="32">
        <v>25</v>
      </c>
      <c r="H53" s="33">
        <v>0</v>
      </c>
      <c r="I53" s="34">
        <f>ROUND(ROUND(H53,2)*ROUND(G53,3),2)</f>
      </c>
      <c r="O53">
        <f>(I53*21)/100</f>
      </c>
      <c r="P53" t="s">
        <v>27</v>
      </c>
    </row>
    <row r="54" spans="1:5" ht="12.75">
      <c r="A54" s="35" t="s">
        <v>52</v>
      </c>
      <c r="E54" s="36" t="s">
        <v>49</v>
      </c>
    </row>
    <row r="55" spans="1:5" ht="12.75">
      <c r="A55" s="37" t="s">
        <v>54</v>
      </c>
      <c r="E55" s="38" t="s">
        <v>369</v>
      </c>
    </row>
    <row r="56" spans="1:5" ht="25.5">
      <c r="A56" t="s">
        <v>55</v>
      </c>
      <c r="E56" s="36" t="s">
        <v>289</v>
      </c>
    </row>
    <row r="57" spans="1:18" ht="12.75" customHeight="1">
      <c r="A57" s="6" t="s">
        <v>45</v>
      </c>
      <c r="B57" s="6"/>
      <c r="C57" s="41" t="s">
        <v>42</v>
      </c>
      <c r="D57" s="6"/>
      <c r="E57" s="27" t="s">
        <v>186</v>
      </c>
      <c r="F57" s="6"/>
      <c r="G57" s="6"/>
      <c r="H57" s="6"/>
      <c r="I57" s="42">
        <f>0+Q57</f>
      </c>
      <c r="O57">
        <f>0+R57</f>
      </c>
      <c r="Q57">
        <f>0+I58+I62</f>
      </c>
      <c r="R57">
        <f>0+O58+O62</f>
      </c>
    </row>
    <row r="58" spans="1:16" ht="12.75">
      <c r="A58" s="24" t="s">
        <v>47</v>
      </c>
      <c r="B58" s="29" t="s">
        <v>91</v>
      </c>
      <c r="C58" s="29" t="s">
        <v>370</v>
      </c>
      <c r="D58" s="24" t="s">
        <v>49</v>
      </c>
      <c r="E58" s="30" t="s">
        <v>371</v>
      </c>
      <c r="F58" s="31" t="s">
        <v>98</v>
      </c>
      <c r="G58" s="32">
        <v>54</v>
      </c>
      <c r="H58" s="33">
        <v>0</v>
      </c>
      <c r="I58" s="34">
        <f>ROUND(ROUND(H58,2)*ROUND(G58,3),2)</f>
      </c>
      <c r="O58">
        <f>(I58*21)/100</f>
      </c>
      <c r="P58" t="s">
        <v>27</v>
      </c>
    </row>
    <row r="59" spans="1:5" ht="12.75">
      <c r="A59" s="35" t="s">
        <v>52</v>
      </c>
      <c r="E59" s="36" t="s">
        <v>372</v>
      </c>
    </row>
    <row r="60" spans="1:5" ht="12.75">
      <c r="A60" s="37" t="s">
        <v>54</v>
      </c>
      <c r="E60" s="38" t="s">
        <v>373</v>
      </c>
    </row>
    <row r="61" spans="1:5" ht="12.75">
      <c r="A61" t="s">
        <v>55</v>
      </c>
      <c r="E61" s="36" t="s">
        <v>374</v>
      </c>
    </row>
    <row r="62" spans="1:16" ht="12.75">
      <c r="A62" s="24" t="s">
        <v>47</v>
      </c>
      <c r="B62" s="29" t="s">
        <v>95</v>
      </c>
      <c r="C62" s="29" t="s">
        <v>375</v>
      </c>
      <c r="D62" s="24" t="s">
        <v>49</v>
      </c>
      <c r="E62" s="30" t="s">
        <v>376</v>
      </c>
      <c r="F62" s="31" t="s">
        <v>172</v>
      </c>
      <c r="G62" s="32">
        <v>451</v>
      </c>
      <c r="H62" s="33">
        <v>0</v>
      </c>
      <c r="I62" s="34">
        <f>ROUND(ROUND(H62,2)*ROUND(G62,3),2)</f>
      </c>
      <c r="O62">
        <f>(I62*21)/100</f>
      </c>
      <c r="P62" t="s">
        <v>27</v>
      </c>
    </row>
    <row r="63" spans="1:5" ht="12.75">
      <c r="A63" s="35" t="s">
        <v>52</v>
      </c>
      <c r="E63" s="36" t="s">
        <v>49</v>
      </c>
    </row>
    <row r="64" spans="1:5" ht="12.75">
      <c r="A64" s="37" t="s">
        <v>54</v>
      </c>
      <c r="E64" s="38" t="s">
        <v>377</v>
      </c>
    </row>
    <row r="65" spans="1:5" ht="51">
      <c r="A65" t="s">
        <v>55</v>
      </c>
      <c r="E65" s="36" t="s">
        <v>378</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0+O9+O14+O27+O52+O61</f>
      </c>
      <c r="P2" t="s">
        <v>26</v>
      </c>
    </row>
    <row r="3" spans="1:16" ht="15" customHeight="1">
      <c r="A3" t="s">
        <v>12</v>
      </c>
      <c r="B3" s="12" t="s">
        <v>14</v>
      </c>
      <c r="C3" s="13" t="s">
        <v>15</v>
      </c>
      <c r="D3" s="1"/>
      <c r="E3" s="14" t="s">
        <v>16</v>
      </c>
      <c r="F3" s="1"/>
      <c r="G3" s="9"/>
      <c r="H3" s="8" t="s">
        <v>379</v>
      </c>
      <c r="I3" s="39">
        <f>0+I9+I14+I27+I52+I61</f>
      </c>
      <c r="O3" t="s">
        <v>23</v>
      </c>
      <c r="P3" t="s">
        <v>27</v>
      </c>
    </row>
    <row r="4" spans="1:16" ht="15" customHeight="1">
      <c r="A4" t="s">
        <v>17</v>
      </c>
      <c r="B4" s="12" t="s">
        <v>18</v>
      </c>
      <c r="C4" s="13" t="s">
        <v>344</v>
      </c>
      <c r="D4" s="1"/>
      <c r="E4" s="14" t="s">
        <v>345</v>
      </c>
      <c r="F4" s="1"/>
      <c r="G4" s="1"/>
      <c r="H4" s="11"/>
      <c r="I4" s="11"/>
      <c r="O4" t="s">
        <v>24</v>
      </c>
      <c r="P4" t="s">
        <v>27</v>
      </c>
    </row>
    <row r="5" spans="1:16" ht="12.75" customHeight="1">
      <c r="A5" t="s">
        <v>21</v>
      </c>
      <c r="B5" s="16" t="s">
        <v>22</v>
      </c>
      <c r="C5" s="17" t="s">
        <v>379</v>
      </c>
      <c r="D5" s="6"/>
      <c r="E5" s="18" t="s">
        <v>380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30.6</v>
      </c>
      <c r="H10" s="33">
        <v>0</v>
      </c>
      <c r="I10" s="34">
        <f>ROUND(ROUND(H10,2)*ROUND(G10,3),2)</f>
      </c>
      <c r="O10">
        <f>(I10*21)/100</f>
      </c>
      <c r="P10" t="s">
        <v>27</v>
      </c>
    </row>
    <row r="11" spans="1:5" ht="25.5">
      <c r="A11" s="35" t="s">
        <v>52</v>
      </c>
      <c r="E11" s="36" t="s">
        <v>223</v>
      </c>
    </row>
    <row r="12" spans="1:5" ht="12.75">
      <c r="A12" s="37" t="s">
        <v>54</v>
      </c>
      <c r="E12" s="38" t="s">
        <v>381</v>
      </c>
    </row>
    <row r="13" spans="1:5" ht="25.5">
      <c r="A13" t="s">
        <v>55</v>
      </c>
      <c r="E13" s="36" t="s">
        <v>143</v>
      </c>
    </row>
    <row r="14" spans="1:18" ht="12.75" customHeight="1">
      <c r="A14" s="6" t="s">
        <v>45</v>
      </c>
      <c r="B14" s="6"/>
      <c r="C14" s="41" t="s">
        <v>31</v>
      </c>
      <c r="D14" s="6"/>
      <c r="E14" s="27" t="s">
        <v>153</v>
      </c>
      <c r="F14" s="6"/>
      <c r="G14" s="6"/>
      <c r="H14" s="6"/>
      <c r="I14" s="42">
        <f>0+Q14</f>
      </c>
      <c r="O14">
        <f>0+R14</f>
      </c>
      <c r="Q14">
        <f>0+I15+I19+I23</f>
      </c>
      <c r="R14">
        <f>0+O15+O19+O23</f>
      </c>
    </row>
    <row r="15" spans="1:16" ht="12.75">
      <c r="A15" s="24" t="s">
        <v>47</v>
      </c>
      <c r="B15" s="29" t="s">
        <v>27</v>
      </c>
      <c r="C15" s="29" t="s">
        <v>232</v>
      </c>
      <c r="D15" s="24" t="s">
        <v>49</v>
      </c>
      <c r="E15" s="30" t="s">
        <v>233</v>
      </c>
      <c r="F15" s="31" t="s">
        <v>161</v>
      </c>
      <c r="G15" s="32">
        <v>15.3</v>
      </c>
      <c r="H15" s="33">
        <v>0</v>
      </c>
      <c r="I15" s="34">
        <f>ROUND(ROUND(H15,2)*ROUND(G15,3),2)</f>
      </c>
      <c r="O15">
        <f>(I15*21)/100</f>
      </c>
      <c r="P15" t="s">
        <v>27</v>
      </c>
    </row>
    <row r="16" spans="1:5" ht="12.75">
      <c r="A16" s="35" t="s">
        <v>52</v>
      </c>
      <c r="E16" s="36" t="s">
        <v>234</v>
      </c>
    </row>
    <row r="17" spans="1:5" ht="12.75">
      <c r="A17" s="37" t="s">
        <v>54</v>
      </c>
      <c r="E17" s="38" t="s">
        <v>382</v>
      </c>
    </row>
    <row r="18" spans="1:5" ht="369.75">
      <c r="A18" t="s">
        <v>55</v>
      </c>
      <c r="E18" s="36" t="s">
        <v>181</v>
      </c>
    </row>
    <row r="19" spans="1:16" ht="12.75">
      <c r="A19" s="24" t="s">
        <v>47</v>
      </c>
      <c r="B19" s="29" t="s">
        <v>26</v>
      </c>
      <c r="C19" s="29" t="s">
        <v>182</v>
      </c>
      <c r="D19" s="24" t="s">
        <v>49</v>
      </c>
      <c r="E19" s="30" t="s">
        <v>183</v>
      </c>
      <c r="F19" s="31" t="s">
        <v>161</v>
      </c>
      <c r="G19" s="32">
        <v>15.3</v>
      </c>
      <c r="H19" s="33">
        <v>0</v>
      </c>
      <c r="I19" s="34">
        <f>ROUND(ROUND(H19,2)*ROUND(G19,3),2)</f>
      </c>
      <c r="O19">
        <f>(I19*21)/100</f>
      </c>
      <c r="P19" t="s">
        <v>27</v>
      </c>
    </row>
    <row r="20" spans="1:5" ht="12.75">
      <c r="A20" s="35" t="s">
        <v>52</v>
      </c>
      <c r="E20" s="36" t="s">
        <v>234</v>
      </c>
    </row>
    <row r="21" spans="1:5" ht="12.75">
      <c r="A21" s="37" t="s">
        <v>54</v>
      </c>
      <c r="E21" s="38" t="s">
        <v>383</v>
      </c>
    </row>
    <row r="22" spans="1:5" ht="191.25">
      <c r="A22" t="s">
        <v>55</v>
      </c>
      <c r="E22" s="36" t="s">
        <v>185</v>
      </c>
    </row>
    <row r="23" spans="1:16" ht="12.75">
      <c r="A23" s="24" t="s">
        <v>47</v>
      </c>
      <c r="B23" s="29" t="s">
        <v>35</v>
      </c>
      <c r="C23" s="29" t="s">
        <v>237</v>
      </c>
      <c r="D23" s="24" t="s">
        <v>49</v>
      </c>
      <c r="E23" s="30" t="s">
        <v>238</v>
      </c>
      <c r="F23" s="31" t="s">
        <v>156</v>
      </c>
      <c r="G23" s="32">
        <v>1493</v>
      </c>
      <c r="H23" s="33">
        <v>0</v>
      </c>
      <c r="I23" s="34">
        <f>ROUND(ROUND(H23,2)*ROUND(G23,3),2)</f>
      </c>
      <c r="O23">
        <f>(I23*21)/100</f>
      </c>
      <c r="P23" t="s">
        <v>27</v>
      </c>
    </row>
    <row r="24" spans="1:5" ht="12.75">
      <c r="A24" s="35" t="s">
        <v>52</v>
      </c>
      <c r="E24" s="36" t="s">
        <v>49</v>
      </c>
    </row>
    <row r="25" spans="1:5" ht="12.75">
      <c r="A25" s="37" t="s">
        <v>54</v>
      </c>
      <c r="E25" s="38" t="s">
        <v>384</v>
      </c>
    </row>
    <row r="26" spans="1:5" ht="25.5">
      <c r="A26" t="s">
        <v>55</v>
      </c>
      <c r="E26" s="36" t="s">
        <v>240</v>
      </c>
    </row>
    <row r="27" spans="1:18" ht="12.75" customHeight="1">
      <c r="A27" s="6" t="s">
        <v>45</v>
      </c>
      <c r="B27" s="6"/>
      <c r="C27" s="41" t="s">
        <v>37</v>
      </c>
      <c r="D27" s="6"/>
      <c r="E27" s="27" t="s">
        <v>246</v>
      </c>
      <c r="F27" s="6"/>
      <c r="G27" s="6"/>
      <c r="H27" s="6"/>
      <c r="I27" s="42">
        <f>0+Q27</f>
      </c>
      <c r="O27">
        <f>0+R27</f>
      </c>
      <c r="Q27">
        <f>0+I28+I32+I36+I40+I44+I48</f>
      </c>
      <c r="R27">
        <f>0+O28+O32+O36+O40+O44+O48</f>
      </c>
    </row>
    <row r="28" spans="1:16" ht="12.75">
      <c r="A28" s="24" t="s">
        <v>47</v>
      </c>
      <c r="B28" s="29" t="s">
        <v>37</v>
      </c>
      <c r="C28" s="29" t="s">
        <v>254</v>
      </c>
      <c r="D28" s="24" t="s">
        <v>49</v>
      </c>
      <c r="E28" s="30" t="s">
        <v>255</v>
      </c>
      <c r="F28" s="31" t="s">
        <v>156</v>
      </c>
      <c r="G28" s="32">
        <v>1371</v>
      </c>
      <c r="H28" s="33">
        <v>0</v>
      </c>
      <c r="I28" s="34">
        <f>ROUND(ROUND(H28,2)*ROUND(G28,3),2)</f>
      </c>
      <c r="O28">
        <f>(I28*21)/100</f>
      </c>
      <c r="P28" t="s">
        <v>27</v>
      </c>
    </row>
    <row r="29" spans="1:5" ht="12.75">
      <c r="A29" s="35" t="s">
        <v>52</v>
      </c>
      <c r="E29" s="36" t="s">
        <v>352</v>
      </c>
    </row>
    <row r="30" spans="1:5" ht="38.25">
      <c r="A30" s="37" t="s">
        <v>54</v>
      </c>
      <c r="E30" s="38" t="s">
        <v>385</v>
      </c>
    </row>
    <row r="31" spans="1:5" ht="51">
      <c r="A31" t="s">
        <v>55</v>
      </c>
      <c r="E31" s="36" t="s">
        <v>258</v>
      </c>
    </row>
    <row r="32" spans="1:16" ht="12.75">
      <c r="A32" s="24" t="s">
        <v>47</v>
      </c>
      <c r="B32" s="29" t="s">
        <v>39</v>
      </c>
      <c r="C32" s="29" t="s">
        <v>259</v>
      </c>
      <c r="D32" s="24" t="s">
        <v>49</v>
      </c>
      <c r="E32" s="30" t="s">
        <v>260</v>
      </c>
      <c r="F32" s="31" t="s">
        <v>156</v>
      </c>
      <c r="G32" s="32">
        <v>122</v>
      </c>
      <c r="H32" s="33">
        <v>0</v>
      </c>
      <c r="I32" s="34">
        <f>ROUND(ROUND(H32,2)*ROUND(G32,3),2)</f>
      </c>
      <c r="O32">
        <f>(I32*21)/100</f>
      </c>
      <c r="P32" t="s">
        <v>27</v>
      </c>
    </row>
    <row r="33" spans="1:5" ht="12.75">
      <c r="A33" s="35" t="s">
        <v>52</v>
      </c>
      <c r="E33" s="36" t="s">
        <v>354</v>
      </c>
    </row>
    <row r="34" spans="1:5" ht="38.25">
      <c r="A34" s="37" t="s">
        <v>54</v>
      </c>
      <c r="E34" s="38" t="s">
        <v>386</v>
      </c>
    </row>
    <row r="35" spans="1:5" ht="51">
      <c r="A35" t="s">
        <v>55</v>
      </c>
      <c r="E35" s="36" t="s">
        <v>258</v>
      </c>
    </row>
    <row r="36" spans="1:16" ht="12.75">
      <c r="A36" s="24" t="s">
        <v>47</v>
      </c>
      <c r="B36" s="29" t="s">
        <v>72</v>
      </c>
      <c r="C36" s="29" t="s">
        <v>356</v>
      </c>
      <c r="D36" s="24" t="s">
        <v>49</v>
      </c>
      <c r="E36" s="30" t="s">
        <v>357</v>
      </c>
      <c r="F36" s="31" t="s">
        <v>156</v>
      </c>
      <c r="G36" s="32">
        <v>1343</v>
      </c>
      <c r="H36" s="33">
        <v>0</v>
      </c>
      <c r="I36" s="34">
        <f>ROUND(ROUND(H36,2)*ROUND(G36,3),2)</f>
      </c>
      <c r="O36">
        <f>(I36*21)/100</f>
      </c>
      <c r="P36" t="s">
        <v>27</v>
      </c>
    </row>
    <row r="37" spans="1:5" ht="12.75">
      <c r="A37" s="35" t="s">
        <v>52</v>
      </c>
      <c r="E37" s="36" t="s">
        <v>358</v>
      </c>
    </row>
    <row r="38" spans="1:5" ht="12.75">
      <c r="A38" s="37" t="s">
        <v>54</v>
      </c>
      <c r="E38" s="38" t="s">
        <v>387</v>
      </c>
    </row>
    <row r="39" spans="1:5" ht="153">
      <c r="A39" t="s">
        <v>55</v>
      </c>
      <c r="E39" s="36" t="s">
        <v>283</v>
      </c>
    </row>
    <row r="40" spans="1:16" ht="12.75">
      <c r="A40" s="24" t="s">
        <v>47</v>
      </c>
      <c r="B40" s="29" t="s">
        <v>76</v>
      </c>
      <c r="C40" s="29" t="s">
        <v>360</v>
      </c>
      <c r="D40" s="24" t="s">
        <v>49</v>
      </c>
      <c r="E40" s="30" t="s">
        <v>361</v>
      </c>
      <c r="F40" s="31" t="s">
        <v>156</v>
      </c>
      <c r="G40" s="32">
        <v>102</v>
      </c>
      <c r="H40" s="33">
        <v>0</v>
      </c>
      <c r="I40" s="34">
        <f>ROUND(ROUND(H40,2)*ROUND(G40,3),2)</f>
      </c>
      <c r="O40">
        <f>(I40*21)/100</f>
      </c>
      <c r="P40" t="s">
        <v>27</v>
      </c>
    </row>
    <row r="41" spans="1:5" ht="12.75">
      <c r="A41" s="35" t="s">
        <v>52</v>
      </c>
      <c r="E41" s="36" t="s">
        <v>358</v>
      </c>
    </row>
    <row r="42" spans="1:5" ht="12.75">
      <c r="A42" s="37" t="s">
        <v>54</v>
      </c>
      <c r="E42" s="38" t="s">
        <v>388</v>
      </c>
    </row>
    <row r="43" spans="1:5" ht="153">
      <c r="A43" t="s">
        <v>55</v>
      </c>
      <c r="E43" s="36" t="s">
        <v>283</v>
      </c>
    </row>
    <row r="44" spans="1:16" ht="25.5">
      <c r="A44" s="24" t="s">
        <v>47</v>
      </c>
      <c r="B44" s="29" t="s">
        <v>42</v>
      </c>
      <c r="C44" s="29" t="s">
        <v>363</v>
      </c>
      <c r="D44" s="24" t="s">
        <v>49</v>
      </c>
      <c r="E44" s="30" t="s">
        <v>364</v>
      </c>
      <c r="F44" s="31" t="s">
        <v>156</v>
      </c>
      <c r="G44" s="32">
        <v>20</v>
      </c>
      <c r="H44" s="33">
        <v>0</v>
      </c>
      <c r="I44" s="34">
        <f>ROUND(ROUND(H44,2)*ROUND(G44,3),2)</f>
      </c>
      <c r="O44">
        <f>(I44*21)/100</f>
      </c>
      <c r="P44" t="s">
        <v>27</v>
      </c>
    </row>
    <row r="45" spans="1:5" ht="12.75">
      <c r="A45" s="35" t="s">
        <v>52</v>
      </c>
      <c r="E45" s="36" t="s">
        <v>49</v>
      </c>
    </row>
    <row r="46" spans="1:5" ht="12.75">
      <c r="A46" s="37" t="s">
        <v>54</v>
      </c>
      <c r="E46" s="38" t="s">
        <v>389</v>
      </c>
    </row>
    <row r="47" spans="1:5" ht="153">
      <c r="A47" t="s">
        <v>55</v>
      </c>
      <c r="E47" s="36" t="s">
        <v>283</v>
      </c>
    </row>
    <row r="48" spans="1:16" ht="25.5">
      <c r="A48" s="24" t="s">
        <v>47</v>
      </c>
      <c r="B48" s="29" t="s">
        <v>44</v>
      </c>
      <c r="C48" s="29" t="s">
        <v>366</v>
      </c>
      <c r="D48" s="24" t="s">
        <v>49</v>
      </c>
      <c r="E48" s="30" t="s">
        <v>367</v>
      </c>
      <c r="F48" s="31" t="s">
        <v>156</v>
      </c>
      <c r="G48" s="32">
        <v>28</v>
      </c>
      <c r="H48" s="33">
        <v>0</v>
      </c>
      <c r="I48" s="34">
        <f>ROUND(ROUND(H48,2)*ROUND(G48,3),2)</f>
      </c>
      <c r="O48">
        <f>(I48*21)/100</f>
      </c>
      <c r="P48" t="s">
        <v>27</v>
      </c>
    </row>
    <row r="49" spans="1:5" ht="12.75">
      <c r="A49" s="35" t="s">
        <v>52</v>
      </c>
      <c r="E49" s="36" t="s">
        <v>358</v>
      </c>
    </row>
    <row r="50" spans="1:5" ht="12.75">
      <c r="A50" s="37" t="s">
        <v>54</v>
      </c>
      <c r="E50" s="38" t="s">
        <v>390</v>
      </c>
    </row>
    <row r="51" spans="1:5" ht="153">
      <c r="A51" t="s">
        <v>55</v>
      </c>
      <c r="E51" s="36" t="s">
        <v>283</v>
      </c>
    </row>
    <row r="52" spans="1:18" ht="12.75" customHeight="1">
      <c r="A52" s="6" t="s">
        <v>45</v>
      </c>
      <c r="B52" s="6"/>
      <c r="C52" s="41" t="s">
        <v>76</v>
      </c>
      <c r="D52" s="6"/>
      <c r="E52" s="27" t="s">
        <v>284</v>
      </c>
      <c r="F52" s="6"/>
      <c r="G52" s="6"/>
      <c r="H52" s="6"/>
      <c r="I52" s="42">
        <f>0+Q52</f>
      </c>
      <c r="O52">
        <f>0+R52</f>
      </c>
      <c r="Q52">
        <f>0+I53+I57</f>
      </c>
      <c r="R52">
        <f>0+O53+O57</f>
      </c>
    </row>
    <row r="53" spans="1:16" ht="12.75">
      <c r="A53" s="24" t="s">
        <v>47</v>
      </c>
      <c r="B53" s="29" t="s">
        <v>86</v>
      </c>
      <c r="C53" s="29" t="s">
        <v>391</v>
      </c>
      <c r="D53" s="24" t="s">
        <v>49</v>
      </c>
      <c r="E53" s="30" t="s">
        <v>392</v>
      </c>
      <c r="F53" s="31" t="s">
        <v>98</v>
      </c>
      <c r="G53" s="32">
        <v>14</v>
      </c>
      <c r="H53" s="33">
        <v>0</v>
      </c>
      <c r="I53" s="34">
        <f>ROUND(ROUND(H53,2)*ROUND(G53,3),2)</f>
      </c>
      <c r="O53">
        <f>(I53*21)/100</f>
      </c>
      <c r="P53" t="s">
        <v>27</v>
      </c>
    </row>
    <row r="54" spans="1:5" ht="12.75">
      <c r="A54" s="35" t="s">
        <v>52</v>
      </c>
      <c r="E54" s="36" t="s">
        <v>393</v>
      </c>
    </row>
    <row r="55" spans="1:5" ht="12.75">
      <c r="A55" s="37" t="s">
        <v>54</v>
      </c>
      <c r="E55" s="38" t="s">
        <v>394</v>
      </c>
    </row>
    <row r="56" spans="1:5" ht="63.75">
      <c r="A56" t="s">
        <v>55</v>
      </c>
      <c r="E56" s="36" t="s">
        <v>395</v>
      </c>
    </row>
    <row r="57" spans="1:16" ht="12.75">
      <c r="A57" s="24" t="s">
        <v>47</v>
      </c>
      <c r="B57" s="29" t="s">
        <v>91</v>
      </c>
      <c r="C57" s="29" t="s">
        <v>286</v>
      </c>
      <c r="D57" s="24" t="s">
        <v>49</v>
      </c>
      <c r="E57" s="30" t="s">
        <v>287</v>
      </c>
      <c r="F57" s="31" t="s">
        <v>98</v>
      </c>
      <c r="G57" s="32">
        <v>25</v>
      </c>
      <c r="H57" s="33">
        <v>0</v>
      </c>
      <c r="I57" s="34">
        <f>ROUND(ROUND(H57,2)*ROUND(G57,3),2)</f>
      </c>
      <c r="O57">
        <f>(I57*21)/100</f>
      </c>
      <c r="P57" t="s">
        <v>27</v>
      </c>
    </row>
    <row r="58" spans="1:5" ht="12.75">
      <c r="A58" s="35" t="s">
        <v>52</v>
      </c>
      <c r="E58" s="36" t="s">
        <v>49</v>
      </c>
    </row>
    <row r="59" spans="1:5" ht="12.75">
      <c r="A59" s="37" t="s">
        <v>54</v>
      </c>
      <c r="E59" s="38" t="s">
        <v>369</v>
      </c>
    </row>
    <row r="60" spans="1:5" ht="25.5">
      <c r="A60" t="s">
        <v>55</v>
      </c>
      <c r="E60" s="36" t="s">
        <v>289</v>
      </c>
    </row>
    <row r="61" spans="1:18" ht="12.75" customHeight="1">
      <c r="A61" s="6" t="s">
        <v>45</v>
      </c>
      <c r="B61" s="6"/>
      <c r="C61" s="41" t="s">
        <v>42</v>
      </c>
      <c r="D61" s="6"/>
      <c r="E61" s="27" t="s">
        <v>186</v>
      </c>
      <c r="F61" s="6"/>
      <c r="G61" s="6"/>
      <c r="H61" s="6"/>
      <c r="I61" s="42">
        <f>0+Q61</f>
      </c>
      <c r="O61">
        <f>0+R61</f>
      </c>
      <c r="Q61">
        <f>0+I62+I66+I70</f>
      </c>
      <c r="R61">
        <f>0+O62+O66+O70</f>
      </c>
    </row>
    <row r="62" spans="1:16" ht="12.75">
      <c r="A62" s="24" t="s">
        <v>47</v>
      </c>
      <c r="B62" s="29" t="s">
        <v>95</v>
      </c>
      <c r="C62" s="29" t="s">
        <v>396</v>
      </c>
      <c r="D62" s="24" t="s">
        <v>49</v>
      </c>
      <c r="E62" s="30" t="s">
        <v>397</v>
      </c>
      <c r="F62" s="31" t="s">
        <v>172</v>
      </c>
      <c r="G62" s="32">
        <v>6</v>
      </c>
      <c r="H62" s="33">
        <v>0</v>
      </c>
      <c r="I62" s="34">
        <f>ROUND(ROUND(H62,2)*ROUND(G62,3),2)</f>
      </c>
      <c r="O62">
        <f>(I62*21)/100</f>
      </c>
      <c r="P62" t="s">
        <v>27</v>
      </c>
    </row>
    <row r="63" spans="1:5" ht="12.75">
      <c r="A63" s="35" t="s">
        <v>52</v>
      </c>
      <c r="E63" s="36" t="s">
        <v>398</v>
      </c>
    </row>
    <row r="64" spans="1:5" ht="12.75">
      <c r="A64" s="37" t="s">
        <v>54</v>
      </c>
      <c r="E64" s="38" t="s">
        <v>399</v>
      </c>
    </row>
    <row r="65" spans="1:5" ht="63.75">
      <c r="A65" t="s">
        <v>55</v>
      </c>
      <c r="E65" s="36" t="s">
        <v>400</v>
      </c>
    </row>
    <row r="66" spans="1:16" ht="12.75">
      <c r="A66" s="24" t="s">
        <v>47</v>
      </c>
      <c r="B66" s="29" t="s">
        <v>100</v>
      </c>
      <c r="C66" s="29" t="s">
        <v>375</v>
      </c>
      <c r="D66" s="24" t="s">
        <v>49</v>
      </c>
      <c r="E66" s="30" t="s">
        <v>376</v>
      </c>
      <c r="F66" s="31" t="s">
        <v>172</v>
      </c>
      <c r="G66" s="32">
        <v>860</v>
      </c>
      <c r="H66" s="33">
        <v>0</v>
      </c>
      <c r="I66" s="34">
        <f>ROUND(ROUND(H66,2)*ROUND(G66,3),2)</f>
      </c>
      <c r="O66">
        <f>(I66*21)/100</f>
      </c>
      <c r="P66" t="s">
        <v>27</v>
      </c>
    </row>
    <row r="67" spans="1:5" ht="12.75">
      <c r="A67" s="35" t="s">
        <v>52</v>
      </c>
      <c r="E67" s="36" t="s">
        <v>49</v>
      </c>
    </row>
    <row r="68" spans="1:5" ht="12.75">
      <c r="A68" s="37" t="s">
        <v>54</v>
      </c>
      <c r="E68" s="38" t="s">
        <v>401</v>
      </c>
    </row>
    <row r="69" spans="1:5" ht="51">
      <c r="A69" t="s">
        <v>55</v>
      </c>
      <c r="E69" s="36" t="s">
        <v>378</v>
      </c>
    </row>
    <row r="70" spans="1:16" ht="12.75">
      <c r="A70" s="24" t="s">
        <v>47</v>
      </c>
      <c r="B70" s="29" t="s">
        <v>104</v>
      </c>
      <c r="C70" s="29" t="s">
        <v>402</v>
      </c>
      <c r="D70" s="24" t="s">
        <v>49</v>
      </c>
      <c r="E70" s="30" t="s">
        <v>403</v>
      </c>
      <c r="F70" s="31" t="s">
        <v>172</v>
      </c>
      <c r="G70" s="32">
        <v>8</v>
      </c>
      <c r="H70" s="33">
        <v>0</v>
      </c>
      <c r="I70" s="34">
        <f>ROUND(ROUND(H70,2)*ROUND(G70,3),2)</f>
      </c>
      <c r="O70">
        <f>(I70*21)/100</f>
      </c>
      <c r="P70" t="s">
        <v>27</v>
      </c>
    </row>
    <row r="71" spans="1:5" ht="12.75">
      <c r="A71" s="35" t="s">
        <v>52</v>
      </c>
      <c r="E71" s="36" t="s">
        <v>404</v>
      </c>
    </row>
    <row r="72" spans="1:5" ht="12.75">
      <c r="A72" s="37" t="s">
        <v>54</v>
      </c>
      <c r="E72" s="38" t="s">
        <v>405</v>
      </c>
    </row>
    <row r="73" spans="1:5" ht="63.75">
      <c r="A73" t="s">
        <v>55</v>
      </c>
      <c r="E73" s="36" t="s">
        <v>406</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4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0+O9+O14+O27+O40</f>
      </c>
      <c r="P2" t="s">
        <v>26</v>
      </c>
    </row>
    <row r="3" spans="1:16" ht="15" customHeight="1">
      <c r="A3" t="s">
        <v>12</v>
      </c>
      <c r="B3" s="12" t="s">
        <v>14</v>
      </c>
      <c r="C3" s="13" t="s">
        <v>15</v>
      </c>
      <c r="D3" s="1"/>
      <c r="E3" s="14" t="s">
        <v>16</v>
      </c>
      <c r="F3" s="1"/>
      <c r="G3" s="9"/>
      <c r="H3" s="8" t="s">
        <v>407</v>
      </c>
      <c r="I3" s="39">
        <f>0+I9+I14+I27+I40</f>
      </c>
      <c r="O3" t="s">
        <v>23</v>
      </c>
      <c r="P3" t="s">
        <v>27</v>
      </c>
    </row>
    <row r="4" spans="1:16" ht="15" customHeight="1">
      <c r="A4" t="s">
        <v>17</v>
      </c>
      <c r="B4" s="12" t="s">
        <v>18</v>
      </c>
      <c r="C4" s="13" t="s">
        <v>407</v>
      </c>
      <c r="D4" s="1"/>
      <c r="E4" s="14" t="s">
        <v>408</v>
      </c>
      <c r="F4" s="1"/>
      <c r="G4" s="1"/>
      <c r="H4" s="11"/>
      <c r="I4" s="11"/>
      <c r="O4" t="s">
        <v>24</v>
      </c>
      <c r="P4" t="s">
        <v>27</v>
      </c>
    </row>
    <row r="5" spans="1:16" ht="12.75" customHeight="1">
      <c r="A5" t="s">
        <v>21</v>
      </c>
      <c r="B5" s="16" t="s">
        <v>22</v>
      </c>
      <c r="C5" s="17" t="s">
        <v>407</v>
      </c>
      <c r="D5" s="6"/>
      <c r="E5" s="18" t="s">
        <v>408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445.38</v>
      </c>
      <c r="H10" s="33">
        <v>0</v>
      </c>
      <c r="I10" s="34">
        <f>ROUND(ROUND(H10,2)*ROUND(G10,3),2)</f>
      </c>
      <c r="O10">
        <f>(I10*21)/100</f>
      </c>
      <c r="P10" t="s">
        <v>27</v>
      </c>
    </row>
    <row r="11" spans="1:5" ht="25.5">
      <c r="A11" s="35" t="s">
        <v>52</v>
      </c>
      <c r="E11" s="36" t="s">
        <v>223</v>
      </c>
    </row>
    <row r="12" spans="1:5" ht="12.75">
      <c r="A12" s="37" t="s">
        <v>54</v>
      </c>
      <c r="E12" s="38" t="s">
        <v>409</v>
      </c>
    </row>
    <row r="13" spans="1:5" ht="25.5">
      <c r="A13" t="s">
        <v>55</v>
      </c>
      <c r="E13" s="36" t="s">
        <v>143</v>
      </c>
    </row>
    <row r="14" spans="1:18" ht="12.75" customHeight="1">
      <c r="A14" s="6" t="s">
        <v>45</v>
      </c>
      <c r="B14" s="6"/>
      <c r="C14" s="41" t="s">
        <v>31</v>
      </c>
      <c r="D14" s="6"/>
      <c r="E14" s="27" t="s">
        <v>153</v>
      </c>
      <c r="F14" s="6"/>
      <c r="G14" s="6"/>
      <c r="H14" s="6"/>
      <c r="I14" s="42">
        <f>0+Q14</f>
      </c>
      <c r="O14">
        <f>0+R14</f>
      </c>
      <c r="Q14">
        <f>0+I15+I19+I23</f>
      </c>
      <c r="R14">
        <f>0+O15+O19+O23</f>
      </c>
    </row>
    <row r="15" spans="1:16" ht="12.75">
      <c r="A15" s="24" t="s">
        <v>47</v>
      </c>
      <c r="B15" s="29" t="s">
        <v>27</v>
      </c>
      <c r="C15" s="29" t="s">
        <v>232</v>
      </c>
      <c r="D15" s="24" t="s">
        <v>49</v>
      </c>
      <c r="E15" s="30" t="s">
        <v>233</v>
      </c>
      <c r="F15" s="31" t="s">
        <v>161</v>
      </c>
      <c r="G15" s="32">
        <v>222.69</v>
      </c>
      <c r="H15" s="33">
        <v>0</v>
      </c>
      <c r="I15" s="34">
        <f>ROUND(ROUND(H15,2)*ROUND(G15,3),2)</f>
      </c>
      <c r="O15">
        <f>(I15*21)/100</f>
      </c>
      <c r="P15" t="s">
        <v>27</v>
      </c>
    </row>
    <row r="16" spans="1:5" ht="12.75">
      <c r="A16" s="35" t="s">
        <v>52</v>
      </c>
      <c r="E16" s="36" t="s">
        <v>234</v>
      </c>
    </row>
    <row r="17" spans="1:5" ht="12.75">
      <c r="A17" s="37" t="s">
        <v>54</v>
      </c>
      <c r="E17" s="38" t="s">
        <v>410</v>
      </c>
    </row>
    <row r="18" spans="1:5" ht="369.75">
      <c r="A18" t="s">
        <v>55</v>
      </c>
      <c r="E18" s="36" t="s">
        <v>181</v>
      </c>
    </row>
    <row r="19" spans="1:16" ht="12.75">
      <c r="A19" s="24" t="s">
        <v>47</v>
      </c>
      <c r="B19" s="29" t="s">
        <v>26</v>
      </c>
      <c r="C19" s="29" t="s">
        <v>182</v>
      </c>
      <c r="D19" s="24" t="s">
        <v>49</v>
      </c>
      <c r="E19" s="30" t="s">
        <v>183</v>
      </c>
      <c r="F19" s="31" t="s">
        <v>161</v>
      </c>
      <c r="G19" s="32">
        <v>222.69</v>
      </c>
      <c r="H19" s="33">
        <v>0</v>
      </c>
      <c r="I19" s="34">
        <f>ROUND(ROUND(H19,2)*ROUND(G19,3),2)</f>
      </c>
      <c r="O19">
        <f>(I19*21)/100</f>
      </c>
      <c r="P19" t="s">
        <v>27</v>
      </c>
    </row>
    <row r="20" spans="1:5" ht="12.75">
      <c r="A20" s="35" t="s">
        <v>52</v>
      </c>
      <c r="E20" s="36" t="s">
        <v>234</v>
      </c>
    </row>
    <row r="21" spans="1:5" ht="12.75">
      <c r="A21" s="37" t="s">
        <v>54</v>
      </c>
      <c r="E21" s="38" t="s">
        <v>411</v>
      </c>
    </row>
    <row r="22" spans="1:5" ht="191.25">
      <c r="A22" t="s">
        <v>55</v>
      </c>
      <c r="E22" s="36" t="s">
        <v>185</v>
      </c>
    </row>
    <row r="23" spans="1:16" ht="12.75">
      <c r="A23" s="24" t="s">
        <v>47</v>
      </c>
      <c r="B23" s="29" t="s">
        <v>35</v>
      </c>
      <c r="C23" s="29" t="s">
        <v>237</v>
      </c>
      <c r="D23" s="24" t="s">
        <v>49</v>
      </c>
      <c r="E23" s="30" t="s">
        <v>238</v>
      </c>
      <c r="F23" s="31" t="s">
        <v>156</v>
      </c>
      <c r="G23" s="32">
        <v>1484.6</v>
      </c>
      <c r="H23" s="33">
        <v>0</v>
      </c>
      <c r="I23" s="34">
        <f>ROUND(ROUND(H23,2)*ROUND(G23,3),2)</f>
      </c>
      <c r="O23">
        <f>(I23*21)/100</f>
      </c>
      <c r="P23" t="s">
        <v>27</v>
      </c>
    </row>
    <row r="24" spans="1:5" ht="12.75">
      <c r="A24" s="35" t="s">
        <v>52</v>
      </c>
      <c r="E24" s="36" t="s">
        <v>49</v>
      </c>
    </row>
    <row r="25" spans="1:5" ht="12.75">
      <c r="A25" s="37" t="s">
        <v>54</v>
      </c>
      <c r="E25" s="38" t="s">
        <v>412</v>
      </c>
    </row>
    <row r="26" spans="1:5" ht="25.5">
      <c r="A26" t="s">
        <v>55</v>
      </c>
      <c r="E26" s="36" t="s">
        <v>240</v>
      </c>
    </row>
    <row r="27" spans="1:18" ht="12.75" customHeight="1">
      <c r="A27" s="6" t="s">
        <v>45</v>
      </c>
      <c r="B27" s="6"/>
      <c r="C27" s="41" t="s">
        <v>37</v>
      </c>
      <c r="D27" s="6"/>
      <c r="E27" s="27" t="s">
        <v>246</v>
      </c>
      <c r="F27" s="6"/>
      <c r="G27" s="6"/>
      <c r="H27" s="6"/>
      <c r="I27" s="42">
        <f>0+Q27</f>
      </c>
      <c r="O27">
        <f>0+R27</f>
      </c>
      <c r="Q27">
        <f>0+I28+I32+I36</f>
      </c>
      <c r="R27">
        <f>0+O28+O32+O36</f>
      </c>
    </row>
    <row r="28" spans="1:16" ht="12.75">
      <c r="A28" s="24" t="s">
        <v>47</v>
      </c>
      <c r="B28" s="29" t="s">
        <v>37</v>
      </c>
      <c r="C28" s="29" t="s">
        <v>247</v>
      </c>
      <c r="D28" s="24" t="s">
        <v>49</v>
      </c>
      <c r="E28" s="30" t="s">
        <v>248</v>
      </c>
      <c r="F28" s="31" t="s">
        <v>156</v>
      </c>
      <c r="G28" s="32">
        <v>1073</v>
      </c>
      <c r="H28" s="33">
        <v>0</v>
      </c>
      <c r="I28" s="34">
        <f>ROUND(ROUND(H28,2)*ROUND(G28,3),2)</f>
      </c>
      <c r="O28">
        <f>(I28*21)/100</f>
      </c>
      <c r="P28" t="s">
        <v>27</v>
      </c>
    </row>
    <row r="29" spans="1:5" ht="12.75">
      <c r="A29" s="35" t="s">
        <v>52</v>
      </c>
      <c r="E29" s="36" t="s">
        <v>413</v>
      </c>
    </row>
    <row r="30" spans="1:5" ht="12.75">
      <c r="A30" s="37" t="s">
        <v>54</v>
      </c>
      <c r="E30" s="38" t="s">
        <v>414</v>
      </c>
    </row>
    <row r="31" spans="1:5" ht="127.5">
      <c r="A31" t="s">
        <v>55</v>
      </c>
      <c r="E31" s="36" t="s">
        <v>251</v>
      </c>
    </row>
    <row r="32" spans="1:16" ht="12.75">
      <c r="A32" s="24" t="s">
        <v>47</v>
      </c>
      <c r="B32" s="29" t="s">
        <v>39</v>
      </c>
      <c r="C32" s="29" t="s">
        <v>415</v>
      </c>
      <c r="D32" s="24" t="s">
        <v>49</v>
      </c>
      <c r="E32" s="30" t="s">
        <v>416</v>
      </c>
      <c r="F32" s="31" t="s">
        <v>156</v>
      </c>
      <c r="G32" s="32">
        <v>1484.6</v>
      </c>
      <c r="H32" s="33">
        <v>0</v>
      </c>
      <c r="I32" s="34">
        <f>ROUND(ROUND(H32,2)*ROUND(G32,3),2)</f>
      </c>
      <c r="O32">
        <f>(I32*21)/100</f>
      </c>
      <c r="P32" t="s">
        <v>27</v>
      </c>
    </row>
    <row r="33" spans="1:5" ht="12.75">
      <c r="A33" s="35" t="s">
        <v>52</v>
      </c>
      <c r="E33" s="36" t="s">
        <v>417</v>
      </c>
    </row>
    <row r="34" spans="1:5" ht="12.75">
      <c r="A34" s="37" t="s">
        <v>54</v>
      </c>
      <c r="E34" s="38" t="s">
        <v>418</v>
      </c>
    </row>
    <row r="35" spans="1:5" ht="51">
      <c r="A35" t="s">
        <v>55</v>
      </c>
      <c r="E35" s="36" t="s">
        <v>258</v>
      </c>
    </row>
    <row r="36" spans="1:16" ht="12.75">
      <c r="A36" s="24" t="s">
        <v>47</v>
      </c>
      <c r="B36" s="29" t="s">
        <v>72</v>
      </c>
      <c r="C36" s="29" t="s">
        <v>280</v>
      </c>
      <c r="D36" s="24" t="s">
        <v>49</v>
      </c>
      <c r="E36" s="30" t="s">
        <v>281</v>
      </c>
      <c r="F36" s="31" t="s">
        <v>156</v>
      </c>
      <c r="G36" s="32">
        <v>1073</v>
      </c>
      <c r="H36" s="33">
        <v>0</v>
      </c>
      <c r="I36" s="34">
        <f>ROUND(ROUND(H36,2)*ROUND(G36,3),2)</f>
      </c>
      <c r="O36">
        <f>(I36*21)/100</f>
      </c>
      <c r="P36" t="s">
        <v>27</v>
      </c>
    </row>
    <row r="37" spans="1:5" ht="12.75">
      <c r="A37" s="35" t="s">
        <v>52</v>
      </c>
      <c r="E37" s="36" t="s">
        <v>282</v>
      </c>
    </row>
    <row r="38" spans="1:5" ht="12.75">
      <c r="A38" s="37" t="s">
        <v>54</v>
      </c>
      <c r="E38" s="38" t="s">
        <v>414</v>
      </c>
    </row>
    <row r="39" spans="1:5" ht="153">
      <c r="A39" t="s">
        <v>55</v>
      </c>
      <c r="E39" s="36" t="s">
        <v>283</v>
      </c>
    </row>
    <row r="40" spans="1:18" ht="12.75" customHeight="1">
      <c r="A40" s="6" t="s">
        <v>45</v>
      </c>
      <c r="B40" s="6"/>
      <c r="C40" s="41" t="s">
        <v>42</v>
      </c>
      <c r="D40" s="6"/>
      <c r="E40" s="27" t="s">
        <v>186</v>
      </c>
      <c r="F40" s="6"/>
      <c r="G40" s="6"/>
      <c r="H40" s="6"/>
      <c r="I40" s="42">
        <f>0+Q40</f>
      </c>
      <c r="O40">
        <f>0+R40</f>
      </c>
      <c r="Q40">
        <f>0+I41+I45</f>
      </c>
      <c r="R40">
        <f>0+O41+O45</f>
      </c>
    </row>
    <row r="41" spans="1:16" ht="12.75">
      <c r="A41" s="24" t="s">
        <v>47</v>
      </c>
      <c r="B41" s="29" t="s">
        <v>76</v>
      </c>
      <c r="C41" s="29" t="s">
        <v>320</v>
      </c>
      <c r="D41" s="24" t="s">
        <v>49</v>
      </c>
      <c r="E41" s="30" t="s">
        <v>321</v>
      </c>
      <c r="F41" s="31" t="s">
        <v>172</v>
      </c>
      <c r="G41" s="32">
        <v>686</v>
      </c>
      <c r="H41" s="33">
        <v>0</v>
      </c>
      <c r="I41" s="34">
        <f>ROUND(ROUND(H41,2)*ROUND(G41,3),2)</f>
      </c>
      <c r="O41">
        <f>(I41*21)/100</f>
      </c>
      <c r="P41" t="s">
        <v>27</v>
      </c>
    </row>
    <row r="42" spans="1:5" ht="12.75">
      <c r="A42" s="35" t="s">
        <v>52</v>
      </c>
      <c r="E42" s="36" t="s">
        <v>49</v>
      </c>
    </row>
    <row r="43" spans="1:5" ht="38.25">
      <c r="A43" s="37" t="s">
        <v>54</v>
      </c>
      <c r="E43" s="38" t="s">
        <v>419</v>
      </c>
    </row>
    <row r="44" spans="1:5" ht="51">
      <c r="A44" t="s">
        <v>55</v>
      </c>
      <c r="E44" s="36" t="s">
        <v>318</v>
      </c>
    </row>
    <row r="45" spans="1:16" ht="12.75">
      <c r="A45" s="24" t="s">
        <v>47</v>
      </c>
      <c r="B45" s="29" t="s">
        <v>42</v>
      </c>
      <c r="C45" s="29" t="s">
        <v>333</v>
      </c>
      <c r="D45" s="24" t="s">
        <v>49</v>
      </c>
      <c r="E45" s="30" t="s">
        <v>334</v>
      </c>
      <c r="F45" s="31" t="s">
        <v>172</v>
      </c>
      <c r="G45" s="32">
        <v>274.4</v>
      </c>
      <c r="H45" s="33">
        <v>0</v>
      </c>
      <c r="I45" s="34">
        <f>ROUND(ROUND(H45,2)*ROUND(G45,3),2)</f>
      </c>
      <c r="O45">
        <f>(I45*21)/100</f>
      </c>
      <c r="P45" t="s">
        <v>27</v>
      </c>
    </row>
    <row r="46" spans="1:5" ht="12.75">
      <c r="A46" s="35" t="s">
        <v>52</v>
      </c>
      <c r="E46" s="36" t="s">
        <v>49</v>
      </c>
    </row>
    <row r="47" spans="1:5" ht="25.5">
      <c r="A47" s="37" t="s">
        <v>54</v>
      </c>
      <c r="E47" s="38" t="s">
        <v>420</v>
      </c>
    </row>
    <row r="48" spans="1:5" ht="25.5">
      <c r="A48" t="s">
        <v>55</v>
      </c>
      <c r="E48" s="36" t="s">
        <v>331</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