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270" yWindow="585" windowWidth="11175" windowHeight="10935" activeTab="0"/>
  </bookViews>
  <sheets>
    <sheet name="Rekapitulace stavby" sheetId="1" r:id="rId1"/>
    <sheet name="01 - Blok A a B výmě - 01..." sheetId="2" r:id="rId2"/>
    <sheet name="02 - Blok C výměna o - 02..." sheetId="3" r:id="rId3"/>
    <sheet name="03 - Blok D výměna o - 03..." sheetId="4" r:id="rId4"/>
    <sheet name="04 - Blok E výměna o - 04..." sheetId="5" r:id="rId5"/>
    <sheet name="Pokyny pro vyplnění" sheetId="6" r:id="rId6"/>
  </sheets>
  <definedNames>
    <definedName name="_xlnm._FilterDatabase" localSheetId="1" hidden="1">'01 - Blok A a B výmě - 01...'!$C$98:$K$777</definedName>
    <definedName name="_xlnm._FilterDatabase" localSheetId="2" hidden="1">'02 - Blok C výměna o - 02...'!$C$97:$K$676</definedName>
    <definedName name="_xlnm._FilterDatabase" localSheetId="3" hidden="1">'03 - Blok D výměna o - 03...'!$C$99:$K$839</definedName>
    <definedName name="_xlnm._FilterDatabase" localSheetId="4" hidden="1">'04 - Blok E výměna o - 04...'!$C$91:$K$412</definedName>
    <definedName name="_xlnm.Print_Area" localSheetId="1">'01 - Blok A a B výmě - 01...'!$C$4:$J$36,'01 - Blok A a B výmě - 01...'!$C$42:$J$80,'01 - Blok A a B výmě - 01...'!$C$86:$K$777</definedName>
    <definedName name="_xlnm.Print_Area" localSheetId="2">'02 - Blok C výměna o - 02...'!$C$4:$J$36,'02 - Blok C výměna o - 02...'!$C$42:$J$79,'02 - Blok C výměna o - 02...'!$C$85:$K$676</definedName>
    <definedName name="_xlnm.Print_Area" localSheetId="3">'03 - Blok D výměna o - 03...'!$C$4:$J$36,'03 - Blok D výměna o - 03...'!$C$42:$J$81,'03 - Blok D výměna o - 03...'!$C$87:$K$839</definedName>
    <definedName name="_xlnm.Print_Area" localSheetId="4">'04 - Blok E výměna o - 04...'!$C$4:$J$36,'04 - Blok E výměna o - 04...'!$C$42:$J$73,'04 - Blok E výměna o - 04...'!$C$79:$K$412</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Titles" localSheetId="0">'Rekapitulace stavby'!$49:$49</definedName>
    <definedName name="_xlnm.Print_Titles" localSheetId="1">'01 - Blok A a B výmě - 01...'!$98:$98</definedName>
    <definedName name="_xlnm.Print_Titles" localSheetId="2">'02 - Blok C výměna o - 02...'!$97:$97</definedName>
    <definedName name="_xlnm.Print_Titles" localSheetId="3">'03 - Blok D výměna o - 03...'!$99:$99</definedName>
    <definedName name="_xlnm.Print_Titles" localSheetId="4">'04 - Blok E výměna o - 04...'!$91:$91</definedName>
  </definedNames>
  <calcPr calcId="145621"/>
</workbook>
</file>

<file path=xl/sharedStrings.xml><?xml version="1.0" encoding="utf-8"?>
<sst xmlns="http://schemas.openxmlformats.org/spreadsheetml/2006/main" count="24130" uniqueCount="1841">
  <si>
    <t>Export VZ</t>
  </si>
  <si>
    <t>List obsahuje:</t>
  </si>
  <si>
    <t>1) Rekapitulace stavby</t>
  </si>
  <si>
    <t>2) Rekapitulace objektů stavby a soupisů prací</t>
  </si>
  <si>
    <t>3.0</t>
  </si>
  <si>
    <t>ZAMOK</t>
  </si>
  <si>
    <t>False</t>
  </si>
  <si>
    <t>{cd546829-b9e5-4f73-b857-1f4c3db66f27}</t>
  </si>
  <si>
    <t>0,01</t>
  </si>
  <si>
    <t>21</t>
  </si>
  <si>
    <t>15</t>
  </si>
  <si>
    <t>REKAPITULACE STAVBY</t>
  </si>
  <si>
    <t>v ---  níže se nacházejí doplnkové a pomocné údaje k sestavám  --- v</t>
  </si>
  <si>
    <t>Návod na vyplnění</t>
  </si>
  <si>
    <t>0,001</t>
  </si>
  <si>
    <t>Kód:</t>
  </si>
  <si>
    <t>1586/I</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</si>
  <si>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</si>
  <si>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</si>
  <si>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Výměna oken a zateplení objektu – Centrum Rožmitál pod Třemšínem</t>
  </si>
  <si>
    <t>KSO:</t>
  </si>
  <si>
    <t>801 91</t>
  </si>
  <si>
    <t>CC-CZ:</t>
  </si>
  <si>
    <t>1</t>
  </si>
  <si>
    <t>Místo:</t>
  </si>
  <si>
    <t>Rožmitál pod Třemšínem</t>
  </si>
  <si>
    <t>Datum:</t>
  </si>
  <si>
    <t>14. 2. 2017</t>
  </si>
  <si>
    <t>CZ-CPV:</t>
  </si>
  <si>
    <t>45000000-7</t>
  </si>
  <si>
    <t>CZ-CPA:</t>
  </si>
  <si>
    <t>41.00</t>
  </si>
  <si>
    <t>Zadavatel:</t>
  </si>
  <si>
    <t>IČ:</t>
  </si>
  <si>
    <t>42727219</t>
  </si>
  <si>
    <t>Centrum Rožmitál pod Třemšínem</t>
  </si>
  <si>
    <t>DIČ:</t>
  </si>
  <si>
    <t/>
  </si>
  <si>
    <t>Uchazeč:</t>
  </si>
  <si>
    <t>Vyplň údaj</t>
  </si>
  <si>
    <t>Projektant:</t>
  </si>
  <si>
    <t>64826996</t>
  </si>
  <si>
    <t>DABONA s.r.o., Sokolovská 682, Rychnov n. Kn.</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</si>
  <si>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</si>
  <si>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</si>
  <si>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</si>
  <si>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</si>
  <si>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</si>
  <si>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</si>
  <si>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</si>
  <si>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</si>
  <si>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</si>
  <si>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</si>
  <si>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</si>
  <si>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</si>
  <si>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</si>
  <si>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</si>
  <si>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</si>
  <si>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</si>
  <si>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</si>
  <si>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</si>
  <si>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</si>
  <si>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</si>
  <si>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</si>
  <si>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</si>
  <si>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</si>
  <si>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</si>
  <si>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</si>
  <si>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</si>
  <si>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</si>
  <si>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</si>
  <si>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</si>
  <si>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</si>
  <si>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</si>
  <si>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</si>
  <si>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</si>
  <si>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</si>
  <si>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</si>
  <si>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</si>
  <si>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</si>
  <si>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</si>
  <si>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</si>
  <si>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</si>
  <si>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</si>
  <si>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</si>
  <si>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01 - Blok A a B výmě</t>
  </si>
  <si>
    <t>01 - Blok A a B výměna ok...</t>
  </si>
  <si>
    <t>STA</t>
  </si>
  <si>
    <t>{010ea10b-f198-45e9-8931-db777fa0b31e}</t>
  </si>
  <si>
    <t>02 - Blok C výměna o</t>
  </si>
  <si>
    <t>02 - Blok C výměna oken a...</t>
  </si>
  <si>
    <t>{0fbd6539-f8fd-4416-9942-929afa1049aa}</t>
  </si>
  <si>
    <t>03 - Blok D výměna o</t>
  </si>
  <si>
    <t>03 - Blok D výměna oken a...</t>
  </si>
  <si>
    <t>{73f88211-b11d-411a-8ec1-417754a1e605}</t>
  </si>
  <si>
    <t>04 - Blok E výměna o</t>
  </si>
  <si>
    <t>04 - Blok E výměna oken a...</t>
  </si>
  <si>
    <t>{e8dbf3da-0a4d-48a8-81bf-8b0844f5d464}</t>
  </si>
  <si>
    <t>1) Krycí list soupisu</t>
  </si>
  <si>
    <t>2) Rekapitulace</t>
  </si>
  <si>
    <t>3) Soupis prací</t>
  </si>
  <si>
    <t>Zpět na list:</t>
  </si>
  <si>
    <t>Rekapitulace stavby</t>
  </si>
  <si>
    <t>KRYCÍ LIST SOUPISU</t>
  </si>
  <si>
    <t>Objekt:</t>
  </si>
  <si>
    <t>01 - Blok A a B výmě - 01 - Blok A a B výměna ok...</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</si>
  <si>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</si>
  <si>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</si>
  <si>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</si>
  <si>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</si>
  <si>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</si>
  <si>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</si>
  <si>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</si>
  <si>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</si>
  <si>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</si>
  <si>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</si>
  <si>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</si>
  <si>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</si>
  <si>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</si>
  <si>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</si>
  <si>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</si>
  <si>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</si>
  <si>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</si>
  <si>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</si>
  <si>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</si>
  <si>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</si>
  <si>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</si>
  <si>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</si>
  <si>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</si>
  <si>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784 - Dokončovací práce - malby a tapety</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</si>
  <si>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</si>
  <si>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</si>
  <si>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</si>
  <si>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</si>
  <si>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</si>
  <si>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</si>
  <si>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</si>
  <si>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</si>
  <si>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</si>
  <si>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</si>
  <si>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</si>
  <si>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</si>
  <si>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</si>
  <si>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</si>
  <si>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</si>
  <si>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</si>
  <si>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</si>
  <si>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</si>
  <si>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</si>
  <si>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</si>
  <si>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</si>
  <si>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</si>
  <si>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</si>
  <si>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</si>
  <si>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</si>
  <si>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m2</t>
  </si>
  <si>
    <t>CS ÚRS 2017 01</t>
  </si>
  <si>
    <t>4</t>
  </si>
  <si>
    <t>2</t>
  </si>
  <si>
    <t>PSC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</si>
  <si>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</si>
  <si>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</si>
  <si>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"okapový chodníček"</t>
  </si>
  <si>
    <t>0,5*(39,62+4,55+0,6+14,55+26,225)*2</t>
  </si>
  <si>
    <t>Součet</t>
  </si>
  <si>
    <t>132212101</t>
  </si>
  <si>
    <t>Hloubení zapažených i nezapažených rýh šířky do 600 mm ručním nebo pneumatickým nářadím s urovnáním dna do předepsaného profilu a spádu v horninách tř. 3 soudržných</t>
  </si>
  <si>
    <t>m3</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</si>
  <si>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</si>
  <si>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0,6*(39,62+4,55+0,6+14,55+26,225)*2*0,25</t>
  </si>
  <si>
    <t>3</t>
  </si>
  <si>
    <t>162701105</t>
  </si>
  <si>
    <t>Vodorovné přemístění výkopku nebo sypaniny po suchu na obvyklém dopravním prostředku, bez naložení výkopku, avšak se složením bez rozhrnutí z horniny tř. 1 až 4 na vzdálenost přes 9 000 do 10 000 m</t>
  </si>
  <si>
    <t>6</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</si>
  <si>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</si>
  <si>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171201201</t>
  </si>
  <si>
    <t>Uložení sypaniny na skládky</t>
  </si>
  <si>
    <t>8</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</si>
  <si>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</si>
  <si>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5</t>
  </si>
  <si>
    <t>171201211</t>
  </si>
  <si>
    <t>Uložení sypaniny poplatek za uložení sypaniny na skládce (skládkovné)</t>
  </si>
  <si>
    <t>t</t>
  </si>
  <si>
    <t>10</t>
  </si>
  <si>
    <t>Svislé a kompletní konstrukce</t>
  </si>
  <si>
    <t>311272123</t>
  </si>
  <si>
    <t>Zdivo z pórobetonových přesných tvárnic nosné z tvárnic hladkých jakékoli pevnosti na tenké maltové lože, tloušťka zdiva 200 mm, objemová hmotnost 500 kg/m3</t>
  </si>
  <si>
    <t>12</t>
  </si>
  <si>
    <t>3,3*1,5*6</t>
  </si>
  <si>
    <t>-1,5*0,4*5</t>
  </si>
  <si>
    <t>143</t>
  </si>
  <si>
    <t>312272411</t>
  </si>
  <si>
    <t>Zdivo z pórobetonových přesných tvárnic výplňové z tvárnic hladkých jakékoli pevnosti na tenké maltové lože, tloušťka zdiva 375 mm, objemová hmotnost 400 kg/m3</t>
  </si>
  <si>
    <t>-2067516580</t>
  </si>
  <si>
    <t>1,8*0,4*1,2*5</t>
  </si>
  <si>
    <t>7</t>
  </si>
  <si>
    <t>388995213</t>
  </si>
  <si>
    <t>Chránička kabelů v římse z trub HDPE přes DN 110 do DN 140</t>
  </si>
  <si>
    <t>m</t>
  </si>
  <si>
    <t>14</t>
  </si>
  <si>
    <t xml:space="preserve">Poznámka k souboru cen:
1. V cenách jsou započteny náklady na osazení a dodání trubek a jejich spojkování na potřebnou délku v konstrukci římsy vyvázaně do výztuže římsy nebo do rýhy za opěrou, napojení trubních chrániček na případnou kabelovou komoru nebo přes dilataci na chráničku uloženou v zemní konstrukci za opěrou. 2. Cena nelze použít pro tvarovky HDPE chráničky multikanálu nebo žlabu s víkem, které se oceňují souborem cen 388 99-51 Tvarovka kabelovodu HDPE do konstrukce římsy. 3. V cenách nejsou započteny náklady na: a) prostup bedněním římsy, prostup se oceňuje souborem cen 334 35-91 Výřez bednění pro prostup betonovou konstrukcí, b) výkop rýhy pro chráničku za opěrou, výkop se oceňuje cenami katalogu 800-1 Zemní práce, c) pískové lože chráničky, lože se oceňuje souborem cen 451 57- . 1 Podkladní a výplňová vrstva z kameniva, d) obsyp chráničky a výstražnou fólii, protažení protahovacího lanka a kabelu trubní chráničkou. </t>
  </si>
  <si>
    <t>166</t>
  </si>
  <si>
    <t>Komunikace pozemní</t>
  </si>
  <si>
    <t>564811111</t>
  </si>
  <si>
    <t>Podklad ze štěrkodrti ŠD s rozprostřením a zhutněním, po zhutnění tl. 50 mm</t>
  </si>
  <si>
    <t>16</t>
  </si>
  <si>
    <t>9</t>
  </si>
  <si>
    <t>564851111</t>
  </si>
  <si>
    <t>Podklad ze štěrkodrti ŠD s rozprostřením a zhutněním, po zhutnění tl. 150 mm</t>
  </si>
  <si>
    <t>18</t>
  </si>
  <si>
    <t>596811220</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</si>
  <si>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</si>
  <si>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20</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</si>
  <si>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</si>
  <si>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11</t>
  </si>
  <si>
    <t>M</t>
  </si>
  <si>
    <t>592456000</t>
  </si>
  <si>
    <t>dlažba desková betonová 50x50x5 cm</t>
  </si>
  <si>
    <t>22</t>
  </si>
  <si>
    <t>Úpravy povrchů, podlahy a osazování výplní</t>
  </si>
  <si>
    <t>144</t>
  </si>
  <si>
    <t>612142001</t>
  </si>
  <si>
    <t>Potažení vnitřních ploch pletivem v ploše nebo pruzích, na plném podkladu sklovláknitým vtlačením do tmelu stěn</t>
  </si>
  <si>
    <t>-62665219</t>
  </si>
  <si>
    <t xml:space="preserve">Poznámka k souboru cen:
1. V cenách -2001 jsou započteny i náklady na tmel. </t>
  </si>
  <si>
    <t>1,8*1,2*5</t>
  </si>
  <si>
    <t>145</t>
  </si>
  <si>
    <t>612311131</t>
  </si>
  <si>
    <t>Potažení vnitřních ploch štukem tloušťky do 3 mm svislých konstrukcí stěn</t>
  </si>
  <si>
    <t>-1649019715</t>
  </si>
  <si>
    <t>619995001</t>
  </si>
  <si>
    <t>Začištění omítek (s dodáním hmot) kolem oken, dveří, podlah, obkladů apod.</t>
  </si>
  <si>
    <t>24</t>
  </si>
  <si>
    <t xml:space="preserve">Poznámka k souboru cen:
1. Cenu -5001 lze použít pouze v případě provádění opravy nebo osazování nových oken, dveří, obkladů, podlah apod.; nelze ji použít v případech provádění opravy omítek nebo nové omítky v celé ploše. </t>
  </si>
  <si>
    <t>"dle špalet"</t>
  </si>
  <si>
    <t>"JV"</t>
  </si>
  <si>
    <t>(2,4+2,25)*2*3*19</t>
  </si>
  <si>
    <t>(0,6+1,8)*2*7</t>
  </si>
  <si>
    <t>Mezisoučet</t>
  </si>
  <si>
    <t>"SZ"</t>
  </si>
  <si>
    <t>(3,0+1,5)*2*3*18</t>
  </si>
  <si>
    <t>(0,6+1,8)*2*5</t>
  </si>
  <si>
    <t>"sever"</t>
  </si>
  <si>
    <t>(7,6+1,75)*2</t>
  </si>
  <si>
    <t>(2,0+0,9)*2</t>
  </si>
  <si>
    <t>(2,2*2+2,5)</t>
  </si>
  <si>
    <t>(2,0*2+1,5)</t>
  </si>
  <si>
    <t>"jih"</t>
  </si>
  <si>
    <t>13</t>
  </si>
  <si>
    <t>621221021</t>
  </si>
  <si>
    <t>Montáž kontaktního zateplení z desek z minerální vlny s podélnou orientací vláken na vnější podhledy, tloušťky desek přes 80 do 120 mm</t>
  </si>
  <si>
    <t>26</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</si>
  <si>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</si>
  <si>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"1pp"</t>
  </si>
  <si>
    <t>3,02*0,4*19</t>
  </si>
  <si>
    <t>"1np-3np"</t>
  </si>
  <si>
    <t>3,2*1,25*19*2</t>
  </si>
  <si>
    <t>"nad 3np"</t>
  </si>
  <si>
    <t>3,2*1,5*19</t>
  </si>
  <si>
    <t>0,77*(39,62+3,6*3)</t>
  </si>
  <si>
    <t>631515270</t>
  </si>
  <si>
    <t>deska izolační minerální kontaktních fasád podélné vlákno λ-0.036 tl. 100 mm</t>
  </si>
  <si>
    <t>28</t>
  </si>
  <si>
    <t>621521021</t>
  </si>
  <si>
    <t>Omítka tenkovrstvá silikátová vnějších ploch probarvená, včetně penetrace podkladu zrnitá, tloušťky 2,0 mm podhledů</t>
  </si>
  <si>
    <t>30</t>
  </si>
  <si>
    <t>622135001</t>
  </si>
  <si>
    <t>Vyrovnání nerovností podkladu vnějších omítaných ploch maltou, tloušťky do 10 mm vápenocementovou stěn</t>
  </si>
  <si>
    <t>32</t>
  </si>
  <si>
    <t xml:space="preserve">Poznámka k souboru cen: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</si>
  <si>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"dle zateplení"</t>
  </si>
  <si>
    <t>"odhad 60%"</t>
  </si>
  <si>
    <t>(59,4+9,12+95,538+603,079+1084,126+177,865)*0,6</t>
  </si>
  <si>
    <t>17</t>
  </si>
  <si>
    <t>622142001</t>
  </si>
  <si>
    <t>Potažení vnějších ploch pletivem v ploše nebo pruzích, na plném podkladu sklovláknitým vtlačením do tmelu stěn</t>
  </si>
  <si>
    <t>34</t>
  </si>
  <si>
    <t>"komín"</t>
  </si>
  <si>
    <t>5,5*(3,8+1,6)*2</t>
  </si>
  <si>
    <t>"atiky"</t>
  </si>
  <si>
    <t>0,4*(2,0+0,3*2)*5*2</t>
  </si>
  <si>
    <t>622143001</t>
  </si>
  <si>
    <t>Montáž omítkových profilů plastových nebo pozinkovaných, upevněných vtlačením do podkladní vrstvy nebo přibitím soklových</t>
  </si>
  <si>
    <t>36</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</si>
  <si>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</si>
  <si>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(14,55+39,62+4,545+26,225)*2</t>
  </si>
  <si>
    <t>0,67*5</t>
  </si>
  <si>
    <t>0,4*2*30</t>
  </si>
  <si>
    <t>2,2</t>
  </si>
  <si>
    <t>19</t>
  </si>
  <si>
    <t>553430120</t>
  </si>
  <si>
    <t>profil omítkový soklový pro omítky venkovní 20 mm</t>
  </si>
  <si>
    <t>38</t>
  </si>
  <si>
    <t>622143003</t>
  </si>
  <si>
    <t>Montáž omítkových profilů plastových nebo pozinkovaných, upevněných vtlačením do podkladní vrstvy nebo přibitím rohových s tkaninou</t>
  </si>
  <si>
    <t>40</t>
  </si>
  <si>
    <t>10,7*10</t>
  </si>
  <si>
    <t>1,4*38*2</t>
  </si>
  <si>
    <t>"střecha"</t>
  </si>
  <si>
    <t>3,0*4</t>
  </si>
  <si>
    <t>5,5*4</t>
  </si>
  <si>
    <t>"lodžie"</t>
  </si>
  <si>
    <t>2,6*3*3*19</t>
  </si>
  <si>
    <t>"atika"</t>
  </si>
  <si>
    <t>0,4*2*5*2</t>
  </si>
  <si>
    <t>(2,4+2,25)*2*3*19*2</t>
  </si>
  <si>
    <t>(0,6+1,8)*2*7*2</t>
  </si>
  <si>
    <t>(3,0+1,5)*2*3*18*2</t>
  </si>
  <si>
    <t>(0,6+1,8)*2*5*2</t>
  </si>
  <si>
    <t>(7,6+1,75)*2*2</t>
  </si>
  <si>
    <t>(2,0+0,9)*2*2</t>
  </si>
  <si>
    <t>(2,2*2+2,5)*2</t>
  </si>
  <si>
    <t>(2,0*2+1,5)*2</t>
  </si>
  <si>
    <t>2958,6*0,1</t>
  </si>
  <si>
    <t>553430230</t>
  </si>
  <si>
    <t>profil omítkový rohový pro omítky vnitřní 12 mm s úzkou kulatou hlavou 4,0mm</t>
  </si>
  <si>
    <t>42</t>
  </si>
  <si>
    <t>"rohové"</t>
  </si>
  <si>
    <t>1829,3*1,2</t>
  </si>
  <si>
    <t>553430230x</t>
  </si>
  <si>
    <t>APU lišta</t>
  </si>
  <si>
    <t>44</t>
  </si>
  <si>
    <t>23</t>
  </si>
  <si>
    <t>622143002</t>
  </si>
  <si>
    <t>Montáž omítkových profilů plastových nebo pozinkovaných, upevněných vtlačením do podkladní vrstvy nebo přibitím dilatačních s tkaninou</t>
  </si>
  <si>
    <t>46</t>
  </si>
  <si>
    <t>10,8*2*2</t>
  </si>
  <si>
    <t>553430140</t>
  </si>
  <si>
    <t>profil omítkový dilatační pro omítky venkovní 12 mm</t>
  </si>
  <si>
    <t>48</t>
  </si>
  <si>
    <t>25</t>
  </si>
  <si>
    <t>622143003x</t>
  </si>
  <si>
    <t>Montáž omítkových plastových nebo pozinkovaných rohových profilů</t>
  </si>
  <si>
    <t>50</t>
  </si>
  <si>
    <t>3,6*4*19</t>
  </si>
  <si>
    <t>553430250</t>
  </si>
  <si>
    <t>profil omítkový rohový pro omítky venkovní  7 mm s kulatou hlavou 7mm</t>
  </si>
  <si>
    <t>52</t>
  </si>
  <si>
    <t>273,600*1,2</t>
  </si>
  <si>
    <t>27</t>
  </si>
  <si>
    <t>622211011</t>
  </si>
  <si>
    <t>Montáž kontaktního zateplení z polystyrenových desek nebo z kombinovaných desek na vnější stěny, tloušťky desek přes 40 do 80 mm</t>
  </si>
  <si>
    <t>54</t>
  </si>
  <si>
    <t>283764170</t>
  </si>
  <si>
    <t>deska z polystyrénu XPS, hrana polodrážková a hladký povrch tl 50 mm</t>
  </si>
  <si>
    <t>56</t>
  </si>
  <si>
    <t>29</t>
  </si>
  <si>
    <t>622211021</t>
  </si>
  <si>
    <t>Montáž kontaktního zateplení z polystyrenových desek nebo z kombinovaných desek na vnější stěny, tloušťky desek přes 80 do 120 mm</t>
  </si>
  <si>
    <t>58</t>
  </si>
  <si>
    <t>0,5*(43,745+26,225+0,31*20*2)</t>
  </si>
  <si>
    <t>0,5*14,55</t>
  </si>
  <si>
    <t>0,5*(39,62+4,545+0,4*12*2)</t>
  </si>
  <si>
    <t>0,5*(11,25+0,4*3*2)</t>
  </si>
  <si>
    <t>0,5*(7,1+1,4)</t>
  </si>
  <si>
    <t>5,7*1,6</t>
  </si>
  <si>
    <t>0,3*(1,26*2+3,45)*3*19</t>
  </si>
  <si>
    <t>283764230</t>
  </si>
  <si>
    <t>deska z polystyrénu XPS, hrana polodrážková a hladký povrch tl 120 mm</t>
  </si>
  <si>
    <t>60</t>
  </si>
  <si>
    <t>31</t>
  </si>
  <si>
    <t>622221011</t>
  </si>
  <si>
    <t>Montáž kontaktního zateplení z desek z minerální vlny s podélnou orientací vláken na vnější stěny, tloušťky desek přes 40 do 80 mm</t>
  </si>
  <si>
    <t>62</t>
  </si>
  <si>
    <t>1,14*(43,745+26,225)</t>
  </si>
  <si>
    <t>"čela lodžií"</t>
  </si>
  <si>
    <t>0,34*(43,745+26,225)*3</t>
  </si>
  <si>
    <t>"stěny lodžií"</t>
  </si>
  <si>
    <t>(1,12+0,14)*2,6*19*2*3</t>
  </si>
  <si>
    <t>"štítové ukončení"</t>
  </si>
  <si>
    <t>(0,4+0,5)*9,4*2</t>
  </si>
  <si>
    <t>"nadstřešní konstrukce"</t>
  </si>
  <si>
    <t>(11,84-9,14)*(7,8+3,6)*2</t>
  </si>
  <si>
    <t>631515190</t>
  </si>
  <si>
    <t>deska izolační minerální kontaktních fasád podélné vlákno λ-0.036 tl. 50 mm</t>
  </si>
  <si>
    <t>64</t>
  </si>
  <si>
    <t>33</t>
  </si>
  <si>
    <t>622221031</t>
  </si>
  <si>
    <t>Montáž kontaktního zateplení z desek z minerální vlny s podélnou orientací vláken na vnější stěny, tloušťky desek přes 120 do 160 mm</t>
  </si>
  <si>
    <t>66</t>
  </si>
  <si>
    <t>(1,1+2,6*3)*3,35*19</t>
  </si>
  <si>
    <t>-1,5*1,65*3*19</t>
  </si>
  <si>
    <t>-0,75*2,4*3*19</t>
  </si>
  <si>
    <t>(9,34+1,0)*14,55</t>
  </si>
  <si>
    <t>(9,34+0,85)*(44,745+22,99+5,8)</t>
  </si>
  <si>
    <t>-5,8*7,0</t>
  </si>
  <si>
    <t>-3,0*1,5*3*18</t>
  </si>
  <si>
    <t>-1,75*7,6</t>
  </si>
  <si>
    <t>2,0*0,4*5*2</t>
  </si>
  <si>
    <t>-0,3*(1,26*2+3,45)*3*19</t>
  </si>
  <si>
    <t>631515310</t>
  </si>
  <si>
    <t>deska izolační minerální kontaktních fasád podélné vlákno λ-0.036 tl. 140 mm</t>
  </si>
  <si>
    <t>68</t>
  </si>
  <si>
    <t>35</t>
  </si>
  <si>
    <t>622222001</t>
  </si>
  <si>
    <t>Montáž kontaktního zateplení vnějšího ostění, nadpraží nebo parapetu z desek z minerální vlny s podélnou nebo kolmou orientací vláken hloubky špalet do 200 mm, tloušťky desek do 40 mm</t>
  </si>
  <si>
    <t>70</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</si>
  <si>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</si>
  <si>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631515180x</t>
  </si>
  <si>
    <t>deska minerální izolační tl. 20 mm  lambda 0,038</t>
  </si>
  <si>
    <t>72</t>
  </si>
  <si>
    <t>37</t>
  </si>
  <si>
    <t>622511101</t>
  </si>
  <si>
    <t>Omítka tenkovrstvá akrylátová vnějších ploch probarvená, včetně penetrace podkladu mozaiková jemnozrnná stěn</t>
  </si>
  <si>
    <t>74</t>
  </si>
  <si>
    <t>622521021</t>
  </si>
  <si>
    <t>Omítka tenkovrstvá silikátová vnějších ploch probarvená, včetně penetrace podkladu zrnitá, tloušťky 2,0 mm stěn</t>
  </si>
  <si>
    <t>76</t>
  </si>
  <si>
    <t>69,8+9,12+603,079+982,039+177,865</t>
  </si>
  <si>
    <t>1841,903*0,05</t>
  </si>
  <si>
    <t>39</t>
  </si>
  <si>
    <t>629991011</t>
  </si>
  <si>
    <t>Zakrytí vnějších ploch před znečištěním včetně pozdějšího odkrytí výplní otvorů a svislých ploch fólií přilepenou lepící páskou</t>
  </si>
  <si>
    <t>78</t>
  </si>
  <si>
    <t xml:space="preserve">Poznámka k souboru cen:
1. V ceně -1012 nejsou započteny náklady na dodávku a montáž začišťovací lišty; tyto se oceňují cenou 622 14-3004 této části katalogu a materiálem ve specifikaci. </t>
  </si>
  <si>
    <t>1,5*1,65*3*19</t>
  </si>
  <si>
    <t>0,75*2,4*3*19</t>
  </si>
  <si>
    <t>0,6*1,8*7</t>
  </si>
  <si>
    <t>3,0*1,5*3*18</t>
  </si>
  <si>
    <t>0,6*1,8*5</t>
  </si>
  <si>
    <t>1,75*7,6</t>
  </si>
  <si>
    <t>2,4*2,5</t>
  </si>
  <si>
    <t>2,0*1,5</t>
  </si>
  <si>
    <t>2,0*0,9</t>
  </si>
  <si>
    <t>0,9*0,6*2</t>
  </si>
  <si>
    <t>538,115*0,2</t>
  </si>
  <si>
    <t>629995101</t>
  </si>
  <si>
    <t>Očištění vnějších ploch tlakovou vodou omytím</t>
  </si>
  <si>
    <t>80</t>
  </si>
  <si>
    <t>59,4+9,12+95,538+603,079+1084,126+177,865</t>
  </si>
  <si>
    <t>41</t>
  </si>
  <si>
    <t>631311114</t>
  </si>
  <si>
    <t>Mazanina z betonu prostého bez zvýšených nároků na prostředí tl. přes 50 do 80 mm tř. C 16/20</t>
  </si>
  <si>
    <t>82</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</si>
  <si>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</si>
  <si>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3,6*1,26*3*19*(0,05+0,02/2)</t>
  </si>
  <si>
    <t>632451411</t>
  </si>
  <si>
    <t>Doplnění cementového potěru na mazaninách a betonových podkladech (s dodáním hmot), hlazeného dřevěným nebo ocelovým hladítkem, plochy jednotlivě do 1 m2 a tl. do 10 mm</t>
  </si>
  <si>
    <t>84</t>
  </si>
  <si>
    <t>3,6*1,25*3*19</t>
  </si>
  <si>
    <t>43</t>
  </si>
  <si>
    <t>648922421</t>
  </si>
  <si>
    <t>Osazování parapetních desek železobetonových nebo teracových na cementovou maltu železobetonových leštěných, š. přes 200 do 400 mm</t>
  </si>
  <si>
    <t>86</t>
  </si>
  <si>
    <t xml:space="preserve">Poznámka k souboru cen:
1. V cenách nejsou započteny náklady na dodávku desek, které se oceňují ve specifikaci 2. Ztratné lze stanovit ve směrné výši 2 %. </t>
  </si>
  <si>
    <t>"balkónové dveře"</t>
  </si>
  <si>
    <t>0,75*3*19</t>
  </si>
  <si>
    <t>592412000</t>
  </si>
  <si>
    <t>deska parapetní žulová tl. 20 mm</t>
  </si>
  <si>
    <t>88</t>
  </si>
  <si>
    <t>Ostatní konstrukce a práce, bourání</t>
  </si>
  <si>
    <t>45</t>
  </si>
  <si>
    <t>941111131</t>
  </si>
  <si>
    <t>Montáž lešení řadového trubkového lehkého pracovního s podlahami s provozním zatížením tř. 3 do 200 kg/m2 šířky tř. W12 přes 1,2 do 1,5 m, výšky do 10 m</t>
  </si>
  <si>
    <t>90</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</si>
  <si>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</si>
  <si>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(9,3+0,85)*((40,2+4,61+26,1+1,8*2)+(14,45+1,8*2))*2</t>
  </si>
  <si>
    <t>(11,84-9,14)*(3,6+7,9+1,5*4)*2</t>
  </si>
  <si>
    <t>(14,34-9,14)*(3,8+1,4+1,4*2)*2</t>
  </si>
  <si>
    <t>941111231</t>
  </si>
  <si>
    <t>Montáž lešení řadového trubkového lehkého pracovního s podlahami s provozním zatížením tř. 3 do 200 kg/m2 Příplatek za první a každý další den použití lešení k ceně -1131</t>
  </si>
  <si>
    <t>92</t>
  </si>
  <si>
    <t>47</t>
  </si>
  <si>
    <t>941111831</t>
  </si>
  <si>
    <t>Demontáž lešení řadového trubkového lehkého pracovního s podlahami s provozním zatížením tř. 3 do 200 kg/m2 šířky tř. W12 přes 1,2 do 1,5 m, výšky do 10 m</t>
  </si>
  <si>
    <t>94</t>
  </si>
  <si>
    <t xml:space="preserve">Poznámka k souboru cen:
1. Demontáž lešení řadového trubkového lehkého výšky přes 25 m se oceňuje individuálně. </t>
  </si>
  <si>
    <t>944511111</t>
  </si>
  <si>
    <t>Montáž ochranné sítě zavěšené na konstrukci lešení z textilie z umělých vláken</t>
  </si>
  <si>
    <t>96</t>
  </si>
  <si>
    <t xml:space="preserve">Poznámka k souboru cen:
1. V cenách nejsou započteny náklady na lešení potřebné pro zavěšení sítí; toto lešení se oceňuje příslušnými cenami lešení. </t>
  </si>
  <si>
    <t>49</t>
  </si>
  <si>
    <t>944511211</t>
  </si>
  <si>
    <t>Montáž ochranné sítě Příplatek za první a každý další den použití sítě k ceně -1111</t>
  </si>
  <si>
    <t>98</t>
  </si>
  <si>
    <t>944511811</t>
  </si>
  <si>
    <t>Demontáž ochranné sítě zavěšené na konstrukci lešení z textilie z umělých vláken</t>
  </si>
  <si>
    <t>100</t>
  </si>
  <si>
    <t>51</t>
  </si>
  <si>
    <t>944711114</t>
  </si>
  <si>
    <t>Montáž záchytné stříšky zřizované současně s lehkým nebo těžkým lešením, šířky přes 2,5 m</t>
  </si>
  <si>
    <t>102</t>
  </si>
  <si>
    <t xml:space="preserve">Poznámka k souboru cen:
1. Ceny nelze použít pro samostatnou záchytnou stříšku či jiné ochranné konstrukce, které mají za účel chránit chodce před padající omítkou či zchátralými římsami apod. 2. Množství měrných jednotek se určuje v m délky lešení, ke kterému se záchytná stříška zřizuje. </t>
  </si>
  <si>
    <t>2*2</t>
  </si>
  <si>
    <t>944711814</t>
  </si>
  <si>
    <t>Demontáž záchytné stříšky zřizované současně s lehkým nebo těžkým lešením, šířky přes 2,5 m</t>
  </si>
  <si>
    <t>104</t>
  </si>
  <si>
    <t xml:space="preserve">Poznámka k souboru cen:
1. Ceny nelze použít pro samostatnou záchytnou stříšku či jiné ochranné konstrukce, které mají za účel chránit chodce před padající omítkou či zchátralými římsami apod. </t>
  </si>
  <si>
    <t>53</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</si>
  <si>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</si>
  <si>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</si>
  <si>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106</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</si>
  <si>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</si>
  <si>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"odhad"</t>
  </si>
  <si>
    <t>1,5*(40,2+4,6+26,1+14,55+1,5*2)*2</t>
  </si>
  <si>
    <t>"uvnitř"</t>
  </si>
  <si>
    <t>1,5*3,6*30</t>
  </si>
  <si>
    <t>1,75*1,5*2</t>
  </si>
  <si>
    <t>1,5*3,6*16</t>
  </si>
  <si>
    <t>1,5*3,6*12</t>
  </si>
  <si>
    <t>962081131</t>
  </si>
  <si>
    <t>Bourání zdiva příček nebo vybourání otvorů ze skleněných tvárnic, tl. do 100 mm</t>
  </si>
  <si>
    <t>108</t>
  </si>
  <si>
    <t>3,3*0,6*6</t>
  </si>
  <si>
    <t>55</t>
  </si>
  <si>
    <t>965042121</t>
  </si>
  <si>
    <t>Bourání mazanin betonových nebo z litého asfaltu tl. do 100 mm, plochy do 1 m2</t>
  </si>
  <si>
    <t>110</t>
  </si>
  <si>
    <t>3,45*1,26*3*19*0,04</t>
  </si>
  <si>
    <t>965081213</t>
  </si>
  <si>
    <t>Bourání podlah z dlaždic bez podkladního lože nebo mazaniny, s jakoukoliv výplní spár keramických nebo xylolitových tl. do 10 mm, plochy přes 1 m2</t>
  </si>
  <si>
    <t>112</t>
  </si>
  <si>
    <t xml:space="preserve">Poznámka k souboru cen:
1. Odsekání soklíků se oceňuje cenami souboru cen 965 08. </t>
  </si>
  <si>
    <t>3,45*1,26*3*19</t>
  </si>
  <si>
    <t>57</t>
  </si>
  <si>
    <t>968062374x</t>
  </si>
  <si>
    <t>Vybourání dřevěných rámů oken a balkónových dveří zdvojených včetně křídel</t>
  </si>
  <si>
    <t>114</t>
  </si>
  <si>
    <t>0,75*2,4*30</t>
  </si>
  <si>
    <t>1,5*1,65*30</t>
  </si>
  <si>
    <t>1,75*7,65*2</t>
  </si>
  <si>
    <t>3,0*1,5*16</t>
  </si>
  <si>
    <t>1,8*0,6*7</t>
  </si>
  <si>
    <t>1,8*0,4*5</t>
  </si>
  <si>
    <t>0,85*2,0</t>
  </si>
  <si>
    <t>978071621</t>
  </si>
  <si>
    <t>Odsekání omítky (včetně podkladní) a odstranění tepelné nebo vodotěsné izolace z desek, objemové hmotnosti do 120 kg/m3, tl. přes 50 mm, plochy přes 1 m2</t>
  </si>
  <si>
    <t>116</t>
  </si>
  <si>
    <t>3,45*2,6*3*19</t>
  </si>
  <si>
    <t>(1,25*3+1,5*3)*(44,645+21,9)</t>
  </si>
  <si>
    <t>14,45*(9,34+0,55)</t>
  </si>
  <si>
    <t>14,55*(9,34+1,4)</t>
  </si>
  <si>
    <t>59</t>
  </si>
  <si>
    <t>985142211</t>
  </si>
  <si>
    <t>Vysekání spojovací hmoty ze spár zdiva včetně vyčištění hloubky spáry přes 40 mm délky spáry na 1 m2 upravované plochy do 6 m</t>
  </si>
  <si>
    <t>118</t>
  </si>
  <si>
    <t xml:space="preserve">Poznámka k souboru cen:
1. Ceny lze použít pro vysekání spojovací hmoty ze spár cihelného nebo kamenného zdiva. 2. Ceny se nepoužijí v případě, jestliže se provádí otlučení omítek oceňované cenami souboru cen 985 11-1 Otlučení a odsekání vrstev. 3. Délce spáry na 1 m2 upravované plochy odpovídají tyto počty kamenů: a) do 6 m - do 10 kusů na 1 m2, b) přes 6 do 12 m - přes 10 do 35 kusů na 1 m2, c) přes 12 m - přes 35 kusů na 1 m2. </t>
  </si>
  <si>
    <t>"spoje"</t>
  </si>
  <si>
    <t>985311115</t>
  </si>
  <si>
    <t>Reprofilace betonu sanačními maltami na cementové bázi ručně stěn, tloušťky přes 40 do 50 mm</t>
  </si>
  <si>
    <t>120</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</si>
  <si>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</si>
  <si>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997</t>
  </si>
  <si>
    <t>Přesun sutě</t>
  </si>
  <si>
    <t>61</t>
  </si>
  <si>
    <t>997013212</t>
  </si>
  <si>
    <t>Vnitrostaveništní doprava suti a vybouraných hmot vodorovně do 50 m svisle ručně (nošením po schodech) pro budovy a haly výšky přes 6 do 9 m</t>
  </si>
  <si>
    <t>122</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</si>
  <si>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</si>
  <si>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997013501</t>
  </si>
  <si>
    <t>Odvoz suti a vybouraných hmot na skládku nebo meziskládku se složením, na vzdálenost do 1 km</t>
  </si>
  <si>
    <t>124</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</si>
  <si>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</si>
  <si>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63</t>
  </si>
  <si>
    <t>997013509</t>
  </si>
  <si>
    <t>Odvoz suti a vybouraných hmot na skládku nebo meziskládku se složením, na vzdálenost Příplatek k ceně za každý další i započatý 1 km přes 1 km</t>
  </si>
  <si>
    <t>126</t>
  </si>
  <si>
    <t>997013831</t>
  </si>
  <si>
    <t>Poplatek za uložení stavebního odpadu na skládce (skládkovné) směsného</t>
  </si>
  <si>
    <t>128</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</si>
  <si>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</si>
  <si>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</si>
  <si>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</si>
  <si>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65</t>
  </si>
  <si>
    <t>998017002</t>
  </si>
  <si>
    <t>Přesun hmot pro budovy občanské výstavby, bydlení, výrobu a služby s omezením mechanizace vodorovná dopravní vzdálenost do 100 m pro budovy s jakoukoliv nosnou konstrukcí výšky přes 6 do 12 m</t>
  </si>
  <si>
    <t>130</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</si>
  <si>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</si>
  <si>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</si>
  <si>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</si>
  <si>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</si>
  <si>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</si>
  <si>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711193121</t>
  </si>
  <si>
    <t>Izolace proti zemní vlhkosti ostatní těsnicí kaší flexibilní minerální na ploše vodorovné V</t>
  </si>
  <si>
    <t>132</t>
  </si>
  <si>
    <t>3,6*1,26*3*19</t>
  </si>
  <si>
    <t>67</t>
  </si>
  <si>
    <t>998711102</t>
  </si>
  <si>
    <t>Přesun hmot pro izolace proti vodě, vlhkosti a plynům stanovený z hmotnosti přesunovaného materiálu vodorovná dopravní vzdálenost do 50 m v objektech výšky přes 6 do 12 m</t>
  </si>
  <si>
    <t>134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</si>
  <si>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</si>
  <si>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</si>
  <si>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</si>
  <si>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712300841</t>
  </si>
  <si>
    <t>Odstranění ze střech plochých do 10 st. mechu odškrabáním a očistěním s urovnáním povrchu</t>
  </si>
  <si>
    <t>136</t>
  </si>
  <si>
    <t>"střecha kotelny"</t>
  </si>
  <si>
    <t>1,4*22,0</t>
  </si>
  <si>
    <t>69</t>
  </si>
  <si>
    <t>712361703</t>
  </si>
  <si>
    <t>Provedení povlakové krytiny střech plochých do 10 st. fólií přilepenou lepidlem v plné ploše</t>
  </si>
  <si>
    <t>138</t>
  </si>
  <si>
    <t xml:space="preserve">Poznámka k souboru cen:
1. Povlakové krytiny střech jednotlivě do 10 m2 se oceňují skladebně cenou příslušné izolace a cenou 712 39-9097 Příplatek za plochu do 10 m2. </t>
  </si>
  <si>
    <t>(1,4+0,3*2)*22,0</t>
  </si>
  <si>
    <t>"výtahová šachta"</t>
  </si>
  <si>
    <t>1,0*1,7</t>
  </si>
  <si>
    <t>283220000</t>
  </si>
  <si>
    <t>fólie hydroizolační střešní mPVC, tl. 2 mm š 1200 mm šedá</t>
  </si>
  <si>
    <t>140</t>
  </si>
  <si>
    <t>71</t>
  </si>
  <si>
    <t>998712101</t>
  </si>
  <si>
    <t>Přesun hmot pro povlakové krytiny stanovený z hmotnosti přesunovaného materiálu vodorovná dopravní vzdálenost do 50 m v objektech výšky do 6 m</t>
  </si>
  <si>
    <t>142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</si>
  <si>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</si>
  <si>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</si>
  <si>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</si>
  <si>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713121111</t>
  </si>
  <si>
    <t>Montáž tepelné izolace podlah rohožemi, pásy, deskami, dílci, bloky (izolační materiál ve specifikaci) kladenými volně jednovrstvá</t>
  </si>
  <si>
    <t xml:space="preserve">Poznámka k souboru cen:
1. Množství tepelné izolace podlah okrajovými pásky k ceně -1211 se určuje v m projektované délky obložení (bez přesahů) na obvodu podlahy. </t>
  </si>
  <si>
    <t>73</t>
  </si>
  <si>
    <t>283759080</t>
  </si>
  <si>
    <t>deska z pěnového polystyrenu pro trvalé zatížení v tlaku (max. 3000 kg/m2) 1000 x 500 x 40 mm</t>
  </si>
  <si>
    <t>146</t>
  </si>
  <si>
    <t>998713102</t>
  </si>
  <si>
    <t>Přesun hmot pro izolace tepelné stanovený z hmotnosti přesunovaného materiálu vodorovná dopravní vzdálenost do 50 m v objektech výšky přes 6 m do 12 m</t>
  </si>
  <si>
    <t>148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</si>
  <si>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</si>
  <si>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</si>
  <si>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</si>
  <si>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75</t>
  </si>
  <si>
    <t>721233112x</t>
  </si>
  <si>
    <t>Prodložení vývodu vody vč. uzavíracího ventilu</t>
  </si>
  <si>
    <t>kus</t>
  </si>
  <si>
    <t>150</t>
  </si>
  <si>
    <t>"blok B"</t>
  </si>
  <si>
    <t>998721102</t>
  </si>
  <si>
    <t>Přesun hmot pro vnitřní kanalizace stanovený z hmotnosti přesunovaného materiálu vodorovná dopravní vzdálenost do 50 m v objektech výšky přes 6 do 12 m</t>
  </si>
  <si>
    <t>152</t>
  </si>
  <si>
    <t>764</t>
  </si>
  <si>
    <t>Konstrukce klempířské</t>
  </si>
  <si>
    <t>77</t>
  </si>
  <si>
    <t>764002812</t>
  </si>
  <si>
    <t>Demontáž klempířských konstrukcí okapového plechu do suti, v krytině skládané</t>
  </si>
  <si>
    <t>154</t>
  </si>
  <si>
    <t>185,25</t>
  </si>
  <si>
    <t>764002851</t>
  </si>
  <si>
    <t>Demontáž klempířských konstrukcí oplechování parapetů do suti</t>
  </si>
  <si>
    <t>156</t>
  </si>
  <si>
    <t>162,0</t>
  </si>
  <si>
    <t>39,9</t>
  </si>
  <si>
    <t>88,35</t>
  </si>
  <si>
    <t>12,6</t>
  </si>
  <si>
    <t>79</t>
  </si>
  <si>
    <t>764002871</t>
  </si>
  <si>
    <t>Demontáž klempířských konstrukcí lemování zdí do suti</t>
  </si>
  <si>
    <t>158</t>
  </si>
  <si>
    <t>220</t>
  </si>
  <si>
    <t>764212663</t>
  </si>
  <si>
    <t>Oplechování střešních prvků z pozinkovaného plechu s povrchovou úpravou okapu okapovým plechem střechy rovné rš 250 mm</t>
  </si>
  <si>
    <t>160</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</si>
  <si>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</si>
  <si>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"K4"</t>
  </si>
  <si>
    <t>3,25*57</t>
  </si>
  <si>
    <t>764214607</t>
  </si>
  <si>
    <t>Oplechování horních ploch zdí a nadezdívek (atik) z pozinkovaného plechu s povrchovou úpravou mechanicky kotvené rš 670 mm</t>
  </si>
  <si>
    <t>-1715810265</t>
  </si>
  <si>
    <t>"K6"</t>
  </si>
  <si>
    <t>193</t>
  </si>
  <si>
    <t>764216603</t>
  </si>
  <si>
    <t>Oplechování parapetů z pozinkovaného plechu s povrchovou úpravou rovných mechanicky kotvené, bez rohů rš 250 mm</t>
  </si>
  <si>
    <t>164</t>
  </si>
  <si>
    <t>"K2"</t>
  </si>
  <si>
    <t>0,7*57</t>
  </si>
  <si>
    <t>83</t>
  </si>
  <si>
    <t>764216604x</t>
  </si>
  <si>
    <t>Oplechování rovných parapetů mechanicky kotvené z Pz s povrchovou úpravou rš 350 mm</t>
  </si>
  <si>
    <t>"K3"</t>
  </si>
  <si>
    <t>1,55*57</t>
  </si>
  <si>
    <t>"K5"</t>
  </si>
  <si>
    <t>1,8*7</t>
  </si>
  <si>
    <t>764216605</t>
  </si>
  <si>
    <t>Oplechování parapetů z pozinkovaného plechu s povrchovou úpravou rovných mechanicky kotvené, bez rohů rš 400 mm</t>
  </si>
  <si>
    <t>168</t>
  </si>
  <si>
    <t>"K1"</t>
  </si>
  <si>
    <t>3,0*54</t>
  </si>
  <si>
    <t>85</t>
  </si>
  <si>
    <t>764311604</t>
  </si>
  <si>
    <t>Lemování zdí z pozinkovaného plechu s povrchovou úpravou boční nebo horní rovné, střech s krytinou prejzovou nebo vlnitou rš 330 mm</t>
  </si>
  <si>
    <t>170</t>
  </si>
  <si>
    <t>"antoníček"</t>
  </si>
  <si>
    <t>1,2</t>
  </si>
  <si>
    <t>998764102</t>
  </si>
  <si>
    <t>Přesun hmot pro konstrukce klempířské stanovený z hmotnosti přesunovaného materiálu vodorovná dopravní vzdálenost do 50 m v objektech výšky přes 6 do 12 m</t>
  </si>
  <si>
    <t>172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</si>
  <si>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</si>
  <si>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</si>
  <si>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</si>
  <si>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87</t>
  </si>
  <si>
    <t>766441811</t>
  </si>
  <si>
    <t>Demontáž parapetních desek dřevěných nebo plastových šířky do 30 cm délky do 1,0 m</t>
  </si>
  <si>
    <t>174</t>
  </si>
  <si>
    <t>"P1"</t>
  </si>
  <si>
    <t>1,5*30</t>
  </si>
  <si>
    <t>"P4"</t>
  </si>
  <si>
    <t>3,0*16</t>
  </si>
  <si>
    <t>"P5,6"</t>
  </si>
  <si>
    <t>1,8*12</t>
  </si>
  <si>
    <t>"P7"</t>
  </si>
  <si>
    <t>0,9*2</t>
  </si>
  <si>
    <t>766622123</t>
  </si>
  <si>
    <t>Montáž oken plastových včetně montáže rámu na polyuretanovou pěnu plochy přes 1 m2 pevných do celostěnových panelů nebo ocelových rámů, výšky přes 2,5 m</t>
  </si>
  <si>
    <t>176</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</si>
  <si>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</si>
  <si>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"sestava P2"</t>
  </si>
  <si>
    <t>1,75*7,65</t>
  </si>
  <si>
    <t>"sestava P3"</t>
  </si>
  <si>
    <t>89</t>
  </si>
  <si>
    <t>766622135</t>
  </si>
  <si>
    <t>Montáž oken plastových včetně montáže rámu na polyuretanovou pěnu plochy přes 1 m2 otevíravých nebo sklápěcích do celostěnových panelů nebo ocelových rámů, výšky do 1,5 m</t>
  </si>
  <si>
    <t>178</t>
  </si>
  <si>
    <t>"P5"</t>
  </si>
  <si>
    <t>766622136</t>
  </si>
  <si>
    <t>Montáž oken plastových včetně montáže rámu na polyuretanovou pěnu plochy přes 1 m2 otevíravých nebo sklápěcích do celostěnových panelů nebo ocelových rámů, výšky přes 1,5 do 2,5 m</t>
  </si>
  <si>
    <t>180</t>
  </si>
  <si>
    <t>91</t>
  </si>
  <si>
    <t>766622217</t>
  </si>
  <si>
    <t>Montáž oken plastových plochy do 1 m2 včetně montáže rámu na polyuretanovou pěnu otevíravých nebo sklápěcích do celostěnových panelů nebo ocelových rámů, výšky</t>
  </si>
  <si>
    <t>182</t>
  </si>
  <si>
    <t>"P6"</t>
  </si>
  <si>
    <t>766641131</t>
  </si>
  <si>
    <t>Montáž balkónových dveří dřevěných nebo plastových včetně rámu na PU pěnu zdvojených do zdiva jednokřídlových bez nadsvětlíku</t>
  </si>
  <si>
    <t>184</t>
  </si>
  <si>
    <t xml:space="preserve">Poznámka k souboru cen:
1. V cenách montáže dveří jsou započteny i náklady na zaměření, vyklínování, horizontální i vertikální vyrovnání dveřního rámu, ukotvení a vyplnění spáry mezi rámem a ostěním polyuretanovou pěnou, včetně zednického začištění. </t>
  </si>
  <si>
    <t>93</t>
  </si>
  <si>
    <t>766660002</t>
  </si>
  <si>
    <t>Montáž dveřních křídel dřevěných nebo plastových otevíravých do ocelové zárubně povrchově upravených jednokřídlových, šířky přes 800 mm</t>
  </si>
  <si>
    <t>186</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</si>
  <si>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</si>
  <si>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"P8"</t>
  </si>
  <si>
    <t>611400190</t>
  </si>
  <si>
    <t>okno plastové jednokřídlé otvíravé a vyklápěcí pravé 150 x 150 cm</t>
  </si>
  <si>
    <t>188</t>
  </si>
  <si>
    <t>95</t>
  </si>
  <si>
    <t>611400190x1</t>
  </si>
  <si>
    <t>balkónové dveře plastové jednokřídlé otvíravé 75 x 240 cm</t>
  </si>
  <si>
    <t>190</t>
  </si>
  <si>
    <t>611400190x2</t>
  </si>
  <si>
    <t>sestava plastová okna + dveře otvíravé 175 x 765 cm, zámek bezpečnostní, dále dle popisu</t>
  </si>
  <si>
    <t>192</t>
  </si>
  <si>
    <t>"P2"</t>
  </si>
  <si>
    <t>"P3"</t>
  </si>
  <si>
    <t>97</t>
  </si>
  <si>
    <t>611400190x3</t>
  </si>
  <si>
    <t>dvoukřídlové plastové okno otvíravé, sklápěcí  300 x 150 cm</t>
  </si>
  <si>
    <t>194</t>
  </si>
  <si>
    <t>611400190x4</t>
  </si>
  <si>
    <t>dvoukřídlové plastové okno sklápěcí  180 x 60 cm</t>
  </si>
  <si>
    <t>196</t>
  </si>
  <si>
    <t>99</t>
  </si>
  <si>
    <t>611400190x5</t>
  </si>
  <si>
    <t>dvoukřídlové plastové okno sklápěcí  180 x 40 cm</t>
  </si>
  <si>
    <t>198</t>
  </si>
  <si>
    <t>611400190x6</t>
  </si>
  <si>
    <t>jednokřídlové plastové okno sklápěcí  90 x 60 cm</t>
  </si>
  <si>
    <t>200</t>
  </si>
  <si>
    <t>101</t>
  </si>
  <si>
    <t>611400190x7</t>
  </si>
  <si>
    <t>jednokřídlové plastovévchodové dveře 85 x 200 cm, vložkový bezpečnostní zámek</t>
  </si>
  <si>
    <t>202</t>
  </si>
  <si>
    <t>766694111</t>
  </si>
  <si>
    <t>Montáž ostatních truhlářských konstrukcí parapetních desek dřevěných nebo plastových šířky do 300 mm, délky do 1000 mm</t>
  </si>
  <si>
    <t>204</t>
  </si>
  <si>
    <t xml:space="preserve">Poznámka k souboru cen:
1. Cenami -8111 a -8112 se oceňuje montáž vrat oboru JKPOV 611. 2. Cenami -97 . . nelze oceňovat venkovní krycí lišty balkónových dveří; tato montáž se oceňuje cenou -1610. </t>
  </si>
  <si>
    <t>103</t>
  </si>
  <si>
    <t>766694112</t>
  </si>
  <si>
    <t>Montáž ostatních truhlářských konstrukcí parapetních desek dřevěných nebo plastových šířky do 300 mm, délky přes 1000 do 1600 mm</t>
  </si>
  <si>
    <t>206</t>
  </si>
  <si>
    <t>766694113</t>
  </si>
  <si>
    <t>Montáž ostatních truhlářských konstrukcí parapetních desek dřevěných nebo plastových šířky do 300 mm, délky přes 1600 do 2600 mm</t>
  </si>
  <si>
    <t>208</t>
  </si>
  <si>
    <t>105</t>
  </si>
  <si>
    <t>766694114</t>
  </si>
  <si>
    <t>Montáž ostatních truhlářských konstrukcí parapetních desek dřevěných nebo plastových šířky do 300 mm, délky přes 2600 mm</t>
  </si>
  <si>
    <t>210</t>
  </si>
  <si>
    <t>607941010</t>
  </si>
  <si>
    <t>deska parapetní dřevotřísková vnitřní 0,2 x 1 m</t>
  </si>
  <si>
    <t>212</t>
  </si>
  <si>
    <t>107</t>
  </si>
  <si>
    <t>766991</t>
  </si>
  <si>
    <t>Protihmyzové sítě do oken, D+M</t>
  </si>
  <si>
    <t>214</t>
  </si>
  <si>
    <t>0,75*2,0*30</t>
  </si>
  <si>
    <t>998766102</t>
  </si>
  <si>
    <t>Přesun hmot pro konstrukce truhlářské stanovený z hmotnosti přesunovaného materiálu vodorovná dopravní vzdálenost do 50 m v objektech výšky přes 6 do 12 m</t>
  </si>
  <si>
    <t>216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</si>
  <si>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</si>
  <si>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</si>
  <si>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</si>
  <si>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109</t>
  </si>
  <si>
    <t>7670001</t>
  </si>
  <si>
    <t>Z1 ocelové trubkové zábradlí 3300/1200, žárově zinkováno, na chemické kotvy, dále dle popisu (1 ks = 71,7 kg)</t>
  </si>
  <si>
    <t>218</t>
  </si>
  <si>
    <t>7670002</t>
  </si>
  <si>
    <t>Z2 ocelové trubkové zábradlí 3100/1200, žárově zinkováno, na chemické kotvy, dále dle popisu (1 ks = 70,4 kg)</t>
  </si>
  <si>
    <t>111</t>
  </si>
  <si>
    <t>7670003</t>
  </si>
  <si>
    <t>Z3 repase stávajícího žebříku dl. 4 m, očištění od rzi + nátěr, dále dle popisu</t>
  </si>
  <si>
    <t>222</t>
  </si>
  <si>
    <t>7670004</t>
  </si>
  <si>
    <t>Z4 bezpečnostní okenní mříž 1800/600, žárově zinkováno, dále dle popisu (1 kus = 40,3 kg)</t>
  </si>
  <si>
    <t>224</t>
  </si>
  <si>
    <t>113</t>
  </si>
  <si>
    <t>7670005</t>
  </si>
  <si>
    <t>Z5 ocelové trubkové zábradlí dl. 1750mm, dále dle popisu (1 ks = 7,46 kg)</t>
  </si>
  <si>
    <t>226</t>
  </si>
  <si>
    <t>7670006</t>
  </si>
  <si>
    <t>Z6 repase stávajícího žebříku dl. 3,8 m, očištění od rzi + nátěr, dále dle popisu</t>
  </si>
  <si>
    <t>228</t>
  </si>
  <si>
    <t>115</t>
  </si>
  <si>
    <t>7670007</t>
  </si>
  <si>
    <t>Z7 repase stávajícího žebříku dl. 4,4 m a komínové lávky 3,0 x 0,5 m, očištění od rzi + nátěr, dále dle popisu</t>
  </si>
  <si>
    <t>230</t>
  </si>
  <si>
    <t>7670008</t>
  </si>
  <si>
    <t>Z8 demontáž a zpětná montáž zkráceného madla , očištění od rzi + nátěr, dále dle popisu</t>
  </si>
  <si>
    <t>232</t>
  </si>
  <si>
    <t>117</t>
  </si>
  <si>
    <t>7670009</t>
  </si>
  <si>
    <t>Z9 demontáž a zpětná montáž dřevěné pergoly včetně makrolonu 10,0 +4,0 m , nátěr, dále dle popisu</t>
  </si>
  <si>
    <t>234</t>
  </si>
  <si>
    <t>7670011</t>
  </si>
  <si>
    <t>Z11 ocelová konzola kotvení primárního okruhu solárních panelů, kotvení HILTI, dále dle popisu (1 ks = 79,85 kg)</t>
  </si>
  <si>
    <t>236</t>
  </si>
  <si>
    <t>119</t>
  </si>
  <si>
    <t>7670016</t>
  </si>
  <si>
    <t>Z16 uvolnění a zpětná montáž stávajícího svodu bleskosvodu, výměna kotevních prvků, prodloužení o 140 mm , dále dle popisu</t>
  </si>
  <si>
    <t>238</t>
  </si>
  <si>
    <t>7670017</t>
  </si>
  <si>
    <t>Z17 demontáž a zpětná montáž stávajícího rozvodu primárního okruhu solárních panelů + tepelná izolace potrubí , dále dle popisu</t>
  </si>
  <si>
    <t>240</t>
  </si>
  <si>
    <t>121</t>
  </si>
  <si>
    <t>7670018</t>
  </si>
  <si>
    <t>Z18 demontáž a zpětná montáž vnějších nových svítidel včetně prodloužení elektrického kabelu, dále dle popisu</t>
  </si>
  <si>
    <t>242</t>
  </si>
  <si>
    <t>7670019</t>
  </si>
  <si>
    <t>Z19 demontáž a zpětná montáž plynovodních trubek s pojistným vývodem včetně prodloužení kotvení, dále dle popisu</t>
  </si>
  <si>
    <t>244</t>
  </si>
  <si>
    <t>123</t>
  </si>
  <si>
    <t>7670020</t>
  </si>
  <si>
    <t>Z20 demontáž a zpětná montáž nových VZT žaluzií 800/450 včetně prodloužení kotvení, dále dle popisu</t>
  </si>
  <si>
    <t>246</t>
  </si>
  <si>
    <t>7670020x</t>
  </si>
  <si>
    <t>Z20 demontáž a zpětná montáž nových VZT žaluzií 300/300 včetně prodloužení kotvení, dále dle popisu</t>
  </si>
  <si>
    <t>248</t>
  </si>
  <si>
    <t>125</t>
  </si>
  <si>
    <t>7670021</t>
  </si>
  <si>
    <t>Z21 demontáž a zpětná montáž klimatizační jednotky včetně prodloužení kotvení, dále dle popisu</t>
  </si>
  <si>
    <t>250</t>
  </si>
  <si>
    <t>7670022</t>
  </si>
  <si>
    <t>Z22 demontáž a zpětná montáž satelitního přijímače včetně prodloužení kotvení, dále dle popisu</t>
  </si>
  <si>
    <t>252</t>
  </si>
  <si>
    <t>127</t>
  </si>
  <si>
    <t>7670023</t>
  </si>
  <si>
    <t>Z23 demontáž a zpětná montáž vzduchotechnické mřížky s ventilátorem včetně prodloužení kabelu a kotvení, dále dle popisu</t>
  </si>
  <si>
    <t>254</t>
  </si>
  <si>
    <t>7670024</t>
  </si>
  <si>
    <t>Z24 demontáž a zpětná montáž bezpečnostní kamery na fasádě včetně prodloužení kabelu a kotvení, dále dle popisu</t>
  </si>
  <si>
    <t>256</t>
  </si>
  <si>
    <t>129</t>
  </si>
  <si>
    <t>767132812</t>
  </si>
  <si>
    <t>Demontáž stěn a příček z plechu svařovaných</t>
  </si>
  <si>
    <t>258</t>
  </si>
  <si>
    <t>1,2*1,2*3*19</t>
  </si>
  <si>
    <t>767161813</t>
  </si>
  <si>
    <t>Demontáž zábradlí rovného nerozebíratelný spoj hmotnosti 1 m zábradlí do 20 kg</t>
  </si>
  <si>
    <t>260</t>
  </si>
  <si>
    <t>3,6*3*19</t>
  </si>
  <si>
    <t>131</t>
  </si>
  <si>
    <t>767161813x</t>
  </si>
  <si>
    <t>Demontáž výtahu do 1.pp vč. zakrytí stávající šachty 1000/1700</t>
  </si>
  <si>
    <t>262</t>
  </si>
  <si>
    <t>998767102</t>
  </si>
  <si>
    <t>Přesun hmot pro zámečnické konstrukce stanovený z hmotnosti přesunovaného materiálu vodorovná dopravní vzdálenost do 50 m v objektech výšky přes 6 do 12 m</t>
  </si>
  <si>
    <t>264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</si>
  <si>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</si>
  <si>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</si>
  <si>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</si>
  <si>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133</t>
  </si>
  <si>
    <t>771471111</t>
  </si>
  <si>
    <t>Montáž soklíků z dlaždic keramických kladených do malty rovných výšky do 65 mm</t>
  </si>
  <si>
    <t>266</t>
  </si>
  <si>
    <t>(1,26*2+3,45)*3*19</t>
  </si>
  <si>
    <t>597613120</t>
  </si>
  <si>
    <t>sokl keramický v. 65 mm</t>
  </si>
  <si>
    <t>268</t>
  </si>
  <si>
    <t>135</t>
  </si>
  <si>
    <t>771574118</t>
  </si>
  <si>
    <t>Montáž podlah z dlaždic keramických lepených flexibilním lepidlem režných nebo glazovaných hladkých přes 35 do 45 ks/ m2</t>
  </si>
  <si>
    <t>270</t>
  </si>
  <si>
    <t>149</t>
  </si>
  <si>
    <t>597614110</t>
  </si>
  <si>
    <t>dlaždice keramické slinuté neglazované mrazuvzdorné 29,5 x 29,5 x 0,8 cm</t>
  </si>
  <si>
    <t>-1181516084</t>
  </si>
  <si>
    <t>137</t>
  </si>
  <si>
    <t>771591115</t>
  </si>
  <si>
    <t>Podlahy - ostatní práce spárování silikonem</t>
  </si>
  <si>
    <t>274</t>
  </si>
  <si>
    <t xml:space="preserve">Poznámka k souboru cen:
1. Množství měrných jednotek u ceny -1185 se stanoví podle počtu řezaných dlaždic, nezávisle na jejich velikosti. 2. Položkou -1185 lze ocenit provádění více řezů na jednom kusu dlažby. </t>
  </si>
  <si>
    <t>"sokl lodžie"</t>
  </si>
  <si>
    <t>998771102</t>
  </si>
  <si>
    <t>Přesun hmot pro podlahy z dlaždic stanovený z hmotnosti přesunovaného materiálu vodorovná dopravní vzdálenost do 50 m v objektech výšky přes 6 do 12 m</t>
  </si>
  <si>
    <t>276</t>
  </si>
  <si>
    <t>776</t>
  </si>
  <si>
    <t>Podlahy povlakové</t>
  </si>
  <si>
    <t>776201911</t>
  </si>
  <si>
    <t>Ostatní opravy výměna poškozené povlakové podlahoviny bez podložky, s vyříznutím a očistěním podkladu plochy přes 0,25 do 0,50 m2</t>
  </si>
  <si>
    <t>702639135</t>
  </si>
  <si>
    <t xml:space="preserve">Poznámka k souboru cen:
1. V ceně 776 20-1921 jsou započteny náklady na vysátí podlahy a setření vlhkým mopem. </t>
  </si>
  <si>
    <t>784</t>
  </si>
  <si>
    <t>Dokončovací práce - malby a tapety</t>
  </si>
  <si>
    <t>784221101</t>
  </si>
  <si>
    <t>Malby z malířských směsí otěruvzdorných za sucha dvojnásobné, bílé za sucha otěruvzdorné dobře v místnostech výšky do 3,80 m</t>
  </si>
  <si>
    <t>2012170090</t>
  </si>
  <si>
    <t>147</t>
  </si>
  <si>
    <t>784221131</t>
  </si>
  <si>
    <t>Malby z malířských směsí otěruvzdorných za sucha Příplatek k cenám dvojnásobných maleb za zvýšenou pracnost při provádění malého rozsahu plochy do 5 m2</t>
  </si>
  <si>
    <t>886702452</t>
  </si>
  <si>
    <t>VRN</t>
  </si>
  <si>
    <t>Vedlejší rozpočtové náklady</t>
  </si>
  <si>
    <t>VRN1</t>
  </si>
  <si>
    <t>Průzkumné, geodetické a projektové práce</t>
  </si>
  <si>
    <t>139</t>
  </si>
  <si>
    <t>012002000</t>
  </si>
  <si>
    <t>Vytýčení inženýrských sítí před zahájením stavebních prací</t>
  </si>
  <si>
    <t>Kč</t>
  </si>
  <si>
    <t>278</t>
  </si>
  <si>
    <t>013002000</t>
  </si>
  <si>
    <t>Dokumentace skutečného provedení</t>
  </si>
  <si>
    <t>280</t>
  </si>
  <si>
    <t>VRN3</t>
  </si>
  <si>
    <t>Zařízení staveniště</t>
  </si>
  <si>
    <t>141</t>
  </si>
  <si>
    <t>031002000</t>
  </si>
  <si>
    <t>282</t>
  </si>
  <si>
    <t>VRN4</t>
  </si>
  <si>
    <t>Inženýrská činnost</t>
  </si>
  <si>
    <t>041002000</t>
  </si>
  <si>
    <t>BOZ</t>
  </si>
  <si>
    <t>1024</t>
  </si>
  <si>
    <t>926609426</t>
  </si>
  <si>
    <t>02 - Blok C výměna o - 02 - Blok C výměna oken a...</t>
  </si>
  <si>
    <t>41.0</t>
  </si>
  <si>
    <t xml:space="preserve">    2 - Zakládání</t>
  </si>
  <si>
    <t xml:space="preserve">    787 - Dokončovací práce - zasklívání</t>
  </si>
  <si>
    <t>"základy sloupů terasy"</t>
  </si>
  <si>
    <t>1,0*1,0*6</t>
  </si>
  <si>
    <t>"okolo objektu"</t>
  </si>
  <si>
    <t>0,6*0,25*(25,395+13,195+8,925)*2</t>
  </si>
  <si>
    <t>139811101</t>
  </si>
  <si>
    <t>Vykopávka v uzavřených prostorách s naložením výkopku na dopravní prostředek v hornině tř. 5 až 7</t>
  </si>
  <si>
    <t xml:space="preserve">Poznámka k souboru cen:
1. V cenách nejsou započteny náklady na podchycení stavebních konstrukcí a případné odvětrávání pracovního prostoru. </t>
  </si>
  <si>
    <t>"v betonových skružích založení sloupů terasy"</t>
  </si>
  <si>
    <t>3,14*0,5*0,5*4,5*6</t>
  </si>
  <si>
    <t>14,255+21,195</t>
  </si>
  <si>
    <t>35,450*1,6</t>
  </si>
  <si>
    <t>Zakládání</t>
  </si>
  <si>
    <t>242311110</t>
  </si>
  <si>
    <t>Plášť vodárenské studny kopané nebo spouštěné z betonu se zvýšenými nároky na prostředí jakéhokoliv tvaru, velikosti a tloušťky stěn studny C 25/30 do 10 m hloubky</t>
  </si>
  <si>
    <t>"založení sloupů terasy"</t>
  </si>
  <si>
    <t>275313611</t>
  </si>
  <si>
    <t>Základy z betonu prostého patky a bloky z betonu kamenem neprokládaného tř. C 16/20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</si>
  <si>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</si>
  <si>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275361821</t>
  </si>
  <si>
    <t>Výztuž základů patek z betonářské oceli 10 505 (R)</t>
  </si>
  <si>
    <t xml:space="preserve">Poznámka k souboru cen:
1. Ceny platí pro desky rovné, s náběhy, hřibové nebo upnuté do žeber včetně výztuže těchto žeber. </t>
  </si>
  <si>
    <t>21,195*0,005</t>
  </si>
  <si>
    <t>317143421</t>
  </si>
  <si>
    <t>Překlady nosné prefabrikované z pórobetonu osazené do tenkého maltového lože, ve zdech tloušťky 200 mm, světlost otvoru přes 900 do 1100 mm</t>
  </si>
  <si>
    <t xml:space="preserve">Poznámka k souboru cen:
1. V cenách jsou započteny náklady na dodání a uložení překladu předepsané délky, včetně podmazáním ložné plochy tenkovrstvou maltou. </t>
  </si>
  <si>
    <t>"1np"</t>
  </si>
  <si>
    <t>317143422</t>
  </si>
  <si>
    <t>Překlady nosné prefabrikované z pórobetonu osazené do tenkého maltového lože, ve zdech tloušťky 200 mm, světlost otvoru přes 1100 do 1350 mm</t>
  </si>
  <si>
    <t>"2np"</t>
  </si>
  <si>
    <t>0,2*(25,395+13,195+8,925)*2</t>
  </si>
  <si>
    <t>576133111</t>
  </si>
  <si>
    <t>Asfaltový koberec mastixový SMA 8 (AKMJ) s rozprostřením a se zhutněním v pruhu šířky do 3 m, po zhutnění tl. 40 mm</t>
  </si>
  <si>
    <t>-179823652</t>
  </si>
  <si>
    <t>-1744865008</t>
  </si>
  <si>
    <t>612321141</t>
  </si>
  <si>
    <t>Omítka vápenocementová vnitřních ploch nanášená ručně dvouvrstvá, tloušťky jádrové omítky do 10 mm a tloušťky štuku do 3 mm štuková svislých konstrukcí stěn</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</si>
  <si>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</si>
  <si>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"nová zeď vstupu"</t>
  </si>
  <si>
    <t>2,555*9,0</t>
  </si>
  <si>
    <t>3,175*9,0</t>
  </si>
  <si>
    <t>"dle špalet nových oken a dveří"</t>
  </si>
  <si>
    <t>(1,2+1,3)*2*3</t>
  </si>
  <si>
    <t>(1,12+2,2)*2</t>
  </si>
  <si>
    <t>(2,7+0,6)*2</t>
  </si>
  <si>
    <t>(1,0+1,3)*2*3</t>
  </si>
  <si>
    <t>(1,0+2,2)*2*2</t>
  </si>
  <si>
    <t>(0,9+1,2)*2</t>
  </si>
  <si>
    <t>621221031</t>
  </si>
  <si>
    <t>Montáž kontaktního zateplení z desek z minerální vlny s podélnou orientací vláken na vnější podhledy, tloušťky desek přes 120 do 160 mm</t>
  </si>
  <si>
    <t>"nad soklem"</t>
  </si>
  <si>
    <t>0,65*(21,7+14,1)*2</t>
  </si>
  <si>
    <t>631515310y</t>
  </si>
  <si>
    <t>deska minerální izolační tl. 140 mm  lambda 0,038</t>
  </si>
  <si>
    <t>0,65*(21,7+14,1)</t>
  </si>
  <si>
    <t>(46,54/2+50,815+13,44+5,613+532,735+420,79*0,3)*0,6</t>
  </si>
  <si>
    <t>(25,555+13,355+8,785)*2</t>
  </si>
  <si>
    <t>"rohy objektů"</t>
  </si>
  <si>
    <t>(6,775+1,2)*8</t>
  </si>
  <si>
    <t>1,4*4</t>
  </si>
  <si>
    <t>0,8*2*(6+4)</t>
  </si>
  <si>
    <t>"JZ"</t>
  </si>
  <si>
    <t>(3,0+2,1)*2*5</t>
  </si>
  <si>
    <t>(3,0+1,5)*2*4</t>
  </si>
  <si>
    <t>0,6*4*15</t>
  </si>
  <si>
    <t>(1,8+0,6)*2*4</t>
  </si>
  <si>
    <t>(2,15+2,1*2)</t>
  </si>
  <si>
    <t>"SV"</t>
  </si>
  <si>
    <t>(3,0+2,1)*2*6</t>
  </si>
  <si>
    <t>(3,0+1,5)*2*6</t>
  </si>
  <si>
    <t>(1,2+0,6)*2*6</t>
  </si>
  <si>
    <t>(1,8+0,6)*2*6</t>
  </si>
  <si>
    <t>(1,5+2,1)*2</t>
  </si>
  <si>
    <t>(1,0+2,1)*2</t>
  </si>
  <si>
    <t>0,6*4*16</t>
  </si>
  <si>
    <t>506,19-85,4</t>
  </si>
  <si>
    <t>"2np - stávající okna"</t>
  </si>
  <si>
    <t>3,0*(5+6)</t>
  </si>
  <si>
    <t>"sokl"</t>
  </si>
  <si>
    <t>0,5*(25,395+13,195+8,925+0,7*11)*2</t>
  </si>
  <si>
    <t>-0,5*(5,8+3,0)</t>
  </si>
  <si>
    <t>"strojovna výtahu"</t>
  </si>
  <si>
    <t>1,4*2,4*4</t>
  </si>
  <si>
    <t>622221021</t>
  </si>
  <si>
    <t>Montáž kontaktního zateplení z desek z minerální vlny s podélnou orientací vláken na vnější stěny, tloušťky desek přes 80 do 120 mm</t>
  </si>
  <si>
    <t>"atika vstupu"</t>
  </si>
  <si>
    <t>0,63*8,91</t>
  </si>
  <si>
    <t>7,8*(25,555+13,355)*2</t>
  </si>
  <si>
    <t>-3,0*1,5*(6+4)</t>
  </si>
  <si>
    <t>-3,0*2,1*(6+5)</t>
  </si>
  <si>
    <t>-5,9*6,9</t>
  </si>
  <si>
    <t>-3,0*4,2</t>
  </si>
  <si>
    <t>6,8*(8,785*2-0,63)</t>
  </si>
  <si>
    <t>-2,15*2,1</t>
  </si>
  <si>
    <t>-1,0*2,2</t>
  </si>
  <si>
    <t>-1,12*2,2</t>
  </si>
  <si>
    <t>-1,0*1,3*3</t>
  </si>
  <si>
    <t>-1,2*1,3*3</t>
  </si>
  <si>
    <t>-2,7*0,6</t>
  </si>
  <si>
    <t>13,44+5,613+532,735+420,79*0,3</t>
  </si>
  <si>
    <t>622521021x</t>
  </si>
  <si>
    <t>Tenkovrstvá silikátová zrnitá omítka tl. 2,0 mm včetně penetrace soklů mozaiková</t>
  </si>
  <si>
    <t>50,815/0,5*0,8</t>
  </si>
  <si>
    <t>(3,0*2,1)*5</t>
  </si>
  <si>
    <t>(3,0*1,5)*4</t>
  </si>
  <si>
    <t>0,6*0,6*15</t>
  </si>
  <si>
    <t>(2,7*0,6)</t>
  </si>
  <si>
    <t>(1,8*0,6)*4</t>
  </si>
  <si>
    <t>(2,15*2,1)</t>
  </si>
  <si>
    <t>(3,0*2,1)*6</t>
  </si>
  <si>
    <t>(3,0*1,5)*6</t>
  </si>
  <si>
    <t>(1,2*0,6)*6</t>
  </si>
  <si>
    <t>(1,8*0,6)*6</t>
  </si>
  <si>
    <t>(1,2*1,3)*3</t>
  </si>
  <si>
    <t>(1,12*2,2)</t>
  </si>
  <si>
    <t>(1,0*1,3)*3</t>
  </si>
  <si>
    <t>(1,0*2,2)*2</t>
  </si>
  <si>
    <t>(1,5*2,1)</t>
  </si>
  <si>
    <t>(1,0*2,1)</t>
  </si>
  <si>
    <t>0,6*6*16</t>
  </si>
  <si>
    <t>62,85*0,2</t>
  </si>
  <si>
    <t>46,54/2+50,815+13,44+5,613+532,735+420,79*0,3</t>
  </si>
  <si>
    <t>"terasa"</t>
  </si>
  <si>
    <t>8,0*11,0*(0,07+0,05/2)</t>
  </si>
  <si>
    <t>631319171</t>
  </si>
  <si>
    <t>Příplatek k cenám mazanin za stržení povrchu spodní vrstvy mazaniny latí před vložením výztuže nebo pletiva pro tl. obou vrstev mazaniny přes 50 do 80 mm</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</si>
  <si>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</si>
  <si>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631362021</t>
  </si>
  <si>
    <t>Výztuž mazanin ze svařovaných sítí z drátů typu KARI</t>
  </si>
  <si>
    <t>8,0*11,0*3,03*1,15*0,001</t>
  </si>
  <si>
    <t>8,075*(25,395+13,195+1,7*4)*2</t>
  </si>
  <si>
    <t>-(8,075-0,875)*5,6</t>
  </si>
  <si>
    <t>(8,075-0,875)*8,925*2</t>
  </si>
  <si>
    <t>821,249</t>
  </si>
  <si>
    <t>8+7</t>
  </si>
  <si>
    <t>1,5*(25,555+1,06+13,355+8,785+1,5*4)*2</t>
  </si>
  <si>
    <t>1,5*(2,7+1,2*6+1,0*4)</t>
  </si>
  <si>
    <t>Vybourání dřevěných rámů oken zdvojených včetně křídel</t>
  </si>
  <si>
    <t>"dle výpisu nových oken"</t>
  </si>
  <si>
    <t>2,69*0,6</t>
  </si>
  <si>
    <t>1,2*1,3*6</t>
  </si>
  <si>
    <t>1,0*2,15</t>
  </si>
  <si>
    <t>1,0*0,8</t>
  </si>
  <si>
    <t>0,9*1,2</t>
  </si>
  <si>
    <t>968072247</t>
  </si>
  <si>
    <t>Vybourání kovových rámů oken s křídly, dveřních zárubní, vrat, stěn, ostění nebo obkladů okenních rámů s křídly jednoduchých, plochy přes 4 m2</t>
  </si>
  <si>
    <t xml:space="preserve">Poznámka k souboru cen:
1. V cenách -2244 až -2559 jsou započteny i náklady na vyvěšení křídel. 2. Cenou -2641 se oceňuje i vybourání nosné ocelové konstrukce pro sádrokartonové příčky. </t>
  </si>
  <si>
    <t>9,0*5,35</t>
  </si>
  <si>
    <t>9,0*3,175</t>
  </si>
  <si>
    <t>(8,075-0,935)*(25,395+13,195)*2</t>
  </si>
  <si>
    <t>-5,7*6,3</t>
  </si>
  <si>
    <t>-3,0*2,1*6*2</t>
  </si>
  <si>
    <t>-1,2*0,6*3*2</t>
  </si>
  <si>
    <t>-0,6*0,6*2*5</t>
  </si>
  <si>
    <t>-0,6*0,6*4</t>
  </si>
  <si>
    <t>-1,5*2,1</t>
  </si>
  <si>
    <t>-1,0*2,1</t>
  </si>
  <si>
    <t>-3,0*1,5*9</t>
  </si>
  <si>
    <t>-0,6*0,6*12</t>
  </si>
  <si>
    <t>-2,69*0,6</t>
  </si>
  <si>
    <t>-2,1*2,15</t>
  </si>
  <si>
    <t>-3,1*3,6</t>
  </si>
  <si>
    <t>(8,075-0,935)*8,925</t>
  </si>
  <si>
    <t>8,0*11,0*1,1</t>
  </si>
  <si>
    <t>"dle nových"</t>
  </si>
  <si>
    <t>2,75</t>
  </si>
  <si>
    <t>63,0</t>
  </si>
  <si>
    <t>16,8</t>
  </si>
  <si>
    <t>1,65</t>
  </si>
  <si>
    <t>0,85</t>
  </si>
  <si>
    <t>0,35</t>
  </si>
  <si>
    <t>20,15</t>
  </si>
  <si>
    <t>14,4</t>
  </si>
  <si>
    <t>7,4</t>
  </si>
  <si>
    <t>1,05</t>
  </si>
  <si>
    <t>11,0+19,0+18,0+8,0+107,2</t>
  </si>
  <si>
    <t>764111641</t>
  </si>
  <si>
    <t>Krytina ze svitků nebo z taškových tabulí z pozinkovaného plechu s povrchovou úpravou s úpravou u okapů, prostupů a výčnělků střechy rovné drážkováním ze svitků rš 670 mm, sklon střechy do 30 st.</t>
  </si>
  <si>
    <t>"K15"</t>
  </si>
  <si>
    <t>1,1*7</t>
  </si>
  <si>
    <t>764212634</t>
  </si>
  <si>
    <t>Oplechování střešních prvků z pozinkovaného plechu s povrchovou úpravou štítu závětrnou lištou rš 330 mm</t>
  </si>
  <si>
    <t>"K12"</t>
  </si>
  <si>
    <t>764214603</t>
  </si>
  <si>
    <t>Oplechování horních ploch zdí a nadezdívek (atik) z pozinkovaného plechu s povrchovou úpravou mechanicky kotvené rš 250 mm</t>
  </si>
  <si>
    <t>-1864971926</t>
  </si>
  <si>
    <t>"K11"</t>
  </si>
  <si>
    <t>69235857</t>
  </si>
  <si>
    <t>"K17"</t>
  </si>
  <si>
    <t>95,2</t>
  </si>
  <si>
    <t>764216602</t>
  </si>
  <si>
    <t>Oplechování parapetů z pozinkovaného plechu s povrchovou úpravou rovných mechanicky kotvené, bez rohů rš 200 mm</t>
  </si>
  <si>
    <t>0,7*24</t>
  </si>
  <si>
    <t>0,55*3</t>
  </si>
  <si>
    <t>764216603x</t>
  </si>
  <si>
    <t>Oplechování rovných parapetů mechanicky kotvené z Pz s povrchovou úpravou rš 300 mm</t>
  </si>
  <si>
    <t>"K10"</t>
  </si>
  <si>
    <t>Oplechování rovných parapetů mechanicky kotvené z Pz s povrchovou úpravou rš 330 mm</t>
  </si>
  <si>
    <t>3,0*21</t>
  </si>
  <si>
    <t>"K9"</t>
  </si>
  <si>
    <t>1,85*4</t>
  </si>
  <si>
    <t>764216606</t>
  </si>
  <si>
    <t>Oplechování parapetů z pozinkovaného plechu s povrchovou úpravou rovných mechanicky kotvené, bez rohů rš 500 mm</t>
  </si>
  <si>
    <t>"K7"</t>
  </si>
  <si>
    <t>0,65*31</t>
  </si>
  <si>
    <t>"K8"</t>
  </si>
  <si>
    <t>1,25*12</t>
  </si>
  <si>
    <t>764511602</t>
  </si>
  <si>
    <t>Žlab podokapní z pozinkovaného plechu s povrchovou úpravou včetně háků a čel půlkruhový rš 330 mm</t>
  </si>
  <si>
    <t>"K13"</t>
  </si>
  <si>
    <t>764511642</t>
  </si>
  <si>
    <t>Žlab podokapní z pozinkovaného plechu s povrchovou úpravou včetně háků a čel kotlík oválný (trychtýřový), rš žlabu/průměr svodu 330/100 mm</t>
  </si>
  <si>
    <t>764518623</t>
  </si>
  <si>
    <t>Svod z pozinkovaného plechu s upraveným povrchem včetně objímek, kolen a odskoků kruhový, průměru 120 mm</t>
  </si>
  <si>
    <t>"K14"</t>
  </si>
  <si>
    <t>81</t>
  </si>
  <si>
    <t>766622216</t>
  </si>
  <si>
    <t>Montáž oken plastových plochy do 1 m2 včetně montáže rámu na polyuretanovou pěnu otevíravých nebo sklápěcích do zdiva</t>
  </si>
  <si>
    <t>162</t>
  </si>
  <si>
    <t>766660411</t>
  </si>
  <si>
    <t>Montáž dveřních křídel dřevěných nebo plastových vchodových dveří včetně rámu do zdiva jednokřídlových bez nadsvětlíku</t>
  </si>
  <si>
    <t>balkónové dveře plastové jednokřídlé otvíravé 100 x 215 cm, horizontální madlo pro vozíčkáře, bez zvýšeného prahu, barevný pruh, okopový plech</t>
  </si>
  <si>
    <t>třídílné plastové okno 269 x 60 cm sklápěcí, dále dle popisu</t>
  </si>
  <si>
    <t>jednokřídlové plastové okno otvíravé, sklápěcí  120 x 130 cm, dále dle popisu</t>
  </si>
  <si>
    <t>jednokřídlové plastové okno sklápěcí  100 x 80 cm, dále dle popisu</t>
  </si>
  <si>
    <t>611400191x5</t>
  </si>
  <si>
    <t>jednokřídlové plastové okno otvíravé, sklápěcí  100 x 130 cm, dále dle popisu</t>
  </si>
  <si>
    <t>-1537825121</t>
  </si>
  <si>
    <t>jednokřídlové plastové vchodové dveře100 x 215 cm, vložkový bezpečnostní zámek, okopový plech a barevný pruh, bez zvýšeného prahu pro vozíčkáře</t>
  </si>
  <si>
    <t>611400190x8</t>
  </si>
  <si>
    <t>jednokřídlové plastové vchodové dveře 90 x 120 cm, vložkový bezpečnostní zámek, výplň z vypěněného panelu, dále dle popisu</t>
  </si>
  <si>
    <t>2,7</t>
  </si>
  <si>
    <t>1,2*6</t>
  </si>
  <si>
    <t>1,0</t>
  </si>
  <si>
    <t>76701001</t>
  </si>
  <si>
    <t>Z1 montáž nových VZT žaluzií 500/500 včetně prodloužení kotvení, žárově pozinkováno, dále dle popisu</t>
  </si>
  <si>
    <t>76701002</t>
  </si>
  <si>
    <t>Z2 montáž nových VZT žaluzií 800/500 včetně prodloužení kotvení, žárově pozinkováno, dále dle popisu</t>
  </si>
  <si>
    <t>76701003</t>
  </si>
  <si>
    <t>Z3 montáž nových VZT žaluzií 300/300 včetně prodloužení kotvení, žárově pozinkováno, dále dle popisu</t>
  </si>
  <si>
    <t>76701004</t>
  </si>
  <si>
    <t>Z4 demontáž a zpětná montáž ocelové stříšky včetně zkrácení, makrolon 2,2 x 0,8 m , nátěr, dále dle popisu</t>
  </si>
  <si>
    <t>76701005</t>
  </si>
  <si>
    <t>Z5 demontáž a zpětná montáž zkráceného madla , očištění od rzi + nátěr, dále dle popisu</t>
  </si>
  <si>
    <t>76701006</t>
  </si>
  <si>
    <t>Z6 repase stávajícího žebříku dl. 4,6 m a 2,0 m, očištění od rzi + nátěr, dále dle popisu</t>
  </si>
  <si>
    <t>76701007</t>
  </si>
  <si>
    <t>Z7 ocelová konstrukce terasy dle výpisu materiálu, žárově pozinkováno, dále dle popisu, D+M</t>
  </si>
  <si>
    <t>kg</t>
  </si>
  <si>
    <t>76701007x</t>
  </si>
  <si>
    <t>Z7 bezpečnostní sklo Conex tl. 12 mm + fólie tl. 0,38 mm, dále dle popisu, D+M</t>
  </si>
  <si>
    <t>76701008</t>
  </si>
  <si>
    <t>Z8 uvolnění a zpětná montáž stávajícího svodu bleskosvodu, výměna kotevních prvků, prodloužení o 140 mm , dále dle popisu</t>
  </si>
  <si>
    <t>76701009</t>
  </si>
  <si>
    <t>Z9 demontáž a zpětná montáž klimatizační jednotky včetně prodloužení kotvení, dále dle popisu</t>
  </si>
  <si>
    <t>76701010</t>
  </si>
  <si>
    <t>Z10 demontáž a zpětná montáž satelitního přijímače včetně kotvení , dále dle popisu</t>
  </si>
  <si>
    <t>76701011</t>
  </si>
  <si>
    <t>Z11 demontáž a zpětná montáž stožáru antény včetně úpravy , dále dle popisu</t>
  </si>
  <si>
    <t>76701012</t>
  </si>
  <si>
    <t>Z12 demontáž a zpětná montáž vnějšího reproduktoru včetně prodloužení elektrického kabelu a kotev, dále dle popisu</t>
  </si>
  <si>
    <t>76701013</t>
  </si>
  <si>
    <t>Z13 demontáž a zpětná montáž vnějších nových svítidel včetně prodloužení elektrického kabelu, dále dle popisu</t>
  </si>
  <si>
    <t>76701014</t>
  </si>
  <si>
    <t>Z14 demontáž a zpětná montáž zvonkového panelu včetně prodloužení elektrického kabelu, dále dle popisu</t>
  </si>
  <si>
    <t>76701015</t>
  </si>
  <si>
    <t>Z15 demontáž a zpětná montáž bezpečnostní kamery včetně prodloužení elektrického kabelu a kotev, dále dle popisu</t>
  </si>
  <si>
    <t>76701016</t>
  </si>
  <si>
    <t>Z16 demontáž a zpětná montáž bezpečnostní žaluzie včetně prodloužení kotev, dále dle popisu</t>
  </si>
  <si>
    <t>76701017</t>
  </si>
  <si>
    <t>Z17 demontáž a zpětná montáž vnějšího reklamního označení včetně prodloužení kotev, dále dle popisu</t>
  </si>
  <si>
    <t>76701018</t>
  </si>
  <si>
    <t>Z18 automazické posuvné sklohliníkové 1-kř. dveře 1200/2150 včetně rámu, dále dle popisu</t>
  </si>
  <si>
    <t>767581801</t>
  </si>
  <si>
    <t>Demontáž podhledů kazet</t>
  </si>
  <si>
    <t>7,2*6,8+3,5*3,5</t>
  </si>
  <si>
    <t>8,0</t>
  </si>
  <si>
    <t>8,0*11,0</t>
  </si>
  <si>
    <t>-180360759</t>
  </si>
  <si>
    <t>"sokl terasy"</t>
  </si>
  <si>
    <t>8,0*2</t>
  </si>
  <si>
    <t>-886601411</t>
  </si>
  <si>
    <t>784211101</t>
  </si>
  <si>
    <t>Malby z malířských směsí otěruvzdorných za mokra dvojnásobné, bílé za mokra otěruvzdorné výborně v místnostech výšky do 3,80 m</t>
  </si>
  <si>
    <t>51,57*0,2</t>
  </si>
  <si>
    <t>787</t>
  </si>
  <si>
    <t>Dokončovací práce - zasklívání</t>
  </si>
  <si>
    <t>787100802</t>
  </si>
  <si>
    <t>Vysklívání stěn a příček, balkónového zábradlí, výtahových šachet skla plochého, plochy přes 1 do 3 m2</t>
  </si>
  <si>
    <t>952795621</t>
  </si>
  <si>
    <t>03 - Blok D výměna o - 03 - Blok D výměna oken a...</t>
  </si>
  <si>
    <t xml:space="preserve">    762 - Konstrukce tesařské</t>
  </si>
  <si>
    <t xml:space="preserve">    764 - Konstrukce klempířské vč. spojovacího a kotevního materiálu</t>
  </si>
  <si>
    <t xml:space="preserve">    783 - Dokončovací práce - nátěry</t>
  </si>
  <si>
    <t>0,5*(18,77)*2</t>
  </si>
  <si>
    <t>0,6*(18,77)*2*0,25</t>
  </si>
  <si>
    <t>5,631*1,6</t>
  </si>
  <si>
    <t>311272223</t>
  </si>
  <si>
    <t>Zdivo z pórobetonových přesných tvárnic nosné z tvárnic hladkých jakékoli pevnosti na tenké maltové lože, tloušťka zdiva 250 mm, objemová hmotnost 500 kg/m3</t>
  </si>
  <si>
    <t>0,8*0,6*0,25</t>
  </si>
  <si>
    <t>(5,1*2,43-2,3*1,93-1,25*1,93-1,05*2,43)*0,25</t>
  </si>
  <si>
    <t>"dle nových oken"</t>
  </si>
  <si>
    <t>(0,9+2,35)*2*56</t>
  </si>
  <si>
    <t>(0,9+1,45)*2*56</t>
  </si>
  <si>
    <t>(1,6+0,8)*2*6</t>
  </si>
  <si>
    <t>(1,23+1,5)*2*4</t>
  </si>
  <si>
    <t>(1,7+1,45)*2*11</t>
  </si>
  <si>
    <t>(0,8+0,6)*2*17</t>
  </si>
  <si>
    <t>(2,3+1,93)*2</t>
  </si>
  <si>
    <t>(1,25+2,35+1,05+2,43+0,95+2,05)*2</t>
  </si>
  <si>
    <t>(1,1+0,85)*2</t>
  </si>
  <si>
    <t>(1,2+1,5)*2*2</t>
  </si>
  <si>
    <t>1,17*5,8*4*5</t>
  </si>
  <si>
    <t>1,17*2,8*(4*5+4*13)</t>
  </si>
  <si>
    <t>(336,064+649,49+906,594+924,66*0,3)*0,6</t>
  </si>
  <si>
    <t>0,4*(2,0+0,3*2)*2*2</t>
  </si>
  <si>
    <t>0,8*0,6</t>
  </si>
  <si>
    <t>(5,1*2,43-2,3*1,93-1,25*1,93-1,05*2,43)</t>
  </si>
  <si>
    <t>7,63*0,2</t>
  </si>
  <si>
    <t>(45,68+16,53+1,17*27)*2</t>
  </si>
  <si>
    <t>"rohy objektu"</t>
  </si>
  <si>
    <t>12,0*4</t>
  </si>
  <si>
    <t>2,6*4</t>
  </si>
  <si>
    <t>11,0*2*27</t>
  </si>
  <si>
    <t>"okna"</t>
  </si>
  <si>
    <t>"lodžiové sestavy"</t>
  </si>
  <si>
    <t>(1,8+2,35)*2*3*(15+13)*2</t>
  </si>
  <si>
    <t>"přízemí"</t>
  </si>
  <si>
    <t>(1,7+1,45)*2*13*2</t>
  </si>
  <si>
    <t>(0,8+0,6)*2*(4+26)*2</t>
  </si>
  <si>
    <t>(2,3+1,93)*2*2</t>
  </si>
  <si>
    <t>(2,43+2,3)*2*2</t>
  </si>
  <si>
    <t>"boky"</t>
  </si>
  <si>
    <t>(1,5+1,23)*2*4*2</t>
  </si>
  <si>
    <t>(1,45+2,1)*2*2</t>
  </si>
  <si>
    <t>(1,1+0,85)*2*2</t>
  </si>
  <si>
    <t>(1,2+1,5)*2*2*2</t>
  </si>
  <si>
    <t>5,8*4*5</t>
  </si>
  <si>
    <t>2,8*4*18</t>
  </si>
  <si>
    <t>"dilatace"</t>
  </si>
  <si>
    <t>"sokl lodžiových stěn 1np"</t>
  </si>
  <si>
    <t>0,5*0,44*27</t>
  </si>
  <si>
    <t>"sokl výtahové šachty"</t>
  </si>
  <si>
    <t>0,4*(6,2+6,3)*2</t>
  </si>
  <si>
    <t>0,5*1,17*2*27</t>
  </si>
  <si>
    <t>0,5*(16,53*2+2,8*18+5,8*5)</t>
  </si>
  <si>
    <t>0,44*2,57*4*27</t>
  </si>
  <si>
    <t>0,44*(45,68*2-2,8*2)*4</t>
  </si>
  <si>
    <t>2,5*(6,3+6,3)*2</t>
  </si>
  <si>
    <t>"boky lodžií"</t>
  </si>
  <si>
    <t>2,57*1,17*2*27*4</t>
  </si>
  <si>
    <t>631515290</t>
  </si>
  <si>
    <t>deska izolační minerální kontaktních fasád podélné vlákno λ-0.036 tl. 120 mm</t>
  </si>
  <si>
    <t>16,53*(9,43+0,8+12,05-0,3)</t>
  </si>
  <si>
    <t>-1,23*15*4</t>
  </si>
  <si>
    <t>-1,45*2,1</t>
  </si>
  <si>
    <t>2,57*(5,8*4*5)</t>
  </si>
  <si>
    <t>2,57*(2,8*4*18)</t>
  </si>
  <si>
    <t>-0,9*2,35*(3*5*2+4*13+3*5)</t>
  </si>
  <si>
    <t>-0,9*1,45*(3*5*2+4*13+3*5)</t>
  </si>
  <si>
    <t>0,9*0,9*13</t>
  </si>
  <si>
    <t>"mezi lodžiová stěna"</t>
  </si>
  <si>
    <t>2,8*11,0*2</t>
  </si>
  <si>
    <t>-0,8*0,6*4</t>
  </si>
  <si>
    <t>-1,6*0,8*6</t>
  </si>
  <si>
    <t>0,8*45,68*2</t>
  </si>
  <si>
    <t>(1,8+2,35)*2*3*(15+13)</t>
  </si>
  <si>
    <t>(1,7+1,45)*2*13</t>
  </si>
  <si>
    <t>(0,8+0,6)*2*(4+26)</t>
  </si>
  <si>
    <t>(2,43+2,3)*2</t>
  </si>
  <si>
    <t>(1,5+1,23)*2*4</t>
  </si>
  <si>
    <t>(1,45+2,1)*2</t>
  </si>
  <si>
    <t>336,064+649,49+906,594+924,66*0,3</t>
  </si>
  <si>
    <t>2169,546*0,1</t>
  </si>
  <si>
    <t>15,94+31,59+56,23</t>
  </si>
  <si>
    <t>(1,8*2,35)*3*(15+13)</t>
  </si>
  <si>
    <t>(1,7*1,45)*13</t>
  </si>
  <si>
    <t>(0,8*0,6)*(4+26)</t>
  </si>
  <si>
    <t>(2,3*1,93)</t>
  </si>
  <si>
    <t>(2,43*2,3)</t>
  </si>
  <si>
    <t>(1,5*1,23)*4</t>
  </si>
  <si>
    <t>(1,45*2,1)</t>
  </si>
  <si>
    <t>(1,1*0,85)</t>
  </si>
  <si>
    <t>(1,2*1,5)*2</t>
  </si>
  <si>
    <t>426.753*0,2</t>
  </si>
  <si>
    <t>2,8*1,31*(13*3+3*5)*(0,05+0,02/2)</t>
  </si>
  <si>
    <t>5,8*1,31*(5*3)*(0,05+0,02/2)</t>
  </si>
  <si>
    <t>2,8*1,31*(13*3+3*5)</t>
  </si>
  <si>
    <t>5,8*1,31*(5*3)</t>
  </si>
  <si>
    <t>69901</t>
  </si>
  <si>
    <t>Úprava zateplených plechových dvířek 1200/1200 mm pro možnost otvírání</t>
  </si>
  <si>
    <t>12,05*(18,77+45,52+1,5*4)*2</t>
  </si>
  <si>
    <t>1693,989</t>
  </si>
  <si>
    <t>2+4</t>
  </si>
  <si>
    <t>1,5*(18,77+45,52+1,5*4)*2</t>
  </si>
  <si>
    <t>1,5*3,0*56</t>
  </si>
  <si>
    <t>1,5*3,0*6</t>
  </si>
  <si>
    <t>1,5*2,4*4</t>
  </si>
  <si>
    <t>1,5*3,0*11</t>
  </si>
  <si>
    <t>1,5*3,0*9</t>
  </si>
  <si>
    <t>1,5*2,4</t>
  </si>
  <si>
    <t>1,5*2,4*2</t>
  </si>
  <si>
    <t>1,5*2,0*2</t>
  </si>
  <si>
    <t>2,8*1,17*54*0,04</t>
  </si>
  <si>
    <t>5,8*1,17*15*0,04</t>
  </si>
  <si>
    <t>2,8*1,17*54</t>
  </si>
  <si>
    <t>5,8*1,17*15</t>
  </si>
  <si>
    <t>0,9*2,35*56</t>
  </si>
  <si>
    <t>0,9*1,45*56</t>
  </si>
  <si>
    <t>1,6*0,8*6</t>
  </si>
  <si>
    <t>1,23*1,5*4</t>
  </si>
  <si>
    <t>1,7*1,45*11</t>
  </si>
  <si>
    <t>0,8*0,6*18</t>
  </si>
  <si>
    <t>2,3*1,93</t>
  </si>
  <si>
    <t>1,25*2,35+1,05*2,43+0,95*2,05</t>
  </si>
  <si>
    <t>1,1*0,85</t>
  </si>
  <si>
    <t>1,2*1,5*2</t>
  </si>
  <si>
    <t>0,5*4,0+0,5*2,0</t>
  </si>
  <si>
    <t>2,8*1,17*54*1,1</t>
  </si>
  <si>
    <t>5,8*1,17*15*1,1</t>
  </si>
  <si>
    <t>"vyzdívky"</t>
  </si>
  <si>
    <t>0,120+0,748</t>
  </si>
  <si>
    <t>713112215</t>
  </si>
  <si>
    <t>Montáž foukané tepelné izolace z minerálních vláken tl do 200 mm vodorovné</t>
  </si>
  <si>
    <t>44,72*16,37</t>
  </si>
  <si>
    <t>-6,2*6,2</t>
  </si>
  <si>
    <t>631511000</t>
  </si>
  <si>
    <t>izolace tepelná - vata minerální foukaná, λmax. = 0,042 W/m.K, tl. 200 mm</t>
  </si>
  <si>
    <t>44,72*16,37*0,2*1,05</t>
  </si>
  <si>
    <t>-6,2*6,2*0,2*1,05</t>
  </si>
  <si>
    <t>713141121</t>
  </si>
  <si>
    <t>Montáž tepelné izolace střech plochých rohožemi, pásy, deskami, dílci, bloky (izolační materiál ve specifikaci) přilepenými asfaltem za horka bodově, jednovrstvá</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</si>
  <si>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</si>
  <si>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1,2*(45,52+9,2+24,2+8,2)</t>
  </si>
  <si>
    <t>6,2*6,2</t>
  </si>
  <si>
    <t>283759220</t>
  </si>
  <si>
    <t>deska z pěnového polystyrenu pro trvalé zatížení v tlaku (max. 3600 kg/m2) 1000 x 500 x 60 mm</t>
  </si>
  <si>
    <t>631515040</t>
  </si>
  <si>
    <t>deska izolační minerální plochých střech nepochozích pevnosti 70 kPa λ-0.039 tl.120 mm</t>
  </si>
  <si>
    <t>762</t>
  </si>
  <si>
    <t>Konstrukce tesařské</t>
  </si>
  <si>
    <t>762332131</t>
  </si>
  <si>
    <t>Montáž vázaných konstrukcí krovů střech pultových, sedlových, valbových, stanových čtvercového nebo obdélníkového půdorysu, z řeziva hraněného průřezové plochy do 120 cm2</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</si>
  <si>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</si>
  <si>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"rošt"</t>
  </si>
  <si>
    <t>1,2*(47,0+11,0+26,0+10,0)</t>
  </si>
  <si>
    <t>605120010</t>
  </si>
  <si>
    <t>řezivo jehličnaté hranol jakost I do 120 cm2</t>
  </si>
  <si>
    <t>112,800*0,06*0,12*1,1</t>
  </si>
  <si>
    <t>762341013</t>
  </si>
  <si>
    <t>Bednění a laťování bednění střech rovných sklonu do 60 st. s vyřezáním otvorů z dřevoštěpkových desek šroubovaných na krokve 15 mm na sraz, tloušťky desky</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</si>
  <si>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</si>
  <si>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762395000</t>
  </si>
  <si>
    <t>Spojovací prostředky krovů, bednění a laťování, nadstřešních konstrukcí svory, prkna, hřebíky, pásová ocel, vruty</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</si>
  <si>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</si>
  <si>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0,893</t>
  </si>
  <si>
    <t>114,998*0,0015</t>
  </si>
  <si>
    <t>998762202</t>
  </si>
  <si>
    <t>Přesun hmot pro konstrukce tesařské stanovený procentní sazbou (%) z ceny vodorovná dopravní vzdálenost do 50 m v objektech výšky přes 6 do 12 m</t>
  </si>
  <si>
    <t>%</t>
  </si>
  <si>
    <t>Konstrukce klempířské vč. spojovacího a kotevního materiálu</t>
  </si>
  <si>
    <t>764001821</t>
  </si>
  <si>
    <t>Demontáž klempířských konstrukcí krytiny ze svitků nebo tabulí do suti</t>
  </si>
  <si>
    <t>45,3*1,4</t>
  </si>
  <si>
    <t>24,3*1,4</t>
  </si>
  <si>
    <t>9,3*1,4</t>
  </si>
  <si>
    <t>6,3*1,4</t>
  </si>
  <si>
    <t>"K23"</t>
  </si>
  <si>
    <t>1,2*0,6</t>
  </si>
  <si>
    <t>"dle tabulky klempířských výrobků"</t>
  </si>
  <si>
    <t>140,4</t>
  </si>
  <si>
    <t>764002841</t>
  </si>
  <si>
    <t>Demontáž klempířských konstrukcí oplechování horních ploch zdí a nadezdívek do suti</t>
  </si>
  <si>
    <t>12,4</t>
  </si>
  <si>
    <t>127,0</t>
  </si>
  <si>
    <t>"K21"</t>
  </si>
  <si>
    <t>2,5</t>
  </si>
  <si>
    <t>54,0</t>
  </si>
  <si>
    <t>9,9</t>
  </si>
  <si>
    <t>5,2</t>
  </si>
  <si>
    <t>1,15</t>
  </si>
  <si>
    <t>22,75</t>
  </si>
  <si>
    <t>24,65</t>
  </si>
  <si>
    <t>2,35</t>
  </si>
  <si>
    <t>1,3</t>
  </si>
  <si>
    <t>764002861</t>
  </si>
  <si>
    <t>Demontáž klempířských konstrukcí oplechování říms do suti</t>
  </si>
  <si>
    <t>"K20"</t>
  </si>
  <si>
    <t>764002881</t>
  </si>
  <si>
    <t>Demontáž klempířských konstrukcí lemování střešních prostupů do suti</t>
  </si>
  <si>
    <t>"K19"</t>
  </si>
  <si>
    <t>0,9*0,9*11</t>
  </si>
  <si>
    <t>764004801</t>
  </si>
  <si>
    <t>Demontáž klempířských konstrukcí žlabu podokapního do suti</t>
  </si>
  <si>
    <t>11,4</t>
  </si>
  <si>
    <t>764004861</t>
  </si>
  <si>
    <t>Demontáž klempířských konstrukcí svodu do suti</t>
  </si>
  <si>
    <t>4,5</t>
  </si>
  <si>
    <t>764111431</t>
  </si>
  <si>
    <t>Krytina ze svitků nebo tabulí z pozinkovaného plechu s úpravou u okapů, prostupů a výčnělků střechy rovné drážkováním z tabulí, velikosti 1000 x 2000 mm, sklon střechy do 30 st.</t>
  </si>
  <si>
    <t>119,3</t>
  </si>
  <si>
    <t>-449828782</t>
  </si>
  <si>
    <t>84,0</t>
  </si>
  <si>
    <t>764214606x</t>
  </si>
  <si>
    <t>Oplechování horních ploch a atik bez rohů z Pz s povrch úpravou mechanicky kotvené rš 500 mm</t>
  </si>
  <si>
    <t>764214607x</t>
  </si>
  <si>
    <t>Oplechování horních ploch a atik bez rohů z Pz s povrch úpravou mechanicky kotvené rš 660 mm</t>
  </si>
  <si>
    <t>764311603</t>
  </si>
  <si>
    <t>Lemování zdí z pozinkovaného plechu s povrchovou úpravou boční nebo horní rovné, střech s krytinou prejzovou nebo vlnitou rš 250 mm</t>
  </si>
  <si>
    <t>"K16"</t>
  </si>
  <si>
    <t>"K22"</t>
  </si>
  <si>
    <t>2,3</t>
  </si>
  <si>
    <t>764311613</t>
  </si>
  <si>
    <t>Lemování zdí z pozinkovaného plechu s povrchovou úpravou boční nebo horní rovné, střech s krytinou skládanou mimo prejzovou rš 250 mm</t>
  </si>
  <si>
    <t>"18"</t>
  </si>
  <si>
    <t>764311613x</t>
  </si>
  <si>
    <t>Oplechování římsy z Pz s povrchovou úpravou rš 250 mm</t>
  </si>
  <si>
    <t>"20"</t>
  </si>
  <si>
    <t>764314611</t>
  </si>
  <si>
    <t>Lemování prostupů z pozinkovaného plechu s povrchovou úpravou bez lišty, střech s krytinou prejzovou nebo vlnitou</t>
  </si>
  <si>
    <t xml:space="preserve">Poznámka k souboru cen:
1. V cenách nesjou započteny náklady na připojovací dilatační lištu, tyto lze ocenit cenami souboru cen 764 01 - 162. Dilatační lišta z pozinkovaného plechu s upravený povrchem. </t>
  </si>
  <si>
    <t>764511602x</t>
  </si>
  <si>
    <t>Žlab podokapní půlkruhový z Pz s povrchovou úpravou rš 330 mm vč. siťky pro zachytávání nečistot</t>
  </si>
  <si>
    <t>4,3</t>
  </si>
  <si>
    <t>0,9*2*56</t>
  </si>
  <si>
    <t>1,6*6</t>
  </si>
  <si>
    <t>1,25*4</t>
  </si>
  <si>
    <t>1,7*11</t>
  </si>
  <si>
    <t>0,8*17</t>
  </si>
  <si>
    <t>1,25+1,05+0,95</t>
  </si>
  <si>
    <t>1,1</t>
  </si>
  <si>
    <t>1,2*2</t>
  </si>
  <si>
    <t>1,25*2,35</t>
  </si>
  <si>
    <t>1,05*2,43</t>
  </si>
  <si>
    <t>0,95*2,05</t>
  </si>
  <si>
    <t>okno plastové jednokřídlé otvíravé a vyklápěcí pravé 90 x 150 cm</t>
  </si>
  <si>
    <t>balkónové dveře plastové jednokřídlé otvíravé 90 x 235 cm</t>
  </si>
  <si>
    <t>sestava plastová okna 125 x 193 cm + dveře otvíravé 105 x 243 cm, zámek bezpečnostní, dále dle popisu</t>
  </si>
  <si>
    <t>611400190x21</t>
  </si>
  <si>
    <t>sestava plastová okna 230 x 193 cm pákové otvírání nadsvětlíki, dále dle popisu</t>
  </si>
  <si>
    <t>dvoukřídlové plastové okno otvíravé, sklápěcí  170 x 145 cm</t>
  </si>
  <si>
    <t>dvoukřídlové plastové oknootvíravé, sklápěcí  160 x 80 cm</t>
  </si>
  <si>
    <t>jednokřídlové plastové okno otvíravé, sklápěcí 123 x 150 cm</t>
  </si>
  <si>
    <t>jednokřídlové plastové okno sklápěcí  80 x 60 cm</t>
  </si>
  <si>
    <t>jednokřídlové plastové okno otvíravé a sklápěcí 110 x 85 cm</t>
  </si>
  <si>
    <t>jednokřídlové plastové okno otvíravé a sklápěcí 120 x 150 cm</t>
  </si>
  <si>
    <t>"P9"</t>
  </si>
  <si>
    <t>1132777791</t>
  </si>
  <si>
    <t>"P1" 56</t>
  </si>
  <si>
    <t>"P5" 17</t>
  </si>
  <si>
    <t>153</t>
  </si>
  <si>
    <t>149160017</t>
  </si>
  <si>
    <t>"P2" 6</t>
  </si>
  <si>
    <t>"P3" 4</t>
  </si>
  <si>
    <t>"P7" 1</t>
  </si>
  <si>
    <t>"P8" 1</t>
  </si>
  <si>
    <t>"P9" 2</t>
  </si>
  <si>
    <t>-1726530432</t>
  </si>
  <si>
    <t>"P4" 11</t>
  </si>
  <si>
    <t>"P6" 1</t>
  </si>
  <si>
    <t>155</t>
  </si>
  <si>
    <t>-1628299645</t>
  </si>
  <si>
    <t>"P1" 56*0,9</t>
  </si>
  <si>
    <t>"P2" 6*1,6</t>
  </si>
  <si>
    <t>"P3" 4*1,23</t>
  </si>
  <si>
    <t>"P4" 11*1,7</t>
  </si>
  <si>
    <t>"P5" 17*0,8</t>
  </si>
  <si>
    <t>"P6" 1*2,3</t>
  </si>
  <si>
    <t>"P7" 1*1,25</t>
  </si>
  <si>
    <t>"P8" 1*1,1</t>
  </si>
  <si>
    <t>"P9" 2*1,2</t>
  </si>
  <si>
    <t>Z1 ocelové trubkové zábradlí 3300/1200, žárově zinkováno, na chemické kotvy, dále dle popisu (1 ks = 53,0 kg)</t>
  </si>
  <si>
    <t>Z2 ocelové trubkové zábradlí 5650/1200, žárově zinkováno, na chemické kotvy, dále dle popisu (1 ks = 126,1 kg)</t>
  </si>
  <si>
    <t>Z3 bezpečnostní okenní mříž 1900/1650mm, žárově pozinkováno dále dle popisu (1kus = 77,85 kg)</t>
  </si>
  <si>
    <t>Z4 bezpečnostní okenní mříž 1000/800, žárově zinkováno, dále dle popisu (1 kus = 26,35 kg)</t>
  </si>
  <si>
    <t>Z5 ocelové trubkové zábradlí 1600/800mm, dále dle popisu (1 ks = 20,46 kg)</t>
  </si>
  <si>
    <t>Z6 repase stávajícího žebříku dl. 4,0 m, očištění od rzi + nátěr, dále dle popisu</t>
  </si>
  <si>
    <t>Z7 demontáž a zpětná montáž zkráceného ocelového zábradlí a OK zasstřešení únikového schodiště vč. makrolonové výplně, očištění od rzi + nátěr, dále dle popisu</t>
  </si>
  <si>
    <t>7670013</t>
  </si>
  <si>
    <t>Z13 uvolnění a zpětná montáž stávajícího svodu bleskosvodu, výměna kotevních prvků, prodloužení o 140 mm , dále dle popisu</t>
  </si>
  <si>
    <t>7670015</t>
  </si>
  <si>
    <t>Z14 repase ocelové konstrukce I140 pod solárními panely, očištění od rzi + nátěr , dále dle popisu</t>
  </si>
  <si>
    <t>767122812</t>
  </si>
  <si>
    <t>Demontáž stěn a příček s výplní z drátěné sítě svařovaných</t>
  </si>
  <si>
    <t>1,9*1,65*5</t>
  </si>
  <si>
    <t>1,0*0,8*8</t>
  </si>
  <si>
    <t>1,2*1,2*3*5</t>
  </si>
  <si>
    <t>2,65*54</t>
  </si>
  <si>
    <t>5,65*15</t>
  </si>
  <si>
    <t>(1,17*2+2,8)*54</t>
  </si>
  <si>
    <t>(1,17*2+5,8)*15</t>
  </si>
  <si>
    <t>272</t>
  </si>
  <si>
    <t>-1706634364</t>
  </si>
  <si>
    <t>(1,17*2+2,8)*54*2</t>
  </si>
  <si>
    <t>(1,17*2+5,8)*15*2</t>
  </si>
  <si>
    <t>-707849836</t>
  </si>
  <si>
    <t>783</t>
  </si>
  <si>
    <t>Dokončovací práce - nátěry</t>
  </si>
  <si>
    <t>783213111</t>
  </si>
  <si>
    <t>Napouštěcí nátěr tesařských konstrukcí zabudovaných do konstrukce proti dřevokazným houbám, hmyzu a plísním jednonásobný syntetický</t>
  </si>
  <si>
    <t xml:space="preserve">Poznámka k souboru cen:
1. Položky souboru cen jsou určeny pro preventivní nátěr tesařských konstrukcí (např. krovu). 2. Položky jednonásobného nátěru jsou určeny pro ochranu dřeva v interiéru pod lazurovací nebo krycí nátěry. 3. Položky dvojnásobného nátěru jsou určeny pro ochranu dřeva jako samostatného impregnačního nátěru tesařské konstrukce v interéru nebo pro ochranu dřeva pod lazurovací nebo krycí nátěry v exteriéru. </t>
  </si>
  <si>
    <t>114,998*(0,06+0,12)*2</t>
  </si>
  <si>
    <t>284</t>
  </si>
  <si>
    <t>286</t>
  </si>
  <si>
    <t>288</t>
  </si>
  <si>
    <t>290</t>
  </si>
  <si>
    <t>151</t>
  </si>
  <si>
    <t>-1192920518</t>
  </si>
  <si>
    <t>04 - Blok E výměna o - 04 - Blok E výměna oken a...</t>
  </si>
  <si>
    <t>0,6*(42,64*2+1,015+1,785)</t>
  </si>
  <si>
    <t>0,6*0,25*(42,64*2+1,015+1,785)</t>
  </si>
  <si>
    <t>13,212*1,6</t>
  </si>
  <si>
    <t>310236241</t>
  </si>
  <si>
    <t>Zazdívka otvorů ve zdivu nadzákladovém cihlami pálenými plochy přes 0,0225 m2 do 0,09 m2, ve zdi tl. do 300 mm</t>
  </si>
  <si>
    <t>592441190x</t>
  </si>
  <si>
    <t>mřížka větrací se síťkou proti hmyzu, plast, d=200 mm</t>
  </si>
  <si>
    <t>311272411</t>
  </si>
  <si>
    <t>Zdivo z pórobetonových přesných tvárnic nosné z tvárnic hladkých jakékoli pevnosti na tenké maltové lože, tloušťka zdiva 375 mm, objemová hmotnost 400 kg/m3</t>
  </si>
  <si>
    <t>"zazdívky mezi okny"</t>
  </si>
  <si>
    <t>1,8*(0,78*3+1,3*5)*0,35</t>
  </si>
  <si>
    <t>0,5*(42,64*2+1,015+1,785)*0,5</t>
  </si>
  <si>
    <t>1,8*(0,78*3+1,3*5+0,35*2*8)*1,2</t>
  </si>
  <si>
    <t>612181001</t>
  </si>
  <si>
    <t>Sádrová stěrka vnitřních povrchů tloušťky do 3 mm bez penetrace, včetně následného přebroušení svislých konstrukcí stěn v podlaží i na schodišti</t>
  </si>
  <si>
    <t xml:space="preserve">Poznámka k souboru cen:
1. Ceny úprav stropů žebrových lze použít pro ocenění úprav nosníků nebo průvlaků. 2. V cenách nejsou započteny náklady na: a) spárování podkladu, tyto se ocení cenami souboru cen 61. 12-11.., tohoto katalogu. b) provedení podkladní a spojovací vrstvy, tyto se ocení cenami souboru cen 61. 13-1…, tohoto katalogu. </t>
  </si>
  <si>
    <t>(4,8+1,8)*2*11</t>
  </si>
  <si>
    <t>(3,6+1,8)*2*2</t>
  </si>
  <si>
    <t>(2,4+1,8)*2</t>
  </si>
  <si>
    <t>(1,8+2,8)*2</t>
  </si>
  <si>
    <t>0,5*(42,64*2-1,2*2-0,4*2)</t>
  </si>
  <si>
    <t>631515310x</t>
  </si>
  <si>
    <t>0,55*(42,64*2-1,2*2-0,4*2)</t>
  </si>
  <si>
    <t>238,513*0,6</t>
  </si>
  <si>
    <t>45,144*0,6</t>
  </si>
  <si>
    <t>42,64*2+0,15*4+0,49+1,785+1,015</t>
  </si>
  <si>
    <t>"rohy objketu"</t>
  </si>
  <si>
    <t>(5,5+4,0+0,4*2+1,2*2)*2</t>
  </si>
  <si>
    <t>41,0*2+0,5*4</t>
  </si>
  <si>
    <t>(2,7+1,8)*2</t>
  </si>
  <si>
    <t>184,2</t>
  </si>
  <si>
    <t>"nadpraží"</t>
  </si>
  <si>
    <t>4,8*11</t>
  </si>
  <si>
    <t>3,6*2</t>
  </si>
  <si>
    <t>2,4</t>
  </si>
  <si>
    <t>1,8</t>
  </si>
  <si>
    <t>64,2*1,2</t>
  </si>
  <si>
    <t>622211031</t>
  </si>
  <si>
    <t>Montáž kontaktního zateplení z polystyrenových desek nebo z kombinovaných desek na vnější stěny, tloušťky desek přes 120 do 160 mm</t>
  </si>
  <si>
    <t>0,5*(42,64*2+1,785+1,015+0,49+0,15*3)</t>
  </si>
  <si>
    <t>283764240</t>
  </si>
  <si>
    <t>deska z polystyrénu XPS, hrana polodrážková a hladký povrch tl 140 mm</t>
  </si>
  <si>
    <t>(2,44-0,14+1,34)*(42,64*2+1,785+1,015+0,49+0,15*3)+4,0</t>
  </si>
  <si>
    <t>"odpočet oken"</t>
  </si>
  <si>
    <t>-4,8*1,8*11</t>
  </si>
  <si>
    <t>-3,6*1,8*2</t>
  </si>
  <si>
    <t>-2,4*1,8</t>
  </si>
  <si>
    <t>-2,7*1,8</t>
  </si>
  <si>
    <t>184,4*0,15</t>
  </si>
  <si>
    <t>4,8*1,8*11*1,1</t>
  </si>
  <si>
    <t>3,6*1,8*2*1,1</t>
  </si>
  <si>
    <t>2,4*1,8*1,1</t>
  </si>
  <si>
    <t>2,7*1,8*1,1</t>
  </si>
  <si>
    <t>238,513</t>
  </si>
  <si>
    <t>45,144</t>
  </si>
  <si>
    <t>935111211</t>
  </si>
  <si>
    <t>Osazení betonového příkopového žlabu s vyplněním a zatřením spár cementovou maltou s ložem tl. 100 mm z kameniva těženého nebo štěrkopísku z betonových příkopových tvárnic šířky přes 500 do 800 mm</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</si>
  <si>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</si>
  <si>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42,64+1,015</t>
  </si>
  <si>
    <t>592277770</t>
  </si>
  <si>
    <t>žlabovka příkopová betonová BŽ šedá (přírodní) š. 600 mm</t>
  </si>
  <si>
    <t>(42,64*2+1,785+1,015)*4,0</t>
  </si>
  <si>
    <t>352,32</t>
  </si>
  <si>
    <t>962081141</t>
  </si>
  <si>
    <t>Bourání zdiva příček nebo vybourání otvorů ze skleněných tvárnic, tl. do 150 mm</t>
  </si>
  <si>
    <t>-1178002677</t>
  </si>
  <si>
    <t>"vybourání copilitového zasklení"</t>
  </si>
  <si>
    <t>3*0,78*1,78</t>
  </si>
  <si>
    <t>5*1,30*1,78</t>
  </si>
  <si>
    <t>968072355</t>
  </si>
  <si>
    <t>Vybourání kovových rámů oken s křídly, dveřních zárubní, vrat, stěn, ostění nebo obkladů okenních rámů s křídly zdvojených, plochy do 2 m2</t>
  </si>
  <si>
    <t>1,8*(42,64-2,29-1,31)*2</t>
  </si>
  <si>
    <t>1,06*1,8</t>
  </si>
  <si>
    <t>971033341</t>
  </si>
  <si>
    <t>Vybourání otvorů ve zdivu základovém nebo nadzákladovém z cihel, tvárnic, příčkovek z cihel pálených na maltu vápennou nebo vápenocementovou plochy do 0,09 m2, tl. do 300 mm</t>
  </si>
  <si>
    <t>"do atiky"</t>
  </si>
  <si>
    <t>978015341</t>
  </si>
  <si>
    <t>Otlučení vápenných nebo vápenocementových omítek vnějších ploch s vyškrabáním spar a s očištěním zdiva stupně členitosti 1 a 2, v rozsahu přes 10 do 30 %</t>
  </si>
  <si>
    <t>"spoje balkónů"</t>
  </si>
  <si>
    <t>985422111x</t>
  </si>
  <si>
    <t>Systémové řešení zabezpečení trhlin na fasádě</t>
  </si>
  <si>
    <t>104,0</t>
  </si>
  <si>
    <t>2,45</t>
  </si>
  <si>
    <t>53,35</t>
  </si>
  <si>
    <t>7,3</t>
  </si>
  <si>
    <t>110,0</t>
  </si>
  <si>
    <t>5,0</t>
  </si>
  <si>
    <t>764215606</t>
  </si>
  <si>
    <t>Oplechování horních ploch zdí a nadezdívek (atik) z pozinkovaného plechu s povrchovou úpravou celoplošně lepené rš 500 mm</t>
  </si>
  <si>
    <t>764216604</t>
  </si>
  <si>
    <t>Oplechování parapetů z pozinkovaného plechu s povrchovou úpravou rovných mechanicky kotvené, bez rohů rš 330 mm</t>
  </si>
  <si>
    <t>764311403</t>
  </si>
  <si>
    <t>Lemování zdí z pozinkovaného plechu boční nebo horní rovné, střech s krytinou prejzovou nebo vlnitou rš 250 mm</t>
  </si>
  <si>
    <t>764311404</t>
  </si>
  <si>
    <t>Lemování zdí z pozinkovaného plechu boční nebo horní rovné, střech s krytinou prejzovou nebo vlnitou rš 330 mm</t>
  </si>
  <si>
    <t>998764101</t>
  </si>
  <si>
    <t>Přesun hmot pro konstrukce klempířské stanovený z hmotnosti přesunovaného materiálu vodorovná dopravní vzdálenost do 50 m v objektech výšky do 6 m</t>
  </si>
  <si>
    <t>1,2*1,8*52</t>
  </si>
  <si>
    <t>okno plastové jednokřídlé otvíravé a vyklápěcí pravé 120 x 180 cm</t>
  </si>
  <si>
    <t>sestava plastová 180 x 270 cm + dveře otvíravé 170 x 210 cm, zámek bezpečnostní, dále dle popisu</t>
  </si>
  <si>
    <t>1908993765</t>
  </si>
  <si>
    <t>"P1" 52</t>
  </si>
  <si>
    <t>-88690703</t>
  </si>
  <si>
    <t>"P1" 52*1,2</t>
  </si>
  <si>
    <t>"nová vnitřní omítka mimo špalet"</t>
  </si>
  <si>
    <t>31,19*1,5</t>
  </si>
  <si>
    <t>-377788696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</si>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</sst>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40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20" fillId="0" borderId="0" xfId="0" applyFont="1" applyBorder="1" applyAlignment="1" applyProtection="1">
      <alignment horizontal="left" vertical="top"/>
      <protection locked="0"/>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4"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5" fillId="0" borderId="13" xfId="0" applyNumberFormat="1" applyFont="1" applyBorder="1" applyAlignment="1" applyProtection="1">
      <alignment/>
      <protection/>
    </xf>
    <xf numFmtId="166" fontId="35" fillId="0" borderId="14" xfId="0" applyNumberFormat="1" applyFont="1" applyBorder="1" applyAlignment="1" applyProtection="1">
      <alignment/>
      <protection/>
    </xf>
    <xf numFmtId="4" fontId="36"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37"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8" fillId="0" borderId="0" xfId="0" applyFont="1" applyBorder="1" applyAlignment="1" applyProtection="1">
      <alignment vertical="center" wrapText="1"/>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167" fontId="0" fillId="3" borderId="27"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0"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92"/>
      <c r="AS2" s="392"/>
      <c r="AT2" s="392"/>
      <c r="AU2" s="392"/>
      <c r="AV2" s="392"/>
      <c r="AW2" s="392"/>
      <c r="AX2" s="392"/>
      <c r="AY2" s="392"/>
      <c r="AZ2" s="392"/>
      <c r="BA2" s="392"/>
      <c r="BB2" s="392"/>
      <c r="BC2" s="392"/>
      <c r="BD2" s="392"/>
      <c r="BE2" s="392"/>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57" t="s">
        <v>16</v>
      </c>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29"/>
      <c r="AQ5" s="31"/>
      <c r="BE5" s="355" t="s">
        <v>17</v>
      </c>
      <c r="BS5" s="24" t="s">
        <v>8</v>
      </c>
    </row>
    <row r="6" spans="2:71" ht="36.95" customHeight="1">
      <c r="B6" s="28"/>
      <c r="C6" s="29"/>
      <c r="D6" s="36" t="s">
        <v>18</v>
      </c>
      <c r="E6" s="29"/>
      <c r="F6" s="29"/>
      <c r="G6" s="29"/>
      <c r="H6" s="29"/>
      <c r="I6" s="29"/>
      <c r="J6" s="29"/>
      <c r="K6" s="359" t="s">
        <v>19</v>
      </c>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29"/>
      <c r="AQ6" s="31"/>
      <c r="BE6" s="356"/>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23</v>
      </c>
      <c r="AO7" s="29"/>
      <c r="AP7" s="29"/>
      <c r="AQ7" s="31"/>
      <c r="BE7" s="356"/>
      <c r="BS7" s="24" t="s">
        <v>8</v>
      </c>
    </row>
    <row r="8" spans="2:71" ht="14.45" customHeight="1">
      <c r="B8" s="28"/>
      <c r="C8" s="29"/>
      <c r="D8" s="37"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26</v>
      </c>
      <c r="AL8" s="29"/>
      <c r="AM8" s="29"/>
      <c r="AN8" s="38" t="s">
        <v>27</v>
      </c>
      <c r="AO8" s="29"/>
      <c r="AP8" s="29"/>
      <c r="AQ8" s="31"/>
      <c r="BE8" s="356"/>
      <c r="BS8" s="24" t="s">
        <v>8</v>
      </c>
    </row>
    <row r="9" spans="2:71" ht="29.25" customHeight="1">
      <c r="B9" s="28"/>
      <c r="C9" s="29"/>
      <c r="D9" s="34" t="s">
        <v>28</v>
      </c>
      <c r="E9" s="29"/>
      <c r="F9" s="29"/>
      <c r="G9" s="29"/>
      <c r="H9" s="29"/>
      <c r="I9" s="29"/>
      <c r="J9" s="29"/>
      <c r="K9" s="39" t="s">
        <v>29</v>
      </c>
      <c r="L9" s="29"/>
      <c r="M9" s="29"/>
      <c r="N9" s="29"/>
      <c r="O9" s="29"/>
      <c r="P9" s="29"/>
      <c r="Q9" s="29"/>
      <c r="R9" s="29"/>
      <c r="S9" s="29"/>
      <c r="T9" s="29"/>
      <c r="U9" s="29"/>
      <c r="V9" s="29"/>
      <c r="W9" s="29"/>
      <c r="X9" s="29"/>
      <c r="Y9" s="29"/>
      <c r="Z9" s="29"/>
      <c r="AA9" s="29"/>
      <c r="AB9" s="29"/>
      <c r="AC9" s="29"/>
      <c r="AD9" s="29"/>
      <c r="AE9" s="29"/>
      <c r="AF9" s="29"/>
      <c r="AG9" s="29"/>
      <c r="AH9" s="29"/>
      <c r="AI9" s="29"/>
      <c r="AJ9" s="29"/>
      <c r="AK9" s="34" t="s">
        <v>30</v>
      </c>
      <c r="AL9" s="29"/>
      <c r="AM9" s="29"/>
      <c r="AN9" s="39" t="s">
        <v>31</v>
      </c>
      <c r="AO9" s="29"/>
      <c r="AP9" s="29"/>
      <c r="AQ9" s="31"/>
      <c r="BE9" s="356"/>
      <c r="BS9" s="24" t="s">
        <v>8</v>
      </c>
    </row>
    <row r="10" spans="2:71" ht="14.45" customHeight="1">
      <c r="B10" s="28"/>
      <c r="C10" s="29"/>
      <c r="D10" s="37" t="s">
        <v>32</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33</v>
      </c>
      <c r="AL10" s="29"/>
      <c r="AM10" s="29"/>
      <c r="AN10" s="35" t="s">
        <v>34</v>
      </c>
      <c r="AO10" s="29"/>
      <c r="AP10" s="29"/>
      <c r="AQ10" s="31"/>
      <c r="BE10" s="356"/>
      <c r="BS10" s="24" t="s">
        <v>8</v>
      </c>
    </row>
    <row r="11" spans="2:71" ht="18.4" customHeight="1">
      <c r="B11" s="28"/>
      <c r="C11" s="29"/>
      <c r="D11" s="29"/>
      <c r="E11" s="35" t="s">
        <v>35</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36</v>
      </c>
      <c r="AL11" s="29"/>
      <c r="AM11" s="29"/>
      <c r="AN11" s="35" t="s">
        <v>37</v>
      </c>
      <c r="AO11" s="29"/>
      <c r="AP11" s="29"/>
      <c r="AQ11" s="31"/>
      <c r="BE11" s="356"/>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56"/>
      <c r="BS12" s="24" t="s">
        <v>8</v>
      </c>
    </row>
    <row r="13" spans="2:71" ht="14.45" customHeight="1">
      <c r="B13" s="28"/>
      <c r="C13" s="29"/>
      <c r="D13" s="37" t="s">
        <v>38</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33</v>
      </c>
      <c r="AL13" s="29"/>
      <c r="AM13" s="29"/>
      <c r="AN13" s="40" t="s">
        <v>39</v>
      </c>
      <c r="AO13" s="29"/>
      <c r="AP13" s="29"/>
      <c r="AQ13" s="31"/>
      <c r="BE13" s="356"/>
      <c r="BS13" s="24" t="s">
        <v>8</v>
      </c>
    </row>
    <row r="14" spans="2:71" ht="13.5">
      <c r="B14" s="28"/>
      <c r="C14" s="29"/>
      <c r="D14" s="29"/>
      <c r="E14" s="360" t="s">
        <v>39</v>
      </c>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7" t="s">
        <v>36</v>
      </c>
      <c r="AL14" s="29"/>
      <c r="AM14" s="29"/>
      <c r="AN14" s="40" t="s">
        <v>39</v>
      </c>
      <c r="AO14" s="29"/>
      <c r="AP14" s="29"/>
      <c r="AQ14" s="31"/>
      <c r="BE14" s="356"/>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56"/>
      <c r="BS15" s="24" t="s">
        <v>6</v>
      </c>
    </row>
    <row r="16" spans="2:71" ht="14.45" customHeight="1">
      <c r="B16" s="28"/>
      <c r="C16" s="29"/>
      <c r="D16" s="37" t="s">
        <v>40</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33</v>
      </c>
      <c r="AL16" s="29"/>
      <c r="AM16" s="29"/>
      <c r="AN16" s="35" t="s">
        <v>41</v>
      </c>
      <c r="AO16" s="29"/>
      <c r="AP16" s="29"/>
      <c r="AQ16" s="31"/>
      <c r="BE16" s="356"/>
      <c r="BS16" s="24" t="s">
        <v>6</v>
      </c>
    </row>
    <row r="17" spans="2:71" ht="18.4" customHeight="1">
      <c r="B17" s="28"/>
      <c r="C17" s="29"/>
      <c r="D17" s="29"/>
      <c r="E17" s="35" t="s">
        <v>42</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36</v>
      </c>
      <c r="AL17" s="29"/>
      <c r="AM17" s="29"/>
      <c r="AN17" s="35" t="s">
        <v>37</v>
      </c>
      <c r="AO17" s="29"/>
      <c r="AP17" s="29"/>
      <c r="AQ17" s="31"/>
      <c r="BE17" s="356"/>
      <c r="BS17" s="24" t="s">
        <v>43</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56"/>
      <c r="BS18" s="24" t="s">
        <v>8</v>
      </c>
    </row>
    <row r="19" spans="2:71" ht="14.45" customHeight="1">
      <c r="B19" s="28"/>
      <c r="C19" s="29"/>
      <c r="D19" s="37" t="s">
        <v>44</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56"/>
      <c r="BS19" s="24" t="s">
        <v>8</v>
      </c>
    </row>
    <row r="20" spans="2:71" ht="48.75" customHeight="1">
      <c r="B20" s="28"/>
      <c r="C20" s="29"/>
      <c r="D20" s="29"/>
      <c r="E20" s="362" t="s">
        <v>45</v>
      </c>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29"/>
      <c r="AP20" s="29"/>
      <c r="AQ20" s="31"/>
      <c r="BE20" s="356"/>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56"/>
    </row>
    <row r="22" spans="2:57" ht="6.95" customHeight="1">
      <c r="B22" s="28"/>
      <c r="C22" s="29"/>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9"/>
      <c r="AQ22" s="31"/>
      <c r="BE22" s="356"/>
    </row>
    <row r="23" spans="2:57" s="1" customFormat="1" ht="25.9" customHeight="1">
      <c r="B23" s="42"/>
      <c r="C23" s="43"/>
      <c r="D23" s="44" t="s">
        <v>46</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63">
        <f>ROUND(AG51,2)</f>
        <v>0</v>
      </c>
      <c r="AL23" s="364"/>
      <c r="AM23" s="364"/>
      <c r="AN23" s="364"/>
      <c r="AO23" s="364"/>
      <c r="AP23" s="43"/>
      <c r="AQ23" s="46"/>
      <c r="BE23" s="356"/>
    </row>
    <row r="24" spans="2:57"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56"/>
    </row>
    <row r="25" spans="2:57" s="1" customFormat="1" ht="13.5">
      <c r="B25" s="42"/>
      <c r="C25" s="43"/>
      <c r="D25" s="43"/>
      <c r="E25" s="43"/>
      <c r="F25" s="43"/>
      <c r="G25" s="43"/>
      <c r="H25" s="43"/>
      <c r="I25" s="43"/>
      <c r="J25" s="43"/>
      <c r="K25" s="43"/>
      <c r="L25" s="365" t="s">
        <v>47</v>
      </c>
      <c r="M25" s="365"/>
      <c r="N25" s="365"/>
      <c r="O25" s="365"/>
      <c r="P25" s="43"/>
      <c r="Q25" s="43"/>
      <c r="R25" s="43"/>
      <c r="S25" s="43"/>
      <c r="T25" s="43"/>
      <c r="U25" s="43"/>
      <c r="V25" s="43"/>
      <c r="W25" s="365" t="s">
        <v>48</v>
      </c>
      <c r="X25" s="365"/>
      <c r="Y25" s="365"/>
      <c r="Z25" s="365"/>
      <c r="AA25" s="365"/>
      <c r="AB25" s="365"/>
      <c r="AC25" s="365"/>
      <c r="AD25" s="365"/>
      <c r="AE25" s="365"/>
      <c r="AF25" s="43"/>
      <c r="AG25" s="43"/>
      <c r="AH25" s="43"/>
      <c r="AI25" s="43"/>
      <c r="AJ25" s="43"/>
      <c r="AK25" s="365" t="s">
        <v>49</v>
      </c>
      <c r="AL25" s="365"/>
      <c r="AM25" s="365"/>
      <c r="AN25" s="365"/>
      <c r="AO25" s="365"/>
      <c r="AP25" s="43"/>
      <c r="AQ25" s="46"/>
      <c r="BE25" s="356"/>
    </row>
    <row r="26" spans="2:57" s="2" customFormat="1" ht="14.45" customHeight="1">
      <c r="B26" s="48"/>
      <c r="C26" s="49"/>
      <c r="D26" s="50" t="s">
        <v>50</v>
      </c>
      <c r="E26" s="49"/>
      <c r="F26" s="50" t="s">
        <v>51</v>
      </c>
      <c r="G26" s="49"/>
      <c r="H26" s="49"/>
      <c r="I26" s="49"/>
      <c r="J26" s="49"/>
      <c r="K26" s="49"/>
      <c r="L26" s="366">
        <v>0.21</v>
      </c>
      <c r="M26" s="367"/>
      <c r="N26" s="367"/>
      <c r="O26" s="367"/>
      <c r="P26" s="49"/>
      <c r="Q26" s="49"/>
      <c r="R26" s="49"/>
      <c r="S26" s="49"/>
      <c r="T26" s="49"/>
      <c r="U26" s="49"/>
      <c r="V26" s="49"/>
      <c r="W26" s="368">
        <f>ROUND(AZ51,2)</f>
        <v>0</v>
      </c>
      <c r="X26" s="367"/>
      <c r="Y26" s="367"/>
      <c r="Z26" s="367"/>
      <c r="AA26" s="367"/>
      <c r="AB26" s="367"/>
      <c r="AC26" s="367"/>
      <c r="AD26" s="367"/>
      <c r="AE26" s="367"/>
      <c r="AF26" s="49"/>
      <c r="AG26" s="49"/>
      <c r="AH26" s="49"/>
      <c r="AI26" s="49"/>
      <c r="AJ26" s="49"/>
      <c r="AK26" s="368">
        <f>ROUND(AV51,2)</f>
        <v>0</v>
      </c>
      <c r="AL26" s="367"/>
      <c r="AM26" s="367"/>
      <c r="AN26" s="367"/>
      <c r="AO26" s="367"/>
      <c r="AP26" s="49"/>
      <c r="AQ26" s="51"/>
      <c r="BE26" s="356"/>
    </row>
    <row r="27" spans="2:57" s="2" customFormat="1" ht="14.45" customHeight="1">
      <c r="B27" s="48"/>
      <c r="C27" s="49"/>
      <c r="D27" s="49"/>
      <c r="E27" s="49"/>
      <c r="F27" s="50" t="s">
        <v>52</v>
      </c>
      <c r="G27" s="49"/>
      <c r="H27" s="49"/>
      <c r="I27" s="49"/>
      <c r="J27" s="49"/>
      <c r="K27" s="49"/>
      <c r="L27" s="366">
        <v>0.15</v>
      </c>
      <c r="M27" s="367"/>
      <c r="N27" s="367"/>
      <c r="O27" s="367"/>
      <c r="P27" s="49"/>
      <c r="Q27" s="49"/>
      <c r="R27" s="49"/>
      <c r="S27" s="49"/>
      <c r="T27" s="49"/>
      <c r="U27" s="49"/>
      <c r="V27" s="49"/>
      <c r="W27" s="368">
        <f>ROUND(BA51,2)</f>
        <v>0</v>
      </c>
      <c r="X27" s="367"/>
      <c r="Y27" s="367"/>
      <c r="Z27" s="367"/>
      <c r="AA27" s="367"/>
      <c r="AB27" s="367"/>
      <c r="AC27" s="367"/>
      <c r="AD27" s="367"/>
      <c r="AE27" s="367"/>
      <c r="AF27" s="49"/>
      <c r="AG27" s="49"/>
      <c r="AH27" s="49"/>
      <c r="AI27" s="49"/>
      <c r="AJ27" s="49"/>
      <c r="AK27" s="368">
        <f>ROUND(AW51,2)</f>
        <v>0</v>
      </c>
      <c r="AL27" s="367"/>
      <c r="AM27" s="367"/>
      <c r="AN27" s="367"/>
      <c r="AO27" s="367"/>
      <c r="AP27" s="49"/>
      <c r="AQ27" s="51"/>
      <c r="BE27" s="356"/>
    </row>
    <row r="28" spans="2:57" s="2" customFormat="1" ht="14.45" customHeight="1" hidden="1">
      <c r="B28" s="48"/>
      <c r="C28" s="49"/>
      <c r="D28" s="49"/>
      <c r="E28" s="49"/>
      <c r="F28" s="50" t="s">
        <v>53</v>
      </c>
      <c r="G28" s="49"/>
      <c r="H28" s="49"/>
      <c r="I28" s="49"/>
      <c r="J28" s="49"/>
      <c r="K28" s="49"/>
      <c r="L28" s="366">
        <v>0.21</v>
      </c>
      <c r="M28" s="367"/>
      <c r="N28" s="367"/>
      <c r="O28" s="367"/>
      <c r="P28" s="49"/>
      <c r="Q28" s="49"/>
      <c r="R28" s="49"/>
      <c r="S28" s="49"/>
      <c r="T28" s="49"/>
      <c r="U28" s="49"/>
      <c r="V28" s="49"/>
      <c r="W28" s="368">
        <f>ROUND(BB51,2)</f>
        <v>0</v>
      </c>
      <c r="X28" s="367"/>
      <c r="Y28" s="367"/>
      <c r="Z28" s="367"/>
      <c r="AA28" s="367"/>
      <c r="AB28" s="367"/>
      <c r="AC28" s="367"/>
      <c r="AD28" s="367"/>
      <c r="AE28" s="367"/>
      <c r="AF28" s="49"/>
      <c r="AG28" s="49"/>
      <c r="AH28" s="49"/>
      <c r="AI28" s="49"/>
      <c r="AJ28" s="49"/>
      <c r="AK28" s="368">
        <v>0</v>
      </c>
      <c r="AL28" s="367"/>
      <c r="AM28" s="367"/>
      <c r="AN28" s="367"/>
      <c r="AO28" s="367"/>
      <c r="AP28" s="49"/>
      <c r="AQ28" s="51"/>
      <c r="BE28" s="356"/>
    </row>
    <row r="29" spans="2:57" s="2" customFormat="1" ht="14.45" customHeight="1" hidden="1">
      <c r="B29" s="48"/>
      <c r="C29" s="49"/>
      <c r="D29" s="49"/>
      <c r="E29" s="49"/>
      <c r="F29" s="50" t="s">
        <v>54</v>
      </c>
      <c r="G29" s="49"/>
      <c r="H29" s="49"/>
      <c r="I29" s="49"/>
      <c r="J29" s="49"/>
      <c r="K29" s="49"/>
      <c r="L29" s="366">
        <v>0.15</v>
      </c>
      <c r="M29" s="367"/>
      <c r="N29" s="367"/>
      <c r="O29" s="367"/>
      <c r="P29" s="49"/>
      <c r="Q29" s="49"/>
      <c r="R29" s="49"/>
      <c r="S29" s="49"/>
      <c r="T29" s="49"/>
      <c r="U29" s="49"/>
      <c r="V29" s="49"/>
      <c r="W29" s="368">
        <f>ROUND(BC51,2)</f>
        <v>0</v>
      </c>
      <c r="X29" s="367"/>
      <c r="Y29" s="367"/>
      <c r="Z29" s="367"/>
      <c r="AA29" s="367"/>
      <c r="AB29" s="367"/>
      <c r="AC29" s="367"/>
      <c r="AD29" s="367"/>
      <c r="AE29" s="367"/>
      <c r="AF29" s="49"/>
      <c r="AG29" s="49"/>
      <c r="AH29" s="49"/>
      <c r="AI29" s="49"/>
      <c r="AJ29" s="49"/>
      <c r="AK29" s="368">
        <v>0</v>
      </c>
      <c r="AL29" s="367"/>
      <c r="AM29" s="367"/>
      <c r="AN29" s="367"/>
      <c r="AO29" s="367"/>
      <c r="AP29" s="49"/>
      <c r="AQ29" s="51"/>
      <c r="BE29" s="356"/>
    </row>
    <row r="30" spans="2:57" s="2" customFormat="1" ht="14.45" customHeight="1" hidden="1">
      <c r="B30" s="48"/>
      <c r="C30" s="49"/>
      <c r="D30" s="49"/>
      <c r="E30" s="49"/>
      <c r="F30" s="50" t="s">
        <v>55</v>
      </c>
      <c r="G30" s="49"/>
      <c r="H30" s="49"/>
      <c r="I30" s="49"/>
      <c r="J30" s="49"/>
      <c r="K30" s="49"/>
      <c r="L30" s="366">
        <v>0</v>
      </c>
      <c r="M30" s="367"/>
      <c r="N30" s="367"/>
      <c r="O30" s="367"/>
      <c r="P30" s="49"/>
      <c r="Q30" s="49"/>
      <c r="R30" s="49"/>
      <c r="S30" s="49"/>
      <c r="T30" s="49"/>
      <c r="U30" s="49"/>
      <c r="V30" s="49"/>
      <c r="W30" s="368">
        <f>ROUND(BD51,2)</f>
        <v>0</v>
      </c>
      <c r="X30" s="367"/>
      <c r="Y30" s="367"/>
      <c r="Z30" s="367"/>
      <c r="AA30" s="367"/>
      <c r="AB30" s="367"/>
      <c r="AC30" s="367"/>
      <c r="AD30" s="367"/>
      <c r="AE30" s="367"/>
      <c r="AF30" s="49"/>
      <c r="AG30" s="49"/>
      <c r="AH30" s="49"/>
      <c r="AI30" s="49"/>
      <c r="AJ30" s="49"/>
      <c r="AK30" s="368">
        <v>0</v>
      </c>
      <c r="AL30" s="367"/>
      <c r="AM30" s="367"/>
      <c r="AN30" s="367"/>
      <c r="AO30" s="367"/>
      <c r="AP30" s="49"/>
      <c r="AQ30" s="51"/>
      <c r="BE30" s="356"/>
    </row>
    <row r="31" spans="2:57"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56"/>
    </row>
    <row r="32" spans="2:57" s="1" customFormat="1" ht="25.9" customHeight="1">
      <c r="B32" s="42"/>
      <c r="C32" s="52"/>
      <c r="D32" s="53" t="s">
        <v>56</v>
      </c>
      <c r="E32" s="54"/>
      <c r="F32" s="54"/>
      <c r="G32" s="54"/>
      <c r="H32" s="54"/>
      <c r="I32" s="54"/>
      <c r="J32" s="54"/>
      <c r="K32" s="54"/>
      <c r="L32" s="54"/>
      <c r="M32" s="54"/>
      <c r="N32" s="54"/>
      <c r="O32" s="54"/>
      <c r="P32" s="54"/>
      <c r="Q32" s="54"/>
      <c r="R32" s="54"/>
      <c r="S32" s="54"/>
      <c r="T32" s="55" t="s">
        <v>57</v>
      </c>
      <c r="U32" s="54"/>
      <c r="V32" s="54"/>
      <c r="W32" s="54"/>
      <c r="X32" s="369" t="s">
        <v>58</v>
      </c>
      <c r="Y32" s="370"/>
      <c r="Z32" s="370"/>
      <c r="AA32" s="370"/>
      <c r="AB32" s="370"/>
      <c r="AC32" s="54"/>
      <c r="AD32" s="54"/>
      <c r="AE32" s="54"/>
      <c r="AF32" s="54"/>
      <c r="AG32" s="54"/>
      <c r="AH32" s="54"/>
      <c r="AI32" s="54"/>
      <c r="AJ32" s="54"/>
      <c r="AK32" s="371">
        <f>SUM(AK23:AK30)</f>
        <v>0</v>
      </c>
      <c r="AL32" s="370"/>
      <c r="AM32" s="370"/>
      <c r="AN32" s="370"/>
      <c r="AO32" s="372"/>
      <c r="AP32" s="52"/>
      <c r="AQ32" s="56"/>
      <c r="BE32" s="356"/>
    </row>
    <row r="33" spans="2:43"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44"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44" s="1" customFormat="1" ht="36.95" customHeight="1">
      <c r="B39" s="42"/>
      <c r="C39" s="63" t="s">
        <v>59</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44" s="1" customFormat="1" ht="6.95"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44" s="3" customFormat="1" ht="14.45" customHeight="1">
      <c r="B41" s="65"/>
      <c r="C41" s="66" t="s">
        <v>15</v>
      </c>
      <c r="D41" s="67"/>
      <c r="E41" s="67"/>
      <c r="F41" s="67"/>
      <c r="G41" s="67"/>
      <c r="H41" s="67"/>
      <c r="I41" s="67"/>
      <c r="J41" s="67"/>
      <c r="K41" s="67"/>
      <c r="L41" s="67" t="str">
        <f>K5</f>
        <v>1586/I</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44" s="4" customFormat="1" ht="36.95" customHeight="1">
      <c r="B42" s="69"/>
      <c r="C42" s="70" t="s">
        <v>18</v>
      </c>
      <c r="D42" s="71"/>
      <c r="E42" s="71"/>
      <c r="F42" s="71"/>
      <c r="G42" s="71"/>
      <c r="H42" s="71"/>
      <c r="I42" s="71"/>
      <c r="J42" s="71"/>
      <c r="K42" s="71"/>
      <c r="L42" s="373" t="str">
        <f>K6</f>
        <v>Výměna oken a zateplení objektu – Centrum Rožmitál pod Třemšínem</v>
      </c>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c r="AN42" s="374"/>
      <c r="AO42" s="374"/>
      <c r="AP42" s="71"/>
      <c r="AQ42" s="71"/>
      <c r="AR42" s="72"/>
    </row>
    <row r="43" spans="2:44" s="1" customFormat="1" ht="6.95"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44" s="1" customFormat="1" ht="13.5">
      <c r="B44" s="42"/>
      <c r="C44" s="66" t="s">
        <v>24</v>
      </c>
      <c r="D44" s="64"/>
      <c r="E44" s="64"/>
      <c r="F44" s="64"/>
      <c r="G44" s="64"/>
      <c r="H44" s="64"/>
      <c r="I44" s="64"/>
      <c r="J44" s="64"/>
      <c r="K44" s="64"/>
      <c r="L44" s="73" t="str">
        <f>IF(K8="","",K8)</f>
        <v>Rožmitál pod Třemšínem</v>
      </c>
      <c r="M44" s="64"/>
      <c r="N44" s="64"/>
      <c r="O44" s="64"/>
      <c r="P44" s="64"/>
      <c r="Q44" s="64"/>
      <c r="R44" s="64"/>
      <c r="S44" s="64"/>
      <c r="T44" s="64"/>
      <c r="U44" s="64"/>
      <c r="V44" s="64"/>
      <c r="W44" s="64"/>
      <c r="X44" s="64"/>
      <c r="Y44" s="64"/>
      <c r="Z44" s="64"/>
      <c r="AA44" s="64"/>
      <c r="AB44" s="64"/>
      <c r="AC44" s="64"/>
      <c r="AD44" s="64"/>
      <c r="AE44" s="64"/>
      <c r="AF44" s="64"/>
      <c r="AG44" s="64"/>
      <c r="AH44" s="64"/>
      <c r="AI44" s="66" t="s">
        <v>26</v>
      </c>
      <c r="AJ44" s="64"/>
      <c r="AK44" s="64"/>
      <c r="AL44" s="64"/>
      <c r="AM44" s="375" t="str">
        <f>IF(AN8="","",AN8)</f>
        <v>14. 2. 2017</v>
      </c>
      <c r="AN44" s="375"/>
      <c r="AO44" s="64"/>
      <c r="AP44" s="64"/>
      <c r="AQ44" s="64"/>
      <c r="AR44" s="62"/>
    </row>
    <row r="45" spans="2:44" s="1" customFormat="1" ht="6.95"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3.5">
      <c r="B46" s="42"/>
      <c r="C46" s="66" t="s">
        <v>32</v>
      </c>
      <c r="D46" s="64"/>
      <c r="E46" s="64"/>
      <c r="F46" s="64"/>
      <c r="G46" s="64"/>
      <c r="H46" s="64"/>
      <c r="I46" s="64"/>
      <c r="J46" s="64"/>
      <c r="K46" s="64"/>
      <c r="L46" s="67" t="str">
        <f>IF(E11="","",E11)</f>
        <v>Centrum Rožmitál pod Třemšínem</v>
      </c>
      <c r="M46" s="64"/>
      <c r="N46" s="64"/>
      <c r="O46" s="64"/>
      <c r="P46" s="64"/>
      <c r="Q46" s="64"/>
      <c r="R46" s="64"/>
      <c r="S46" s="64"/>
      <c r="T46" s="64"/>
      <c r="U46" s="64"/>
      <c r="V46" s="64"/>
      <c r="W46" s="64"/>
      <c r="X46" s="64"/>
      <c r="Y46" s="64"/>
      <c r="Z46" s="64"/>
      <c r="AA46" s="64"/>
      <c r="AB46" s="64"/>
      <c r="AC46" s="64"/>
      <c r="AD46" s="64"/>
      <c r="AE46" s="64"/>
      <c r="AF46" s="64"/>
      <c r="AG46" s="64"/>
      <c r="AH46" s="64"/>
      <c r="AI46" s="66" t="s">
        <v>40</v>
      </c>
      <c r="AJ46" s="64"/>
      <c r="AK46" s="64"/>
      <c r="AL46" s="64"/>
      <c r="AM46" s="376" t="str">
        <f>IF(E17="","",E17)</f>
        <v>DABONA s.r.o., Sokolovská 682, Rychnov n. Kn.</v>
      </c>
      <c r="AN46" s="376"/>
      <c r="AO46" s="376"/>
      <c r="AP46" s="376"/>
      <c r="AQ46" s="64"/>
      <c r="AR46" s="62"/>
      <c r="AS46" s="377" t="s">
        <v>60</v>
      </c>
      <c r="AT46" s="378"/>
      <c r="AU46" s="75"/>
      <c r="AV46" s="75"/>
      <c r="AW46" s="75"/>
      <c r="AX46" s="75"/>
      <c r="AY46" s="75"/>
      <c r="AZ46" s="75"/>
      <c r="BA46" s="75"/>
      <c r="BB46" s="75"/>
      <c r="BC46" s="75"/>
      <c r="BD46" s="76"/>
    </row>
    <row r="47" spans="2:56" s="1" customFormat="1" ht="13.5">
      <c r="B47" s="42"/>
      <c r="C47" s="66" t="s">
        <v>38</v>
      </c>
      <c r="D47" s="64"/>
      <c r="E47" s="64"/>
      <c r="F47" s="64"/>
      <c r="G47" s="64"/>
      <c r="H47" s="64"/>
      <c r="I47" s="64"/>
      <c r="J47" s="64"/>
      <c r="K47" s="64"/>
      <c r="L47" s="67" t="str">
        <f>IF(E14="Vyplň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79"/>
      <c r="AT47" s="380"/>
      <c r="AU47" s="77"/>
      <c r="AV47" s="77"/>
      <c r="AW47" s="77"/>
      <c r="AX47" s="77"/>
      <c r="AY47" s="77"/>
      <c r="AZ47" s="77"/>
      <c r="BA47" s="77"/>
      <c r="BB47" s="77"/>
      <c r="BC47" s="77"/>
      <c r="BD47" s="78"/>
    </row>
    <row r="48" spans="2:56" s="1" customFormat="1" ht="10.9"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81"/>
      <c r="AT48" s="382"/>
      <c r="AU48" s="43"/>
      <c r="AV48" s="43"/>
      <c r="AW48" s="43"/>
      <c r="AX48" s="43"/>
      <c r="AY48" s="43"/>
      <c r="AZ48" s="43"/>
      <c r="BA48" s="43"/>
      <c r="BB48" s="43"/>
      <c r="BC48" s="43"/>
      <c r="BD48" s="79"/>
    </row>
    <row r="49" spans="2:56" s="1" customFormat="1" ht="29.25" customHeight="1">
      <c r="B49" s="42"/>
      <c r="C49" s="383" t="s">
        <v>61</v>
      </c>
      <c r="D49" s="384"/>
      <c r="E49" s="384"/>
      <c r="F49" s="384"/>
      <c r="G49" s="384"/>
      <c r="H49" s="80"/>
      <c r="I49" s="385" t="s">
        <v>62</v>
      </c>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6" t="s">
        <v>63</v>
      </c>
      <c r="AH49" s="384"/>
      <c r="AI49" s="384"/>
      <c r="AJ49" s="384"/>
      <c r="AK49" s="384"/>
      <c r="AL49" s="384"/>
      <c r="AM49" s="384"/>
      <c r="AN49" s="385" t="s">
        <v>64</v>
      </c>
      <c r="AO49" s="384"/>
      <c r="AP49" s="384"/>
      <c r="AQ49" s="81" t="s">
        <v>65</v>
      </c>
      <c r="AR49" s="62"/>
      <c r="AS49" s="82" t="s">
        <v>66</v>
      </c>
      <c r="AT49" s="83" t="s">
        <v>67</v>
      </c>
      <c r="AU49" s="83" t="s">
        <v>68</v>
      </c>
      <c r="AV49" s="83" t="s">
        <v>69</v>
      </c>
      <c r="AW49" s="83" t="s">
        <v>70</v>
      </c>
      <c r="AX49" s="83" t="s">
        <v>71</v>
      </c>
      <c r="AY49" s="83" t="s">
        <v>72</v>
      </c>
      <c r="AZ49" s="83" t="s">
        <v>73</v>
      </c>
      <c r="BA49" s="83" t="s">
        <v>74</v>
      </c>
      <c r="BB49" s="83" t="s">
        <v>75</v>
      </c>
      <c r="BC49" s="83" t="s">
        <v>76</v>
      </c>
      <c r="BD49" s="84" t="s">
        <v>77</v>
      </c>
    </row>
    <row r="50" spans="2:56" s="1" customFormat="1" ht="10.9"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2:90" s="4" customFormat="1" ht="32.45" customHeight="1">
      <c r="B51" s="69"/>
      <c r="C51" s="88" t="s">
        <v>78</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390">
        <f>ROUND(SUM(AG52:AG55),2)</f>
        <v>0</v>
      </c>
      <c r="AH51" s="390"/>
      <c r="AI51" s="390"/>
      <c r="AJ51" s="390"/>
      <c r="AK51" s="390"/>
      <c r="AL51" s="390"/>
      <c r="AM51" s="390"/>
      <c r="AN51" s="391">
        <f>SUM(AG51,AT51)</f>
        <v>0</v>
      </c>
      <c r="AO51" s="391"/>
      <c r="AP51" s="391"/>
      <c r="AQ51" s="90" t="s">
        <v>37</v>
      </c>
      <c r="AR51" s="72"/>
      <c r="AS51" s="91">
        <f>ROUND(SUM(AS52:AS55),2)</f>
        <v>0</v>
      </c>
      <c r="AT51" s="92">
        <f>ROUND(SUM(AV51:AW51),2)</f>
        <v>0</v>
      </c>
      <c r="AU51" s="93">
        <f>ROUND(SUM(AU52:AU55),5)</f>
        <v>0</v>
      </c>
      <c r="AV51" s="92">
        <f>ROUND(AZ51*L26,2)</f>
        <v>0</v>
      </c>
      <c r="AW51" s="92">
        <f>ROUND(BA51*L27,2)</f>
        <v>0</v>
      </c>
      <c r="AX51" s="92">
        <f>ROUND(BB51*L26,2)</f>
        <v>0</v>
      </c>
      <c r="AY51" s="92">
        <f>ROUND(BC51*L27,2)</f>
        <v>0</v>
      </c>
      <c r="AZ51" s="92">
        <f>ROUND(SUM(AZ52:AZ55),2)</f>
        <v>0</v>
      </c>
      <c r="BA51" s="92">
        <f>ROUND(SUM(BA52:BA55),2)</f>
        <v>0</v>
      </c>
      <c r="BB51" s="92">
        <f>ROUND(SUM(BB52:BB55),2)</f>
        <v>0</v>
      </c>
      <c r="BC51" s="92">
        <f>ROUND(SUM(BC52:BC55),2)</f>
        <v>0</v>
      </c>
      <c r="BD51" s="94">
        <f>ROUND(SUM(BD52:BD55),2)</f>
        <v>0</v>
      </c>
      <c r="BS51" s="95" t="s">
        <v>79</v>
      </c>
      <c r="BT51" s="95" t="s">
        <v>80</v>
      </c>
      <c r="BU51" s="96" t="s">
        <v>81</v>
      </c>
      <c r="BV51" s="95" t="s">
        <v>82</v>
      </c>
      <c r="BW51" s="95" t="s">
        <v>7</v>
      </c>
      <c r="BX51" s="95" t="s">
        <v>83</v>
      </c>
      <c r="CL51" s="95" t="s">
        <v>21</v>
      </c>
    </row>
    <row r="52" spans="1:91" s="5" customFormat="1" ht="53.25" customHeight="1">
      <c r="A52" s="97" t="s">
        <v>84</v>
      </c>
      <c r="B52" s="98"/>
      <c r="C52" s="99"/>
      <c r="D52" s="389" t="s">
        <v>85</v>
      </c>
      <c r="E52" s="389"/>
      <c r="F52" s="389"/>
      <c r="G52" s="389"/>
      <c r="H52" s="389"/>
      <c r="I52" s="100"/>
      <c r="J52" s="389" t="s">
        <v>86</v>
      </c>
      <c r="K52" s="389"/>
      <c r="L52" s="389"/>
      <c r="M52" s="389"/>
      <c r="N52" s="389"/>
      <c r="O52" s="389"/>
      <c r="P52" s="389"/>
      <c r="Q52" s="389"/>
      <c r="R52" s="389"/>
      <c r="S52" s="389"/>
      <c r="T52" s="389"/>
      <c r="U52" s="389"/>
      <c r="V52" s="389"/>
      <c r="W52" s="389"/>
      <c r="X52" s="389"/>
      <c r="Y52" s="389"/>
      <c r="Z52" s="389"/>
      <c r="AA52" s="389"/>
      <c r="AB52" s="389"/>
      <c r="AC52" s="389"/>
      <c r="AD52" s="389"/>
      <c r="AE52" s="389"/>
      <c r="AF52" s="389"/>
      <c r="AG52" s="387">
        <f>'01 - Blok A a B výmě - 01...'!J27</f>
        <v>0</v>
      </c>
      <c r="AH52" s="388"/>
      <c r="AI52" s="388"/>
      <c r="AJ52" s="388"/>
      <c r="AK52" s="388"/>
      <c r="AL52" s="388"/>
      <c r="AM52" s="388"/>
      <c r="AN52" s="387">
        <f>SUM(AG52,AT52)</f>
        <v>0</v>
      </c>
      <c r="AO52" s="388"/>
      <c r="AP52" s="388"/>
      <c r="AQ52" s="101" t="s">
        <v>87</v>
      </c>
      <c r="AR52" s="102"/>
      <c r="AS52" s="103">
        <v>0</v>
      </c>
      <c r="AT52" s="104">
        <f>ROUND(SUM(AV52:AW52),2)</f>
        <v>0</v>
      </c>
      <c r="AU52" s="105">
        <f>'01 - Blok A a B výmě - 01...'!P99</f>
        <v>0</v>
      </c>
      <c r="AV52" s="104">
        <f>'01 - Blok A a B výmě - 01...'!J30</f>
        <v>0</v>
      </c>
      <c r="AW52" s="104">
        <f>'01 - Blok A a B výmě - 01...'!J31</f>
        <v>0</v>
      </c>
      <c r="AX52" s="104">
        <f>'01 - Blok A a B výmě - 01...'!J32</f>
        <v>0</v>
      </c>
      <c r="AY52" s="104">
        <f>'01 - Blok A a B výmě - 01...'!J33</f>
        <v>0</v>
      </c>
      <c r="AZ52" s="104">
        <f>'01 - Blok A a B výmě - 01...'!F30</f>
        <v>0</v>
      </c>
      <c r="BA52" s="104">
        <f>'01 - Blok A a B výmě - 01...'!F31</f>
        <v>0</v>
      </c>
      <c r="BB52" s="104">
        <f>'01 - Blok A a B výmě - 01...'!F32</f>
        <v>0</v>
      </c>
      <c r="BC52" s="104">
        <f>'01 - Blok A a B výmě - 01...'!F33</f>
        <v>0</v>
      </c>
      <c r="BD52" s="106">
        <f>'01 - Blok A a B výmě - 01...'!F34</f>
        <v>0</v>
      </c>
      <c r="BT52" s="107" t="s">
        <v>23</v>
      </c>
      <c r="BV52" s="107" t="s">
        <v>82</v>
      </c>
      <c r="BW52" s="107" t="s">
        <v>88</v>
      </c>
      <c r="BX52" s="107" t="s">
        <v>7</v>
      </c>
      <c r="CL52" s="107" t="s">
        <v>21</v>
      </c>
      <c r="CM52" s="107" t="s">
        <v>23</v>
      </c>
    </row>
    <row r="53" spans="1:91" s="5" customFormat="1" ht="69" customHeight="1">
      <c r="A53" s="97" t="s">
        <v>84</v>
      </c>
      <c r="B53" s="98"/>
      <c r="C53" s="99"/>
      <c r="D53" s="389" t="s">
        <v>89</v>
      </c>
      <c r="E53" s="389"/>
      <c r="F53" s="389"/>
      <c r="G53" s="389"/>
      <c r="H53" s="389"/>
      <c r="I53" s="100"/>
      <c r="J53" s="389" t="s">
        <v>90</v>
      </c>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87">
        <f>'02 - Blok C výměna o - 02...'!J27</f>
        <v>0</v>
      </c>
      <c r="AH53" s="388"/>
      <c r="AI53" s="388"/>
      <c r="AJ53" s="388"/>
      <c r="AK53" s="388"/>
      <c r="AL53" s="388"/>
      <c r="AM53" s="388"/>
      <c r="AN53" s="387">
        <f>SUM(AG53,AT53)</f>
        <v>0</v>
      </c>
      <c r="AO53" s="388"/>
      <c r="AP53" s="388"/>
      <c r="AQ53" s="101" t="s">
        <v>87</v>
      </c>
      <c r="AR53" s="102"/>
      <c r="AS53" s="103">
        <v>0</v>
      </c>
      <c r="AT53" s="104">
        <f>ROUND(SUM(AV53:AW53),2)</f>
        <v>0</v>
      </c>
      <c r="AU53" s="105">
        <f>'02 - Blok C výměna o - 02...'!P98</f>
        <v>0</v>
      </c>
      <c r="AV53" s="104">
        <f>'02 - Blok C výměna o - 02...'!J30</f>
        <v>0</v>
      </c>
      <c r="AW53" s="104">
        <f>'02 - Blok C výměna o - 02...'!J31</f>
        <v>0</v>
      </c>
      <c r="AX53" s="104">
        <f>'02 - Blok C výměna o - 02...'!J32</f>
        <v>0</v>
      </c>
      <c r="AY53" s="104">
        <f>'02 - Blok C výměna o - 02...'!J33</f>
        <v>0</v>
      </c>
      <c r="AZ53" s="104">
        <f>'02 - Blok C výměna o - 02...'!F30</f>
        <v>0</v>
      </c>
      <c r="BA53" s="104">
        <f>'02 - Blok C výměna o - 02...'!F31</f>
        <v>0</v>
      </c>
      <c r="BB53" s="104">
        <f>'02 - Blok C výměna o - 02...'!F32</f>
        <v>0</v>
      </c>
      <c r="BC53" s="104">
        <f>'02 - Blok C výměna o - 02...'!F33</f>
        <v>0</v>
      </c>
      <c r="BD53" s="106">
        <f>'02 - Blok C výměna o - 02...'!F34</f>
        <v>0</v>
      </c>
      <c r="BT53" s="107" t="s">
        <v>23</v>
      </c>
      <c r="BV53" s="107" t="s">
        <v>82</v>
      </c>
      <c r="BW53" s="107" t="s">
        <v>91</v>
      </c>
      <c r="BX53" s="107" t="s">
        <v>7</v>
      </c>
      <c r="CL53" s="107" t="s">
        <v>21</v>
      </c>
      <c r="CM53" s="107" t="s">
        <v>23</v>
      </c>
    </row>
    <row r="54" spans="1:91" s="5" customFormat="1" ht="69" customHeight="1">
      <c r="A54" s="97" t="s">
        <v>84</v>
      </c>
      <c r="B54" s="98"/>
      <c r="C54" s="99"/>
      <c r="D54" s="389" t="s">
        <v>92</v>
      </c>
      <c r="E54" s="389"/>
      <c r="F54" s="389"/>
      <c r="G54" s="389"/>
      <c r="H54" s="389"/>
      <c r="I54" s="100"/>
      <c r="J54" s="389" t="s">
        <v>93</v>
      </c>
      <c r="K54" s="389"/>
      <c r="L54" s="389"/>
      <c r="M54" s="389"/>
      <c r="N54" s="389"/>
      <c r="O54" s="389"/>
      <c r="P54" s="389"/>
      <c r="Q54" s="389"/>
      <c r="R54" s="389"/>
      <c r="S54" s="389"/>
      <c r="T54" s="389"/>
      <c r="U54" s="389"/>
      <c r="V54" s="389"/>
      <c r="W54" s="389"/>
      <c r="X54" s="389"/>
      <c r="Y54" s="389"/>
      <c r="Z54" s="389"/>
      <c r="AA54" s="389"/>
      <c r="AB54" s="389"/>
      <c r="AC54" s="389"/>
      <c r="AD54" s="389"/>
      <c r="AE54" s="389"/>
      <c r="AF54" s="389"/>
      <c r="AG54" s="387">
        <f>'03 - Blok D výměna o - 03...'!J27</f>
        <v>0</v>
      </c>
      <c r="AH54" s="388"/>
      <c r="AI54" s="388"/>
      <c r="AJ54" s="388"/>
      <c r="AK54" s="388"/>
      <c r="AL54" s="388"/>
      <c r="AM54" s="388"/>
      <c r="AN54" s="387">
        <f>SUM(AG54,AT54)</f>
        <v>0</v>
      </c>
      <c r="AO54" s="388"/>
      <c r="AP54" s="388"/>
      <c r="AQ54" s="101" t="s">
        <v>87</v>
      </c>
      <c r="AR54" s="102"/>
      <c r="AS54" s="103">
        <v>0</v>
      </c>
      <c r="AT54" s="104">
        <f>ROUND(SUM(AV54:AW54),2)</f>
        <v>0</v>
      </c>
      <c r="AU54" s="105">
        <f>'03 - Blok D výměna o - 03...'!P100</f>
        <v>0</v>
      </c>
      <c r="AV54" s="104">
        <f>'03 - Blok D výměna o - 03...'!J30</f>
        <v>0</v>
      </c>
      <c r="AW54" s="104">
        <f>'03 - Blok D výměna o - 03...'!J31</f>
        <v>0</v>
      </c>
      <c r="AX54" s="104">
        <f>'03 - Blok D výměna o - 03...'!J32</f>
        <v>0</v>
      </c>
      <c r="AY54" s="104">
        <f>'03 - Blok D výměna o - 03...'!J33</f>
        <v>0</v>
      </c>
      <c r="AZ54" s="104">
        <f>'03 - Blok D výměna o - 03...'!F30</f>
        <v>0</v>
      </c>
      <c r="BA54" s="104">
        <f>'03 - Blok D výměna o - 03...'!F31</f>
        <v>0</v>
      </c>
      <c r="BB54" s="104">
        <f>'03 - Blok D výměna o - 03...'!F32</f>
        <v>0</v>
      </c>
      <c r="BC54" s="104">
        <f>'03 - Blok D výměna o - 03...'!F33</f>
        <v>0</v>
      </c>
      <c r="BD54" s="106">
        <f>'03 - Blok D výměna o - 03...'!F34</f>
        <v>0</v>
      </c>
      <c r="BT54" s="107" t="s">
        <v>23</v>
      </c>
      <c r="BV54" s="107" t="s">
        <v>82</v>
      </c>
      <c r="BW54" s="107" t="s">
        <v>94</v>
      </c>
      <c r="BX54" s="107" t="s">
        <v>7</v>
      </c>
      <c r="CL54" s="107" t="s">
        <v>21</v>
      </c>
      <c r="CM54" s="107" t="s">
        <v>23</v>
      </c>
    </row>
    <row r="55" spans="1:91" s="5" customFormat="1" ht="69" customHeight="1">
      <c r="A55" s="97" t="s">
        <v>84</v>
      </c>
      <c r="B55" s="98"/>
      <c r="C55" s="99"/>
      <c r="D55" s="389" t="s">
        <v>95</v>
      </c>
      <c r="E55" s="389"/>
      <c r="F55" s="389"/>
      <c r="G55" s="389"/>
      <c r="H55" s="389"/>
      <c r="I55" s="100"/>
      <c r="J55" s="389" t="s">
        <v>96</v>
      </c>
      <c r="K55" s="389"/>
      <c r="L55" s="389"/>
      <c r="M55" s="389"/>
      <c r="N55" s="389"/>
      <c r="O55" s="389"/>
      <c r="P55" s="389"/>
      <c r="Q55" s="389"/>
      <c r="R55" s="389"/>
      <c r="S55" s="389"/>
      <c r="T55" s="389"/>
      <c r="U55" s="389"/>
      <c r="V55" s="389"/>
      <c r="W55" s="389"/>
      <c r="X55" s="389"/>
      <c r="Y55" s="389"/>
      <c r="Z55" s="389"/>
      <c r="AA55" s="389"/>
      <c r="AB55" s="389"/>
      <c r="AC55" s="389"/>
      <c r="AD55" s="389"/>
      <c r="AE55" s="389"/>
      <c r="AF55" s="389"/>
      <c r="AG55" s="387">
        <f>'04 - Blok E výměna o - 04...'!J27</f>
        <v>0</v>
      </c>
      <c r="AH55" s="388"/>
      <c r="AI55" s="388"/>
      <c r="AJ55" s="388"/>
      <c r="AK55" s="388"/>
      <c r="AL55" s="388"/>
      <c r="AM55" s="388"/>
      <c r="AN55" s="387">
        <f>SUM(AG55,AT55)</f>
        <v>0</v>
      </c>
      <c r="AO55" s="388"/>
      <c r="AP55" s="388"/>
      <c r="AQ55" s="101" t="s">
        <v>87</v>
      </c>
      <c r="AR55" s="102"/>
      <c r="AS55" s="108">
        <v>0</v>
      </c>
      <c r="AT55" s="109">
        <f>ROUND(SUM(AV55:AW55),2)</f>
        <v>0</v>
      </c>
      <c r="AU55" s="110">
        <f>'04 - Blok E výměna o - 04...'!P92</f>
        <v>0</v>
      </c>
      <c r="AV55" s="109">
        <f>'04 - Blok E výměna o - 04...'!J30</f>
        <v>0</v>
      </c>
      <c r="AW55" s="109">
        <f>'04 - Blok E výměna o - 04...'!J31</f>
        <v>0</v>
      </c>
      <c r="AX55" s="109">
        <f>'04 - Blok E výměna o - 04...'!J32</f>
        <v>0</v>
      </c>
      <c r="AY55" s="109">
        <f>'04 - Blok E výměna o - 04...'!J33</f>
        <v>0</v>
      </c>
      <c r="AZ55" s="109">
        <f>'04 - Blok E výměna o - 04...'!F30</f>
        <v>0</v>
      </c>
      <c r="BA55" s="109">
        <f>'04 - Blok E výměna o - 04...'!F31</f>
        <v>0</v>
      </c>
      <c r="BB55" s="109">
        <f>'04 - Blok E výměna o - 04...'!F32</f>
        <v>0</v>
      </c>
      <c r="BC55" s="109">
        <f>'04 - Blok E výměna o - 04...'!F33</f>
        <v>0</v>
      </c>
      <c r="BD55" s="111">
        <f>'04 - Blok E výměna o - 04...'!F34</f>
        <v>0</v>
      </c>
      <c r="BT55" s="107" t="s">
        <v>23</v>
      </c>
      <c r="BV55" s="107" t="s">
        <v>82</v>
      </c>
      <c r="BW55" s="107" t="s">
        <v>97</v>
      </c>
      <c r="BX55" s="107" t="s">
        <v>7</v>
      </c>
      <c r="CL55" s="107" t="s">
        <v>21</v>
      </c>
      <c r="CM55" s="107" t="s">
        <v>23</v>
      </c>
    </row>
    <row r="56" spans="2:44" s="1" customFormat="1" ht="30" customHeight="1">
      <c r="B56" s="42"/>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2"/>
    </row>
    <row r="57" spans="2:44" s="1" customFormat="1" ht="6.95" customHeight="1">
      <c r="B57" s="57"/>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62"/>
    </row>
  </sheetData>
  <sheetProtection password="CC35" sheet="1" objects="1" scenarios="1" formatCells="0" formatColumns="0" formatRows="0" sort="0" autoFilter="0"/>
  <mergeCells count="53">
    <mergeCell ref="AG51:AM51"/>
    <mergeCell ref="AN51:AP51"/>
    <mergeCell ref="AR2:BE2"/>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01 - Blok A a B výmě - 01...'!C2" display="/"/>
    <hyperlink ref="A53" location="'02 - Blok C výměna o - 02...'!C2" display="/"/>
    <hyperlink ref="A54" location="'03 - Blok D výměna o - 03...'!C2" display="/"/>
    <hyperlink ref="A55" location="'04 - Blok E výměna o - 04...'!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98</v>
      </c>
      <c r="G1" s="400" t="s">
        <v>99</v>
      </c>
      <c r="H1" s="400"/>
      <c r="I1" s="116"/>
      <c r="J1" s="115" t="s">
        <v>100</v>
      </c>
      <c r="K1" s="114" t="s">
        <v>101</v>
      </c>
      <c r="L1" s="115" t="s">
        <v>102</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2"/>
      <c r="M2" s="392"/>
      <c r="N2" s="392"/>
      <c r="O2" s="392"/>
      <c r="P2" s="392"/>
      <c r="Q2" s="392"/>
      <c r="R2" s="392"/>
      <c r="S2" s="392"/>
      <c r="T2" s="392"/>
      <c r="U2" s="392"/>
      <c r="V2" s="392"/>
      <c r="AT2" s="24" t="s">
        <v>88</v>
      </c>
    </row>
    <row r="3" spans="2:46" ht="6.95" customHeight="1">
      <c r="B3" s="25"/>
      <c r="C3" s="26"/>
      <c r="D3" s="26"/>
      <c r="E3" s="26"/>
      <c r="F3" s="26"/>
      <c r="G3" s="26"/>
      <c r="H3" s="26"/>
      <c r="I3" s="117"/>
      <c r="J3" s="26"/>
      <c r="K3" s="27"/>
      <c r="AT3" s="24" t="s">
        <v>23</v>
      </c>
    </row>
    <row r="4" spans="2:46" ht="36.95" customHeight="1">
      <c r="B4" s="28"/>
      <c r="C4" s="29"/>
      <c r="D4" s="30" t="s">
        <v>103</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22.5" customHeight="1">
      <c r="B7" s="28"/>
      <c r="C7" s="29"/>
      <c r="D7" s="29"/>
      <c r="E7" s="393" t="str">
        <f>'Rekapitulace stavby'!K6</f>
        <v>Výměna oken a zateplení objektu – Centrum Rožmitál pod Třemšínem</v>
      </c>
      <c r="F7" s="394"/>
      <c r="G7" s="394"/>
      <c r="H7" s="394"/>
      <c r="I7" s="118"/>
      <c r="J7" s="29"/>
      <c r="K7" s="31"/>
    </row>
    <row r="8" spans="2:11" s="1" customFormat="1" ht="13.5">
      <c r="B8" s="42"/>
      <c r="C8" s="43"/>
      <c r="D8" s="37" t="s">
        <v>104</v>
      </c>
      <c r="E8" s="43"/>
      <c r="F8" s="43"/>
      <c r="G8" s="43"/>
      <c r="H8" s="43"/>
      <c r="I8" s="119"/>
      <c r="J8" s="43"/>
      <c r="K8" s="46"/>
    </row>
    <row r="9" spans="2:11" s="1" customFormat="1" ht="36.95" customHeight="1">
      <c r="B9" s="42"/>
      <c r="C9" s="43"/>
      <c r="D9" s="43"/>
      <c r="E9" s="395" t="s">
        <v>105</v>
      </c>
      <c r="F9" s="396"/>
      <c r="G9" s="396"/>
      <c r="H9" s="396"/>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21</v>
      </c>
      <c r="G11" s="43"/>
      <c r="H11" s="43"/>
      <c r="I11" s="120" t="s">
        <v>22</v>
      </c>
      <c r="J11" s="35" t="s">
        <v>23</v>
      </c>
      <c r="K11" s="46"/>
    </row>
    <row r="12" spans="2:11" s="1" customFormat="1" ht="14.45" customHeight="1">
      <c r="B12" s="42"/>
      <c r="C12" s="43"/>
      <c r="D12" s="37" t="s">
        <v>24</v>
      </c>
      <c r="E12" s="43"/>
      <c r="F12" s="35" t="s">
        <v>25</v>
      </c>
      <c r="G12" s="43"/>
      <c r="H12" s="43"/>
      <c r="I12" s="120" t="s">
        <v>26</v>
      </c>
      <c r="J12" s="121" t="str">
        <f>'Rekapitulace stavby'!AN8</f>
        <v>14. 2. 2017</v>
      </c>
      <c r="K12" s="46"/>
    </row>
    <row r="13" spans="2:11" s="1" customFormat="1" ht="21.75" customHeight="1">
      <c r="B13" s="42"/>
      <c r="C13" s="43"/>
      <c r="D13" s="34" t="s">
        <v>28</v>
      </c>
      <c r="E13" s="43"/>
      <c r="F13" s="39" t="s">
        <v>29</v>
      </c>
      <c r="G13" s="43"/>
      <c r="H13" s="43"/>
      <c r="I13" s="122" t="s">
        <v>30</v>
      </c>
      <c r="J13" s="39" t="s">
        <v>31</v>
      </c>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37</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33</v>
      </c>
      <c r="J20" s="35" t="s">
        <v>41</v>
      </c>
      <c r="K20" s="46"/>
    </row>
    <row r="21" spans="2:11" s="1" customFormat="1" ht="18" customHeight="1">
      <c r="B21" s="42"/>
      <c r="C21" s="43"/>
      <c r="D21" s="43"/>
      <c r="E21" s="35" t="s">
        <v>42</v>
      </c>
      <c r="F21" s="43"/>
      <c r="G21" s="43"/>
      <c r="H21" s="43"/>
      <c r="I21" s="120" t="s">
        <v>36</v>
      </c>
      <c r="J21" s="35" t="s">
        <v>37</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44</v>
      </c>
      <c r="E23" s="43"/>
      <c r="F23" s="43"/>
      <c r="G23" s="43"/>
      <c r="H23" s="43"/>
      <c r="I23" s="119"/>
      <c r="J23" s="43"/>
      <c r="K23" s="46"/>
    </row>
    <row r="24" spans="2:11" s="6" customFormat="1" ht="63" customHeight="1">
      <c r="B24" s="123"/>
      <c r="C24" s="124"/>
      <c r="D24" s="124"/>
      <c r="E24" s="362" t="s">
        <v>45</v>
      </c>
      <c r="F24" s="362"/>
      <c r="G24" s="362"/>
      <c r="H24" s="362"/>
      <c r="I24" s="125"/>
      <c r="J24" s="124"/>
      <c r="K24" s="126"/>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7"/>
      <c r="J26" s="86"/>
      <c r="K26" s="128"/>
    </row>
    <row r="27" spans="2:11" s="1" customFormat="1" ht="25.35" customHeight="1">
      <c r="B27" s="42"/>
      <c r="C27" s="43"/>
      <c r="D27" s="129" t="s">
        <v>46</v>
      </c>
      <c r="E27" s="43"/>
      <c r="F27" s="43"/>
      <c r="G27" s="43"/>
      <c r="H27" s="43"/>
      <c r="I27" s="119"/>
      <c r="J27" s="130">
        <f>ROUND(J99,2)</f>
        <v>0</v>
      </c>
      <c r="K27" s="46"/>
    </row>
    <row r="28" spans="2:11" s="1" customFormat="1" ht="6.95" customHeight="1">
      <c r="B28" s="42"/>
      <c r="C28" s="43"/>
      <c r="D28" s="86"/>
      <c r="E28" s="86"/>
      <c r="F28" s="86"/>
      <c r="G28" s="86"/>
      <c r="H28" s="86"/>
      <c r="I28" s="127"/>
      <c r="J28" s="86"/>
      <c r="K28" s="128"/>
    </row>
    <row r="29" spans="2:11" s="1" customFormat="1" ht="14.45" customHeight="1">
      <c r="B29" s="42"/>
      <c r="C29" s="43"/>
      <c r="D29" s="43"/>
      <c r="E29" s="43"/>
      <c r="F29" s="47" t="s">
        <v>48</v>
      </c>
      <c r="G29" s="43"/>
      <c r="H29" s="43"/>
      <c r="I29" s="131" t="s">
        <v>47</v>
      </c>
      <c r="J29" s="47" t="s">
        <v>49</v>
      </c>
      <c r="K29" s="46"/>
    </row>
    <row r="30" spans="2:11" s="1" customFormat="1" ht="14.45" customHeight="1">
      <c r="B30" s="42"/>
      <c r="C30" s="43"/>
      <c r="D30" s="50" t="s">
        <v>50</v>
      </c>
      <c r="E30" s="50" t="s">
        <v>51</v>
      </c>
      <c r="F30" s="132">
        <f>ROUND(SUM(BE99:BE777),2)</f>
        <v>0</v>
      </c>
      <c r="G30" s="43"/>
      <c r="H30" s="43"/>
      <c r="I30" s="133">
        <v>0.21</v>
      </c>
      <c r="J30" s="132">
        <f>ROUND(ROUND((SUM(BE99:BE777)),2)*I30,2)</f>
        <v>0</v>
      </c>
      <c r="K30" s="46"/>
    </row>
    <row r="31" spans="2:11" s="1" customFormat="1" ht="14.45" customHeight="1">
      <c r="B31" s="42"/>
      <c r="C31" s="43"/>
      <c r="D31" s="43"/>
      <c r="E31" s="50" t="s">
        <v>52</v>
      </c>
      <c r="F31" s="132">
        <f>ROUND(SUM(BF99:BF777),2)</f>
        <v>0</v>
      </c>
      <c r="G31" s="43"/>
      <c r="H31" s="43"/>
      <c r="I31" s="133">
        <v>0.15</v>
      </c>
      <c r="J31" s="132">
        <f>ROUND(ROUND((SUM(BF99:BF777)),2)*I31,2)</f>
        <v>0</v>
      </c>
      <c r="K31" s="46"/>
    </row>
    <row r="32" spans="2:11" s="1" customFormat="1" ht="14.45" customHeight="1" hidden="1">
      <c r="B32" s="42"/>
      <c r="C32" s="43"/>
      <c r="D32" s="43"/>
      <c r="E32" s="50" t="s">
        <v>53</v>
      </c>
      <c r="F32" s="132">
        <f>ROUND(SUM(BG99:BG777),2)</f>
        <v>0</v>
      </c>
      <c r="G32" s="43"/>
      <c r="H32" s="43"/>
      <c r="I32" s="133">
        <v>0.21</v>
      </c>
      <c r="J32" s="132">
        <v>0</v>
      </c>
      <c r="K32" s="46"/>
    </row>
    <row r="33" spans="2:11" s="1" customFormat="1" ht="14.45" customHeight="1" hidden="1">
      <c r="B33" s="42"/>
      <c r="C33" s="43"/>
      <c r="D33" s="43"/>
      <c r="E33" s="50" t="s">
        <v>54</v>
      </c>
      <c r="F33" s="132">
        <f>ROUND(SUM(BH99:BH777),2)</f>
        <v>0</v>
      </c>
      <c r="G33" s="43"/>
      <c r="H33" s="43"/>
      <c r="I33" s="133">
        <v>0.15</v>
      </c>
      <c r="J33" s="132">
        <v>0</v>
      </c>
      <c r="K33" s="46"/>
    </row>
    <row r="34" spans="2:11" s="1" customFormat="1" ht="14.45" customHeight="1" hidden="1">
      <c r="B34" s="42"/>
      <c r="C34" s="43"/>
      <c r="D34" s="43"/>
      <c r="E34" s="50" t="s">
        <v>55</v>
      </c>
      <c r="F34" s="132">
        <f>ROUND(SUM(BI99:BI777),2)</f>
        <v>0</v>
      </c>
      <c r="G34" s="43"/>
      <c r="H34" s="43"/>
      <c r="I34" s="133">
        <v>0</v>
      </c>
      <c r="J34" s="132">
        <v>0</v>
      </c>
      <c r="K34" s="46"/>
    </row>
    <row r="35" spans="2:11" s="1" customFormat="1" ht="6.95" customHeight="1">
      <c r="B35" s="42"/>
      <c r="C35" s="43"/>
      <c r="D35" s="43"/>
      <c r="E35" s="43"/>
      <c r="F35" s="43"/>
      <c r="G35" s="43"/>
      <c r="H35" s="43"/>
      <c r="I35" s="119"/>
      <c r="J35" s="43"/>
      <c r="K35" s="46"/>
    </row>
    <row r="36" spans="2:11" s="1" customFormat="1" ht="25.35" customHeight="1">
      <c r="B36" s="42"/>
      <c r="C36" s="134"/>
      <c r="D36" s="135" t="s">
        <v>56</v>
      </c>
      <c r="E36" s="80"/>
      <c r="F36" s="80"/>
      <c r="G36" s="136" t="s">
        <v>57</v>
      </c>
      <c r="H36" s="137" t="s">
        <v>58</v>
      </c>
      <c r="I36" s="138"/>
      <c r="J36" s="139">
        <f>SUM(J27:J34)</f>
        <v>0</v>
      </c>
      <c r="K36" s="140"/>
    </row>
    <row r="37" spans="2:11" s="1" customFormat="1" ht="14.45" customHeight="1">
      <c r="B37" s="57"/>
      <c r="C37" s="58"/>
      <c r="D37" s="58"/>
      <c r="E37" s="58"/>
      <c r="F37" s="58"/>
      <c r="G37" s="58"/>
      <c r="H37" s="58"/>
      <c r="I37" s="141"/>
      <c r="J37" s="58"/>
      <c r="K37" s="59"/>
    </row>
    <row r="41" spans="2:11" s="1" customFormat="1" ht="6.95" customHeight="1">
      <c r="B41" s="142"/>
      <c r="C41" s="143"/>
      <c r="D41" s="143"/>
      <c r="E41" s="143"/>
      <c r="F41" s="143"/>
      <c r="G41" s="143"/>
      <c r="H41" s="143"/>
      <c r="I41" s="144"/>
      <c r="J41" s="143"/>
      <c r="K41" s="145"/>
    </row>
    <row r="42" spans="2:11" s="1" customFormat="1" ht="36.95" customHeight="1">
      <c r="B42" s="42"/>
      <c r="C42" s="30" t="s">
        <v>106</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22.5" customHeight="1">
      <c r="B45" s="42"/>
      <c r="C45" s="43"/>
      <c r="D45" s="43"/>
      <c r="E45" s="393" t="str">
        <f>E7</f>
        <v>Výměna oken a zateplení objektu – Centrum Rožmitál pod Třemšínem</v>
      </c>
      <c r="F45" s="394"/>
      <c r="G45" s="394"/>
      <c r="H45" s="394"/>
      <c r="I45" s="119"/>
      <c r="J45" s="43"/>
      <c r="K45" s="46"/>
    </row>
    <row r="46" spans="2:11" s="1" customFormat="1" ht="14.45" customHeight="1">
      <c r="B46" s="42"/>
      <c r="C46" s="37" t="s">
        <v>104</v>
      </c>
      <c r="D46" s="43"/>
      <c r="E46" s="43"/>
      <c r="F46" s="43"/>
      <c r="G46" s="43"/>
      <c r="H46" s="43"/>
      <c r="I46" s="119"/>
      <c r="J46" s="43"/>
      <c r="K46" s="46"/>
    </row>
    <row r="47" spans="2:11" s="1" customFormat="1" ht="23.25" customHeight="1">
      <c r="B47" s="42"/>
      <c r="C47" s="43"/>
      <c r="D47" s="43"/>
      <c r="E47" s="395" t="str">
        <f>E9</f>
        <v>01 - Blok A a B výmě - 01 - Blok A a B výměna ok...</v>
      </c>
      <c r="F47" s="396"/>
      <c r="G47" s="396"/>
      <c r="H47" s="396"/>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Rožmitál pod Třemšínem</v>
      </c>
      <c r="G49" s="43"/>
      <c r="H49" s="43"/>
      <c r="I49" s="120" t="s">
        <v>26</v>
      </c>
      <c r="J49" s="121" t="str">
        <f>IF(J12="","",J12)</f>
        <v>14. 2. 2017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Centrum Rožmitál pod Třemšínem</v>
      </c>
      <c r="G51" s="43"/>
      <c r="H51" s="43"/>
      <c r="I51" s="120" t="s">
        <v>40</v>
      </c>
      <c r="J51" s="35" t="str">
        <f>E21</f>
        <v>DABONA s.r.o., Sokolovská 682, Rychnov n. Kn.</v>
      </c>
      <c r="K51" s="46"/>
    </row>
    <row r="52" spans="2:11" s="1" customFormat="1" ht="14.45" customHeight="1">
      <c r="B52" s="42"/>
      <c r="C52" s="37" t="s">
        <v>38</v>
      </c>
      <c r="D52" s="43"/>
      <c r="E52" s="43"/>
      <c r="F52" s="35" t="str">
        <f>IF(E18="","",E18)</f>
        <v/>
      </c>
      <c r="G52" s="43"/>
      <c r="H52" s="43"/>
      <c r="I52" s="119"/>
      <c r="J52" s="43"/>
      <c r="K52" s="46"/>
    </row>
    <row r="53" spans="2:11" s="1" customFormat="1" ht="10.35" customHeight="1">
      <c r="B53" s="42"/>
      <c r="C53" s="43"/>
      <c r="D53" s="43"/>
      <c r="E53" s="43"/>
      <c r="F53" s="43"/>
      <c r="G53" s="43"/>
      <c r="H53" s="43"/>
      <c r="I53" s="119"/>
      <c r="J53" s="43"/>
      <c r="K53" s="46"/>
    </row>
    <row r="54" spans="2:11" s="1" customFormat="1" ht="29.25" customHeight="1">
      <c r="B54" s="42"/>
      <c r="C54" s="146" t="s">
        <v>107</v>
      </c>
      <c r="D54" s="134"/>
      <c r="E54" s="134"/>
      <c r="F54" s="134"/>
      <c r="G54" s="134"/>
      <c r="H54" s="134"/>
      <c r="I54" s="147"/>
      <c r="J54" s="148" t="s">
        <v>108</v>
      </c>
      <c r="K54" s="149"/>
    </row>
    <row r="55" spans="2:11" s="1" customFormat="1" ht="10.35" customHeight="1">
      <c r="B55" s="42"/>
      <c r="C55" s="43"/>
      <c r="D55" s="43"/>
      <c r="E55" s="43"/>
      <c r="F55" s="43"/>
      <c r="G55" s="43"/>
      <c r="H55" s="43"/>
      <c r="I55" s="119"/>
      <c r="J55" s="43"/>
      <c r="K55" s="46"/>
    </row>
    <row r="56" spans="2:47" s="1" customFormat="1" ht="29.25" customHeight="1">
      <c r="B56" s="42"/>
      <c r="C56" s="150" t="s">
        <v>109</v>
      </c>
      <c r="D56" s="43"/>
      <c r="E56" s="43"/>
      <c r="F56" s="43"/>
      <c r="G56" s="43"/>
      <c r="H56" s="43"/>
      <c r="I56" s="119"/>
      <c r="J56" s="130">
        <f>J99</f>
        <v>0</v>
      </c>
      <c r="K56" s="46"/>
      <c r="AU56" s="24" t="s">
        <v>110</v>
      </c>
    </row>
    <row r="57" spans="2:11" s="7" customFormat="1" ht="24.95" customHeight="1">
      <c r="B57" s="151"/>
      <c r="C57" s="152"/>
      <c r="D57" s="153" t="s">
        <v>111</v>
      </c>
      <c r="E57" s="154"/>
      <c r="F57" s="154"/>
      <c r="G57" s="154"/>
      <c r="H57" s="154"/>
      <c r="I57" s="155"/>
      <c r="J57" s="156">
        <f>J100</f>
        <v>0</v>
      </c>
      <c r="K57" s="157"/>
    </row>
    <row r="58" spans="2:11" s="8" customFormat="1" ht="19.9" customHeight="1">
      <c r="B58" s="158"/>
      <c r="C58" s="159"/>
      <c r="D58" s="160" t="s">
        <v>112</v>
      </c>
      <c r="E58" s="161"/>
      <c r="F58" s="161"/>
      <c r="G58" s="161"/>
      <c r="H58" s="161"/>
      <c r="I58" s="162"/>
      <c r="J58" s="163">
        <f>J101</f>
        <v>0</v>
      </c>
      <c r="K58" s="164"/>
    </row>
    <row r="59" spans="2:11" s="8" customFormat="1" ht="19.9" customHeight="1">
      <c r="B59" s="158"/>
      <c r="C59" s="159"/>
      <c r="D59" s="160" t="s">
        <v>113</v>
      </c>
      <c r="E59" s="161"/>
      <c r="F59" s="161"/>
      <c r="G59" s="161"/>
      <c r="H59" s="161"/>
      <c r="I59" s="162"/>
      <c r="J59" s="163">
        <f>J118</f>
        <v>0</v>
      </c>
      <c r="K59" s="164"/>
    </row>
    <row r="60" spans="2:11" s="8" customFormat="1" ht="19.9" customHeight="1">
      <c r="B60" s="158"/>
      <c r="C60" s="159"/>
      <c r="D60" s="160" t="s">
        <v>114</v>
      </c>
      <c r="E60" s="161"/>
      <c r="F60" s="161"/>
      <c r="G60" s="161"/>
      <c r="H60" s="161"/>
      <c r="I60" s="162"/>
      <c r="J60" s="163">
        <f>J129</f>
        <v>0</v>
      </c>
      <c r="K60" s="164"/>
    </row>
    <row r="61" spans="2:11" s="8" customFormat="1" ht="19.9" customHeight="1">
      <c r="B61" s="158"/>
      <c r="C61" s="159"/>
      <c r="D61" s="160" t="s">
        <v>115</v>
      </c>
      <c r="E61" s="161"/>
      <c r="F61" s="161"/>
      <c r="G61" s="161"/>
      <c r="H61" s="161"/>
      <c r="I61" s="162"/>
      <c r="J61" s="163">
        <f>J144</f>
        <v>0</v>
      </c>
      <c r="K61" s="164"/>
    </row>
    <row r="62" spans="2:11" s="8" customFormat="1" ht="19.9" customHeight="1">
      <c r="B62" s="158"/>
      <c r="C62" s="159"/>
      <c r="D62" s="160" t="s">
        <v>116</v>
      </c>
      <c r="E62" s="161"/>
      <c r="F62" s="161"/>
      <c r="G62" s="161"/>
      <c r="H62" s="161"/>
      <c r="I62" s="162"/>
      <c r="J62" s="163">
        <f>J413</f>
        <v>0</v>
      </c>
      <c r="K62" s="164"/>
    </row>
    <row r="63" spans="2:11" s="8" customFormat="1" ht="19.9" customHeight="1">
      <c r="B63" s="158"/>
      <c r="C63" s="159"/>
      <c r="D63" s="160" t="s">
        <v>117</v>
      </c>
      <c r="E63" s="161"/>
      <c r="F63" s="161"/>
      <c r="G63" s="161"/>
      <c r="H63" s="161"/>
      <c r="I63" s="162"/>
      <c r="J63" s="163">
        <f>J499</f>
        <v>0</v>
      </c>
      <c r="K63" s="164"/>
    </row>
    <row r="64" spans="2:11" s="8" customFormat="1" ht="19.9" customHeight="1">
      <c r="B64" s="158"/>
      <c r="C64" s="159"/>
      <c r="D64" s="160" t="s">
        <v>118</v>
      </c>
      <c r="E64" s="161"/>
      <c r="F64" s="161"/>
      <c r="G64" s="161"/>
      <c r="H64" s="161"/>
      <c r="I64" s="162"/>
      <c r="J64" s="163">
        <f>J508</f>
        <v>0</v>
      </c>
      <c r="K64" s="164"/>
    </row>
    <row r="65" spans="2:11" s="7" customFormat="1" ht="24.95" customHeight="1">
      <c r="B65" s="151"/>
      <c r="C65" s="152"/>
      <c r="D65" s="153" t="s">
        <v>119</v>
      </c>
      <c r="E65" s="154"/>
      <c r="F65" s="154"/>
      <c r="G65" s="154"/>
      <c r="H65" s="154"/>
      <c r="I65" s="155"/>
      <c r="J65" s="156">
        <f>J511</f>
        <v>0</v>
      </c>
      <c r="K65" s="157"/>
    </row>
    <row r="66" spans="2:11" s="8" customFormat="1" ht="19.9" customHeight="1">
      <c r="B66" s="158"/>
      <c r="C66" s="159"/>
      <c r="D66" s="160" t="s">
        <v>120</v>
      </c>
      <c r="E66" s="161"/>
      <c r="F66" s="161"/>
      <c r="G66" s="161"/>
      <c r="H66" s="161"/>
      <c r="I66" s="162"/>
      <c r="J66" s="163">
        <f>J512</f>
        <v>0</v>
      </c>
      <c r="K66" s="164"/>
    </row>
    <row r="67" spans="2:11" s="8" customFormat="1" ht="19.9" customHeight="1">
      <c r="B67" s="158"/>
      <c r="C67" s="159"/>
      <c r="D67" s="160" t="s">
        <v>121</v>
      </c>
      <c r="E67" s="161"/>
      <c r="F67" s="161"/>
      <c r="G67" s="161"/>
      <c r="H67" s="161"/>
      <c r="I67" s="162"/>
      <c r="J67" s="163">
        <f>J519</f>
        <v>0</v>
      </c>
      <c r="K67" s="164"/>
    </row>
    <row r="68" spans="2:11" s="8" customFormat="1" ht="19.9" customHeight="1">
      <c r="B68" s="158"/>
      <c r="C68" s="159"/>
      <c r="D68" s="160" t="s">
        <v>122</v>
      </c>
      <c r="E68" s="161"/>
      <c r="F68" s="161"/>
      <c r="G68" s="161"/>
      <c r="H68" s="161"/>
      <c r="I68" s="162"/>
      <c r="J68" s="163">
        <f>J534</f>
        <v>0</v>
      </c>
      <c r="K68" s="164"/>
    </row>
    <row r="69" spans="2:11" s="8" customFormat="1" ht="19.9" customHeight="1">
      <c r="B69" s="158"/>
      <c r="C69" s="159"/>
      <c r="D69" s="160" t="s">
        <v>123</v>
      </c>
      <c r="E69" s="161"/>
      <c r="F69" s="161"/>
      <c r="G69" s="161"/>
      <c r="H69" s="161"/>
      <c r="I69" s="162"/>
      <c r="J69" s="163">
        <f>J542</f>
        <v>0</v>
      </c>
      <c r="K69" s="164"/>
    </row>
    <row r="70" spans="2:11" s="8" customFormat="1" ht="19.9" customHeight="1">
      <c r="B70" s="158"/>
      <c r="C70" s="159"/>
      <c r="D70" s="160" t="s">
        <v>124</v>
      </c>
      <c r="E70" s="161"/>
      <c r="F70" s="161"/>
      <c r="G70" s="161"/>
      <c r="H70" s="161"/>
      <c r="I70" s="162"/>
      <c r="J70" s="163">
        <f>J549</f>
        <v>0</v>
      </c>
      <c r="K70" s="164"/>
    </row>
    <row r="71" spans="2:11" s="8" customFormat="1" ht="19.9" customHeight="1">
      <c r="B71" s="158"/>
      <c r="C71" s="159"/>
      <c r="D71" s="160" t="s">
        <v>125</v>
      </c>
      <c r="E71" s="161"/>
      <c r="F71" s="161"/>
      <c r="G71" s="161"/>
      <c r="H71" s="161"/>
      <c r="I71" s="162"/>
      <c r="J71" s="163">
        <f>J591</f>
        <v>0</v>
      </c>
      <c r="K71" s="164"/>
    </row>
    <row r="72" spans="2:11" s="8" customFormat="1" ht="19.9" customHeight="1">
      <c r="B72" s="158"/>
      <c r="C72" s="159"/>
      <c r="D72" s="160" t="s">
        <v>126</v>
      </c>
      <c r="E72" s="161"/>
      <c r="F72" s="161"/>
      <c r="G72" s="161"/>
      <c r="H72" s="161"/>
      <c r="I72" s="162"/>
      <c r="J72" s="163">
        <f>J713</f>
        <v>0</v>
      </c>
      <c r="K72" s="164"/>
    </row>
    <row r="73" spans="2:11" s="8" customFormat="1" ht="19.9" customHeight="1">
      <c r="B73" s="158"/>
      <c r="C73" s="159"/>
      <c r="D73" s="160" t="s">
        <v>127</v>
      </c>
      <c r="E73" s="161"/>
      <c r="F73" s="161"/>
      <c r="G73" s="161"/>
      <c r="H73" s="161"/>
      <c r="I73" s="162"/>
      <c r="J73" s="163">
        <f>J744</f>
        <v>0</v>
      </c>
      <c r="K73" s="164"/>
    </row>
    <row r="74" spans="2:11" s="8" customFormat="1" ht="19.9" customHeight="1">
      <c r="B74" s="158"/>
      <c r="C74" s="159"/>
      <c r="D74" s="160" t="s">
        <v>128</v>
      </c>
      <c r="E74" s="161"/>
      <c r="F74" s="161"/>
      <c r="G74" s="161"/>
      <c r="H74" s="161"/>
      <c r="I74" s="162"/>
      <c r="J74" s="163">
        <f>J762</f>
        <v>0</v>
      </c>
      <c r="K74" s="164"/>
    </row>
    <row r="75" spans="2:11" s="8" customFormat="1" ht="19.9" customHeight="1">
      <c r="B75" s="158"/>
      <c r="C75" s="159"/>
      <c r="D75" s="160" t="s">
        <v>129</v>
      </c>
      <c r="E75" s="161"/>
      <c r="F75" s="161"/>
      <c r="G75" s="161"/>
      <c r="H75" s="161"/>
      <c r="I75" s="162"/>
      <c r="J75" s="163">
        <f>J765</f>
        <v>0</v>
      </c>
      <c r="K75" s="164"/>
    </row>
    <row r="76" spans="2:11" s="7" customFormat="1" ht="24.95" customHeight="1">
      <c r="B76" s="151"/>
      <c r="C76" s="152"/>
      <c r="D76" s="153" t="s">
        <v>130</v>
      </c>
      <c r="E76" s="154"/>
      <c r="F76" s="154"/>
      <c r="G76" s="154"/>
      <c r="H76" s="154"/>
      <c r="I76" s="155"/>
      <c r="J76" s="156">
        <f>J770</f>
        <v>0</v>
      </c>
      <c r="K76" s="157"/>
    </row>
    <row r="77" spans="2:11" s="8" customFormat="1" ht="19.9" customHeight="1">
      <c r="B77" s="158"/>
      <c r="C77" s="159"/>
      <c r="D77" s="160" t="s">
        <v>131</v>
      </c>
      <c r="E77" s="161"/>
      <c r="F77" s="161"/>
      <c r="G77" s="161"/>
      <c r="H77" s="161"/>
      <c r="I77" s="162"/>
      <c r="J77" s="163">
        <f>J771</f>
        <v>0</v>
      </c>
      <c r="K77" s="164"/>
    </row>
    <row r="78" spans="2:11" s="8" customFormat="1" ht="19.9" customHeight="1">
      <c r="B78" s="158"/>
      <c r="C78" s="159"/>
      <c r="D78" s="160" t="s">
        <v>132</v>
      </c>
      <c r="E78" s="161"/>
      <c r="F78" s="161"/>
      <c r="G78" s="161"/>
      <c r="H78" s="161"/>
      <c r="I78" s="162"/>
      <c r="J78" s="163">
        <f>J774</f>
        <v>0</v>
      </c>
      <c r="K78" s="164"/>
    </row>
    <row r="79" spans="2:11" s="8" customFormat="1" ht="19.9" customHeight="1">
      <c r="B79" s="158"/>
      <c r="C79" s="159"/>
      <c r="D79" s="160" t="s">
        <v>133</v>
      </c>
      <c r="E79" s="161"/>
      <c r="F79" s="161"/>
      <c r="G79" s="161"/>
      <c r="H79" s="161"/>
      <c r="I79" s="162"/>
      <c r="J79" s="163">
        <f>J776</f>
        <v>0</v>
      </c>
      <c r="K79" s="164"/>
    </row>
    <row r="80" spans="2:11" s="1" customFormat="1" ht="21.75" customHeight="1">
      <c r="B80" s="42"/>
      <c r="C80" s="43"/>
      <c r="D80" s="43"/>
      <c r="E80" s="43"/>
      <c r="F80" s="43"/>
      <c r="G80" s="43"/>
      <c r="H80" s="43"/>
      <c r="I80" s="119"/>
      <c r="J80" s="43"/>
      <c r="K80" s="46"/>
    </row>
    <row r="81" spans="2:11" s="1" customFormat="1" ht="6.95" customHeight="1">
      <c r="B81" s="57"/>
      <c r="C81" s="58"/>
      <c r="D81" s="58"/>
      <c r="E81" s="58"/>
      <c r="F81" s="58"/>
      <c r="G81" s="58"/>
      <c r="H81" s="58"/>
      <c r="I81" s="141"/>
      <c r="J81" s="58"/>
      <c r="K81" s="59"/>
    </row>
    <row r="85" spans="2:12" s="1" customFormat="1" ht="6.95" customHeight="1">
      <c r="B85" s="60"/>
      <c r="C85" s="61"/>
      <c r="D85" s="61"/>
      <c r="E85" s="61"/>
      <c r="F85" s="61"/>
      <c r="G85" s="61"/>
      <c r="H85" s="61"/>
      <c r="I85" s="144"/>
      <c r="J85" s="61"/>
      <c r="K85" s="61"/>
      <c r="L85" s="62"/>
    </row>
    <row r="86" spans="2:12" s="1" customFormat="1" ht="36.95" customHeight="1">
      <c r="B86" s="42"/>
      <c r="C86" s="63" t="s">
        <v>134</v>
      </c>
      <c r="D86" s="64"/>
      <c r="E86" s="64"/>
      <c r="F86" s="64"/>
      <c r="G86" s="64"/>
      <c r="H86" s="64"/>
      <c r="I86" s="165"/>
      <c r="J86" s="64"/>
      <c r="K86" s="64"/>
      <c r="L86" s="62"/>
    </row>
    <row r="87" spans="2:12" s="1" customFormat="1" ht="6.95" customHeight="1">
      <c r="B87" s="42"/>
      <c r="C87" s="64"/>
      <c r="D87" s="64"/>
      <c r="E87" s="64"/>
      <c r="F87" s="64"/>
      <c r="G87" s="64"/>
      <c r="H87" s="64"/>
      <c r="I87" s="165"/>
      <c r="J87" s="64"/>
      <c r="K87" s="64"/>
      <c r="L87" s="62"/>
    </row>
    <row r="88" spans="2:12" s="1" customFormat="1" ht="14.45" customHeight="1">
      <c r="B88" s="42"/>
      <c r="C88" s="66" t="s">
        <v>18</v>
      </c>
      <c r="D88" s="64"/>
      <c r="E88" s="64"/>
      <c r="F88" s="64"/>
      <c r="G88" s="64"/>
      <c r="H88" s="64"/>
      <c r="I88" s="165"/>
      <c r="J88" s="64"/>
      <c r="K88" s="64"/>
      <c r="L88" s="62"/>
    </row>
    <row r="89" spans="2:12" s="1" customFormat="1" ht="22.5" customHeight="1">
      <c r="B89" s="42"/>
      <c r="C89" s="64"/>
      <c r="D89" s="64"/>
      <c r="E89" s="397" t="str">
        <f>E7</f>
        <v>Výměna oken a zateplení objektu – Centrum Rožmitál pod Třemšínem</v>
      </c>
      <c r="F89" s="398"/>
      <c r="G89" s="398"/>
      <c r="H89" s="398"/>
      <c r="I89" s="165"/>
      <c r="J89" s="64"/>
      <c r="K89" s="64"/>
      <c r="L89" s="62"/>
    </row>
    <row r="90" spans="2:12" s="1" customFormat="1" ht="14.45" customHeight="1">
      <c r="B90" s="42"/>
      <c r="C90" s="66" t="s">
        <v>104</v>
      </c>
      <c r="D90" s="64"/>
      <c r="E90" s="64"/>
      <c r="F90" s="64"/>
      <c r="G90" s="64"/>
      <c r="H90" s="64"/>
      <c r="I90" s="165"/>
      <c r="J90" s="64"/>
      <c r="K90" s="64"/>
      <c r="L90" s="62"/>
    </row>
    <row r="91" spans="2:12" s="1" customFormat="1" ht="23.25" customHeight="1">
      <c r="B91" s="42"/>
      <c r="C91" s="64"/>
      <c r="D91" s="64"/>
      <c r="E91" s="373" t="str">
        <f>E9</f>
        <v>01 - Blok A a B výmě - 01 - Blok A a B výměna ok...</v>
      </c>
      <c r="F91" s="399"/>
      <c r="G91" s="399"/>
      <c r="H91" s="399"/>
      <c r="I91" s="165"/>
      <c r="J91" s="64"/>
      <c r="K91" s="64"/>
      <c r="L91" s="62"/>
    </row>
    <row r="92" spans="2:12" s="1" customFormat="1" ht="6.95" customHeight="1">
      <c r="B92" s="42"/>
      <c r="C92" s="64"/>
      <c r="D92" s="64"/>
      <c r="E92" s="64"/>
      <c r="F92" s="64"/>
      <c r="G92" s="64"/>
      <c r="H92" s="64"/>
      <c r="I92" s="165"/>
      <c r="J92" s="64"/>
      <c r="K92" s="64"/>
      <c r="L92" s="62"/>
    </row>
    <row r="93" spans="2:12" s="1" customFormat="1" ht="18" customHeight="1">
      <c r="B93" s="42"/>
      <c r="C93" s="66" t="s">
        <v>24</v>
      </c>
      <c r="D93" s="64"/>
      <c r="E93" s="64"/>
      <c r="F93" s="166" t="str">
        <f>F12</f>
        <v>Rožmitál pod Třemšínem</v>
      </c>
      <c r="G93" s="64"/>
      <c r="H93" s="64"/>
      <c r="I93" s="167" t="s">
        <v>26</v>
      </c>
      <c r="J93" s="74" t="str">
        <f>IF(J12="","",J12)</f>
        <v>14. 2. 2017</v>
      </c>
      <c r="K93" s="64"/>
      <c r="L93" s="62"/>
    </row>
    <row r="94" spans="2:12" s="1" customFormat="1" ht="6.95" customHeight="1">
      <c r="B94" s="42"/>
      <c r="C94" s="64"/>
      <c r="D94" s="64"/>
      <c r="E94" s="64"/>
      <c r="F94" s="64"/>
      <c r="G94" s="64"/>
      <c r="H94" s="64"/>
      <c r="I94" s="165"/>
      <c r="J94" s="64"/>
      <c r="K94" s="64"/>
      <c r="L94" s="62"/>
    </row>
    <row r="95" spans="2:12" s="1" customFormat="1" ht="13.5">
      <c r="B95" s="42"/>
      <c r="C95" s="66" t="s">
        <v>32</v>
      </c>
      <c r="D95" s="64"/>
      <c r="E95" s="64"/>
      <c r="F95" s="166" t="str">
        <f>E15</f>
        <v>Centrum Rožmitál pod Třemšínem</v>
      </c>
      <c r="G95" s="64"/>
      <c r="H95" s="64"/>
      <c r="I95" s="167" t="s">
        <v>40</v>
      </c>
      <c r="J95" s="166" t="str">
        <f>E21</f>
        <v>DABONA s.r.o., Sokolovská 682, Rychnov n. Kn.</v>
      </c>
      <c r="K95" s="64"/>
      <c r="L95" s="62"/>
    </row>
    <row r="96" spans="2:12" s="1" customFormat="1" ht="14.45" customHeight="1">
      <c r="B96" s="42"/>
      <c r="C96" s="66" t="s">
        <v>38</v>
      </c>
      <c r="D96" s="64"/>
      <c r="E96" s="64"/>
      <c r="F96" s="166" t="str">
        <f>IF(E18="","",E18)</f>
        <v/>
      </c>
      <c r="G96" s="64"/>
      <c r="H96" s="64"/>
      <c r="I96" s="165"/>
      <c r="J96" s="64"/>
      <c r="K96" s="64"/>
      <c r="L96" s="62"/>
    </row>
    <row r="97" spans="2:12" s="1" customFormat="1" ht="10.35" customHeight="1">
      <c r="B97" s="42"/>
      <c r="C97" s="64"/>
      <c r="D97" s="64"/>
      <c r="E97" s="64"/>
      <c r="F97" s="64"/>
      <c r="G97" s="64"/>
      <c r="H97" s="64"/>
      <c r="I97" s="165"/>
      <c r="J97" s="64"/>
      <c r="K97" s="64"/>
      <c r="L97" s="62"/>
    </row>
    <row r="98" spans="2:20" s="9" customFormat="1" ht="29.25" customHeight="1">
      <c r="B98" s="168"/>
      <c r="C98" s="169" t="s">
        <v>135</v>
      </c>
      <c r="D98" s="170" t="s">
        <v>65</v>
      </c>
      <c r="E98" s="170" t="s">
        <v>61</v>
      </c>
      <c r="F98" s="170" t="s">
        <v>136</v>
      </c>
      <c r="G98" s="170" t="s">
        <v>137</v>
      </c>
      <c r="H98" s="170" t="s">
        <v>138</v>
      </c>
      <c r="I98" s="171" t="s">
        <v>139</v>
      </c>
      <c r="J98" s="170" t="s">
        <v>108</v>
      </c>
      <c r="K98" s="172" t="s">
        <v>140</v>
      </c>
      <c r="L98" s="173"/>
      <c r="M98" s="82" t="s">
        <v>141</v>
      </c>
      <c r="N98" s="83" t="s">
        <v>50</v>
      </c>
      <c r="O98" s="83" t="s">
        <v>142</v>
      </c>
      <c r="P98" s="83" t="s">
        <v>143</v>
      </c>
      <c r="Q98" s="83" t="s">
        <v>144</v>
      </c>
      <c r="R98" s="83" t="s">
        <v>145</v>
      </c>
      <c r="S98" s="83" t="s">
        <v>146</v>
      </c>
      <c r="T98" s="84" t="s">
        <v>147</v>
      </c>
    </row>
    <row r="99" spans="2:63" s="1" customFormat="1" ht="29.25" customHeight="1">
      <c r="B99" s="42"/>
      <c r="C99" s="88" t="s">
        <v>109</v>
      </c>
      <c r="D99" s="64"/>
      <c r="E99" s="64"/>
      <c r="F99" s="64"/>
      <c r="G99" s="64"/>
      <c r="H99" s="64"/>
      <c r="I99" s="165"/>
      <c r="J99" s="174">
        <f>BK99</f>
        <v>0</v>
      </c>
      <c r="K99" s="64"/>
      <c r="L99" s="62"/>
      <c r="M99" s="85"/>
      <c r="N99" s="86"/>
      <c r="O99" s="86"/>
      <c r="P99" s="175">
        <f>P100+P511+P770</f>
        <v>0</v>
      </c>
      <c r="Q99" s="86"/>
      <c r="R99" s="175">
        <f>R100+R511+R770</f>
        <v>213.95534858</v>
      </c>
      <c r="S99" s="86"/>
      <c r="T99" s="176">
        <f>T100+T511+T770</f>
        <v>149.28420999999997</v>
      </c>
      <c r="AT99" s="24" t="s">
        <v>79</v>
      </c>
      <c r="AU99" s="24" t="s">
        <v>110</v>
      </c>
      <c r="BK99" s="177">
        <f>BK100+BK511+BK770</f>
        <v>0</v>
      </c>
    </row>
    <row r="100" spans="2:63" s="10" customFormat="1" ht="37.35" customHeight="1">
      <c r="B100" s="178"/>
      <c r="C100" s="179"/>
      <c r="D100" s="180" t="s">
        <v>79</v>
      </c>
      <c r="E100" s="181" t="s">
        <v>148</v>
      </c>
      <c r="F100" s="181" t="s">
        <v>149</v>
      </c>
      <c r="G100" s="179"/>
      <c r="H100" s="179"/>
      <c r="I100" s="182"/>
      <c r="J100" s="183">
        <f>BK100</f>
        <v>0</v>
      </c>
      <c r="K100" s="179"/>
      <c r="L100" s="184"/>
      <c r="M100" s="185"/>
      <c r="N100" s="186"/>
      <c r="O100" s="186"/>
      <c r="P100" s="187">
        <f>P101+P118+P129+P144+P413+P499+P508</f>
        <v>0</v>
      </c>
      <c r="Q100" s="186"/>
      <c r="R100" s="187">
        <f>R101+R118+R129+R144+R413+R499+R508</f>
        <v>201.94861287999998</v>
      </c>
      <c r="S100" s="186"/>
      <c r="T100" s="188">
        <f>T101+T118+T129+T144+T413+T499+T508</f>
        <v>143.15331799999998</v>
      </c>
      <c r="AR100" s="189" t="s">
        <v>23</v>
      </c>
      <c r="AT100" s="190" t="s">
        <v>79</v>
      </c>
      <c r="AU100" s="190" t="s">
        <v>80</v>
      </c>
      <c r="AY100" s="189" t="s">
        <v>150</v>
      </c>
      <c r="BK100" s="191">
        <f>BK101+BK118+BK129+BK144+BK413+BK499+BK508</f>
        <v>0</v>
      </c>
    </row>
    <row r="101" spans="2:63" s="10" customFormat="1" ht="19.9" customHeight="1">
      <c r="B101" s="178"/>
      <c r="C101" s="179"/>
      <c r="D101" s="192" t="s">
        <v>79</v>
      </c>
      <c r="E101" s="193" t="s">
        <v>23</v>
      </c>
      <c r="F101" s="193" t="s">
        <v>151</v>
      </c>
      <c r="G101" s="179"/>
      <c r="H101" s="179"/>
      <c r="I101" s="182"/>
      <c r="J101" s="194">
        <f>BK101</f>
        <v>0</v>
      </c>
      <c r="K101" s="179"/>
      <c r="L101" s="184"/>
      <c r="M101" s="185"/>
      <c r="N101" s="186"/>
      <c r="O101" s="186"/>
      <c r="P101" s="187">
        <f>SUM(P102:P117)</f>
        <v>0</v>
      </c>
      <c r="Q101" s="186"/>
      <c r="R101" s="187">
        <f>SUM(R102:R117)</f>
        <v>0</v>
      </c>
      <c r="S101" s="186"/>
      <c r="T101" s="188">
        <f>SUM(T102:T117)</f>
        <v>21.813975</v>
      </c>
      <c r="AR101" s="189" t="s">
        <v>23</v>
      </c>
      <c r="AT101" s="190" t="s">
        <v>79</v>
      </c>
      <c r="AU101" s="190" t="s">
        <v>23</v>
      </c>
      <c r="AY101" s="189" t="s">
        <v>150</v>
      </c>
      <c r="BK101" s="191">
        <f>SUM(BK102:BK117)</f>
        <v>0</v>
      </c>
    </row>
    <row r="102" spans="2:65" s="1" customFormat="1" ht="57" customHeight="1">
      <c r="B102" s="42"/>
      <c r="C102" s="195" t="s">
        <v>23</v>
      </c>
      <c r="D102" s="195" t="s">
        <v>152</v>
      </c>
      <c r="E102" s="196" t="s">
        <v>153</v>
      </c>
      <c r="F102" s="197" t="s">
        <v>154</v>
      </c>
      <c r="G102" s="198" t="s">
        <v>155</v>
      </c>
      <c r="H102" s="199">
        <v>85.545</v>
      </c>
      <c r="I102" s="200"/>
      <c r="J102" s="201">
        <f>ROUND(I102*H102,2)</f>
        <v>0</v>
      </c>
      <c r="K102" s="197" t="s">
        <v>156</v>
      </c>
      <c r="L102" s="62"/>
      <c r="M102" s="202" t="s">
        <v>37</v>
      </c>
      <c r="N102" s="203" t="s">
        <v>52</v>
      </c>
      <c r="O102" s="43"/>
      <c r="P102" s="204">
        <f>O102*H102</f>
        <v>0</v>
      </c>
      <c r="Q102" s="204">
        <v>0</v>
      </c>
      <c r="R102" s="204">
        <f>Q102*H102</f>
        <v>0</v>
      </c>
      <c r="S102" s="204">
        <v>0.255</v>
      </c>
      <c r="T102" s="205">
        <f>S102*H102</f>
        <v>21.813975</v>
      </c>
      <c r="AR102" s="24" t="s">
        <v>157</v>
      </c>
      <c r="AT102" s="24" t="s">
        <v>152</v>
      </c>
      <c r="AU102" s="24" t="s">
        <v>158</v>
      </c>
      <c r="AY102" s="24" t="s">
        <v>150</v>
      </c>
      <c r="BE102" s="206">
        <f>IF(N102="základní",J102,0)</f>
        <v>0</v>
      </c>
      <c r="BF102" s="206">
        <f>IF(N102="snížená",J102,0)</f>
        <v>0</v>
      </c>
      <c r="BG102" s="206">
        <f>IF(N102="zákl. přenesená",J102,0)</f>
        <v>0</v>
      </c>
      <c r="BH102" s="206">
        <f>IF(N102="sníž. přenesená",J102,0)</f>
        <v>0</v>
      </c>
      <c r="BI102" s="206">
        <f>IF(N102="nulová",J102,0)</f>
        <v>0</v>
      </c>
      <c r="BJ102" s="24" t="s">
        <v>158</v>
      </c>
      <c r="BK102" s="206">
        <f>ROUND(I102*H102,2)</f>
        <v>0</v>
      </c>
      <c r="BL102" s="24" t="s">
        <v>157</v>
      </c>
      <c r="BM102" s="24" t="s">
        <v>158</v>
      </c>
    </row>
    <row r="103" spans="2:47" s="1" customFormat="1" ht="189">
      <c r="B103" s="42"/>
      <c r="C103" s="64"/>
      <c r="D103" s="207" t="s">
        <v>159</v>
      </c>
      <c r="E103" s="64"/>
      <c r="F103" s="208" t="s">
        <v>160</v>
      </c>
      <c r="G103" s="64"/>
      <c r="H103" s="64"/>
      <c r="I103" s="165"/>
      <c r="J103" s="64"/>
      <c r="K103" s="64"/>
      <c r="L103" s="62"/>
      <c r="M103" s="209"/>
      <c r="N103" s="43"/>
      <c r="O103" s="43"/>
      <c r="P103" s="43"/>
      <c r="Q103" s="43"/>
      <c r="R103" s="43"/>
      <c r="S103" s="43"/>
      <c r="T103" s="79"/>
      <c r="AT103" s="24" t="s">
        <v>159</v>
      </c>
      <c r="AU103" s="24" t="s">
        <v>158</v>
      </c>
    </row>
    <row r="104" spans="2:51" s="11" customFormat="1" ht="13.5">
      <c r="B104" s="210"/>
      <c r="C104" s="211"/>
      <c r="D104" s="207" t="s">
        <v>161</v>
      </c>
      <c r="E104" s="212" t="s">
        <v>37</v>
      </c>
      <c r="F104" s="213" t="s">
        <v>162</v>
      </c>
      <c r="G104" s="211"/>
      <c r="H104" s="214" t="s">
        <v>37</v>
      </c>
      <c r="I104" s="215"/>
      <c r="J104" s="211"/>
      <c r="K104" s="211"/>
      <c r="L104" s="216"/>
      <c r="M104" s="217"/>
      <c r="N104" s="218"/>
      <c r="O104" s="218"/>
      <c r="P104" s="218"/>
      <c r="Q104" s="218"/>
      <c r="R104" s="218"/>
      <c r="S104" s="218"/>
      <c r="T104" s="219"/>
      <c r="AT104" s="220" t="s">
        <v>161</v>
      </c>
      <c r="AU104" s="220" t="s">
        <v>158</v>
      </c>
      <c r="AV104" s="11" t="s">
        <v>23</v>
      </c>
      <c r="AW104" s="11" t="s">
        <v>43</v>
      </c>
      <c r="AX104" s="11" t="s">
        <v>80</v>
      </c>
      <c r="AY104" s="220" t="s">
        <v>150</v>
      </c>
    </row>
    <row r="105" spans="2:51" s="12" customFormat="1" ht="13.5">
      <c r="B105" s="221"/>
      <c r="C105" s="222"/>
      <c r="D105" s="207" t="s">
        <v>161</v>
      </c>
      <c r="E105" s="223" t="s">
        <v>37</v>
      </c>
      <c r="F105" s="224" t="s">
        <v>163</v>
      </c>
      <c r="G105" s="222"/>
      <c r="H105" s="225">
        <v>85.545</v>
      </c>
      <c r="I105" s="226"/>
      <c r="J105" s="222"/>
      <c r="K105" s="222"/>
      <c r="L105" s="227"/>
      <c r="M105" s="228"/>
      <c r="N105" s="229"/>
      <c r="O105" s="229"/>
      <c r="P105" s="229"/>
      <c r="Q105" s="229"/>
      <c r="R105" s="229"/>
      <c r="S105" s="229"/>
      <c r="T105" s="230"/>
      <c r="AT105" s="231" t="s">
        <v>161</v>
      </c>
      <c r="AU105" s="231" t="s">
        <v>158</v>
      </c>
      <c r="AV105" s="12" t="s">
        <v>158</v>
      </c>
      <c r="AW105" s="12" t="s">
        <v>43</v>
      </c>
      <c r="AX105" s="12" t="s">
        <v>80</v>
      </c>
      <c r="AY105" s="231" t="s">
        <v>150</v>
      </c>
    </row>
    <row r="106" spans="2:51" s="13" customFormat="1" ht="13.5">
      <c r="B106" s="232"/>
      <c r="C106" s="233"/>
      <c r="D106" s="234" t="s">
        <v>161</v>
      </c>
      <c r="E106" s="235" t="s">
        <v>37</v>
      </c>
      <c r="F106" s="236" t="s">
        <v>164</v>
      </c>
      <c r="G106" s="233"/>
      <c r="H106" s="237">
        <v>85.545</v>
      </c>
      <c r="I106" s="238"/>
      <c r="J106" s="233"/>
      <c r="K106" s="233"/>
      <c r="L106" s="239"/>
      <c r="M106" s="240"/>
      <c r="N106" s="241"/>
      <c r="O106" s="241"/>
      <c r="P106" s="241"/>
      <c r="Q106" s="241"/>
      <c r="R106" s="241"/>
      <c r="S106" s="241"/>
      <c r="T106" s="242"/>
      <c r="AT106" s="243" t="s">
        <v>161</v>
      </c>
      <c r="AU106" s="243" t="s">
        <v>158</v>
      </c>
      <c r="AV106" s="13" t="s">
        <v>157</v>
      </c>
      <c r="AW106" s="13" t="s">
        <v>43</v>
      </c>
      <c r="AX106" s="13" t="s">
        <v>23</v>
      </c>
      <c r="AY106" s="243" t="s">
        <v>150</v>
      </c>
    </row>
    <row r="107" spans="2:65" s="1" customFormat="1" ht="31.5" customHeight="1">
      <c r="B107" s="42"/>
      <c r="C107" s="195" t="s">
        <v>158</v>
      </c>
      <c r="D107" s="195" t="s">
        <v>152</v>
      </c>
      <c r="E107" s="196" t="s">
        <v>165</v>
      </c>
      <c r="F107" s="197" t="s">
        <v>166</v>
      </c>
      <c r="G107" s="198" t="s">
        <v>167</v>
      </c>
      <c r="H107" s="199">
        <v>25.664</v>
      </c>
      <c r="I107" s="200"/>
      <c r="J107" s="201">
        <f>ROUND(I107*H107,2)</f>
        <v>0</v>
      </c>
      <c r="K107" s="197" t="s">
        <v>156</v>
      </c>
      <c r="L107" s="62"/>
      <c r="M107" s="202" t="s">
        <v>37</v>
      </c>
      <c r="N107" s="203" t="s">
        <v>52</v>
      </c>
      <c r="O107" s="43"/>
      <c r="P107" s="204">
        <f>O107*H107</f>
        <v>0</v>
      </c>
      <c r="Q107" s="204">
        <v>0</v>
      </c>
      <c r="R107" s="204">
        <f>Q107*H107</f>
        <v>0</v>
      </c>
      <c r="S107" s="204">
        <v>0</v>
      </c>
      <c r="T107" s="205">
        <f>S107*H107</f>
        <v>0</v>
      </c>
      <c r="AR107" s="24" t="s">
        <v>157</v>
      </c>
      <c r="AT107" s="24" t="s">
        <v>152</v>
      </c>
      <c r="AU107" s="24" t="s">
        <v>158</v>
      </c>
      <c r="AY107" s="24" t="s">
        <v>150</v>
      </c>
      <c r="BE107" s="206">
        <f>IF(N107="základní",J107,0)</f>
        <v>0</v>
      </c>
      <c r="BF107" s="206">
        <f>IF(N107="snížená",J107,0)</f>
        <v>0</v>
      </c>
      <c r="BG107" s="206">
        <f>IF(N107="zákl. přenesená",J107,0)</f>
        <v>0</v>
      </c>
      <c r="BH107" s="206">
        <f>IF(N107="sníž. přenesená",J107,0)</f>
        <v>0</v>
      </c>
      <c r="BI107" s="206">
        <f>IF(N107="nulová",J107,0)</f>
        <v>0</v>
      </c>
      <c r="BJ107" s="24" t="s">
        <v>158</v>
      </c>
      <c r="BK107" s="206">
        <f>ROUND(I107*H107,2)</f>
        <v>0</v>
      </c>
      <c r="BL107" s="24" t="s">
        <v>157</v>
      </c>
      <c r="BM107" s="24" t="s">
        <v>157</v>
      </c>
    </row>
    <row r="108" spans="2:47" s="1" customFormat="1" ht="54">
      <c r="B108" s="42"/>
      <c r="C108" s="64"/>
      <c r="D108" s="207" t="s">
        <v>159</v>
      </c>
      <c r="E108" s="64"/>
      <c r="F108" s="208" t="s">
        <v>168</v>
      </c>
      <c r="G108" s="64"/>
      <c r="H108" s="64"/>
      <c r="I108" s="165"/>
      <c r="J108" s="64"/>
      <c r="K108" s="64"/>
      <c r="L108" s="62"/>
      <c r="M108" s="209"/>
      <c r="N108" s="43"/>
      <c r="O108" s="43"/>
      <c r="P108" s="43"/>
      <c r="Q108" s="43"/>
      <c r="R108" s="43"/>
      <c r="S108" s="43"/>
      <c r="T108" s="79"/>
      <c r="AT108" s="24" t="s">
        <v>159</v>
      </c>
      <c r="AU108" s="24" t="s">
        <v>158</v>
      </c>
    </row>
    <row r="109" spans="2:51" s="11" customFormat="1" ht="13.5">
      <c r="B109" s="210"/>
      <c r="C109" s="211"/>
      <c r="D109" s="207" t="s">
        <v>161</v>
      </c>
      <c r="E109" s="212" t="s">
        <v>37</v>
      </c>
      <c r="F109" s="213" t="s">
        <v>162</v>
      </c>
      <c r="G109" s="211"/>
      <c r="H109" s="214" t="s">
        <v>37</v>
      </c>
      <c r="I109" s="215"/>
      <c r="J109" s="211"/>
      <c r="K109" s="211"/>
      <c r="L109" s="216"/>
      <c r="M109" s="217"/>
      <c r="N109" s="218"/>
      <c r="O109" s="218"/>
      <c r="P109" s="218"/>
      <c r="Q109" s="218"/>
      <c r="R109" s="218"/>
      <c r="S109" s="218"/>
      <c r="T109" s="219"/>
      <c r="AT109" s="220" t="s">
        <v>161</v>
      </c>
      <c r="AU109" s="220" t="s">
        <v>158</v>
      </c>
      <c r="AV109" s="11" t="s">
        <v>23</v>
      </c>
      <c r="AW109" s="11" t="s">
        <v>43</v>
      </c>
      <c r="AX109" s="11" t="s">
        <v>80</v>
      </c>
      <c r="AY109" s="220" t="s">
        <v>150</v>
      </c>
    </row>
    <row r="110" spans="2:51" s="12" customFormat="1" ht="13.5">
      <c r="B110" s="221"/>
      <c r="C110" s="222"/>
      <c r="D110" s="207" t="s">
        <v>161</v>
      </c>
      <c r="E110" s="223" t="s">
        <v>37</v>
      </c>
      <c r="F110" s="224" t="s">
        <v>169</v>
      </c>
      <c r="G110" s="222"/>
      <c r="H110" s="225">
        <v>25.664</v>
      </c>
      <c r="I110" s="226"/>
      <c r="J110" s="222"/>
      <c r="K110" s="222"/>
      <c r="L110" s="227"/>
      <c r="M110" s="228"/>
      <c r="N110" s="229"/>
      <c r="O110" s="229"/>
      <c r="P110" s="229"/>
      <c r="Q110" s="229"/>
      <c r="R110" s="229"/>
      <c r="S110" s="229"/>
      <c r="T110" s="230"/>
      <c r="AT110" s="231" t="s">
        <v>161</v>
      </c>
      <c r="AU110" s="231" t="s">
        <v>158</v>
      </c>
      <c r="AV110" s="12" t="s">
        <v>158</v>
      </c>
      <c r="AW110" s="12" t="s">
        <v>43</v>
      </c>
      <c r="AX110" s="12" t="s">
        <v>80</v>
      </c>
      <c r="AY110" s="231" t="s">
        <v>150</v>
      </c>
    </row>
    <row r="111" spans="2:51" s="13" customFormat="1" ht="13.5">
      <c r="B111" s="232"/>
      <c r="C111" s="233"/>
      <c r="D111" s="234" t="s">
        <v>161</v>
      </c>
      <c r="E111" s="235" t="s">
        <v>37</v>
      </c>
      <c r="F111" s="236" t="s">
        <v>164</v>
      </c>
      <c r="G111" s="233"/>
      <c r="H111" s="237">
        <v>25.664</v>
      </c>
      <c r="I111" s="238"/>
      <c r="J111" s="233"/>
      <c r="K111" s="233"/>
      <c r="L111" s="239"/>
      <c r="M111" s="240"/>
      <c r="N111" s="241"/>
      <c r="O111" s="241"/>
      <c r="P111" s="241"/>
      <c r="Q111" s="241"/>
      <c r="R111" s="241"/>
      <c r="S111" s="241"/>
      <c r="T111" s="242"/>
      <c r="AT111" s="243" t="s">
        <v>161</v>
      </c>
      <c r="AU111" s="243" t="s">
        <v>158</v>
      </c>
      <c r="AV111" s="13" t="s">
        <v>157</v>
      </c>
      <c r="AW111" s="13" t="s">
        <v>43</v>
      </c>
      <c r="AX111" s="13" t="s">
        <v>23</v>
      </c>
      <c r="AY111" s="243" t="s">
        <v>150</v>
      </c>
    </row>
    <row r="112" spans="2:65" s="1" customFormat="1" ht="44.25" customHeight="1">
      <c r="B112" s="42"/>
      <c r="C112" s="195" t="s">
        <v>170</v>
      </c>
      <c r="D112" s="195" t="s">
        <v>152</v>
      </c>
      <c r="E112" s="196" t="s">
        <v>171</v>
      </c>
      <c r="F112" s="197" t="s">
        <v>172</v>
      </c>
      <c r="G112" s="198" t="s">
        <v>167</v>
      </c>
      <c r="H112" s="199">
        <v>25.664</v>
      </c>
      <c r="I112" s="200"/>
      <c r="J112" s="201">
        <f>ROUND(I112*H112,2)</f>
        <v>0</v>
      </c>
      <c r="K112" s="197" t="s">
        <v>156</v>
      </c>
      <c r="L112" s="62"/>
      <c r="M112" s="202" t="s">
        <v>37</v>
      </c>
      <c r="N112" s="203" t="s">
        <v>52</v>
      </c>
      <c r="O112" s="43"/>
      <c r="P112" s="204">
        <f>O112*H112</f>
        <v>0</v>
      </c>
      <c r="Q112" s="204">
        <v>0</v>
      </c>
      <c r="R112" s="204">
        <f>Q112*H112</f>
        <v>0</v>
      </c>
      <c r="S112" s="204">
        <v>0</v>
      </c>
      <c r="T112" s="205">
        <f>S112*H112</f>
        <v>0</v>
      </c>
      <c r="AR112" s="24" t="s">
        <v>157</v>
      </c>
      <c r="AT112" s="24" t="s">
        <v>152</v>
      </c>
      <c r="AU112" s="24" t="s">
        <v>158</v>
      </c>
      <c r="AY112" s="24" t="s">
        <v>150</v>
      </c>
      <c r="BE112" s="206">
        <f>IF(N112="základní",J112,0)</f>
        <v>0</v>
      </c>
      <c r="BF112" s="206">
        <f>IF(N112="snížená",J112,0)</f>
        <v>0</v>
      </c>
      <c r="BG112" s="206">
        <f>IF(N112="zákl. přenesená",J112,0)</f>
        <v>0</v>
      </c>
      <c r="BH112" s="206">
        <f>IF(N112="sníž. přenesená",J112,0)</f>
        <v>0</v>
      </c>
      <c r="BI112" s="206">
        <f>IF(N112="nulová",J112,0)</f>
        <v>0</v>
      </c>
      <c r="BJ112" s="24" t="s">
        <v>158</v>
      </c>
      <c r="BK112" s="206">
        <f>ROUND(I112*H112,2)</f>
        <v>0</v>
      </c>
      <c r="BL112" s="24" t="s">
        <v>157</v>
      </c>
      <c r="BM112" s="24" t="s">
        <v>173</v>
      </c>
    </row>
    <row r="113" spans="2:47" s="1" customFormat="1" ht="189">
      <c r="B113" s="42"/>
      <c r="C113" s="64"/>
      <c r="D113" s="234" t="s">
        <v>159</v>
      </c>
      <c r="E113" s="64"/>
      <c r="F113" s="244" t="s">
        <v>174</v>
      </c>
      <c r="G113" s="64"/>
      <c r="H113" s="64"/>
      <c r="I113" s="165"/>
      <c r="J113" s="64"/>
      <c r="K113" s="64"/>
      <c r="L113" s="62"/>
      <c r="M113" s="209"/>
      <c r="N113" s="43"/>
      <c r="O113" s="43"/>
      <c r="P113" s="43"/>
      <c r="Q113" s="43"/>
      <c r="R113" s="43"/>
      <c r="S113" s="43"/>
      <c r="T113" s="79"/>
      <c r="AT113" s="24" t="s">
        <v>159</v>
      </c>
      <c r="AU113" s="24" t="s">
        <v>158</v>
      </c>
    </row>
    <row r="114" spans="2:65" s="1" customFormat="1" ht="22.5" customHeight="1">
      <c r="B114" s="42"/>
      <c r="C114" s="195" t="s">
        <v>157</v>
      </c>
      <c r="D114" s="195" t="s">
        <v>152</v>
      </c>
      <c r="E114" s="196" t="s">
        <v>175</v>
      </c>
      <c r="F114" s="197" t="s">
        <v>176</v>
      </c>
      <c r="G114" s="198" t="s">
        <v>167</v>
      </c>
      <c r="H114" s="199">
        <v>25.664</v>
      </c>
      <c r="I114" s="200"/>
      <c r="J114" s="201">
        <f>ROUND(I114*H114,2)</f>
        <v>0</v>
      </c>
      <c r="K114" s="197" t="s">
        <v>156</v>
      </c>
      <c r="L114" s="62"/>
      <c r="M114" s="202" t="s">
        <v>37</v>
      </c>
      <c r="N114" s="203" t="s">
        <v>52</v>
      </c>
      <c r="O114" s="43"/>
      <c r="P114" s="204">
        <f>O114*H114</f>
        <v>0</v>
      </c>
      <c r="Q114" s="204">
        <v>0</v>
      </c>
      <c r="R114" s="204">
        <f>Q114*H114</f>
        <v>0</v>
      </c>
      <c r="S114" s="204">
        <v>0</v>
      </c>
      <c r="T114" s="205">
        <f>S114*H114</f>
        <v>0</v>
      </c>
      <c r="AR114" s="24" t="s">
        <v>157</v>
      </c>
      <c r="AT114" s="24" t="s">
        <v>152</v>
      </c>
      <c r="AU114" s="24" t="s">
        <v>158</v>
      </c>
      <c r="AY114" s="24" t="s">
        <v>150</v>
      </c>
      <c r="BE114" s="206">
        <f>IF(N114="základní",J114,0)</f>
        <v>0</v>
      </c>
      <c r="BF114" s="206">
        <f>IF(N114="snížená",J114,0)</f>
        <v>0</v>
      </c>
      <c r="BG114" s="206">
        <f>IF(N114="zákl. přenesená",J114,0)</f>
        <v>0</v>
      </c>
      <c r="BH114" s="206">
        <f>IF(N114="sníž. přenesená",J114,0)</f>
        <v>0</v>
      </c>
      <c r="BI114" s="206">
        <f>IF(N114="nulová",J114,0)</f>
        <v>0</v>
      </c>
      <c r="BJ114" s="24" t="s">
        <v>158</v>
      </c>
      <c r="BK114" s="206">
        <f>ROUND(I114*H114,2)</f>
        <v>0</v>
      </c>
      <c r="BL114" s="24" t="s">
        <v>157</v>
      </c>
      <c r="BM114" s="24" t="s">
        <v>177</v>
      </c>
    </row>
    <row r="115" spans="2:47" s="1" customFormat="1" ht="297">
      <c r="B115" s="42"/>
      <c r="C115" s="64"/>
      <c r="D115" s="234" t="s">
        <v>159</v>
      </c>
      <c r="E115" s="64"/>
      <c r="F115" s="244" t="s">
        <v>178</v>
      </c>
      <c r="G115" s="64"/>
      <c r="H115" s="64"/>
      <c r="I115" s="165"/>
      <c r="J115" s="64"/>
      <c r="K115" s="64"/>
      <c r="L115" s="62"/>
      <c r="M115" s="209"/>
      <c r="N115" s="43"/>
      <c r="O115" s="43"/>
      <c r="P115" s="43"/>
      <c r="Q115" s="43"/>
      <c r="R115" s="43"/>
      <c r="S115" s="43"/>
      <c r="T115" s="79"/>
      <c r="AT115" s="24" t="s">
        <v>159</v>
      </c>
      <c r="AU115" s="24" t="s">
        <v>158</v>
      </c>
    </row>
    <row r="116" spans="2:65" s="1" customFormat="1" ht="22.5" customHeight="1">
      <c r="B116" s="42"/>
      <c r="C116" s="195" t="s">
        <v>179</v>
      </c>
      <c r="D116" s="195" t="s">
        <v>152</v>
      </c>
      <c r="E116" s="196" t="s">
        <v>180</v>
      </c>
      <c r="F116" s="197" t="s">
        <v>181</v>
      </c>
      <c r="G116" s="198" t="s">
        <v>182</v>
      </c>
      <c r="H116" s="199">
        <v>41.062</v>
      </c>
      <c r="I116" s="200"/>
      <c r="J116" s="201">
        <f>ROUND(I116*H116,2)</f>
        <v>0</v>
      </c>
      <c r="K116" s="197" t="s">
        <v>156</v>
      </c>
      <c r="L116" s="62"/>
      <c r="M116" s="202" t="s">
        <v>37</v>
      </c>
      <c r="N116" s="203" t="s">
        <v>52</v>
      </c>
      <c r="O116" s="43"/>
      <c r="P116" s="204">
        <f>O116*H116</f>
        <v>0</v>
      </c>
      <c r="Q116" s="204">
        <v>0</v>
      </c>
      <c r="R116" s="204">
        <f>Q116*H116</f>
        <v>0</v>
      </c>
      <c r="S116" s="204">
        <v>0</v>
      </c>
      <c r="T116" s="205">
        <f>S116*H116</f>
        <v>0</v>
      </c>
      <c r="AR116" s="24" t="s">
        <v>157</v>
      </c>
      <c r="AT116" s="24" t="s">
        <v>152</v>
      </c>
      <c r="AU116" s="24" t="s">
        <v>158</v>
      </c>
      <c r="AY116" s="24" t="s">
        <v>150</v>
      </c>
      <c r="BE116" s="206">
        <f>IF(N116="základní",J116,0)</f>
        <v>0</v>
      </c>
      <c r="BF116" s="206">
        <f>IF(N116="snížená",J116,0)</f>
        <v>0</v>
      </c>
      <c r="BG116" s="206">
        <f>IF(N116="zákl. přenesená",J116,0)</f>
        <v>0</v>
      </c>
      <c r="BH116" s="206">
        <f>IF(N116="sníž. přenesená",J116,0)</f>
        <v>0</v>
      </c>
      <c r="BI116" s="206">
        <f>IF(N116="nulová",J116,0)</f>
        <v>0</v>
      </c>
      <c r="BJ116" s="24" t="s">
        <v>158</v>
      </c>
      <c r="BK116" s="206">
        <f>ROUND(I116*H116,2)</f>
        <v>0</v>
      </c>
      <c r="BL116" s="24" t="s">
        <v>157</v>
      </c>
      <c r="BM116" s="24" t="s">
        <v>183</v>
      </c>
    </row>
    <row r="117" spans="2:47" s="1" customFormat="1" ht="297">
      <c r="B117" s="42"/>
      <c r="C117" s="64"/>
      <c r="D117" s="207" t="s">
        <v>159</v>
      </c>
      <c r="E117" s="64"/>
      <c r="F117" s="208" t="s">
        <v>178</v>
      </c>
      <c r="G117" s="64"/>
      <c r="H117" s="64"/>
      <c r="I117" s="165"/>
      <c r="J117" s="64"/>
      <c r="K117" s="64"/>
      <c r="L117" s="62"/>
      <c r="M117" s="209"/>
      <c r="N117" s="43"/>
      <c r="O117" s="43"/>
      <c r="P117" s="43"/>
      <c r="Q117" s="43"/>
      <c r="R117" s="43"/>
      <c r="S117" s="43"/>
      <c r="T117" s="79"/>
      <c r="AT117" s="24" t="s">
        <v>159</v>
      </c>
      <c r="AU117" s="24" t="s">
        <v>158</v>
      </c>
    </row>
    <row r="118" spans="2:63" s="10" customFormat="1" ht="29.85" customHeight="1">
      <c r="B118" s="178"/>
      <c r="C118" s="179"/>
      <c r="D118" s="192" t="s">
        <v>79</v>
      </c>
      <c r="E118" s="193" t="s">
        <v>170</v>
      </c>
      <c r="F118" s="193" t="s">
        <v>184</v>
      </c>
      <c r="G118" s="179"/>
      <c r="H118" s="179"/>
      <c r="I118" s="182"/>
      <c r="J118" s="194">
        <f>BK118</f>
        <v>0</v>
      </c>
      <c r="K118" s="179"/>
      <c r="L118" s="184"/>
      <c r="M118" s="185"/>
      <c r="N118" s="186"/>
      <c r="O118" s="186"/>
      <c r="P118" s="187">
        <f>SUM(P119:P128)</f>
        <v>0</v>
      </c>
      <c r="Q118" s="186"/>
      <c r="R118" s="187">
        <f>SUM(R119:R128)</f>
        <v>22.6055236</v>
      </c>
      <c r="S118" s="186"/>
      <c r="T118" s="188">
        <f>SUM(T119:T128)</f>
        <v>0</v>
      </c>
      <c r="AR118" s="189" t="s">
        <v>23</v>
      </c>
      <c r="AT118" s="190" t="s">
        <v>79</v>
      </c>
      <c r="AU118" s="190" t="s">
        <v>23</v>
      </c>
      <c r="AY118" s="189" t="s">
        <v>150</v>
      </c>
      <c r="BK118" s="191">
        <f>SUM(BK119:BK128)</f>
        <v>0</v>
      </c>
    </row>
    <row r="119" spans="2:65" s="1" customFormat="1" ht="31.5" customHeight="1">
      <c r="B119" s="42"/>
      <c r="C119" s="195" t="s">
        <v>173</v>
      </c>
      <c r="D119" s="195" t="s">
        <v>152</v>
      </c>
      <c r="E119" s="196" t="s">
        <v>185</v>
      </c>
      <c r="F119" s="197" t="s">
        <v>186</v>
      </c>
      <c r="G119" s="198" t="s">
        <v>167</v>
      </c>
      <c r="H119" s="199">
        <v>26.7</v>
      </c>
      <c r="I119" s="200"/>
      <c r="J119" s="201">
        <f>ROUND(I119*H119,2)</f>
        <v>0</v>
      </c>
      <c r="K119" s="197" t="s">
        <v>156</v>
      </c>
      <c r="L119" s="62"/>
      <c r="M119" s="202" t="s">
        <v>37</v>
      </c>
      <c r="N119" s="203" t="s">
        <v>52</v>
      </c>
      <c r="O119" s="43"/>
      <c r="P119" s="204">
        <f>O119*H119</f>
        <v>0</v>
      </c>
      <c r="Q119" s="204">
        <v>0.7497</v>
      </c>
      <c r="R119" s="204">
        <f>Q119*H119</f>
        <v>20.01699</v>
      </c>
      <c r="S119" s="204">
        <v>0</v>
      </c>
      <c r="T119" s="205">
        <f>S119*H119</f>
        <v>0</v>
      </c>
      <c r="AR119" s="24" t="s">
        <v>157</v>
      </c>
      <c r="AT119" s="24" t="s">
        <v>152</v>
      </c>
      <c r="AU119" s="24" t="s">
        <v>158</v>
      </c>
      <c r="AY119" s="24" t="s">
        <v>150</v>
      </c>
      <c r="BE119" s="206">
        <f>IF(N119="základní",J119,0)</f>
        <v>0</v>
      </c>
      <c r="BF119" s="206">
        <f>IF(N119="snížená",J119,0)</f>
        <v>0</v>
      </c>
      <c r="BG119" s="206">
        <f>IF(N119="zákl. přenesená",J119,0)</f>
        <v>0</v>
      </c>
      <c r="BH119" s="206">
        <f>IF(N119="sníž. přenesená",J119,0)</f>
        <v>0</v>
      </c>
      <c r="BI119" s="206">
        <f>IF(N119="nulová",J119,0)</f>
        <v>0</v>
      </c>
      <c r="BJ119" s="24" t="s">
        <v>158</v>
      </c>
      <c r="BK119" s="206">
        <f>ROUND(I119*H119,2)</f>
        <v>0</v>
      </c>
      <c r="BL119" s="24" t="s">
        <v>157</v>
      </c>
      <c r="BM119" s="24" t="s">
        <v>187</v>
      </c>
    </row>
    <row r="120" spans="2:51" s="12" customFormat="1" ht="13.5">
      <c r="B120" s="221"/>
      <c r="C120" s="222"/>
      <c r="D120" s="207" t="s">
        <v>161</v>
      </c>
      <c r="E120" s="223" t="s">
        <v>37</v>
      </c>
      <c r="F120" s="224" t="s">
        <v>188</v>
      </c>
      <c r="G120" s="222"/>
      <c r="H120" s="225">
        <v>29.7</v>
      </c>
      <c r="I120" s="226"/>
      <c r="J120" s="222"/>
      <c r="K120" s="222"/>
      <c r="L120" s="227"/>
      <c r="M120" s="228"/>
      <c r="N120" s="229"/>
      <c r="O120" s="229"/>
      <c r="P120" s="229"/>
      <c r="Q120" s="229"/>
      <c r="R120" s="229"/>
      <c r="S120" s="229"/>
      <c r="T120" s="230"/>
      <c r="AT120" s="231" t="s">
        <v>161</v>
      </c>
      <c r="AU120" s="231" t="s">
        <v>158</v>
      </c>
      <c r="AV120" s="12" t="s">
        <v>158</v>
      </c>
      <c r="AW120" s="12" t="s">
        <v>43</v>
      </c>
      <c r="AX120" s="12" t="s">
        <v>80</v>
      </c>
      <c r="AY120" s="231" t="s">
        <v>150</v>
      </c>
    </row>
    <row r="121" spans="2:51" s="12" customFormat="1" ht="13.5">
      <c r="B121" s="221"/>
      <c r="C121" s="222"/>
      <c r="D121" s="207" t="s">
        <v>161</v>
      </c>
      <c r="E121" s="223" t="s">
        <v>37</v>
      </c>
      <c r="F121" s="224" t="s">
        <v>189</v>
      </c>
      <c r="G121" s="222"/>
      <c r="H121" s="225">
        <v>-3</v>
      </c>
      <c r="I121" s="226"/>
      <c r="J121" s="222"/>
      <c r="K121" s="222"/>
      <c r="L121" s="227"/>
      <c r="M121" s="228"/>
      <c r="N121" s="229"/>
      <c r="O121" s="229"/>
      <c r="P121" s="229"/>
      <c r="Q121" s="229"/>
      <c r="R121" s="229"/>
      <c r="S121" s="229"/>
      <c r="T121" s="230"/>
      <c r="AT121" s="231" t="s">
        <v>161</v>
      </c>
      <c r="AU121" s="231" t="s">
        <v>158</v>
      </c>
      <c r="AV121" s="12" t="s">
        <v>158</v>
      </c>
      <c r="AW121" s="12" t="s">
        <v>43</v>
      </c>
      <c r="AX121" s="12" t="s">
        <v>80</v>
      </c>
      <c r="AY121" s="231" t="s">
        <v>150</v>
      </c>
    </row>
    <row r="122" spans="2:51" s="13" customFormat="1" ht="13.5">
      <c r="B122" s="232"/>
      <c r="C122" s="233"/>
      <c r="D122" s="234" t="s">
        <v>161</v>
      </c>
      <c r="E122" s="235" t="s">
        <v>37</v>
      </c>
      <c r="F122" s="236" t="s">
        <v>164</v>
      </c>
      <c r="G122" s="233"/>
      <c r="H122" s="237">
        <v>26.7</v>
      </c>
      <c r="I122" s="238"/>
      <c r="J122" s="233"/>
      <c r="K122" s="233"/>
      <c r="L122" s="239"/>
      <c r="M122" s="240"/>
      <c r="N122" s="241"/>
      <c r="O122" s="241"/>
      <c r="P122" s="241"/>
      <c r="Q122" s="241"/>
      <c r="R122" s="241"/>
      <c r="S122" s="241"/>
      <c r="T122" s="242"/>
      <c r="AT122" s="243" t="s">
        <v>161</v>
      </c>
      <c r="AU122" s="243" t="s">
        <v>158</v>
      </c>
      <c r="AV122" s="13" t="s">
        <v>157</v>
      </c>
      <c r="AW122" s="13" t="s">
        <v>43</v>
      </c>
      <c r="AX122" s="13" t="s">
        <v>23</v>
      </c>
      <c r="AY122" s="243" t="s">
        <v>150</v>
      </c>
    </row>
    <row r="123" spans="2:65" s="1" customFormat="1" ht="31.5" customHeight="1">
      <c r="B123" s="42"/>
      <c r="C123" s="195" t="s">
        <v>190</v>
      </c>
      <c r="D123" s="195" t="s">
        <v>152</v>
      </c>
      <c r="E123" s="196" t="s">
        <v>191</v>
      </c>
      <c r="F123" s="197" t="s">
        <v>192</v>
      </c>
      <c r="G123" s="198" t="s">
        <v>167</v>
      </c>
      <c r="H123" s="199">
        <v>4.32</v>
      </c>
      <c r="I123" s="200"/>
      <c r="J123" s="201">
        <f>ROUND(I123*H123,2)</f>
        <v>0</v>
      </c>
      <c r="K123" s="197" t="s">
        <v>156</v>
      </c>
      <c r="L123" s="62"/>
      <c r="M123" s="202" t="s">
        <v>37</v>
      </c>
      <c r="N123" s="203" t="s">
        <v>52</v>
      </c>
      <c r="O123" s="43"/>
      <c r="P123" s="204">
        <f>O123*H123</f>
        <v>0</v>
      </c>
      <c r="Q123" s="204">
        <v>0.56423</v>
      </c>
      <c r="R123" s="204">
        <f>Q123*H123</f>
        <v>2.4374736</v>
      </c>
      <c r="S123" s="204">
        <v>0</v>
      </c>
      <c r="T123" s="205">
        <f>S123*H123</f>
        <v>0</v>
      </c>
      <c r="AR123" s="24" t="s">
        <v>157</v>
      </c>
      <c r="AT123" s="24" t="s">
        <v>152</v>
      </c>
      <c r="AU123" s="24" t="s">
        <v>158</v>
      </c>
      <c r="AY123" s="24" t="s">
        <v>150</v>
      </c>
      <c r="BE123" s="206">
        <f>IF(N123="základní",J123,0)</f>
        <v>0</v>
      </c>
      <c r="BF123" s="206">
        <f>IF(N123="snížená",J123,0)</f>
        <v>0</v>
      </c>
      <c r="BG123" s="206">
        <f>IF(N123="zákl. přenesená",J123,0)</f>
        <v>0</v>
      </c>
      <c r="BH123" s="206">
        <f>IF(N123="sníž. přenesená",J123,0)</f>
        <v>0</v>
      </c>
      <c r="BI123" s="206">
        <f>IF(N123="nulová",J123,0)</f>
        <v>0</v>
      </c>
      <c r="BJ123" s="24" t="s">
        <v>158</v>
      </c>
      <c r="BK123" s="206">
        <f>ROUND(I123*H123,2)</f>
        <v>0</v>
      </c>
      <c r="BL123" s="24" t="s">
        <v>157</v>
      </c>
      <c r="BM123" s="24" t="s">
        <v>193</v>
      </c>
    </row>
    <row r="124" spans="2:51" s="12" customFormat="1" ht="13.5">
      <c r="B124" s="221"/>
      <c r="C124" s="222"/>
      <c r="D124" s="234" t="s">
        <v>161</v>
      </c>
      <c r="E124" s="245" t="s">
        <v>37</v>
      </c>
      <c r="F124" s="246" t="s">
        <v>194</v>
      </c>
      <c r="G124" s="222"/>
      <c r="H124" s="247">
        <v>4.32</v>
      </c>
      <c r="I124" s="226"/>
      <c r="J124" s="222"/>
      <c r="K124" s="222"/>
      <c r="L124" s="227"/>
      <c r="M124" s="228"/>
      <c r="N124" s="229"/>
      <c r="O124" s="229"/>
      <c r="P124" s="229"/>
      <c r="Q124" s="229"/>
      <c r="R124" s="229"/>
      <c r="S124" s="229"/>
      <c r="T124" s="230"/>
      <c r="AT124" s="231" t="s">
        <v>161</v>
      </c>
      <c r="AU124" s="231" t="s">
        <v>158</v>
      </c>
      <c r="AV124" s="12" t="s">
        <v>158</v>
      </c>
      <c r="AW124" s="12" t="s">
        <v>43</v>
      </c>
      <c r="AX124" s="12" t="s">
        <v>23</v>
      </c>
      <c r="AY124" s="231" t="s">
        <v>150</v>
      </c>
    </row>
    <row r="125" spans="2:65" s="1" customFormat="1" ht="22.5" customHeight="1">
      <c r="B125" s="42"/>
      <c r="C125" s="195" t="s">
        <v>195</v>
      </c>
      <c r="D125" s="195" t="s">
        <v>152</v>
      </c>
      <c r="E125" s="196" t="s">
        <v>196</v>
      </c>
      <c r="F125" s="197" t="s">
        <v>197</v>
      </c>
      <c r="G125" s="198" t="s">
        <v>198</v>
      </c>
      <c r="H125" s="199">
        <v>166</v>
      </c>
      <c r="I125" s="200"/>
      <c r="J125" s="201">
        <f>ROUND(I125*H125,2)</f>
        <v>0</v>
      </c>
      <c r="K125" s="197" t="s">
        <v>156</v>
      </c>
      <c r="L125" s="62"/>
      <c r="M125" s="202" t="s">
        <v>37</v>
      </c>
      <c r="N125" s="203" t="s">
        <v>52</v>
      </c>
      <c r="O125" s="43"/>
      <c r="P125" s="204">
        <f>O125*H125</f>
        <v>0</v>
      </c>
      <c r="Q125" s="204">
        <v>0.00091</v>
      </c>
      <c r="R125" s="204">
        <f>Q125*H125</f>
        <v>0.15106</v>
      </c>
      <c r="S125" s="204">
        <v>0</v>
      </c>
      <c r="T125" s="205">
        <f>S125*H125</f>
        <v>0</v>
      </c>
      <c r="AR125" s="24" t="s">
        <v>157</v>
      </c>
      <c r="AT125" s="24" t="s">
        <v>152</v>
      </c>
      <c r="AU125" s="24" t="s">
        <v>158</v>
      </c>
      <c r="AY125" s="24" t="s">
        <v>150</v>
      </c>
      <c r="BE125" s="206">
        <f>IF(N125="základní",J125,0)</f>
        <v>0</v>
      </c>
      <c r="BF125" s="206">
        <f>IF(N125="snížená",J125,0)</f>
        <v>0</v>
      </c>
      <c r="BG125" s="206">
        <f>IF(N125="zákl. přenesená",J125,0)</f>
        <v>0</v>
      </c>
      <c r="BH125" s="206">
        <f>IF(N125="sníž. přenesená",J125,0)</f>
        <v>0</v>
      </c>
      <c r="BI125" s="206">
        <f>IF(N125="nulová",J125,0)</f>
        <v>0</v>
      </c>
      <c r="BJ125" s="24" t="s">
        <v>158</v>
      </c>
      <c r="BK125" s="206">
        <f>ROUND(I125*H125,2)</f>
        <v>0</v>
      </c>
      <c r="BL125" s="24" t="s">
        <v>157</v>
      </c>
      <c r="BM125" s="24" t="s">
        <v>199</v>
      </c>
    </row>
    <row r="126" spans="2:47" s="1" customFormat="1" ht="148.5">
      <c r="B126" s="42"/>
      <c r="C126" s="64"/>
      <c r="D126" s="207" t="s">
        <v>159</v>
      </c>
      <c r="E126" s="64"/>
      <c r="F126" s="208" t="s">
        <v>200</v>
      </c>
      <c r="G126" s="64"/>
      <c r="H126" s="64"/>
      <c r="I126" s="165"/>
      <c r="J126" s="64"/>
      <c r="K126" s="64"/>
      <c r="L126" s="62"/>
      <c r="M126" s="209"/>
      <c r="N126" s="43"/>
      <c r="O126" s="43"/>
      <c r="P126" s="43"/>
      <c r="Q126" s="43"/>
      <c r="R126" s="43"/>
      <c r="S126" s="43"/>
      <c r="T126" s="79"/>
      <c r="AT126" s="24" t="s">
        <v>159</v>
      </c>
      <c r="AU126" s="24" t="s">
        <v>158</v>
      </c>
    </row>
    <row r="127" spans="2:51" s="12" customFormat="1" ht="13.5">
      <c r="B127" s="221"/>
      <c r="C127" s="222"/>
      <c r="D127" s="207" t="s">
        <v>161</v>
      </c>
      <c r="E127" s="223" t="s">
        <v>37</v>
      </c>
      <c r="F127" s="224" t="s">
        <v>201</v>
      </c>
      <c r="G127" s="222"/>
      <c r="H127" s="225">
        <v>166</v>
      </c>
      <c r="I127" s="226"/>
      <c r="J127" s="222"/>
      <c r="K127" s="222"/>
      <c r="L127" s="227"/>
      <c r="M127" s="228"/>
      <c r="N127" s="229"/>
      <c r="O127" s="229"/>
      <c r="P127" s="229"/>
      <c r="Q127" s="229"/>
      <c r="R127" s="229"/>
      <c r="S127" s="229"/>
      <c r="T127" s="230"/>
      <c r="AT127" s="231" t="s">
        <v>161</v>
      </c>
      <c r="AU127" s="231" t="s">
        <v>158</v>
      </c>
      <c r="AV127" s="12" t="s">
        <v>158</v>
      </c>
      <c r="AW127" s="12" t="s">
        <v>43</v>
      </c>
      <c r="AX127" s="12" t="s">
        <v>80</v>
      </c>
      <c r="AY127" s="231" t="s">
        <v>150</v>
      </c>
    </row>
    <row r="128" spans="2:51" s="13" customFormat="1" ht="13.5">
      <c r="B128" s="232"/>
      <c r="C128" s="233"/>
      <c r="D128" s="207" t="s">
        <v>161</v>
      </c>
      <c r="E128" s="248" t="s">
        <v>37</v>
      </c>
      <c r="F128" s="249" t="s">
        <v>164</v>
      </c>
      <c r="G128" s="233"/>
      <c r="H128" s="250">
        <v>166</v>
      </c>
      <c r="I128" s="238"/>
      <c r="J128" s="233"/>
      <c r="K128" s="233"/>
      <c r="L128" s="239"/>
      <c r="M128" s="240"/>
      <c r="N128" s="241"/>
      <c r="O128" s="241"/>
      <c r="P128" s="241"/>
      <c r="Q128" s="241"/>
      <c r="R128" s="241"/>
      <c r="S128" s="241"/>
      <c r="T128" s="242"/>
      <c r="AT128" s="243" t="s">
        <v>161</v>
      </c>
      <c r="AU128" s="243" t="s">
        <v>158</v>
      </c>
      <c r="AV128" s="13" t="s">
        <v>157</v>
      </c>
      <c r="AW128" s="13" t="s">
        <v>43</v>
      </c>
      <c r="AX128" s="13" t="s">
        <v>23</v>
      </c>
      <c r="AY128" s="243" t="s">
        <v>150</v>
      </c>
    </row>
    <row r="129" spans="2:63" s="10" customFormat="1" ht="29.85" customHeight="1">
      <c r="B129" s="178"/>
      <c r="C129" s="179"/>
      <c r="D129" s="192" t="s">
        <v>79</v>
      </c>
      <c r="E129" s="193" t="s">
        <v>179</v>
      </c>
      <c r="F129" s="193" t="s">
        <v>202</v>
      </c>
      <c r="G129" s="179"/>
      <c r="H129" s="179"/>
      <c r="I129" s="182"/>
      <c r="J129" s="194">
        <f>BK129</f>
        <v>0</v>
      </c>
      <c r="K129" s="179"/>
      <c r="L129" s="184"/>
      <c r="M129" s="185"/>
      <c r="N129" s="186"/>
      <c r="O129" s="186"/>
      <c r="P129" s="187">
        <f>SUM(P130:P143)</f>
        <v>0</v>
      </c>
      <c r="Q129" s="186"/>
      <c r="R129" s="187">
        <f>SUM(R130:R143)</f>
        <v>50.6888073</v>
      </c>
      <c r="S129" s="186"/>
      <c r="T129" s="188">
        <f>SUM(T130:T143)</f>
        <v>0</v>
      </c>
      <c r="AR129" s="189" t="s">
        <v>23</v>
      </c>
      <c r="AT129" s="190" t="s">
        <v>79</v>
      </c>
      <c r="AU129" s="190" t="s">
        <v>23</v>
      </c>
      <c r="AY129" s="189" t="s">
        <v>150</v>
      </c>
      <c r="BK129" s="191">
        <f>SUM(BK130:BK143)</f>
        <v>0</v>
      </c>
    </row>
    <row r="130" spans="2:65" s="1" customFormat="1" ht="22.5" customHeight="1">
      <c r="B130" s="42"/>
      <c r="C130" s="195" t="s">
        <v>177</v>
      </c>
      <c r="D130" s="195" t="s">
        <v>152</v>
      </c>
      <c r="E130" s="196" t="s">
        <v>203</v>
      </c>
      <c r="F130" s="197" t="s">
        <v>204</v>
      </c>
      <c r="G130" s="198" t="s">
        <v>155</v>
      </c>
      <c r="H130" s="199">
        <v>85.545</v>
      </c>
      <c r="I130" s="200"/>
      <c r="J130" s="201">
        <f>ROUND(I130*H130,2)</f>
        <v>0</v>
      </c>
      <c r="K130" s="197" t="s">
        <v>156</v>
      </c>
      <c r="L130" s="62"/>
      <c r="M130" s="202" t="s">
        <v>37</v>
      </c>
      <c r="N130" s="203" t="s">
        <v>52</v>
      </c>
      <c r="O130" s="43"/>
      <c r="P130" s="204">
        <f>O130*H130</f>
        <v>0</v>
      </c>
      <c r="Q130" s="204">
        <v>0.0982</v>
      </c>
      <c r="R130" s="204">
        <f>Q130*H130</f>
        <v>8.400519</v>
      </c>
      <c r="S130" s="204">
        <v>0</v>
      </c>
      <c r="T130" s="205">
        <f>S130*H130</f>
        <v>0</v>
      </c>
      <c r="AR130" s="24" t="s">
        <v>157</v>
      </c>
      <c r="AT130" s="24" t="s">
        <v>152</v>
      </c>
      <c r="AU130" s="24" t="s">
        <v>158</v>
      </c>
      <c r="AY130" s="24" t="s">
        <v>150</v>
      </c>
      <c r="BE130" s="206">
        <f>IF(N130="základní",J130,0)</f>
        <v>0</v>
      </c>
      <c r="BF130" s="206">
        <f>IF(N130="snížená",J130,0)</f>
        <v>0</v>
      </c>
      <c r="BG130" s="206">
        <f>IF(N130="zákl. přenesená",J130,0)</f>
        <v>0</v>
      </c>
      <c r="BH130" s="206">
        <f>IF(N130="sníž. přenesená",J130,0)</f>
        <v>0</v>
      </c>
      <c r="BI130" s="206">
        <f>IF(N130="nulová",J130,0)</f>
        <v>0</v>
      </c>
      <c r="BJ130" s="24" t="s">
        <v>158</v>
      </c>
      <c r="BK130" s="206">
        <f>ROUND(I130*H130,2)</f>
        <v>0</v>
      </c>
      <c r="BL130" s="24" t="s">
        <v>157</v>
      </c>
      <c r="BM130" s="24" t="s">
        <v>205</v>
      </c>
    </row>
    <row r="131" spans="2:51" s="11" customFormat="1" ht="13.5">
      <c r="B131" s="210"/>
      <c r="C131" s="211"/>
      <c r="D131" s="207" t="s">
        <v>161</v>
      </c>
      <c r="E131" s="212" t="s">
        <v>37</v>
      </c>
      <c r="F131" s="213" t="s">
        <v>162</v>
      </c>
      <c r="G131" s="211"/>
      <c r="H131" s="214" t="s">
        <v>37</v>
      </c>
      <c r="I131" s="215"/>
      <c r="J131" s="211"/>
      <c r="K131" s="211"/>
      <c r="L131" s="216"/>
      <c r="M131" s="217"/>
      <c r="N131" s="218"/>
      <c r="O131" s="218"/>
      <c r="P131" s="218"/>
      <c r="Q131" s="218"/>
      <c r="R131" s="218"/>
      <c r="S131" s="218"/>
      <c r="T131" s="219"/>
      <c r="AT131" s="220" t="s">
        <v>161</v>
      </c>
      <c r="AU131" s="220" t="s">
        <v>158</v>
      </c>
      <c r="AV131" s="11" t="s">
        <v>23</v>
      </c>
      <c r="AW131" s="11" t="s">
        <v>43</v>
      </c>
      <c r="AX131" s="11" t="s">
        <v>80</v>
      </c>
      <c r="AY131" s="220" t="s">
        <v>150</v>
      </c>
    </row>
    <row r="132" spans="2:51" s="12" customFormat="1" ht="13.5">
      <c r="B132" s="221"/>
      <c r="C132" s="222"/>
      <c r="D132" s="207" t="s">
        <v>161</v>
      </c>
      <c r="E132" s="223" t="s">
        <v>37</v>
      </c>
      <c r="F132" s="224" t="s">
        <v>163</v>
      </c>
      <c r="G132" s="222"/>
      <c r="H132" s="225">
        <v>85.545</v>
      </c>
      <c r="I132" s="226"/>
      <c r="J132" s="222"/>
      <c r="K132" s="222"/>
      <c r="L132" s="227"/>
      <c r="M132" s="228"/>
      <c r="N132" s="229"/>
      <c r="O132" s="229"/>
      <c r="P132" s="229"/>
      <c r="Q132" s="229"/>
      <c r="R132" s="229"/>
      <c r="S132" s="229"/>
      <c r="T132" s="230"/>
      <c r="AT132" s="231" t="s">
        <v>161</v>
      </c>
      <c r="AU132" s="231" t="s">
        <v>158</v>
      </c>
      <c r="AV132" s="12" t="s">
        <v>158</v>
      </c>
      <c r="AW132" s="12" t="s">
        <v>43</v>
      </c>
      <c r="AX132" s="12" t="s">
        <v>80</v>
      </c>
      <c r="AY132" s="231" t="s">
        <v>150</v>
      </c>
    </row>
    <row r="133" spans="2:51" s="13" customFormat="1" ht="13.5">
      <c r="B133" s="232"/>
      <c r="C133" s="233"/>
      <c r="D133" s="234" t="s">
        <v>161</v>
      </c>
      <c r="E133" s="235" t="s">
        <v>37</v>
      </c>
      <c r="F133" s="236" t="s">
        <v>164</v>
      </c>
      <c r="G133" s="233"/>
      <c r="H133" s="237">
        <v>85.545</v>
      </c>
      <c r="I133" s="238"/>
      <c r="J133" s="233"/>
      <c r="K133" s="233"/>
      <c r="L133" s="239"/>
      <c r="M133" s="240"/>
      <c r="N133" s="241"/>
      <c r="O133" s="241"/>
      <c r="P133" s="241"/>
      <c r="Q133" s="241"/>
      <c r="R133" s="241"/>
      <c r="S133" s="241"/>
      <c r="T133" s="242"/>
      <c r="AT133" s="243" t="s">
        <v>161</v>
      </c>
      <c r="AU133" s="243" t="s">
        <v>158</v>
      </c>
      <c r="AV133" s="13" t="s">
        <v>157</v>
      </c>
      <c r="AW133" s="13" t="s">
        <v>43</v>
      </c>
      <c r="AX133" s="13" t="s">
        <v>23</v>
      </c>
      <c r="AY133" s="243" t="s">
        <v>150</v>
      </c>
    </row>
    <row r="134" spans="2:65" s="1" customFormat="1" ht="22.5" customHeight="1">
      <c r="B134" s="42"/>
      <c r="C134" s="195" t="s">
        <v>206</v>
      </c>
      <c r="D134" s="195" t="s">
        <v>152</v>
      </c>
      <c r="E134" s="196" t="s">
        <v>207</v>
      </c>
      <c r="F134" s="197" t="s">
        <v>208</v>
      </c>
      <c r="G134" s="198" t="s">
        <v>155</v>
      </c>
      <c r="H134" s="199">
        <v>85.545</v>
      </c>
      <c r="I134" s="200"/>
      <c r="J134" s="201">
        <f>ROUND(I134*H134,2)</f>
        <v>0</v>
      </c>
      <c r="K134" s="197" t="s">
        <v>156</v>
      </c>
      <c r="L134" s="62"/>
      <c r="M134" s="202" t="s">
        <v>37</v>
      </c>
      <c r="N134" s="203" t="s">
        <v>52</v>
      </c>
      <c r="O134" s="43"/>
      <c r="P134" s="204">
        <f>O134*H134</f>
        <v>0</v>
      </c>
      <c r="Q134" s="204">
        <v>0.27994</v>
      </c>
      <c r="R134" s="204">
        <f>Q134*H134</f>
        <v>23.947467300000003</v>
      </c>
      <c r="S134" s="204">
        <v>0</v>
      </c>
      <c r="T134" s="205">
        <f>S134*H134</f>
        <v>0</v>
      </c>
      <c r="AR134" s="24" t="s">
        <v>157</v>
      </c>
      <c r="AT134" s="24" t="s">
        <v>152</v>
      </c>
      <c r="AU134" s="24" t="s">
        <v>158</v>
      </c>
      <c r="AY134" s="24" t="s">
        <v>150</v>
      </c>
      <c r="BE134" s="206">
        <f>IF(N134="základní",J134,0)</f>
        <v>0</v>
      </c>
      <c r="BF134" s="206">
        <f>IF(N134="snížená",J134,0)</f>
        <v>0</v>
      </c>
      <c r="BG134" s="206">
        <f>IF(N134="zákl. přenesená",J134,0)</f>
        <v>0</v>
      </c>
      <c r="BH134" s="206">
        <f>IF(N134="sníž. přenesená",J134,0)</f>
        <v>0</v>
      </c>
      <c r="BI134" s="206">
        <f>IF(N134="nulová",J134,0)</f>
        <v>0</v>
      </c>
      <c r="BJ134" s="24" t="s">
        <v>158</v>
      </c>
      <c r="BK134" s="206">
        <f>ROUND(I134*H134,2)</f>
        <v>0</v>
      </c>
      <c r="BL134" s="24" t="s">
        <v>157</v>
      </c>
      <c r="BM134" s="24" t="s">
        <v>209</v>
      </c>
    </row>
    <row r="135" spans="2:51" s="11" customFormat="1" ht="13.5">
      <c r="B135" s="210"/>
      <c r="C135" s="211"/>
      <c r="D135" s="207" t="s">
        <v>161</v>
      </c>
      <c r="E135" s="212" t="s">
        <v>37</v>
      </c>
      <c r="F135" s="213" t="s">
        <v>162</v>
      </c>
      <c r="G135" s="211"/>
      <c r="H135" s="214" t="s">
        <v>37</v>
      </c>
      <c r="I135" s="215"/>
      <c r="J135" s="211"/>
      <c r="K135" s="211"/>
      <c r="L135" s="216"/>
      <c r="M135" s="217"/>
      <c r="N135" s="218"/>
      <c r="O135" s="218"/>
      <c r="P135" s="218"/>
      <c r="Q135" s="218"/>
      <c r="R135" s="218"/>
      <c r="S135" s="218"/>
      <c r="T135" s="219"/>
      <c r="AT135" s="220" t="s">
        <v>161</v>
      </c>
      <c r="AU135" s="220" t="s">
        <v>158</v>
      </c>
      <c r="AV135" s="11" t="s">
        <v>23</v>
      </c>
      <c r="AW135" s="11" t="s">
        <v>43</v>
      </c>
      <c r="AX135" s="11" t="s">
        <v>80</v>
      </c>
      <c r="AY135" s="220" t="s">
        <v>150</v>
      </c>
    </row>
    <row r="136" spans="2:51" s="12" customFormat="1" ht="13.5">
      <c r="B136" s="221"/>
      <c r="C136" s="222"/>
      <c r="D136" s="207" t="s">
        <v>161</v>
      </c>
      <c r="E136" s="223" t="s">
        <v>37</v>
      </c>
      <c r="F136" s="224" t="s">
        <v>163</v>
      </c>
      <c r="G136" s="222"/>
      <c r="H136" s="225">
        <v>85.545</v>
      </c>
      <c r="I136" s="226"/>
      <c r="J136" s="222"/>
      <c r="K136" s="222"/>
      <c r="L136" s="227"/>
      <c r="M136" s="228"/>
      <c r="N136" s="229"/>
      <c r="O136" s="229"/>
      <c r="P136" s="229"/>
      <c r="Q136" s="229"/>
      <c r="R136" s="229"/>
      <c r="S136" s="229"/>
      <c r="T136" s="230"/>
      <c r="AT136" s="231" t="s">
        <v>161</v>
      </c>
      <c r="AU136" s="231" t="s">
        <v>158</v>
      </c>
      <c r="AV136" s="12" t="s">
        <v>158</v>
      </c>
      <c r="AW136" s="12" t="s">
        <v>43</v>
      </c>
      <c r="AX136" s="12" t="s">
        <v>80</v>
      </c>
      <c r="AY136" s="231" t="s">
        <v>150</v>
      </c>
    </row>
    <row r="137" spans="2:51" s="13" customFormat="1" ht="13.5">
      <c r="B137" s="232"/>
      <c r="C137" s="233"/>
      <c r="D137" s="234" t="s">
        <v>161</v>
      </c>
      <c r="E137" s="235" t="s">
        <v>37</v>
      </c>
      <c r="F137" s="236" t="s">
        <v>164</v>
      </c>
      <c r="G137" s="233"/>
      <c r="H137" s="237">
        <v>85.545</v>
      </c>
      <c r="I137" s="238"/>
      <c r="J137" s="233"/>
      <c r="K137" s="233"/>
      <c r="L137" s="239"/>
      <c r="M137" s="240"/>
      <c r="N137" s="241"/>
      <c r="O137" s="241"/>
      <c r="P137" s="241"/>
      <c r="Q137" s="241"/>
      <c r="R137" s="241"/>
      <c r="S137" s="241"/>
      <c r="T137" s="242"/>
      <c r="AT137" s="243" t="s">
        <v>161</v>
      </c>
      <c r="AU137" s="243" t="s">
        <v>158</v>
      </c>
      <c r="AV137" s="13" t="s">
        <v>157</v>
      </c>
      <c r="AW137" s="13" t="s">
        <v>43</v>
      </c>
      <c r="AX137" s="13" t="s">
        <v>23</v>
      </c>
      <c r="AY137" s="243" t="s">
        <v>150</v>
      </c>
    </row>
    <row r="138" spans="2:65" s="1" customFormat="1" ht="44.25" customHeight="1">
      <c r="B138" s="42"/>
      <c r="C138" s="195" t="s">
        <v>183</v>
      </c>
      <c r="D138" s="195" t="s">
        <v>152</v>
      </c>
      <c r="E138" s="196" t="s">
        <v>210</v>
      </c>
      <c r="F138" s="197" t="s">
        <v>211</v>
      </c>
      <c r="G138" s="198" t="s">
        <v>155</v>
      </c>
      <c r="H138" s="199">
        <v>85.545</v>
      </c>
      <c r="I138" s="200"/>
      <c r="J138" s="201">
        <f>ROUND(I138*H138,2)</f>
        <v>0</v>
      </c>
      <c r="K138" s="197" t="s">
        <v>156</v>
      </c>
      <c r="L138" s="62"/>
      <c r="M138" s="202" t="s">
        <v>37</v>
      </c>
      <c r="N138" s="203" t="s">
        <v>52</v>
      </c>
      <c r="O138" s="43"/>
      <c r="P138" s="204">
        <f>O138*H138</f>
        <v>0</v>
      </c>
      <c r="Q138" s="204">
        <v>0.101</v>
      </c>
      <c r="R138" s="204">
        <f>Q138*H138</f>
        <v>8.640045</v>
      </c>
      <c r="S138" s="204">
        <v>0</v>
      </c>
      <c r="T138" s="205">
        <f>S138*H138</f>
        <v>0</v>
      </c>
      <c r="AR138" s="24" t="s">
        <v>157</v>
      </c>
      <c r="AT138" s="24" t="s">
        <v>152</v>
      </c>
      <c r="AU138" s="24" t="s">
        <v>158</v>
      </c>
      <c r="AY138" s="24" t="s">
        <v>150</v>
      </c>
      <c r="BE138" s="206">
        <f>IF(N138="základní",J138,0)</f>
        <v>0</v>
      </c>
      <c r="BF138" s="206">
        <f>IF(N138="snížená",J138,0)</f>
        <v>0</v>
      </c>
      <c r="BG138" s="206">
        <f>IF(N138="zákl. přenesená",J138,0)</f>
        <v>0</v>
      </c>
      <c r="BH138" s="206">
        <f>IF(N138="sníž. přenesená",J138,0)</f>
        <v>0</v>
      </c>
      <c r="BI138" s="206">
        <f>IF(N138="nulová",J138,0)</f>
        <v>0</v>
      </c>
      <c r="BJ138" s="24" t="s">
        <v>158</v>
      </c>
      <c r="BK138" s="206">
        <f>ROUND(I138*H138,2)</f>
        <v>0</v>
      </c>
      <c r="BL138" s="24" t="s">
        <v>157</v>
      </c>
      <c r="BM138" s="24" t="s">
        <v>212</v>
      </c>
    </row>
    <row r="139" spans="2:47" s="1" customFormat="1" ht="81">
      <c r="B139" s="42"/>
      <c r="C139" s="64"/>
      <c r="D139" s="207" t="s">
        <v>159</v>
      </c>
      <c r="E139" s="64"/>
      <c r="F139" s="208" t="s">
        <v>213</v>
      </c>
      <c r="G139" s="64"/>
      <c r="H139" s="64"/>
      <c r="I139" s="165"/>
      <c r="J139" s="64"/>
      <c r="K139" s="64"/>
      <c r="L139" s="62"/>
      <c r="M139" s="209"/>
      <c r="N139" s="43"/>
      <c r="O139" s="43"/>
      <c r="P139" s="43"/>
      <c r="Q139" s="43"/>
      <c r="R139" s="43"/>
      <c r="S139" s="43"/>
      <c r="T139" s="79"/>
      <c r="AT139" s="24" t="s">
        <v>159</v>
      </c>
      <c r="AU139" s="24" t="s">
        <v>158</v>
      </c>
    </row>
    <row r="140" spans="2:51" s="11" customFormat="1" ht="13.5">
      <c r="B140" s="210"/>
      <c r="C140" s="211"/>
      <c r="D140" s="207" t="s">
        <v>161</v>
      </c>
      <c r="E140" s="212" t="s">
        <v>37</v>
      </c>
      <c r="F140" s="213" t="s">
        <v>162</v>
      </c>
      <c r="G140" s="211"/>
      <c r="H140" s="214" t="s">
        <v>37</v>
      </c>
      <c r="I140" s="215"/>
      <c r="J140" s="211"/>
      <c r="K140" s="211"/>
      <c r="L140" s="216"/>
      <c r="M140" s="217"/>
      <c r="N140" s="218"/>
      <c r="O140" s="218"/>
      <c r="P140" s="218"/>
      <c r="Q140" s="218"/>
      <c r="R140" s="218"/>
      <c r="S140" s="218"/>
      <c r="T140" s="219"/>
      <c r="AT140" s="220" t="s">
        <v>161</v>
      </c>
      <c r="AU140" s="220" t="s">
        <v>158</v>
      </c>
      <c r="AV140" s="11" t="s">
        <v>23</v>
      </c>
      <c r="AW140" s="11" t="s">
        <v>43</v>
      </c>
      <c r="AX140" s="11" t="s">
        <v>80</v>
      </c>
      <c r="AY140" s="220" t="s">
        <v>150</v>
      </c>
    </row>
    <row r="141" spans="2:51" s="12" customFormat="1" ht="13.5">
      <c r="B141" s="221"/>
      <c r="C141" s="222"/>
      <c r="D141" s="207" t="s">
        <v>161</v>
      </c>
      <c r="E141" s="223" t="s">
        <v>37</v>
      </c>
      <c r="F141" s="224" t="s">
        <v>163</v>
      </c>
      <c r="G141" s="222"/>
      <c r="H141" s="225">
        <v>85.545</v>
      </c>
      <c r="I141" s="226"/>
      <c r="J141" s="222"/>
      <c r="K141" s="222"/>
      <c r="L141" s="227"/>
      <c r="M141" s="228"/>
      <c r="N141" s="229"/>
      <c r="O141" s="229"/>
      <c r="P141" s="229"/>
      <c r="Q141" s="229"/>
      <c r="R141" s="229"/>
      <c r="S141" s="229"/>
      <c r="T141" s="230"/>
      <c r="AT141" s="231" t="s">
        <v>161</v>
      </c>
      <c r="AU141" s="231" t="s">
        <v>158</v>
      </c>
      <c r="AV141" s="12" t="s">
        <v>158</v>
      </c>
      <c r="AW141" s="12" t="s">
        <v>43</v>
      </c>
      <c r="AX141" s="12" t="s">
        <v>80</v>
      </c>
      <c r="AY141" s="231" t="s">
        <v>150</v>
      </c>
    </row>
    <row r="142" spans="2:51" s="13" customFormat="1" ht="13.5">
      <c r="B142" s="232"/>
      <c r="C142" s="233"/>
      <c r="D142" s="234" t="s">
        <v>161</v>
      </c>
      <c r="E142" s="235" t="s">
        <v>37</v>
      </c>
      <c r="F142" s="236" t="s">
        <v>164</v>
      </c>
      <c r="G142" s="233"/>
      <c r="H142" s="237">
        <v>85.545</v>
      </c>
      <c r="I142" s="238"/>
      <c r="J142" s="233"/>
      <c r="K142" s="233"/>
      <c r="L142" s="239"/>
      <c r="M142" s="240"/>
      <c r="N142" s="241"/>
      <c r="O142" s="241"/>
      <c r="P142" s="241"/>
      <c r="Q142" s="241"/>
      <c r="R142" s="241"/>
      <c r="S142" s="241"/>
      <c r="T142" s="242"/>
      <c r="AT142" s="243" t="s">
        <v>161</v>
      </c>
      <c r="AU142" s="243" t="s">
        <v>158</v>
      </c>
      <c r="AV142" s="13" t="s">
        <v>157</v>
      </c>
      <c r="AW142" s="13" t="s">
        <v>43</v>
      </c>
      <c r="AX142" s="13" t="s">
        <v>23</v>
      </c>
      <c r="AY142" s="243" t="s">
        <v>150</v>
      </c>
    </row>
    <row r="143" spans="2:65" s="1" customFormat="1" ht="22.5" customHeight="1">
      <c r="B143" s="42"/>
      <c r="C143" s="251" t="s">
        <v>214</v>
      </c>
      <c r="D143" s="251" t="s">
        <v>215</v>
      </c>
      <c r="E143" s="252" t="s">
        <v>216</v>
      </c>
      <c r="F143" s="253" t="s">
        <v>217</v>
      </c>
      <c r="G143" s="254" t="s">
        <v>155</v>
      </c>
      <c r="H143" s="255">
        <v>89.822</v>
      </c>
      <c r="I143" s="256"/>
      <c r="J143" s="257">
        <f>ROUND(I143*H143,2)</f>
        <v>0</v>
      </c>
      <c r="K143" s="253" t="s">
        <v>156</v>
      </c>
      <c r="L143" s="258"/>
      <c r="M143" s="259" t="s">
        <v>37</v>
      </c>
      <c r="N143" s="260" t="s">
        <v>52</v>
      </c>
      <c r="O143" s="43"/>
      <c r="P143" s="204">
        <f>O143*H143</f>
        <v>0</v>
      </c>
      <c r="Q143" s="204">
        <v>0.108</v>
      </c>
      <c r="R143" s="204">
        <f>Q143*H143</f>
        <v>9.700776</v>
      </c>
      <c r="S143" s="204">
        <v>0</v>
      </c>
      <c r="T143" s="205">
        <f>S143*H143</f>
        <v>0</v>
      </c>
      <c r="AR143" s="24" t="s">
        <v>177</v>
      </c>
      <c r="AT143" s="24" t="s">
        <v>215</v>
      </c>
      <c r="AU143" s="24" t="s">
        <v>158</v>
      </c>
      <c r="AY143" s="24" t="s">
        <v>150</v>
      </c>
      <c r="BE143" s="206">
        <f>IF(N143="základní",J143,0)</f>
        <v>0</v>
      </c>
      <c r="BF143" s="206">
        <f>IF(N143="snížená",J143,0)</f>
        <v>0</v>
      </c>
      <c r="BG143" s="206">
        <f>IF(N143="zákl. přenesená",J143,0)</f>
        <v>0</v>
      </c>
      <c r="BH143" s="206">
        <f>IF(N143="sníž. přenesená",J143,0)</f>
        <v>0</v>
      </c>
      <c r="BI143" s="206">
        <f>IF(N143="nulová",J143,0)</f>
        <v>0</v>
      </c>
      <c r="BJ143" s="24" t="s">
        <v>158</v>
      </c>
      <c r="BK143" s="206">
        <f>ROUND(I143*H143,2)</f>
        <v>0</v>
      </c>
      <c r="BL143" s="24" t="s">
        <v>157</v>
      </c>
      <c r="BM143" s="24" t="s">
        <v>218</v>
      </c>
    </row>
    <row r="144" spans="2:63" s="10" customFormat="1" ht="29.85" customHeight="1">
      <c r="B144" s="178"/>
      <c r="C144" s="179"/>
      <c r="D144" s="192" t="s">
        <v>79</v>
      </c>
      <c r="E144" s="193" t="s">
        <v>173</v>
      </c>
      <c r="F144" s="193" t="s">
        <v>219</v>
      </c>
      <c r="G144" s="179"/>
      <c r="H144" s="179"/>
      <c r="I144" s="182"/>
      <c r="J144" s="194">
        <f>BK144</f>
        <v>0</v>
      </c>
      <c r="K144" s="179"/>
      <c r="L144" s="184"/>
      <c r="M144" s="185"/>
      <c r="N144" s="186"/>
      <c r="O144" s="186"/>
      <c r="P144" s="187">
        <f>SUM(P145:P412)</f>
        <v>0</v>
      </c>
      <c r="Q144" s="186"/>
      <c r="R144" s="187">
        <f>SUM(R145:R412)</f>
        <v>125.63842998</v>
      </c>
      <c r="S144" s="186"/>
      <c r="T144" s="188">
        <f>SUM(T145:T412)</f>
        <v>0</v>
      </c>
      <c r="AR144" s="189" t="s">
        <v>23</v>
      </c>
      <c r="AT144" s="190" t="s">
        <v>79</v>
      </c>
      <c r="AU144" s="190" t="s">
        <v>23</v>
      </c>
      <c r="AY144" s="189" t="s">
        <v>150</v>
      </c>
      <c r="BK144" s="191">
        <f>SUM(BK145:BK412)</f>
        <v>0</v>
      </c>
    </row>
    <row r="145" spans="2:65" s="1" customFormat="1" ht="31.5" customHeight="1">
      <c r="B145" s="42"/>
      <c r="C145" s="195" t="s">
        <v>220</v>
      </c>
      <c r="D145" s="195" t="s">
        <v>152</v>
      </c>
      <c r="E145" s="196" t="s">
        <v>221</v>
      </c>
      <c r="F145" s="197" t="s">
        <v>222</v>
      </c>
      <c r="G145" s="198" t="s">
        <v>155</v>
      </c>
      <c r="H145" s="199">
        <v>10.8</v>
      </c>
      <c r="I145" s="200"/>
      <c r="J145" s="201">
        <f>ROUND(I145*H145,2)</f>
        <v>0</v>
      </c>
      <c r="K145" s="197" t="s">
        <v>156</v>
      </c>
      <c r="L145" s="62"/>
      <c r="M145" s="202" t="s">
        <v>37</v>
      </c>
      <c r="N145" s="203" t="s">
        <v>52</v>
      </c>
      <c r="O145" s="43"/>
      <c r="P145" s="204">
        <f>O145*H145</f>
        <v>0</v>
      </c>
      <c r="Q145" s="204">
        <v>0.00489</v>
      </c>
      <c r="R145" s="204">
        <f>Q145*H145</f>
        <v>0.052812000000000005</v>
      </c>
      <c r="S145" s="204">
        <v>0</v>
      </c>
      <c r="T145" s="205">
        <f>S145*H145</f>
        <v>0</v>
      </c>
      <c r="AR145" s="24" t="s">
        <v>157</v>
      </c>
      <c r="AT145" s="24" t="s">
        <v>152</v>
      </c>
      <c r="AU145" s="24" t="s">
        <v>158</v>
      </c>
      <c r="AY145" s="24" t="s">
        <v>150</v>
      </c>
      <c r="BE145" s="206">
        <f>IF(N145="základní",J145,0)</f>
        <v>0</v>
      </c>
      <c r="BF145" s="206">
        <f>IF(N145="snížená",J145,0)</f>
        <v>0</v>
      </c>
      <c r="BG145" s="206">
        <f>IF(N145="zákl. přenesená",J145,0)</f>
        <v>0</v>
      </c>
      <c r="BH145" s="206">
        <f>IF(N145="sníž. přenesená",J145,0)</f>
        <v>0</v>
      </c>
      <c r="BI145" s="206">
        <f>IF(N145="nulová",J145,0)</f>
        <v>0</v>
      </c>
      <c r="BJ145" s="24" t="s">
        <v>158</v>
      </c>
      <c r="BK145" s="206">
        <f>ROUND(I145*H145,2)</f>
        <v>0</v>
      </c>
      <c r="BL145" s="24" t="s">
        <v>157</v>
      </c>
      <c r="BM145" s="24" t="s">
        <v>223</v>
      </c>
    </row>
    <row r="146" spans="2:47" s="1" customFormat="1" ht="27">
      <c r="B146" s="42"/>
      <c r="C146" s="64"/>
      <c r="D146" s="207" t="s">
        <v>159</v>
      </c>
      <c r="E146" s="64"/>
      <c r="F146" s="208" t="s">
        <v>224</v>
      </c>
      <c r="G146" s="64"/>
      <c r="H146" s="64"/>
      <c r="I146" s="165"/>
      <c r="J146" s="64"/>
      <c r="K146" s="64"/>
      <c r="L146" s="62"/>
      <c r="M146" s="209"/>
      <c r="N146" s="43"/>
      <c r="O146" s="43"/>
      <c r="P146" s="43"/>
      <c r="Q146" s="43"/>
      <c r="R146" s="43"/>
      <c r="S146" s="43"/>
      <c r="T146" s="79"/>
      <c r="AT146" s="24" t="s">
        <v>159</v>
      </c>
      <c r="AU146" s="24" t="s">
        <v>158</v>
      </c>
    </row>
    <row r="147" spans="2:51" s="12" customFormat="1" ht="13.5">
      <c r="B147" s="221"/>
      <c r="C147" s="222"/>
      <c r="D147" s="234" t="s">
        <v>161</v>
      </c>
      <c r="E147" s="245" t="s">
        <v>37</v>
      </c>
      <c r="F147" s="246" t="s">
        <v>225</v>
      </c>
      <c r="G147" s="222"/>
      <c r="H147" s="247">
        <v>10.8</v>
      </c>
      <c r="I147" s="226"/>
      <c r="J147" s="222"/>
      <c r="K147" s="222"/>
      <c r="L147" s="227"/>
      <c r="M147" s="228"/>
      <c r="N147" s="229"/>
      <c r="O147" s="229"/>
      <c r="P147" s="229"/>
      <c r="Q147" s="229"/>
      <c r="R147" s="229"/>
      <c r="S147" s="229"/>
      <c r="T147" s="230"/>
      <c r="AT147" s="231" t="s">
        <v>161</v>
      </c>
      <c r="AU147" s="231" t="s">
        <v>158</v>
      </c>
      <c r="AV147" s="12" t="s">
        <v>158</v>
      </c>
      <c r="AW147" s="12" t="s">
        <v>43</v>
      </c>
      <c r="AX147" s="12" t="s">
        <v>23</v>
      </c>
      <c r="AY147" s="231" t="s">
        <v>150</v>
      </c>
    </row>
    <row r="148" spans="2:65" s="1" customFormat="1" ht="22.5" customHeight="1">
      <c r="B148" s="42"/>
      <c r="C148" s="195" t="s">
        <v>226</v>
      </c>
      <c r="D148" s="195" t="s">
        <v>152</v>
      </c>
      <c r="E148" s="196" t="s">
        <v>227</v>
      </c>
      <c r="F148" s="197" t="s">
        <v>228</v>
      </c>
      <c r="G148" s="198" t="s">
        <v>155</v>
      </c>
      <c r="H148" s="199">
        <v>10.8</v>
      </c>
      <c r="I148" s="200"/>
      <c r="J148" s="201">
        <f>ROUND(I148*H148,2)</f>
        <v>0</v>
      </c>
      <c r="K148" s="197" t="s">
        <v>156</v>
      </c>
      <c r="L148" s="62"/>
      <c r="M148" s="202" t="s">
        <v>37</v>
      </c>
      <c r="N148" s="203" t="s">
        <v>52</v>
      </c>
      <c r="O148" s="43"/>
      <c r="P148" s="204">
        <f>O148*H148</f>
        <v>0</v>
      </c>
      <c r="Q148" s="204">
        <v>0.003</v>
      </c>
      <c r="R148" s="204">
        <f>Q148*H148</f>
        <v>0.032400000000000005</v>
      </c>
      <c r="S148" s="204">
        <v>0</v>
      </c>
      <c r="T148" s="205">
        <f>S148*H148</f>
        <v>0</v>
      </c>
      <c r="AR148" s="24" t="s">
        <v>157</v>
      </c>
      <c r="AT148" s="24" t="s">
        <v>152</v>
      </c>
      <c r="AU148" s="24" t="s">
        <v>158</v>
      </c>
      <c r="AY148" s="24" t="s">
        <v>150</v>
      </c>
      <c r="BE148" s="206">
        <f>IF(N148="základní",J148,0)</f>
        <v>0</v>
      </c>
      <c r="BF148" s="206">
        <f>IF(N148="snížená",J148,0)</f>
        <v>0</v>
      </c>
      <c r="BG148" s="206">
        <f>IF(N148="zákl. přenesená",J148,0)</f>
        <v>0</v>
      </c>
      <c r="BH148" s="206">
        <f>IF(N148="sníž. přenesená",J148,0)</f>
        <v>0</v>
      </c>
      <c r="BI148" s="206">
        <f>IF(N148="nulová",J148,0)</f>
        <v>0</v>
      </c>
      <c r="BJ148" s="24" t="s">
        <v>158</v>
      </c>
      <c r="BK148" s="206">
        <f>ROUND(I148*H148,2)</f>
        <v>0</v>
      </c>
      <c r="BL148" s="24" t="s">
        <v>157</v>
      </c>
      <c r="BM148" s="24" t="s">
        <v>229</v>
      </c>
    </row>
    <row r="149" spans="2:51" s="12" customFormat="1" ht="13.5">
      <c r="B149" s="221"/>
      <c r="C149" s="222"/>
      <c r="D149" s="234" t="s">
        <v>161</v>
      </c>
      <c r="E149" s="245" t="s">
        <v>37</v>
      </c>
      <c r="F149" s="246" t="s">
        <v>225</v>
      </c>
      <c r="G149" s="222"/>
      <c r="H149" s="247">
        <v>10.8</v>
      </c>
      <c r="I149" s="226"/>
      <c r="J149" s="222"/>
      <c r="K149" s="222"/>
      <c r="L149" s="227"/>
      <c r="M149" s="228"/>
      <c r="N149" s="229"/>
      <c r="O149" s="229"/>
      <c r="P149" s="229"/>
      <c r="Q149" s="229"/>
      <c r="R149" s="229"/>
      <c r="S149" s="229"/>
      <c r="T149" s="230"/>
      <c r="AT149" s="231" t="s">
        <v>161</v>
      </c>
      <c r="AU149" s="231" t="s">
        <v>158</v>
      </c>
      <c r="AV149" s="12" t="s">
        <v>158</v>
      </c>
      <c r="AW149" s="12" t="s">
        <v>43</v>
      </c>
      <c r="AX149" s="12" t="s">
        <v>23</v>
      </c>
      <c r="AY149" s="231" t="s">
        <v>150</v>
      </c>
    </row>
    <row r="150" spans="2:65" s="1" customFormat="1" ht="22.5" customHeight="1">
      <c r="B150" s="42"/>
      <c r="C150" s="195" t="s">
        <v>187</v>
      </c>
      <c r="D150" s="195" t="s">
        <v>152</v>
      </c>
      <c r="E150" s="196" t="s">
        <v>230</v>
      </c>
      <c r="F150" s="197" t="s">
        <v>231</v>
      </c>
      <c r="G150" s="198" t="s">
        <v>198</v>
      </c>
      <c r="H150" s="199">
        <v>1129.3</v>
      </c>
      <c r="I150" s="200"/>
      <c r="J150" s="201">
        <f>ROUND(I150*H150,2)</f>
        <v>0</v>
      </c>
      <c r="K150" s="197" t="s">
        <v>156</v>
      </c>
      <c r="L150" s="62"/>
      <c r="M150" s="202" t="s">
        <v>37</v>
      </c>
      <c r="N150" s="203" t="s">
        <v>52</v>
      </c>
      <c r="O150" s="43"/>
      <c r="P150" s="204">
        <f>O150*H150</f>
        <v>0</v>
      </c>
      <c r="Q150" s="204">
        <v>0.0015</v>
      </c>
      <c r="R150" s="204">
        <f>Q150*H150</f>
        <v>1.69395</v>
      </c>
      <c r="S150" s="204">
        <v>0</v>
      </c>
      <c r="T150" s="205">
        <f>S150*H150</f>
        <v>0</v>
      </c>
      <c r="AR150" s="24" t="s">
        <v>157</v>
      </c>
      <c r="AT150" s="24" t="s">
        <v>152</v>
      </c>
      <c r="AU150" s="24" t="s">
        <v>158</v>
      </c>
      <c r="AY150" s="24" t="s">
        <v>150</v>
      </c>
      <c r="BE150" s="206">
        <f>IF(N150="základní",J150,0)</f>
        <v>0</v>
      </c>
      <c r="BF150" s="206">
        <f>IF(N150="snížená",J150,0)</f>
        <v>0</v>
      </c>
      <c r="BG150" s="206">
        <f>IF(N150="zákl. přenesená",J150,0)</f>
        <v>0</v>
      </c>
      <c r="BH150" s="206">
        <f>IF(N150="sníž. přenesená",J150,0)</f>
        <v>0</v>
      </c>
      <c r="BI150" s="206">
        <f>IF(N150="nulová",J150,0)</f>
        <v>0</v>
      </c>
      <c r="BJ150" s="24" t="s">
        <v>158</v>
      </c>
      <c r="BK150" s="206">
        <f>ROUND(I150*H150,2)</f>
        <v>0</v>
      </c>
      <c r="BL150" s="24" t="s">
        <v>157</v>
      </c>
      <c r="BM150" s="24" t="s">
        <v>232</v>
      </c>
    </row>
    <row r="151" spans="2:47" s="1" customFormat="1" ht="54">
      <c r="B151" s="42"/>
      <c r="C151" s="64"/>
      <c r="D151" s="207" t="s">
        <v>159</v>
      </c>
      <c r="E151" s="64"/>
      <c r="F151" s="208" t="s">
        <v>233</v>
      </c>
      <c r="G151" s="64"/>
      <c r="H151" s="64"/>
      <c r="I151" s="165"/>
      <c r="J151" s="64"/>
      <c r="K151" s="64"/>
      <c r="L151" s="62"/>
      <c r="M151" s="209"/>
      <c r="N151" s="43"/>
      <c r="O151" s="43"/>
      <c r="P151" s="43"/>
      <c r="Q151" s="43"/>
      <c r="R151" s="43"/>
      <c r="S151" s="43"/>
      <c r="T151" s="79"/>
      <c r="AT151" s="24" t="s">
        <v>159</v>
      </c>
      <c r="AU151" s="24" t="s">
        <v>158</v>
      </c>
    </row>
    <row r="152" spans="2:51" s="11" customFormat="1" ht="13.5">
      <c r="B152" s="210"/>
      <c r="C152" s="211"/>
      <c r="D152" s="207" t="s">
        <v>161</v>
      </c>
      <c r="E152" s="212" t="s">
        <v>37</v>
      </c>
      <c r="F152" s="213" t="s">
        <v>234</v>
      </c>
      <c r="G152" s="211"/>
      <c r="H152" s="214" t="s">
        <v>37</v>
      </c>
      <c r="I152" s="215"/>
      <c r="J152" s="211"/>
      <c r="K152" s="211"/>
      <c r="L152" s="216"/>
      <c r="M152" s="217"/>
      <c r="N152" s="218"/>
      <c r="O152" s="218"/>
      <c r="P152" s="218"/>
      <c r="Q152" s="218"/>
      <c r="R152" s="218"/>
      <c r="S152" s="218"/>
      <c r="T152" s="219"/>
      <c r="AT152" s="220" t="s">
        <v>161</v>
      </c>
      <c r="AU152" s="220" t="s">
        <v>158</v>
      </c>
      <c r="AV152" s="11" t="s">
        <v>23</v>
      </c>
      <c r="AW152" s="11" t="s">
        <v>43</v>
      </c>
      <c r="AX152" s="11" t="s">
        <v>80</v>
      </c>
      <c r="AY152" s="220" t="s">
        <v>150</v>
      </c>
    </row>
    <row r="153" spans="2:51" s="11" customFormat="1" ht="13.5">
      <c r="B153" s="210"/>
      <c r="C153" s="211"/>
      <c r="D153" s="207" t="s">
        <v>161</v>
      </c>
      <c r="E153" s="212" t="s">
        <v>37</v>
      </c>
      <c r="F153" s="213" t="s">
        <v>235</v>
      </c>
      <c r="G153" s="211"/>
      <c r="H153" s="214" t="s">
        <v>37</v>
      </c>
      <c r="I153" s="215"/>
      <c r="J153" s="211"/>
      <c r="K153" s="211"/>
      <c r="L153" s="216"/>
      <c r="M153" s="217"/>
      <c r="N153" s="218"/>
      <c r="O153" s="218"/>
      <c r="P153" s="218"/>
      <c r="Q153" s="218"/>
      <c r="R153" s="218"/>
      <c r="S153" s="218"/>
      <c r="T153" s="219"/>
      <c r="AT153" s="220" t="s">
        <v>161</v>
      </c>
      <c r="AU153" s="220" t="s">
        <v>158</v>
      </c>
      <c r="AV153" s="11" t="s">
        <v>23</v>
      </c>
      <c r="AW153" s="11" t="s">
        <v>43</v>
      </c>
      <c r="AX153" s="11" t="s">
        <v>80</v>
      </c>
      <c r="AY153" s="220" t="s">
        <v>150</v>
      </c>
    </row>
    <row r="154" spans="2:51" s="12" customFormat="1" ht="13.5">
      <c r="B154" s="221"/>
      <c r="C154" s="222"/>
      <c r="D154" s="207" t="s">
        <v>161</v>
      </c>
      <c r="E154" s="223" t="s">
        <v>37</v>
      </c>
      <c r="F154" s="224" t="s">
        <v>236</v>
      </c>
      <c r="G154" s="222"/>
      <c r="H154" s="225">
        <v>530.1</v>
      </c>
      <c r="I154" s="226"/>
      <c r="J154" s="222"/>
      <c r="K154" s="222"/>
      <c r="L154" s="227"/>
      <c r="M154" s="228"/>
      <c r="N154" s="229"/>
      <c r="O154" s="229"/>
      <c r="P154" s="229"/>
      <c r="Q154" s="229"/>
      <c r="R154" s="229"/>
      <c r="S154" s="229"/>
      <c r="T154" s="230"/>
      <c r="AT154" s="231" t="s">
        <v>161</v>
      </c>
      <c r="AU154" s="231" t="s">
        <v>158</v>
      </c>
      <c r="AV154" s="12" t="s">
        <v>158</v>
      </c>
      <c r="AW154" s="12" t="s">
        <v>43</v>
      </c>
      <c r="AX154" s="12" t="s">
        <v>80</v>
      </c>
      <c r="AY154" s="231" t="s">
        <v>150</v>
      </c>
    </row>
    <row r="155" spans="2:51" s="12" customFormat="1" ht="13.5">
      <c r="B155" s="221"/>
      <c r="C155" s="222"/>
      <c r="D155" s="207" t="s">
        <v>161</v>
      </c>
      <c r="E155" s="223" t="s">
        <v>37</v>
      </c>
      <c r="F155" s="224" t="s">
        <v>237</v>
      </c>
      <c r="G155" s="222"/>
      <c r="H155" s="225">
        <v>33.6</v>
      </c>
      <c r="I155" s="226"/>
      <c r="J155" s="222"/>
      <c r="K155" s="222"/>
      <c r="L155" s="227"/>
      <c r="M155" s="228"/>
      <c r="N155" s="229"/>
      <c r="O155" s="229"/>
      <c r="P155" s="229"/>
      <c r="Q155" s="229"/>
      <c r="R155" s="229"/>
      <c r="S155" s="229"/>
      <c r="T155" s="230"/>
      <c r="AT155" s="231" t="s">
        <v>161</v>
      </c>
      <c r="AU155" s="231" t="s">
        <v>158</v>
      </c>
      <c r="AV155" s="12" t="s">
        <v>158</v>
      </c>
      <c r="AW155" s="12" t="s">
        <v>43</v>
      </c>
      <c r="AX155" s="12" t="s">
        <v>80</v>
      </c>
      <c r="AY155" s="231" t="s">
        <v>150</v>
      </c>
    </row>
    <row r="156" spans="2:51" s="14" customFormat="1" ht="13.5">
      <c r="B156" s="261"/>
      <c r="C156" s="262"/>
      <c r="D156" s="207" t="s">
        <v>161</v>
      </c>
      <c r="E156" s="263" t="s">
        <v>37</v>
      </c>
      <c r="F156" s="264" t="s">
        <v>238</v>
      </c>
      <c r="G156" s="262"/>
      <c r="H156" s="265">
        <v>563.7</v>
      </c>
      <c r="I156" s="266"/>
      <c r="J156" s="262"/>
      <c r="K156" s="262"/>
      <c r="L156" s="267"/>
      <c r="M156" s="268"/>
      <c r="N156" s="269"/>
      <c r="O156" s="269"/>
      <c r="P156" s="269"/>
      <c r="Q156" s="269"/>
      <c r="R156" s="269"/>
      <c r="S156" s="269"/>
      <c r="T156" s="270"/>
      <c r="AT156" s="271" t="s">
        <v>161</v>
      </c>
      <c r="AU156" s="271" t="s">
        <v>158</v>
      </c>
      <c r="AV156" s="14" t="s">
        <v>170</v>
      </c>
      <c r="AW156" s="14" t="s">
        <v>43</v>
      </c>
      <c r="AX156" s="14" t="s">
        <v>80</v>
      </c>
      <c r="AY156" s="271" t="s">
        <v>150</v>
      </c>
    </row>
    <row r="157" spans="2:51" s="11" customFormat="1" ht="13.5">
      <c r="B157" s="210"/>
      <c r="C157" s="211"/>
      <c r="D157" s="207" t="s">
        <v>161</v>
      </c>
      <c r="E157" s="212" t="s">
        <v>37</v>
      </c>
      <c r="F157" s="213" t="s">
        <v>239</v>
      </c>
      <c r="G157" s="211"/>
      <c r="H157" s="214" t="s">
        <v>37</v>
      </c>
      <c r="I157" s="215"/>
      <c r="J157" s="211"/>
      <c r="K157" s="211"/>
      <c r="L157" s="216"/>
      <c r="M157" s="217"/>
      <c r="N157" s="218"/>
      <c r="O157" s="218"/>
      <c r="P157" s="218"/>
      <c r="Q157" s="218"/>
      <c r="R157" s="218"/>
      <c r="S157" s="218"/>
      <c r="T157" s="219"/>
      <c r="AT157" s="220" t="s">
        <v>161</v>
      </c>
      <c r="AU157" s="220" t="s">
        <v>158</v>
      </c>
      <c r="AV157" s="11" t="s">
        <v>23</v>
      </c>
      <c r="AW157" s="11" t="s">
        <v>43</v>
      </c>
      <c r="AX157" s="11" t="s">
        <v>80</v>
      </c>
      <c r="AY157" s="220" t="s">
        <v>150</v>
      </c>
    </row>
    <row r="158" spans="2:51" s="12" customFormat="1" ht="13.5">
      <c r="B158" s="221"/>
      <c r="C158" s="222"/>
      <c r="D158" s="207" t="s">
        <v>161</v>
      </c>
      <c r="E158" s="223" t="s">
        <v>37</v>
      </c>
      <c r="F158" s="224" t="s">
        <v>240</v>
      </c>
      <c r="G158" s="222"/>
      <c r="H158" s="225">
        <v>486</v>
      </c>
      <c r="I158" s="226"/>
      <c r="J158" s="222"/>
      <c r="K158" s="222"/>
      <c r="L158" s="227"/>
      <c r="M158" s="228"/>
      <c r="N158" s="229"/>
      <c r="O158" s="229"/>
      <c r="P158" s="229"/>
      <c r="Q158" s="229"/>
      <c r="R158" s="229"/>
      <c r="S158" s="229"/>
      <c r="T158" s="230"/>
      <c r="AT158" s="231" t="s">
        <v>161</v>
      </c>
      <c r="AU158" s="231" t="s">
        <v>158</v>
      </c>
      <c r="AV158" s="12" t="s">
        <v>158</v>
      </c>
      <c r="AW158" s="12" t="s">
        <v>43</v>
      </c>
      <c r="AX158" s="12" t="s">
        <v>80</v>
      </c>
      <c r="AY158" s="231" t="s">
        <v>150</v>
      </c>
    </row>
    <row r="159" spans="2:51" s="12" customFormat="1" ht="13.5">
      <c r="B159" s="221"/>
      <c r="C159" s="222"/>
      <c r="D159" s="207" t="s">
        <v>161</v>
      </c>
      <c r="E159" s="223" t="s">
        <v>37</v>
      </c>
      <c r="F159" s="224" t="s">
        <v>241</v>
      </c>
      <c r="G159" s="222"/>
      <c r="H159" s="225">
        <v>24</v>
      </c>
      <c r="I159" s="226"/>
      <c r="J159" s="222"/>
      <c r="K159" s="222"/>
      <c r="L159" s="227"/>
      <c r="M159" s="228"/>
      <c r="N159" s="229"/>
      <c r="O159" s="229"/>
      <c r="P159" s="229"/>
      <c r="Q159" s="229"/>
      <c r="R159" s="229"/>
      <c r="S159" s="229"/>
      <c r="T159" s="230"/>
      <c r="AT159" s="231" t="s">
        <v>161</v>
      </c>
      <c r="AU159" s="231" t="s">
        <v>158</v>
      </c>
      <c r="AV159" s="12" t="s">
        <v>158</v>
      </c>
      <c r="AW159" s="12" t="s">
        <v>43</v>
      </c>
      <c r="AX159" s="12" t="s">
        <v>80</v>
      </c>
      <c r="AY159" s="231" t="s">
        <v>150</v>
      </c>
    </row>
    <row r="160" spans="2:51" s="14" customFormat="1" ht="13.5">
      <c r="B160" s="261"/>
      <c r="C160" s="262"/>
      <c r="D160" s="207" t="s">
        <v>161</v>
      </c>
      <c r="E160" s="263" t="s">
        <v>37</v>
      </c>
      <c r="F160" s="264" t="s">
        <v>238</v>
      </c>
      <c r="G160" s="262"/>
      <c r="H160" s="265">
        <v>510</v>
      </c>
      <c r="I160" s="266"/>
      <c r="J160" s="262"/>
      <c r="K160" s="262"/>
      <c r="L160" s="267"/>
      <c r="M160" s="268"/>
      <c r="N160" s="269"/>
      <c r="O160" s="269"/>
      <c r="P160" s="269"/>
      <c r="Q160" s="269"/>
      <c r="R160" s="269"/>
      <c r="S160" s="269"/>
      <c r="T160" s="270"/>
      <c r="AT160" s="271" t="s">
        <v>161</v>
      </c>
      <c r="AU160" s="271" t="s">
        <v>158</v>
      </c>
      <c r="AV160" s="14" t="s">
        <v>170</v>
      </c>
      <c r="AW160" s="14" t="s">
        <v>43</v>
      </c>
      <c r="AX160" s="14" t="s">
        <v>80</v>
      </c>
      <c r="AY160" s="271" t="s">
        <v>150</v>
      </c>
    </row>
    <row r="161" spans="2:51" s="11" customFormat="1" ht="13.5">
      <c r="B161" s="210"/>
      <c r="C161" s="211"/>
      <c r="D161" s="207" t="s">
        <v>161</v>
      </c>
      <c r="E161" s="212" t="s">
        <v>37</v>
      </c>
      <c r="F161" s="213" t="s">
        <v>242</v>
      </c>
      <c r="G161" s="211"/>
      <c r="H161" s="214" t="s">
        <v>37</v>
      </c>
      <c r="I161" s="215"/>
      <c r="J161" s="211"/>
      <c r="K161" s="211"/>
      <c r="L161" s="216"/>
      <c r="M161" s="217"/>
      <c r="N161" s="218"/>
      <c r="O161" s="218"/>
      <c r="P161" s="218"/>
      <c r="Q161" s="218"/>
      <c r="R161" s="218"/>
      <c r="S161" s="218"/>
      <c r="T161" s="219"/>
      <c r="AT161" s="220" t="s">
        <v>161</v>
      </c>
      <c r="AU161" s="220" t="s">
        <v>158</v>
      </c>
      <c r="AV161" s="11" t="s">
        <v>23</v>
      </c>
      <c r="AW161" s="11" t="s">
        <v>43</v>
      </c>
      <c r="AX161" s="11" t="s">
        <v>80</v>
      </c>
      <c r="AY161" s="220" t="s">
        <v>150</v>
      </c>
    </row>
    <row r="162" spans="2:51" s="12" customFormat="1" ht="13.5">
      <c r="B162" s="221"/>
      <c r="C162" s="222"/>
      <c r="D162" s="207" t="s">
        <v>161</v>
      </c>
      <c r="E162" s="223" t="s">
        <v>37</v>
      </c>
      <c r="F162" s="224" t="s">
        <v>243</v>
      </c>
      <c r="G162" s="222"/>
      <c r="H162" s="225">
        <v>18.7</v>
      </c>
      <c r="I162" s="226"/>
      <c r="J162" s="222"/>
      <c r="K162" s="222"/>
      <c r="L162" s="227"/>
      <c r="M162" s="228"/>
      <c r="N162" s="229"/>
      <c r="O162" s="229"/>
      <c r="P162" s="229"/>
      <c r="Q162" s="229"/>
      <c r="R162" s="229"/>
      <c r="S162" s="229"/>
      <c r="T162" s="230"/>
      <c r="AT162" s="231" t="s">
        <v>161</v>
      </c>
      <c r="AU162" s="231" t="s">
        <v>158</v>
      </c>
      <c r="AV162" s="12" t="s">
        <v>158</v>
      </c>
      <c r="AW162" s="12" t="s">
        <v>43</v>
      </c>
      <c r="AX162" s="12" t="s">
        <v>80</v>
      </c>
      <c r="AY162" s="231" t="s">
        <v>150</v>
      </c>
    </row>
    <row r="163" spans="2:51" s="12" customFormat="1" ht="13.5">
      <c r="B163" s="221"/>
      <c r="C163" s="222"/>
      <c r="D163" s="207" t="s">
        <v>161</v>
      </c>
      <c r="E163" s="223" t="s">
        <v>37</v>
      </c>
      <c r="F163" s="224" t="s">
        <v>244</v>
      </c>
      <c r="G163" s="222"/>
      <c r="H163" s="225">
        <v>5.8</v>
      </c>
      <c r="I163" s="226"/>
      <c r="J163" s="222"/>
      <c r="K163" s="222"/>
      <c r="L163" s="227"/>
      <c r="M163" s="228"/>
      <c r="N163" s="229"/>
      <c r="O163" s="229"/>
      <c r="P163" s="229"/>
      <c r="Q163" s="229"/>
      <c r="R163" s="229"/>
      <c r="S163" s="229"/>
      <c r="T163" s="230"/>
      <c r="AT163" s="231" t="s">
        <v>161</v>
      </c>
      <c r="AU163" s="231" t="s">
        <v>158</v>
      </c>
      <c r="AV163" s="12" t="s">
        <v>158</v>
      </c>
      <c r="AW163" s="12" t="s">
        <v>43</v>
      </c>
      <c r="AX163" s="12" t="s">
        <v>80</v>
      </c>
      <c r="AY163" s="231" t="s">
        <v>150</v>
      </c>
    </row>
    <row r="164" spans="2:51" s="12" customFormat="1" ht="13.5">
      <c r="B164" s="221"/>
      <c r="C164" s="222"/>
      <c r="D164" s="207" t="s">
        <v>161</v>
      </c>
      <c r="E164" s="223" t="s">
        <v>37</v>
      </c>
      <c r="F164" s="224" t="s">
        <v>245</v>
      </c>
      <c r="G164" s="222"/>
      <c r="H164" s="225">
        <v>6.9</v>
      </c>
      <c r="I164" s="226"/>
      <c r="J164" s="222"/>
      <c r="K164" s="222"/>
      <c r="L164" s="227"/>
      <c r="M164" s="228"/>
      <c r="N164" s="229"/>
      <c r="O164" s="229"/>
      <c r="P164" s="229"/>
      <c r="Q164" s="229"/>
      <c r="R164" s="229"/>
      <c r="S164" s="229"/>
      <c r="T164" s="230"/>
      <c r="AT164" s="231" t="s">
        <v>161</v>
      </c>
      <c r="AU164" s="231" t="s">
        <v>158</v>
      </c>
      <c r="AV164" s="12" t="s">
        <v>158</v>
      </c>
      <c r="AW164" s="12" t="s">
        <v>43</v>
      </c>
      <c r="AX164" s="12" t="s">
        <v>80</v>
      </c>
      <c r="AY164" s="231" t="s">
        <v>150</v>
      </c>
    </row>
    <row r="165" spans="2:51" s="12" customFormat="1" ht="13.5">
      <c r="B165" s="221"/>
      <c r="C165" s="222"/>
      <c r="D165" s="207" t="s">
        <v>161</v>
      </c>
      <c r="E165" s="223" t="s">
        <v>37</v>
      </c>
      <c r="F165" s="224" t="s">
        <v>246</v>
      </c>
      <c r="G165" s="222"/>
      <c r="H165" s="225">
        <v>5.5</v>
      </c>
      <c r="I165" s="226"/>
      <c r="J165" s="222"/>
      <c r="K165" s="222"/>
      <c r="L165" s="227"/>
      <c r="M165" s="228"/>
      <c r="N165" s="229"/>
      <c r="O165" s="229"/>
      <c r="P165" s="229"/>
      <c r="Q165" s="229"/>
      <c r="R165" s="229"/>
      <c r="S165" s="229"/>
      <c r="T165" s="230"/>
      <c r="AT165" s="231" t="s">
        <v>161</v>
      </c>
      <c r="AU165" s="231" t="s">
        <v>158</v>
      </c>
      <c r="AV165" s="12" t="s">
        <v>158</v>
      </c>
      <c r="AW165" s="12" t="s">
        <v>43</v>
      </c>
      <c r="AX165" s="12" t="s">
        <v>80</v>
      </c>
      <c r="AY165" s="231" t="s">
        <v>150</v>
      </c>
    </row>
    <row r="166" spans="2:51" s="14" customFormat="1" ht="13.5">
      <c r="B166" s="261"/>
      <c r="C166" s="262"/>
      <c r="D166" s="207" t="s">
        <v>161</v>
      </c>
      <c r="E166" s="263" t="s">
        <v>37</v>
      </c>
      <c r="F166" s="264" t="s">
        <v>238</v>
      </c>
      <c r="G166" s="262"/>
      <c r="H166" s="265">
        <v>36.9</v>
      </c>
      <c r="I166" s="266"/>
      <c r="J166" s="262"/>
      <c r="K166" s="262"/>
      <c r="L166" s="267"/>
      <c r="M166" s="268"/>
      <c r="N166" s="269"/>
      <c r="O166" s="269"/>
      <c r="P166" s="269"/>
      <c r="Q166" s="269"/>
      <c r="R166" s="269"/>
      <c r="S166" s="269"/>
      <c r="T166" s="270"/>
      <c r="AT166" s="271" t="s">
        <v>161</v>
      </c>
      <c r="AU166" s="271" t="s">
        <v>158</v>
      </c>
      <c r="AV166" s="14" t="s">
        <v>170</v>
      </c>
      <c r="AW166" s="14" t="s">
        <v>43</v>
      </c>
      <c r="AX166" s="14" t="s">
        <v>80</v>
      </c>
      <c r="AY166" s="271" t="s">
        <v>150</v>
      </c>
    </row>
    <row r="167" spans="2:51" s="11" customFormat="1" ht="13.5">
      <c r="B167" s="210"/>
      <c r="C167" s="211"/>
      <c r="D167" s="207" t="s">
        <v>161</v>
      </c>
      <c r="E167" s="212" t="s">
        <v>37</v>
      </c>
      <c r="F167" s="213" t="s">
        <v>247</v>
      </c>
      <c r="G167" s="211"/>
      <c r="H167" s="214" t="s">
        <v>37</v>
      </c>
      <c r="I167" s="215"/>
      <c r="J167" s="211"/>
      <c r="K167" s="211"/>
      <c r="L167" s="216"/>
      <c r="M167" s="217"/>
      <c r="N167" s="218"/>
      <c r="O167" s="218"/>
      <c r="P167" s="218"/>
      <c r="Q167" s="218"/>
      <c r="R167" s="218"/>
      <c r="S167" s="218"/>
      <c r="T167" s="219"/>
      <c r="AT167" s="220" t="s">
        <v>161</v>
      </c>
      <c r="AU167" s="220" t="s">
        <v>158</v>
      </c>
      <c r="AV167" s="11" t="s">
        <v>23</v>
      </c>
      <c r="AW167" s="11" t="s">
        <v>43</v>
      </c>
      <c r="AX167" s="11" t="s">
        <v>80</v>
      </c>
      <c r="AY167" s="220" t="s">
        <v>150</v>
      </c>
    </row>
    <row r="168" spans="2:51" s="12" customFormat="1" ht="13.5">
      <c r="B168" s="221"/>
      <c r="C168" s="222"/>
      <c r="D168" s="207" t="s">
        <v>161</v>
      </c>
      <c r="E168" s="223" t="s">
        <v>37</v>
      </c>
      <c r="F168" s="224" t="s">
        <v>243</v>
      </c>
      <c r="G168" s="222"/>
      <c r="H168" s="225">
        <v>18.7</v>
      </c>
      <c r="I168" s="226"/>
      <c r="J168" s="222"/>
      <c r="K168" s="222"/>
      <c r="L168" s="227"/>
      <c r="M168" s="228"/>
      <c r="N168" s="229"/>
      <c r="O168" s="229"/>
      <c r="P168" s="229"/>
      <c r="Q168" s="229"/>
      <c r="R168" s="229"/>
      <c r="S168" s="229"/>
      <c r="T168" s="230"/>
      <c r="AT168" s="231" t="s">
        <v>161</v>
      </c>
      <c r="AU168" s="231" t="s">
        <v>158</v>
      </c>
      <c r="AV168" s="12" t="s">
        <v>158</v>
      </c>
      <c r="AW168" s="12" t="s">
        <v>43</v>
      </c>
      <c r="AX168" s="12" t="s">
        <v>80</v>
      </c>
      <c r="AY168" s="231" t="s">
        <v>150</v>
      </c>
    </row>
    <row r="169" spans="2:51" s="14" customFormat="1" ht="13.5">
      <c r="B169" s="261"/>
      <c r="C169" s="262"/>
      <c r="D169" s="207" t="s">
        <v>161</v>
      </c>
      <c r="E169" s="263" t="s">
        <v>37</v>
      </c>
      <c r="F169" s="264" t="s">
        <v>238</v>
      </c>
      <c r="G169" s="262"/>
      <c r="H169" s="265">
        <v>18.7</v>
      </c>
      <c r="I169" s="266"/>
      <c r="J169" s="262"/>
      <c r="K169" s="262"/>
      <c r="L169" s="267"/>
      <c r="M169" s="268"/>
      <c r="N169" s="269"/>
      <c r="O169" s="269"/>
      <c r="P169" s="269"/>
      <c r="Q169" s="269"/>
      <c r="R169" s="269"/>
      <c r="S169" s="269"/>
      <c r="T169" s="270"/>
      <c r="AT169" s="271" t="s">
        <v>161</v>
      </c>
      <c r="AU169" s="271" t="s">
        <v>158</v>
      </c>
      <c r="AV169" s="14" t="s">
        <v>170</v>
      </c>
      <c r="AW169" s="14" t="s">
        <v>43</v>
      </c>
      <c r="AX169" s="14" t="s">
        <v>80</v>
      </c>
      <c r="AY169" s="271" t="s">
        <v>150</v>
      </c>
    </row>
    <row r="170" spans="2:51" s="13" customFormat="1" ht="13.5">
      <c r="B170" s="232"/>
      <c r="C170" s="233"/>
      <c r="D170" s="234" t="s">
        <v>161</v>
      </c>
      <c r="E170" s="235" t="s">
        <v>37</v>
      </c>
      <c r="F170" s="236" t="s">
        <v>164</v>
      </c>
      <c r="G170" s="233"/>
      <c r="H170" s="237">
        <v>1129.3</v>
      </c>
      <c r="I170" s="238"/>
      <c r="J170" s="233"/>
      <c r="K170" s="233"/>
      <c r="L170" s="239"/>
      <c r="M170" s="240"/>
      <c r="N170" s="241"/>
      <c r="O170" s="241"/>
      <c r="P170" s="241"/>
      <c r="Q170" s="241"/>
      <c r="R170" s="241"/>
      <c r="S170" s="241"/>
      <c r="T170" s="242"/>
      <c r="AT170" s="243" t="s">
        <v>161</v>
      </c>
      <c r="AU170" s="243" t="s">
        <v>158</v>
      </c>
      <c r="AV170" s="13" t="s">
        <v>157</v>
      </c>
      <c r="AW170" s="13" t="s">
        <v>43</v>
      </c>
      <c r="AX170" s="13" t="s">
        <v>23</v>
      </c>
      <c r="AY170" s="243" t="s">
        <v>150</v>
      </c>
    </row>
    <row r="171" spans="2:65" s="1" customFormat="1" ht="31.5" customHeight="1">
      <c r="B171" s="42"/>
      <c r="C171" s="195" t="s">
        <v>248</v>
      </c>
      <c r="D171" s="195" t="s">
        <v>152</v>
      </c>
      <c r="E171" s="196" t="s">
        <v>249</v>
      </c>
      <c r="F171" s="197" t="s">
        <v>250</v>
      </c>
      <c r="G171" s="198" t="s">
        <v>155</v>
      </c>
      <c r="H171" s="199">
        <v>304.975</v>
      </c>
      <c r="I171" s="200"/>
      <c r="J171" s="201">
        <f>ROUND(I171*H171,2)</f>
        <v>0</v>
      </c>
      <c r="K171" s="197" t="s">
        <v>156</v>
      </c>
      <c r="L171" s="62"/>
      <c r="M171" s="202" t="s">
        <v>37</v>
      </c>
      <c r="N171" s="203" t="s">
        <v>52</v>
      </c>
      <c r="O171" s="43"/>
      <c r="P171" s="204">
        <f>O171*H171</f>
        <v>0</v>
      </c>
      <c r="Q171" s="204">
        <v>0.00947</v>
      </c>
      <c r="R171" s="204">
        <f>Q171*H171</f>
        <v>2.88811325</v>
      </c>
      <c r="S171" s="204">
        <v>0</v>
      </c>
      <c r="T171" s="205">
        <f>S171*H171</f>
        <v>0</v>
      </c>
      <c r="AR171" s="24" t="s">
        <v>157</v>
      </c>
      <c r="AT171" s="24" t="s">
        <v>152</v>
      </c>
      <c r="AU171" s="24" t="s">
        <v>158</v>
      </c>
      <c r="AY171" s="24" t="s">
        <v>150</v>
      </c>
      <c r="BE171" s="206">
        <f>IF(N171="základní",J171,0)</f>
        <v>0</v>
      </c>
      <c r="BF171" s="206">
        <f>IF(N171="snížená",J171,0)</f>
        <v>0</v>
      </c>
      <c r="BG171" s="206">
        <f>IF(N171="zákl. přenesená",J171,0)</f>
        <v>0</v>
      </c>
      <c r="BH171" s="206">
        <f>IF(N171="sníž. přenesená",J171,0)</f>
        <v>0</v>
      </c>
      <c r="BI171" s="206">
        <f>IF(N171="nulová",J171,0)</f>
        <v>0</v>
      </c>
      <c r="BJ171" s="24" t="s">
        <v>158</v>
      </c>
      <c r="BK171" s="206">
        <f>ROUND(I171*H171,2)</f>
        <v>0</v>
      </c>
      <c r="BL171" s="24" t="s">
        <v>157</v>
      </c>
      <c r="BM171" s="24" t="s">
        <v>251</v>
      </c>
    </row>
    <row r="172" spans="2:47" s="1" customFormat="1" ht="162">
      <c r="B172" s="42"/>
      <c r="C172" s="64"/>
      <c r="D172" s="207" t="s">
        <v>159</v>
      </c>
      <c r="E172" s="64"/>
      <c r="F172" s="208" t="s">
        <v>252</v>
      </c>
      <c r="G172" s="64"/>
      <c r="H172" s="64"/>
      <c r="I172" s="165"/>
      <c r="J172" s="64"/>
      <c r="K172" s="64"/>
      <c r="L172" s="62"/>
      <c r="M172" s="209"/>
      <c r="N172" s="43"/>
      <c r="O172" s="43"/>
      <c r="P172" s="43"/>
      <c r="Q172" s="43"/>
      <c r="R172" s="43"/>
      <c r="S172" s="43"/>
      <c r="T172" s="79"/>
      <c r="AT172" s="24" t="s">
        <v>159</v>
      </c>
      <c r="AU172" s="24" t="s">
        <v>158</v>
      </c>
    </row>
    <row r="173" spans="2:51" s="11" customFormat="1" ht="13.5">
      <c r="B173" s="210"/>
      <c r="C173" s="211"/>
      <c r="D173" s="207" t="s">
        <v>161</v>
      </c>
      <c r="E173" s="212" t="s">
        <v>37</v>
      </c>
      <c r="F173" s="213" t="s">
        <v>235</v>
      </c>
      <c r="G173" s="211"/>
      <c r="H173" s="214" t="s">
        <v>37</v>
      </c>
      <c r="I173" s="215"/>
      <c r="J173" s="211"/>
      <c r="K173" s="211"/>
      <c r="L173" s="216"/>
      <c r="M173" s="217"/>
      <c r="N173" s="218"/>
      <c r="O173" s="218"/>
      <c r="P173" s="218"/>
      <c r="Q173" s="218"/>
      <c r="R173" s="218"/>
      <c r="S173" s="218"/>
      <c r="T173" s="219"/>
      <c r="AT173" s="220" t="s">
        <v>161</v>
      </c>
      <c r="AU173" s="220" t="s">
        <v>158</v>
      </c>
      <c r="AV173" s="11" t="s">
        <v>23</v>
      </c>
      <c r="AW173" s="11" t="s">
        <v>43</v>
      </c>
      <c r="AX173" s="11" t="s">
        <v>80</v>
      </c>
      <c r="AY173" s="220" t="s">
        <v>150</v>
      </c>
    </row>
    <row r="174" spans="2:51" s="11" customFormat="1" ht="13.5">
      <c r="B174" s="210"/>
      <c r="C174" s="211"/>
      <c r="D174" s="207" t="s">
        <v>161</v>
      </c>
      <c r="E174" s="212" t="s">
        <v>37</v>
      </c>
      <c r="F174" s="213" t="s">
        <v>253</v>
      </c>
      <c r="G174" s="211"/>
      <c r="H174" s="214" t="s">
        <v>37</v>
      </c>
      <c r="I174" s="215"/>
      <c r="J174" s="211"/>
      <c r="K174" s="211"/>
      <c r="L174" s="216"/>
      <c r="M174" s="217"/>
      <c r="N174" s="218"/>
      <c r="O174" s="218"/>
      <c r="P174" s="218"/>
      <c r="Q174" s="218"/>
      <c r="R174" s="218"/>
      <c r="S174" s="218"/>
      <c r="T174" s="219"/>
      <c r="AT174" s="220" t="s">
        <v>161</v>
      </c>
      <c r="AU174" s="220" t="s">
        <v>158</v>
      </c>
      <c r="AV174" s="11" t="s">
        <v>23</v>
      </c>
      <c r="AW174" s="11" t="s">
        <v>43</v>
      </c>
      <c r="AX174" s="11" t="s">
        <v>80</v>
      </c>
      <c r="AY174" s="220" t="s">
        <v>150</v>
      </c>
    </row>
    <row r="175" spans="2:51" s="12" customFormat="1" ht="13.5">
      <c r="B175" s="221"/>
      <c r="C175" s="222"/>
      <c r="D175" s="207" t="s">
        <v>161</v>
      </c>
      <c r="E175" s="223" t="s">
        <v>37</v>
      </c>
      <c r="F175" s="224" t="s">
        <v>254</v>
      </c>
      <c r="G175" s="222"/>
      <c r="H175" s="225">
        <v>22.952</v>
      </c>
      <c r="I175" s="226"/>
      <c r="J175" s="222"/>
      <c r="K175" s="222"/>
      <c r="L175" s="227"/>
      <c r="M175" s="228"/>
      <c r="N175" s="229"/>
      <c r="O175" s="229"/>
      <c r="P175" s="229"/>
      <c r="Q175" s="229"/>
      <c r="R175" s="229"/>
      <c r="S175" s="229"/>
      <c r="T175" s="230"/>
      <c r="AT175" s="231" t="s">
        <v>161</v>
      </c>
      <c r="AU175" s="231" t="s">
        <v>158</v>
      </c>
      <c r="AV175" s="12" t="s">
        <v>158</v>
      </c>
      <c r="AW175" s="12" t="s">
        <v>43</v>
      </c>
      <c r="AX175" s="12" t="s">
        <v>80</v>
      </c>
      <c r="AY175" s="231" t="s">
        <v>150</v>
      </c>
    </row>
    <row r="176" spans="2:51" s="11" customFormat="1" ht="13.5">
      <c r="B176" s="210"/>
      <c r="C176" s="211"/>
      <c r="D176" s="207" t="s">
        <v>161</v>
      </c>
      <c r="E176" s="212" t="s">
        <v>37</v>
      </c>
      <c r="F176" s="213" t="s">
        <v>255</v>
      </c>
      <c r="G176" s="211"/>
      <c r="H176" s="214" t="s">
        <v>37</v>
      </c>
      <c r="I176" s="215"/>
      <c r="J176" s="211"/>
      <c r="K176" s="211"/>
      <c r="L176" s="216"/>
      <c r="M176" s="217"/>
      <c r="N176" s="218"/>
      <c r="O176" s="218"/>
      <c r="P176" s="218"/>
      <c r="Q176" s="218"/>
      <c r="R176" s="218"/>
      <c r="S176" s="218"/>
      <c r="T176" s="219"/>
      <c r="AT176" s="220" t="s">
        <v>161</v>
      </c>
      <c r="AU176" s="220" t="s">
        <v>158</v>
      </c>
      <c r="AV176" s="11" t="s">
        <v>23</v>
      </c>
      <c r="AW176" s="11" t="s">
        <v>43</v>
      </c>
      <c r="AX176" s="11" t="s">
        <v>80</v>
      </c>
      <c r="AY176" s="220" t="s">
        <v>150</v>
      </c>
    </row>
    <row r="177" spans="2:51" s="12" customFormat="1" ht="13.5">
      <c r="B177" s="221"/>
      <c r="C177" s="222"/>
      <c r="D177" s="207" t="s">
        <v>161</v>
      </c>
      <c r="E177" s="223" t="s">
        <v>37</v>
      </c>
      <c r="F177" s="224" t="s">
        <v>256</v>
      </c>
      <c r="G177" s="222"/>
      <c r="H177" s="225">
        <v>152</v>
      </c>
      <c r="I177" s="226"/>
      <c r="J177" s="222"/>
      <c r="K177" s="222"/>
      <c r="L177" s="227"/>
      <c r="M177" s="228"/>
      <c r="N177" s="229"/>
      <c r="O177" s="229"/>
      <c r="P177" s="229"/>
      <c r="Q177" s="229"/>
      <c r="R177" s="229"/>
      <c r="S177" s="229"/>
      <c r="T177" s="230"/>
      <c r="AT177" s="231" t="s">
        <v>161</v>
      </c>
      <c r="AU177" s="231" t="s">
        <v>158</v>
      </c>
      <c r="AV177" s="12" t="s">
        <v>158</v>
      </c>
      <c r="AW177" s="12" t="s">
        <v>43</v>
      </c>
      <c r="AX177" s="12" t="s">
        <v>80</v>
      </c>
      <c r="AY177" s="231" t="s">
        <v>150</v>
      </c>
    </row>
    <row r="178" spans="2:51" s="11" customFormat="1" ht="13.5">
      <c r="B178" s="210"/>
      <c r="C178" s="211"/>
      <c r="D178" s="207" t="s">
        <v>161</v>
      </c>
      <c r="E178" s="212" t="s">
        <v>37</v>
      </c>
      <c r="F178" s="213" t="s">
        <v>257</v>
      </c>
      <c r="G178" s="211"/>
      <c r="H178" s="214" t="s">
        <v>37</v>
      </c>
      <c r="I178" s="215"/>
      <c r="J178" s="211"/>
      <c r="K178" s="211"/>
      <c r="L178" s="216"/>
      <c r="M178" s="217"/>
      <c r="N178" s="218"/>
      <c r="O178" s="218"/>
      <c r="P178" s="218"/>
      <c r="Q178" s="218"/>
      <c r="R178" s="218"/>
      <c r="S178" s="218"/>
      <c r="T178" s="219"/>
      <c r="AT178" s="220" t="s">
        <v>161</v>
      </c>
      <c r="AU178" s="220" t="s">
        <v>158</v>
      </c>
      <c r="AV178" s="11" t="s">
        <v>23</v>
      </c>
      <c r="AW178" s="11" t="s">
        <v>43</v>
      </c>
      <c r="AX178" s="11" t="s">
        <v>80</v>
      </c>
      <c r="AY178" s="220" t="s">
        <v>150</v>
      </c>
    </row>
    <row r="179" spans="2:51" s="12" customFormat="1" ht="13.5">
      <c r="B179" s="221"/>
      <c r="C179" s="222"/>
      <c r="D179" s="207" t="s">
        <v>161</v>
      </c>
      <c r="E179" s="223" t="s">
        <v>37</v>
      </c>
      <c r="F179" s="224" t="s">
        <v>258</v>
      </c>
      <c r="G179" s="222"/>
      <c r="H179" s="225">
        <v>91.2</v>
      </c>
      <c r="I179" s="226"/>
      <c r="J179" s="222"/>
      <c r="K179" s="222"/>
      <c r="L179" s="227"/>
      <c r="M179" s="228"/>
      <c r="N179" s="229"/>
      <c r="O179" s="229"/>
      <c r="P179" s="229"/>
      <c r="Q179" s="229"/>
      <c r="R179" s="229"/>
      <c r="S179" s="229"/>
      <c r="T179" s="230"/>
      <c r="AT179" s="231" t="s">
        <v>161</v>
      </c>
      <c r="AU179" s="231" t="s">
        <v>158</v>
      </c>
      <c r="AV179" s="12" t="s">
        <v>158</v>
      </c>
      <c r="AW179" s="12" t="s">
        <v>43</v>
      </c>
      <c r="AX179" s="12" t="s">
        <v>80</v>
      </c>
      <c r="AY179" s="231" t="s">
        <v>150</v>
      </c>
    </row>
    <row r="180" spans="2:51" s="14" customFormat="1" ht="13.5">
      <c r="B180" s="261"/>
      <c r="C180" s="262"/>
      <c r="D180" s="207" t="s">
        <v>161</v>
      </c>
      <c r="E180" s="263" t="s">
        <v>37</v>
      </c>
      <c r="F180" s="264" t="s">
        <v>238</v>
      </c>
      <c r="G180" s="262"/>
      <c r="H180" s="265">
        <v>266.152</v>
      </c>
      <c r="I180" s="266"/>
      <c r="J180" s="262"/>
      <c r="K180" s="262"/>
      <c r="L180" s="267"/>
      <c r="M180" s="268"/>
      <c r="N180" s="269"/>
      <c r="O180" s="269"/>
      <c r="P180" s="269"/>
      <c r="Q180" s="269"/>
      <c r="R180" s="269"/>
      <c r="S180" s="269"/>
      <c r="T180" s="270"/>
      <c r="AT180" s="271" t="s">
        <v>161</v>
      </c>
      <c r="AU180" s="271" t="s">
        <v>158</v>
      </c>
      <c r="AV180" s="14" t="s">
        <v>170</v>
      </c>
      <c r="AW180" s="14" t="s">
        <v>43</v>
      </c>
      <c r="AX180" s="14" t="s">
        <v>80</v>
      </c>
      <c r="AY180" s="271" t="s">
        <v>150</v>
      </c>
    </row>
    <row r="181" spans="2:51" s="11" customFormat="1" ht="13.5">
      <c r="B181" s="210"/>
      <c r="C181" s="211"/>
      <c r="D181" s="207" t="s">
        <v>161</v>
      </c>
      <c r="E181" s="212" t="s">
        <v>37</v>
      </c>
      <c r="F181" s="213" t="s">
        <v>239</v>
      </c>
      <c r="G181" s="211"/>
      <c r="H181" s="214" t="s">
        <v>37</v>
      </c>
      <c r="I181" s="215"/>
      <c r="J181" s="211"/>
      <c r="K181" s="211"/>
      <c r="L181" s="216"/>
      <c r="M181" s="217"/>
      <c r="N181" s="218"/>
      <c r="O181" s="218"/>
      <c r="P181" s="218"/>
      <c r="Q181" s="218"/>
      <c r="R181" s="218"/>
      <c r="S181" s="218"/>
      <c r="T181" s="219"/>
      <c r="AT181" s="220" t="s">
        <v>161</v>
      </c>
      <c r="AU181" s="220" t="s">
        <v>158</v>
      </c>
      <c r="AV181" s="11" t="s">
        <v>23</v>
      </c>
      <c r="AW181" s="11" t="s">
        <v>43</v>
      </c>
      <c r="AX181" s="11" t="s">
        <v>80</v>
      </c>
      <c r="AY181" s="220" t="s">
        <v>150</v>
      </c>
    </row>
    <row r="182" spans="2:51" s="11" customFormat="1" ht="13.5">
      <c r="B182" s="210"/>
      <c r="C182" s="211"/>
      <c r="D182" s="207" t="s">
        <v>161</v>
      </c>
      <c r="E182" s="212" t="s">
        <v>37</v>
      </c>
      <c r="F182" s="213" t="s">
        <v>253</v>
      </c>
      <c r="G182" s="211"/>
      <c r="H182" s="214" t="s">
        <v>37</v>
      </c>
      <c r="I182" s="215"/>
      <c r="J182" s="211"/>
      <c r="K182" s="211"/>
      <c r="L182" s="216"/>
      <c r="M182" s="217"/>
      <c r="N182" s="218"/>
      <c r="O182" s="218"/>
      <c r="P182" s="218"/>
      <c r="Q182" s="218"/>
      <c r="R182" s="218"/>
      <c r="S182" s="218"/>
      <c r="T182" s="219"/>
      <c r="AT182" s="220" t="s">
        <v>161</v>
      </c>
      <c r="AU182" s="220" t="s">
        <v>158</v>
      </c>
      <c r="AV182" s="11" t="s">
        <v>23</v>
      </c>
      <c r="AW182" s="11" t="s">
        <v>43</v>
      </c>
      <c r="AX182" s="11" t="s">
        <v>80</v>
      </c>
      <c r="AY182" s="220" t="s">
        <v>150</v>
      </c>
    </row>
    <row r="183" spans="2:51" s="12" customFormat="1" ht="13.5">
      <c r="B183" s="221"/>
      <c r="C183" s="222"/>
      <c r="D183" s="207" t="s">
        <v>161</v>
      </c>
      <c r="E183" s="223" t="s">
        <v>37</v>
      </c>
      <c r="F183" s="224" t="s">
        <v>259</v>
      </c>
      <c r="G183" s="222"/>
      <c r="H183" s="225">
        <v>38.823</v>
      </c>
      <c r="I183" s="226"/>
      <c r="J183" s="222"/>
      <c r="K183" s="222"/>
      <c r="L183" s="227"/>
      <c r="M183" s="228"/>
      <c r="N183" s="229"/>
      <c r="O183" s="229"/>
      <c r="P183" s="229"/>
      <c r="Q183" s="229"/>
      <c r="R183" s="229"/>
      <c r="S183" s="229"/>
      <c r="T183" s="230"/>
      <c r="AT183" s="231" t="s">
        <v>161</v>
      </c>
      <c r="AU183" s="231" t="s">
        <v>158</v>
      </c>
      <c r="AV183" s="12" t="s">
        <v>158</v>
      </c>
      <c r="AW183" s="12" t="s">
        <v>43</v>
      </c>
      <c r="AX183" s="12" t="s">
        <v>80</v>
      </c>
      <c r="AY183" s="231" t="s">
        <v>150</v>
      </c>
    </row>
    <row r="184" spans="2:51" s="14" customFormat="1" ht="13.5">
      <c r="B184" s="261"/>
      <c r="C184" s="262"/>
      <c r="D184" s="207" t="s">
        <v>161</v>
      </c>
      <c r="E184" s="263" t="s">
        <v>37</v>
      </c>
      <c r="F184" s="264" t="s">
        <v>238</v>
      </c>
      <c r="G184" s="262"/>
      <c r="H184" s="265">
        <v>38.823</v>
      </c>
      <c r="I184" s="266"/>
      <c r="J184" s="262"/>
      <c r="K184" s="262"/>
      <c r="L184" s="267"/>
      <c r="M184" s="268"/>
      <c r="N184" s="269"/>
      <c r="O184" s="269"/>
      <c r="P184" s="269"/>
      <c r="Q184" s="269"/>
      <c r="R184" s="269"/>
      <c r="S184" s="269"/>
      <c r="T184" s="270"/>
      <c r="AT184" s="271" t="s">
        <v>161</v>
      </c>
      <c r="AU184" s="271" t="s">
        <v>158</v>
      </c>
      <c r="AV184" s="14" t="s">
        <v>170</v>
      </c>
      <c r="AW184" s="14" t="s">
        <v>43</v>
      </c>
      <c r="AX184" s="14" t="s">
        <v>80</v>
      </c>
      <c r="AY184" s="271" t="s">
        <v>150</v>
      </c>
    </row>
    <row r="185" spans="2:51" s="13" customFormat="1" ht="13.5">
      <c r="B185" s="232"/>
      <c r="C185" s="233"/>
      <c r="D185" s="234" t="s">
        <v>161</v>
      </c>
      <c r="E185" s="235" t="s">
        <v>37</v>
      </c>
      <c r="F185" s="236" t="s">
        <v>164</v>
      </c>
      <c r="G185" s="233"/>
      <c r="H185" s="237">
        <v>304.975</v>
      </c>
      <c r="I185" s="238"/>
      <c r="J185" s="233"/>
      <c r="K185" s="233"/>
      <c r="L185" s="239"/>
      <c r="M185" s="240"/>
      <c r="N185" s="241"/>
      <c r="O185" s="241"/>
      <c r="P185" s="241"/>
      <c r="Q185" s="241"/>
      <c r="R185" s="241"/>
      <c r="S185" s="241"/>
      <c r="T185" s="242"/>
      <c r="AT185" s="243" t="s">
        <v>161</v>
      </c>
      <c r="AU185" s="243" t="s">
        <v>158</v>
      </c>
      <c r="AV185" s="13" t="s">
        <v>157</v>
      </c>
      <c r="AW185" s="13" t="s">
        <v>43</v>
      </c>
      <c r="AX185" s="13" t="s">
        <v>23</v>
      </c>
      <c r="AY185" s="243" t="s">
        <v>150</v>
      </c>
    </row>
    <row r="186" spans="2:65" s="1" customFormat="1" ht="22.5" customHeight="1">
      <c r="B186" s="42"/>
      <c r="C186" s="251" t="s">
        <v>199</v>
      </c>
      <c r="D186" s="251" t="s">
        <v>215</v>
      </c>
      <c r="E186" s="252" t="s">
        <v>260</v>
      </c>
      <c r="F186" s="253" t="s">
        <v>261</v>
      </c>
      <c r="G186" s="254" t="s">
        <v>155</v>
      </c>
      <c r="H186" s="255">
        <v>311.075</v>
      </c>
      <c r="I186" s="256"/>
      <c r="J186" s="257">
        <f>ROUND(I186*H186,2)</f>
        <v>0</v>
      </c>
      <c r="K186" s="253" t="s">
        <v>156</v>
      </c>
      <c r="L186" s="258"/>
      <c r="M186" s="259" t="s">
        <v>37</v>
      </c>
      <c r="N186" s="260" t="s">
        <v>52</v>
      </c>
      <c r="O186" s="43"/>
      <c r="P186" s="204">
        <f>O186*H186</f>
        <v>0</v>
      </c>
      <c r="Q186" s="204">
        <v>0.0135</v>
      </c>
      <c r="R186" s="204">
        <f>Q186*H186</f>
        <v>4.1995125</v>
      </c>
      <c r="S186" s="204">
        <v>0</v>
      </c>
      <c r="T186" s="205">
        <f>S186*H186</f>
        <v>0</v>
      </c>
      <c r="AR186" s="24" t="s">
        <v>177</v>
      </c>
      <c r="AT186" s="24" t="s">
        <v>215</v>
      </c>
      <c r="AU186" s="24" t="s">
        <v>158</v>
      </c>
      <c r="AY186" s="24" t="s">
        <v>150</v>
      </c>
      <c r="BE186" s="206">
        <f>IF(N186="základní",J186,0)</f>
        <v>0</v>
      </c>
      <c r="BF186" s="206">
        <f>IF(N186="snížená",J186,0)</f>
        <v>0</v>
      </c>
      <c r="BG186" s="206">
        <f>IF(N186="zákl. přenesená",J186,0)</f>
        <v>0</v>
      </c>
      <c r="BH186" s="206">
        <f>IF(N186="sníž. přenesená",J186,0)</f>
        <v>0</v>
      </c>
      <c r="BI186" s="206">
        <f>IF(N186="nulová",J186,0)</f>
        <v>0</v>
      </c>
      <c r="BJ186" s="24" t="s">
        <v>158</v>
      </c>
      <c r="BK186" s="206">
        <f>ROUND(I186*H186,2)</f>
        <v>0</v>
      </c>
      <c r="BL186" s="24" t="s">
        <v>157</v>
      </c>
      <c r="BM186" s="24" t="s">
        <v>262</v>
      </c>
    </row>
    <row r="187" spans="2:65" s="1" customFormat="1" ht="31.5" customHeight="1">
      <c r="B187" s="42"/>
      <c r="C187" s="195" t="s">
        <v>10</v>
      </c>
      <c r="D187" s="195" t="s">
        <v>152</v>
      </c>
      <c r="E187" s="196" t="s">
        <v>263</v>
      </c>
      <c r="F187" s="197" t="s">
        <v>264</v>
      </c>
      <c r="G187" s="198" t="s">
        <v>155</v>
      </c>
      <c r="H187" s="199">
        <v>304.975</v>
      </c>
      <c r="I187" s="200"/>
      <c r="J187" s="201">
        <f>ROUND(I187*H187,2)</f>
        <v>0</v>
      </c>
      <c r="K187" s="197" t="s">
        <v>156</v>
      </c>
      <c r="L187" s="62"/>
      <c r="M187" s="202" t="s">
        <v>37</v>
      </c>
      <c r="N187" s="203" t="s">
        <v>52</v>
      </c>
      <c r="O187" s="43"/>
      <c r="P187" s="204">
        <f>O187*H187</f>
        <v>0</v>
      </c>
      <c r="Q187" s="204">
        <v>0.00348</v>
      </c>
      <c r="R187" s="204">
        <f>Q187*H187</f>
        <v>1.0613130000000002</v>
      </c>
      <c r="S187" s="204">
        <v>0</v>
      </c>
      <c r="T187" s="205">
        <f>S187*H187</f>
        <v>0</v>
      </c>
      <c r="AR187" s="24" t="s">
        <v>157</v>
      </c>
      <c r="AT187" s="24" t="s">
        <v>152</v>
      </c>
      <c r="AU187" s="24" t="s">
        <v>158</v>
      </c>
      <c r="AY187" s="24" t="s">
        <v>150</v>
      </c>
      <c r="BE187" s="206">
        <f>IF(N187="základní",J187,0)</f>
        <v>0</v>
      </c>
      <c r="BF187" s="206">
        <f>IF(N187="snížená",J187,0)</f>
        <v>0</v>
      </c>
      <c r="BG187" s="206">
        <f>IF(N187="zákl. přenesená",J187,0)</f>
        <v>0</v>
      </c>
      <c r="BH187" s="206">
        <f>IF(N187="sníž. přenesená",J187,0)</f>
        <v>0</v>
      </c>
      <c r="BI187" s="206">
        <f>IF(N187="nulová",J187,0)</f>
        <v>0</v>
      </c>
      <c r="BJ187" s="24" t="s">
        <v>158</v>
      </c>
      <c r="BK187" s="206">
        <f>ROUND(I187*H187,2)</f>
        <v>0</v>
      </c>
      <c r="BL187" s="24" t="s">
        <v>157</v>
      </c>
      <c r="BM187" s="24" t="s">
        <v>265</v>
      </c>
    </row>
    <row r="188" spans="2:51" s="11" customFormat="1" ht="13.5">
      <c r="B188" s="210"/>
      <c r="C188" s="211"/>
      <c r="D188" s="207" t="s">
        <v>161</v>
      </c>
      <c r="E188" s="212" t="s">
        <v>37</v>
      </c>
      <c r="F188" s="213" t="s">
        <v>235</v>
      </c>
      <c r="G188" s="211"/>
      <c r="H188" s="214" t="s">
        <v>37</v>
      </c>
      <c r="I188" s="215"/>
      <c r="J188" s="211"/>
      <c r="K188" s="211"/>
      <c r="L188" s="216"/>
      <c r="M188" s="217"/>
      <c r="N188" s="218"/>
      <c r="O188" s="218"/>
      <c r="P188" s="218"/>
      <c r="Q188" s="218"/>
      <c r="R188" s="218"/>
      <c r="S188" s="218"/>
      <c r="T188" s="219"/>
      <c r="AT188" s="220" t="s">
        <v>161</v>
      </c>
      <c r="AU188" s="220" t="s">
        <v>158</v>
      </c>
      <c r="AV188" s="11" t="s">
        <v>23</v>
      </c>
      <c r="AW188" s="11" t="s">
        <v>43</v>
      </c>
      <c r="AX188" s="11" t="s">
        <v>80</v>
      </c>
      <c r="AY188" s="220" t="s">
        <v>150</v>
      </c>
    </row>
    <row r="189" spans="2:51" s="11" customFormat="1" ht="13.5">
      <c r="B189" s="210"/>
      <c r="C189" s="211"/>
      <c r="D189" s="207" t="s">
        <v>161</v>
      </c>
      <c r="E189" s="212" t="s">
        <v>37</v>
      </c>
      <c r="F189" s="213" t="s">
        <v>253</v>
      </c>
      <c r="G189" s="211"/>
      <c r="H189" s="214" t="s">
        <v>37</v>
      </c>
      <c r="I189" s="215"/>
      <c r="J189" s="211"/>
      <c r="K189" s="211"/>
      <c r="L189" s="216"/>
      <c r="M189" s="217"/>
      <c r="N189" s="218"/>
      <c r="O189" s="218"/>
      <c r="P189" s="218"/>
      <c r="Q189" s="218"/>
      <c r="R189" s="218"/>
      <c r="S189" s="218"/>
      <c r="T189" s="219"/>
      <c r="AT189" s="220" t="s">
        <v>161</v>
      </c>
      <c r="AU189" s="220" t="s">
        <v>158</v>
      </c>
      <c r="AV189" s="11" t="s">
        <v>23</v>
      </c>
      <c r="AW189" s="11" t="s">
        <v>43</v>
      </c>
      <c r="AX189" s="11" t="s">
        <v>80</v>
      </c>
      <c r="AY189" s="220" t="s">
        <v>150</v>
      </c>
    </row>
    <row r="190" spans="2:51" s="12" customFormat="1" ht="13.5">
      <c r="B190" s="221"/>
      <c r="C190" s="222"/>
      <c r="D190" s="207" t="s">
        <v>161</v>
      </c>
      <c r="E190" s="223" t="s">
        <v>37</v>
      </c>
      <c r="F190" s="224" t="s">
        <v>254</v>
      </c>
      <c r="G190" s="222"/>
      <c r="H190" s="225">
        <v>22.952</v>
      </c>
      <c r="I190" s="226"/>
      <c r="J190" s="222"/>
      <c r="K190" s="222"/>
      <c r="L190" s="227"/>
      <c r="M190" s="228"/>
      <c r="N190" s="229"/>
      <c r="O190" s="229"/>
      <c r="P190" s="229"/>
      <c r="Q190" s="229"/>
      <c r="R190" s="229"/>
      <c r="S190" s="229"/>
      <c r="T190" s="230"/>
      <c r="AT190" s="231" t="s">
        <v>161</v>
      </c>
      <c r="AU190" s="231" t="s">
        <v>158</v>
      </c>
      <c r="AV190" s="12" t="s">
        <v>158</v>
      </c>
      <c r="AW190" s="12" t="s">
        <v>43</v>
      </c>
      <c r="AX190" s="12" t="s">
        <v>80</v>
      </c>
      <c r="AY190" s="231" t="s">
        <v>150</v>
      </c>
    </row>
    <row r="191" spans="2:51" s="11" customFormat="1" ht="13.5">
      <c r="B191" s="210"/>
      <c r="C191" s="211"/>
      <c r="D191" s="207" t="s">
        <v>161</v>
      </c>
      <c r="E191" s="212" t="s">
        <v>37</v>
      </c>
      <c r="F191" s="213" t="s">
        <v>255</v>
      </c>
      <c r="G191" s="211"/>
      <c r="H191" s="214" t="s">
        <v>37</v>
      </c>
      <c r="I191" s="215"/>
      <c r="J191" s="211"/>
      <c r="K191" s="211"/>
      <c r="L191" s="216"/>
      <c r="M191" s="217"/>
      <c r="N191" s="218"/>
      <c r="O191" s="218"/>
      <c r="P191" s="218"/>
      <c r="Q191" s="218"/>
      <c r="R191" s="218"/>
      <c r="S191" s="218"/>
      <c r="T191" s="219"/>
      <c r="AT191" s="220" t="s">
        <v>161</v>
      </c>
      <c r="AU191" s="220" t="s">
        <v>158</v>
      </c>
      <c r="AV191" s="11" t="s">
        <v>23</v>
      </c>
      <c r="AW191" s="11" t="s">
        <v>43</v>
      </c>
      <c r="AX191" s="11" t="s">
        <v>80</v>
      </c>
      <c r="AY191" s="220" t="s">
        <v>150</v>
      </c>
    </row>
    <row r="192" spans="2:51" s="12" customFormat="1" ht="13.5">
      <c r="B192" s="221"/>
      <c r="C192" s="222"/>
      <c r="D192" s="207" t="s">
        <v>161</v>
      </c>
      <c r="E192" s="223" t="s">
        <v>37</v>
      </c>
      <c r="F192" s="224" t="s">
        <v>256</v>
      </c>
      <c r="G192" s="222"/>
      <c r="H192" s="225">
        <v>152</v>
      </c>
      <c r="I192" s="226"/>
      <c r="J192" s="222"/>
      <c r="K192" s="222"/>
      <c r="L192" s="227"/>
      <c r="M192" s="228"/>
      <c r="N192" s="229"/>
      <c r="O192" s="229"/>
      <c r="P192" s="229"/>
      <c r="Q192" s="229"/>
      <c r="R192" s="229"/>
      <c r="S192" s="229"/>
      <c r="T192" s="230"/>
      <c r="AT192" s="231" t="s">
        <v>161</v>
      </c>
      <c r="AU192" s="231" t="s">
        <v>158</v>
      </c>
      <c r="AV192" s="12" t="s">
        <v>158</v>
      </c>
      <c r="AW192" s="12" t="s">
        <v>43</v>
      </c>
      <c r="AX192" s="12" t="s">
        <v>80</v>
      </c>
      <c r="AY192" s="231" t="s">
        <v>150</v>
      </c>
    </row>
    <row r="193" spans="2:51" s="11" customFormat="1" ht="13.5">
      <c r="B193" s="210"/>
      <c r="C193" s="211"/>
      <c r="D193" s="207" t="s">
        <v>161</v>
      </c>
      <c r="E193" s="212" t="s">
        <v>37</v>
      </c>
      <c r="F193" s="213" t="s">
        <v>257</v>
      </c>
      <c r="G193" s="211"/>
      <c r="H193" s="214" t="s">
        <v>37</v>
      </c>
      <c r="I193" s="215"/>
      <c r="J193" s="211"/>
      <c r="K193" s="211"/>
      <c r="L193" s="216"/>
      <c r="M193" s="217"/>
      <c r="N193" s="218"/>
      <c r="O193" s="218"/>
      <c r="P193" s="218"/>
      <c r="Q193" s="218"/>
      <c r="R193" s="218"/>
      <c r="S193" s="218"/>
      <c r="T193" s="219"/>
      <c r="AT193" s="220" t="s">
        <v>161</v>
      </c>
      <c r="AU193" s="220" t="s">
        <v>158</v>
      </c>
      <c r="AV193" s="11" t="s">
        <v>23</v>
      </c>
      <c r="AW193" s="11" t="s">
        <v>43</v>
      </c>
      <c r="AX193" s="11" t="s">
        <v>80</v>
      </c>
      <c r="AY193" s="220" t="s">
        <v>150</v>
      </c>
    </row>
    <row r="194" spans="2:51" s="12" customFormat="1" ht="13.5">
      <c r="B194" s="221"/>
      <c r="C194" s="222"/>
      <c r="D194" s="207" t="s">
        <v>161</v>
      </c>
      <c r="E194" s="223" t="s">
        <v>37</v>
      </c>
      <c r="F194" s="224" t="s">
        <v>258</v>
      </c>
      <c r="G194" s="222"/>
      <c r="H194" s="225">
        <v>91.2</v>
      </c>
      <c r="I194" s="226"/>
      <c r="J194" s="222"/>
      <c r="K194" s="222"/>
      <c r="L194" s="227"/>
      <c r="M194" s="228"/>
      <c r="N194" s="229"/>
      <c r="O194" s="229"/>
      <c r="P194" s="229"/>
      <c r="Q194" s="229"/>
      <c r="R194" s="229"/>
      <c r="S194" s="229"/>
      <c r="T194" s="230"/>
      <c r="AT194" s="231" t="s">
        <v>161</v>
      </c>
      <c r="AU194" s="231" t="s">
        <v>158</v>
      </c>
      <c r="AV194" s="12" t="s">
        <v>158</v>
      </c>
      <c r="AW194" s="12" t="s">
        <v>43</v>
      </c>
      <c r="AX194" s="12" t="s">
        <v>80</v>
      </c>
      <c r="AY194" s="231" t="s">
        <v>150</v>
      </c>
    </row>
    <row r="195" spans="2:51" s="14" customFormat="1" ht="13.5">
      <c r="B195" s="261"/>
      <c r="C195" s="262"/>
      <c r="D195" s="207" t="s">
        <v>161</v>
      </c>
      <c r="E195" s="263" t="s">
        <v>37</v>
      </c>
      <c r="F195" s="264" t="s">
        <v>238</v>
      </c>
      <c r="G195" s="262"/>
      <c r="H195" s="265">
        <v>266.152</v>
      </c>
      <c r="I195" s="266"/>
      <c r="J195" s="262"/>
      <c r="K195" s="262"/>
      <c r="L195" s="267"/>
      <c r="M195" s="268"/>
      <c r="N195" s="269"/>
      <c r="O195" s="269"/>
      <c r="P195" s="269"/>
      <c r="Q195" s="269"/>
      <c r="R195" s="269"/>
      <c r="S195" s="269"/>
      <c r="T195" s="270"/>
      <c r="AT195" s="271" t="s">
        <v>161</v>
      </c>
      <c r="AU195" s="271" t="s">
        <v>158</v>
      </c>
      <c r="AV195" s="14" t="s">
        <v>170</v>
      </c>
      <c r="AW195" s="14" t="s">
        <v>43</v>
      </c>
      <c r="AX195" s="14" t="s">
        <v>80</v>
      </c>
      <c r="AY195" s="271" t="s">
        <v>150</v>
      </c>
    </row>
    <row r="196" spans="2:51" s="11" customFormat="1" ht="13.5">
      <c r="B196" s="210"/>
      <c r="C196" s="211"/>
      <c r="D196" s="207" t="s">
        <v>161</v>
      </c>
      <c r="E196" s="212" t="s">
        <v>37</v>
      </c>
      <c r="F196" s="213" t="s">
        <v>239</v>
      </c>
      <c r="G196" s="211"/>
      <c r="H196" s="214" t="s">
        <v>37</v>
      </c>
      <c r="I196" s="215"/>
      <c r="J196" s="211"/>
      <c r="K196" s="211"/>
      <c r="L196" s="216"/>
      <c r="M196" s="217"/>
      <c r="N196" s="218"/>
      <c r="O196" s="218"/>
      <c r="P196" s="218"/>
      <c r="Q196" s="218"/>
      <c r="R196" s="218"/>
      <c r="S196" s="218"/>
      <c r="T196" s="219"/>
      <c r="AT196" s="220" t="s">
        <v>161</v>
      </c>
      <c r="AU196" s="220" t="s">
        <v>158</v>
      </c>
      <c r="AV196" s="11" t="s">
        <v>23</v>
      </c>
      <c r="AW196" s="11" t="s">
        <v>43</v>
      </c>
      <c r="AX196" s="11" t="s">
        <v>80</v>
      </c>
      <c r="AY196" s="220" t="s">
        <v>150</v>
      </c>
    </row>
    <row r="197" spans="2:51" s="11" customFormat="1" ht="13.5">
      <c r="B197" s="210"/>
      <c r="C197" s="211"/>
      <c r="D197" s="207" t="s">
        <v>161</v>
      </c>
      <c r="E197" s="212" t="s">
        <v>37</v>
      </c>
      <c r="F197" s="213" t="s">
        <v>253</v>
      </c>
      <c r="G197" s="211"/>
      <c r="H197" s="214" t="s">
        <v>37</v>
      </c>
      <c r="I197" s="215"/>
      <c r="J197" s="211"/>
      <c r="K197" s="211"/>
      <c r="L197" s="216"/>
      <c r="M197" s="217"/>
      <c r="N197" s="218"/>
      <c r="O197" s="218"/>
      <c r="P197" s="218"/>
      <c r="Q197" s="218"/>
      <c r="R197" s="218"/>
      <c r="S197" s="218"/>
      <c r="T197" s="219"/>
      <c r="AT197" s="220" t="s">
        <v>161</v>
      </c>
      <c r="AU197" s="220" t="s">
        <v>158</v>
      </c>
      <c r="AV197" s="11" t="s">
        <v>23</v>
      </c>
      <c r="AW197" s="11" t="s">
        <v>43</v>
      </c>
      <c r="AX197" s="11" t="s">
        <v>80</v>
      </c>
      <c r="AY197" s="220" t="s">
        <v>150</v>
      </c>
    </row>
    <row r="198" spans="2:51" s="12" customFormat="1" ht="13.5">
      <c r="B198" s="221"/>
      <c r="C198" s="222"/>
      <c r="D198" s="207" t="s">
        <v>161</v>
      </c>
      <c r="E198" s="223" t="s">
        <v>37</v>
      </c>
      <c r="F198" s="224" t="s">
        <v>259</v>
      </c>
      <c r="G198" s="222"/>
      <c r="H198" s="225">
        <v>38.823</v>
      </c>
      <c r="I198" s="226"/>
      <c r="J198" s="222"/>
      <c r="K198" s="222"/>
      <c r="L198" s="227"/>
      <c r="M198" s="228"/>
      <c r="N198" s="229"/>
      <c r="O198" s="229"/>
      <c r="P198" s="229"/>
      <c r="Q198" s="229"/>
      <c r="R198" s="229"/>
      <c r="S198" s="229"/>
      <c r="T198" s="230"/>
      <c r="AT198" s="231" t="s">
        <v>161</v>
      </c>
      <c r="AU198" s="231" t="s">
        <v>158</v>
      </c>
      <c r="AV198" s="12" t="s">
        <v>158</v>
      </c>
      <c r="AW198" s="12" t="s">
        <v>43</v>
      </c>
      <c r="AX198" s="12" t="s">
        <v>80</v>
      </c>
      <c r="AY198" s="231" t="s">
        <v>150</v>
      </c>
    </row>
    <row r="199" spans="2:51" s="14" customFormat="1" ht="13.5">
      <c r="B199" s="261"/>
      <c r="C199" s="262"/>
      <c r="D199" s="207" t="s">
        <v>161</v>
      </c>
      <c r="E199" s="263" t="s">
        <v>37</v>
      </c>
      <c r="F199" s="264" t="s">
        <v>238</v>
      </c>
      <c r="G199" s="262"/>
      <c r="H199" s="265">
        <v>38.823</v>
      </c>
      <c r="I199" s="266"/>
      <c r="J199" s="262"/>
      <c r="K199" s="262"/>
      <c r="L199" s="267"/>
      <c r="M199" s="268"/>
      <c r="N199" s="269"/>
      <c r="O199" s="269"/>
      <c r="P199" s="269"/>
      <c r="Q199" s="269"/>
      <c r="R199" s="269"/>
      <c r="S199" s="269"/>
      <c r="T199" s="270"/>
      <c r="AT199" s="271" t="s">
        <v>161</v>
      </c>
      <c r="AU199" s="271" t="s">
        <v>158</v>
      </c>
      <c r="AV199" s="14" t="s">
        <v>170</v>
      </c>
      <c r="AW199" s="14" t="s">
        <v>43</v>
      </c>
      <c r="AX199" s="14" t="s">
        <v>80</v>
      </c>
      <c r="AY199" s="271" t="s">
        <v>150</v>
      </c>
    </row>
    <row r="200" spans="2:51" s="13" customFormat="1" ht="13.5">
      <c r="B200" s="232"/>
      <c r="C200" s="233"/>
      <c r="D200" s="234" t="s">
        <v>161</v>
      </c>
      <c r="E200" s="235" t="s">
        <v>37</v>
      </c>
      <c r="F200" s="236" t="s">
        <v>164</v>
      </c>
      <c r="G200" s="233"/>
      <c r="H200" s="237">
        <v>304.975</v>
      </c>
      <c r="I200" s="238"/>
      <c r="J200" s="233"/>
      <c r="K200" s="233"/>
      <c r="L200" s="239"/>
      <c r="M200" s="240"/>
      <c r="N200" s="241"/>
      <c r="O200" s="241"/>
      <c r="P200" s="241"/>
      <c r="Q200" s="241"/>
      <c r="R200" s="241"/>
      <c r="S200" s="241"/>
      <c r="T200" s="242"/>
      <c r="AT200" s="243" t="s">
        <v>161</v>
      </c>
      <c r="AU200" s="243" t="s">
        <v>158</v>
      </c>
      <c r="AV200" s="13" t="s">
        <v>157</v>
      </c>
      <c r="AW200" s="13" t="s">
        <v>43</v>
      </c>
      <c r="AX200" s="13" t="s">
        <v>23</v>
      </c>
      <c r="AY200" s="243" t="s">
        <v>150</v>
      </c>
    </row>
    <row r="201" spans="2:65" s="1" customFormat="1" ht="31.5" customHeight="1">
      <c r="B201" s="42"/>
      <c r="C201" s="195" t="s">
        <v>205</v>
      </c>
      <c r="D201" s="195" t="s">
        <v>152</v>
      </c>
      <c r="E201" s="196" t="s">
        <v>266</v>
      </c>
      <c r="F201" s="197" t="s">
        <v>267</v>
      </c>
      <c r="G201" s="198" t="s">
        <v>155</v>
      </c>
      <c r="H201" s="199">
        <v>1217.477</v>
      </c>
      <c r="I201" s="200"/>
      <c r="J201" s="201">
        <f>ROUND(I201*H201,2)</f>
        <v>0</v>
      </c>
      <c r="K201" s="197" t="s">
        <v>156</v>
      </c>
      <c r="L201" s="62"/>
      <c r="M201" s="202" t="s">
        <v>37</v>
      </c>
      <c r="N201" s="203" t="s">
        <v>52</v>
      </c>
      <c r="O201" s="43"/>
      <c r="P201" s="204">
        <f>O201*H201</f>
        <v>0</v>
      </c>
      <c r="Q201" s="204">
        <v>0.02048</v>
      </c>
      <c r="R201" s="204">
        <f>Q201*H201</f>
        <v>24.933928960000003</v>
      </c>
      <c r="S201" s="204">
        <v>0</v>
      </c>
      <c r="T201" s="205">
        <f>S201*H201</f>
        <v>0</v>
      </c>
      <c r="AR201" s="24" t="s">
        <v>157</v>
      </c>
      <c r="AT201" s="24" t="s">
        <v>152</v>
      </c>
      <c r="AU201" s="24" t="s">
        <v>158</v>
      </c>
      <c r="AY201" s="24" t="s">
        <v>150</v>
      </c>
      <c r="BE201" s="206">
        <f>IF(N201="základní",J201,0)</f>
        <v>0</v>
      </c>
      <c r="BF201" s="206">
        <f>IF(N201="snížená",J201,0)</f>
        <v>0</v>
      </c>
      <c r="BG201" s="206">
        <f>IF(N201="zákl. přenesená",J201,0)</f>
        <v>0</v>
      </c>
      <c r="BH201" s="206">
        <f>IF(N201="sníž. přenesená",J201,0)</f>
        <v>0</v>
      </c>
      <c r="BI201" s="206">
        <f>IF(N201="nulová",J201,0)</f>
        <v>0</v>
      </c>
      <c r="BJ201" s="24" t="s">
        <v>158</v>
      </c>
      <c r="BK201" s="206">
        <f>ROUND(I201*H201,2)</f>
        <v>0</v>
      </c>
      <c r="BL201" s="24" t="s">
        <v>157</v>
      </c>
      <c r="BM201" s="24" t="s">
        <v>268</v>
      </c>
    </row>
    <row r="202" spans="2:47" s="1" customFormat="1" ht="121.5">
      <c r="B202" s="42"/>
      <c r="C202" s="64"/>
      <c r="D202" s="207" t="s">
        <v>159</v>
      </c>
      <c r="E202" s="64"/>
      <c r="F202" s="208" t="s">
        <v>269</v>
      </c>
      <c r="G202" s="64"/>
      <c r="H202" s="64"/>
      <c r="I202" s="165"/>
      <c r="J202" s="64"/>
      <c r="K202" s="64"/>
      <c r="L202" s="62"/>
      <c r="M202" s="209"/>
      <c r="N202" s="43"/>
      <c r="O202" s="43"/>
      <c r="P202" s="43"/>
      <c r="Q202" s="43"/>
      <c r="R202" s="43"/>
      <c r="S202" s="43"/>
      <c r="T202" s="79"/>
      <c r="AT202" s="24" t="s">
        <v>159</v>
      </c>
      <c r="AU202" s="24" t="s">
        <v>158</v>
      </c>
    </row>
    <row r="203" spans="2:51" s="11" customFormat="1" ht="13.5">
      <c r="B203" s="210"/>
      <c r="C203" s="211"/>
      <c r="D203" s="207" t="s">
        <v>161</v>
      </c>
      <c r="E203" s="212" t="s">
        <v>37</v>
      </c>
      <c r="F203" s="213" t="s">
        <v>270</v>
      </c>
      <c r="G203" s="211"/>
      <c r="H203" s="214" t="s">
        <v>37</v>
      </c>
      <c r="I203" s="215"/>
      <c r="J203" s="211"/>
      <c r="K203" s="211"/>
      <c r="L203" s="216"/>
      <c r="M203" s="217"/>
      <c r="N203" s="218"/>
      <c r="O203" s="218"/>
      <c r="P203" s="218"/>
      <c r="Q203" s="218"/>
      <c r="R203" s="218"/>
      <c r="S203" s="218"/>
      <c r="T203" s="219"/>
      <c r="AT203" s="220" t="s">
        <v>161</v>
      </c>
      <c r="AU203" s="220" t="s">
        <v>158</v>
      </c>
      <c r="AV203" s="11" t="s">
        <v>23</v>
      </c>
      <c r="AW203" s="11" t="s">
        <v>43</v>
      </c>
      <c r="AX203" s="11" t="s">
        <v>80</v>
      </c>
      <c r="AY203" s="220" t="s">
        <v>150</v>
      </c>
    </row>
    <row r="204" spans="2:51" s="11" customFormat="1" ht="13.5">
      <c r="B204" s="210"/>
      <c r="C204" s="211"/>
      <c r="D204" s="207" t="s">
        <v>161</v>
      </c>
      <c r="E204" s="212" t="s">
        <v>37</v>
      </c>
      <c r="F204" s="213" t="s">
        <v>271</v>
      </c>
      <c r="G204" s="211"/>
      <c r="H204" s="214" t="s">
        <v>37</v>
      </c>
      <c r="I204" s="215"/>
      <c r="J204" s="211"/>
      <c r="K204" s="211"/>
      <c r="L204" s="216"/>
      <c r="M204" s="217"/>
      <c r="N204" s="218"/>
      <c r="O204" s="218"/>
      <c r="P204" s="218"/>
      <c r="Q204" s="218"/>
      <c r="R204" s="218"/>
      <c r="S204" s="218"/>
      <c r="T204" s="219"/>
      <c r="AT204" s="220" t="s">
        <v>161</v>
      </c>
      <c r="AU204" s="220" t="s">
        <v>158</v>
      </c>
      <c r="AV204" s="11" t="s">
        <v>23</v>
      </c>
      <c r="AW204" s="11" t="s">
        <v>43</v>
      </c>
      <c r="AX204" s="11" t="s">
        <v>80</v>
      </c>
      <c r="AY204" s="220" t="s">
        <v>150</v>
      </c>
    </row>
    <row r="205" spans="2:51" s="12" customFormat="1" ht="13.5">
      <c r="B205" s="221"/>
      <c r="C205" s="222"/>
      <c r="D205" s="207" t="s">
        <v>161</v>
      </c>
      <c r="E205" s="223" t="s">
        <v>37</v>
      </c>
      <c r="F205" s="224" t="s">
        <v>272</v>
      </c>
      <c r="G205" s="222"/>
      <c r="H205" s="225">
        <v>1217.477</v>
      </c>
      <c r="I205" s="226"/>
      <c r="J205" s="222"/>
      <c r="K205" s="222"/>
      <c r="L205" s="227"/>
      <c r="M205" s="228"/>
      <c r="N205" s="229"/>
      <c r="O205" s="229"/>
      <c r="P205" s="229"/>
      <c r="Q205" s="229"/>
      <c r="R205" s="229"/>
      <c r="S205" s="229"/>
      <c r="T205" s="230"/>
      <c r="AT205" s="231" t="s">
        <v>161</v>
      </c>
      <c r="AU205" s="231" t="s">
        <v>158</v>
      </c>
      <c r="AV205" s="12" t="s">
        <v>158</v>
      </c>
      <c r="AW205" s="12" t="s">
        <v>43</v>
      </c>
      <c r="AX205" s="12" t="s">
        <v>80</v>
      </c>
      <c r="AY205" s="231" t="s">
        <v>150</v>
      </c>
    </row>
    <row r="206" spans="2:51" s="13" customFormat="1" ht="13.5">
      <c r="B206" s="232"/>
      <c r="C206" s="233"/>
      <c r="D206" s="234" t="s">
        <v>161</v>
      </c>
      <c r="E206" s="235" t="s">
        <v>37</v>
      </c>
      <c r="F206" s="236" t="s">
        <v>164</v>
      </c>
      <c r="G206" s="233"/>
      <c r="H206" s="237">
        <v>1217.477</v>
      </c>
      <c r="I206" s="238"/>
      <c r="J206" s="233"/>
      <c r="K206" s="233"/>
      <c r="L206" s="239"/>
      <c r="M206" s="240"/>
      <c r="N206" s="241"/>
      <c r="O206" s="241"/>
      <c r="P206" s="241"/>
      <c r="Q206" s="241"/>
      <c r="R206" s="241"/>
      <c r="S206" s="241"/>
      <c r="T206" s="242"/>
      <c r="AT206" s="243" t="s">
        <v>161</v>
      </c>
      <c r="AU206" s="243" t="s">
        <v>158</v>
      </c>
      <c r="AV206" s="13" t="s">
        <v>157</v>
      </c>
      <c r="AW206" s="13" t="s">
        <v>43</v>
      </c>
      <c r="AX206" s="13" t="s">
        <v>23</v>
      </c>
      <c r="AY206" s="243" t="s">
        <v>150</v>
      </c>
    </row>
    <row r="207" spans="2:65" s="1" customFormat="1" ht="31.5" customHeight="1">
      <c r="B207" s="42"/>
      <c r="C207" s="195" t="s">
        <v>273</v>
      </c>
      <c r="D207" s="195" t="s">
        <v>152</v>
      </c>
      <c r="E207" s="196" t="s">
        <v>274</v>
      </c>
      <c r="F207" s="197" t="s">
        <v>275</v>
      </c>
      <c r="G207" s="198" t="s">
        <v>155</v>
      </c>
      <c r="H207" s="199">
        <v>69.8</v>
      </c>
      <c r="I207" s="200"/>
      <c r="J207" s="201">
        <f>ROUND(I207*H207,2)</f>
        <v>0</v>
      </c>
      <c r="K207" s="197" t="s">
        <v>156</v>
      </c>
      <c r="L207" s="62"/>
      <c r="M207" s="202" t="s">
        <v>37</v>
      </c>
      <c r="N207" s="203" t="s">
        <v>52</v>
      </c>
      <c r="O207" s="43"/>
      <c r="P207" s="204">
        <f>O207*H207</f>
        <v>0</v>
      </c>
      <c r="Q207" s="204">
        <v>0.00489</v>
      </c>
      <c r="R207" s="204">
        <f>Q207*H207</f>
        <v>0.341322</v>
      </c>
      <c r="S207" s="204">
        <v>0</v>
      </c>
      <c r="T207" s="205">
        <f>S207*H207</f>
        <v>0</v>
      </c>
      <c r="AR207" s="24" t="s">
        <v>157</v>
      </c>
      <c r="AT207" s="24" t="s">
        <v>152</v>
      </c>
      <c r="AU207" s="24" t="s">
        <v>158</v>
      </c>
      <c r="AY207" s="24" t="s">
        <v>150</v>
      </c>
      <c r="BE207" s="206">
        <f>IF(N207="základní",J207,0)</f>
        <v>0</v>
      </c>
      <c r="BF207" s="206">
        <f>IF(N207="snížená",J207,0)</f>
        <v>0</v>
      </c>
      <c r="BG207" s="206">
        <f>IF(N207="zákl. přenesená",J207,0)</f>
        <v>0</v>
      </c>
      <c r="BH207" s="206">
        <f>IF(N207="sníž. přenesená",J207,0)</f>
        <v>0</v>
      </c>
      <c r="BI207" s="206">
        <f>IF(N207="nulová",J207,0)</f>
        <v>0</v>
      </c>
      <c r="BJ207" s="24" t="s">
        <v>158</v>
      </c>
      <c r="BK207" s="206">
        <f>ROUND(I207*H207,2)</f>
        <v>0</v>
      </c>
      <c r="BL207" s="24" t="s">
        <v>157</v>
      </c>
      <c r="BM207" s="24" t="s">
        <v>276</v>
      </c>
    </row>
    <row r="208" spans="2:47" s="1" customFormat="1" ht="27">
      <c r="B208" s="42"/>
      <c r="C208" s="64"/>
      <c r="D208" s="207" t="s">
        <v>159</v>
      </c>
      <c r="E208" s="64"/>
      <c r="F208" s="208" t="s">
        <v>224</v>
      </c>
      <c r="G208" s="64"/>
      <c r="H208" s="64"/>
      <c r="I208" s="165"/>
      <c r="J208" s="64"/>
      <c r="K208" s="64"/>
      <c r="L208" s="62"/>
      <c r="M208" s="209"/>
      <c r="N208" s="43"/>
      <c r="O208" s="43"/>
      <c r="P208" s="43"/>
      <c r="Q208" s="43"/>
      <c r="R208" s="43"/>
      <c r="S208" s="43"/>
      <c r="T208" s="79"/>
      <c r="AT208" s="24" t="s">
        <v>159</v>
      </c>
      <c r="AU208" s="24" t="s">
        <v>158</v>
      </c>
    </row>
    <row r="209" spans="2:51" s="11" customFormat="1" ht="13.5">
      <c r="B209" s="210"/>
      <c r="C209" s="211"/>
      <c r="D209" s="207" t="s">
        <v>161</v>
      </c>
      <c r="E209" s="212" t="s">
        <v>37</v>
      </c>
      <c r="F209" s="213" t="s">
        <v>277</v>
      </c>
      <c r="G209" s="211"/>
      <c r="H209" s="214" t="s">
        <v>37</v>
      </c>
      <c r="I209" s="215"/>
      <c r="J209" s="211"/>
      <c r="K209" s="211"/>
      <c r="L209" s="216"/>
      <c r="M209" s="217"/>
      <c r="N209" s="218"/>
      <c r="O209" s="218"/>
      <c r="P209" s="218"/>
      <c r="Q209" s="218"/>
      <c r="R209" s="218"/>
      <c r="S209" s="218"/>
      <c r="T209" s="219"/>
      <c r="AT209" s="220" t="s">
        <v>161</v>
      </c>
      <c r="AU209" s="220" t="s">
        <v>158</v>
      </c>
      <c r="AV209" s="11" t="s">
        <v>23</v>
      </c>
      <c r="AW209" s="11" t="s">
        <v>43</v>
      </c>
      <c r="AX209" s="11" t="s">
        <v>80</v>
      </c>
      <c r="AY209" s="220" t="s">
        <v>150</v>
      </c>
    </row>
    <row r="210" spans="2:51" s="12" customFormat="1" ht="13.5">
      <c r="B210" s="221"/>
      <c r="C210" s="222"/>
      <c r="D210" s="207" t="s">
        <v>161</v>
      </c>
      <c r="E210" s="223" t="s">
        <v>37</v>
      </c>
      <c r="F210" s="224" t="s">
        <v>278</v>
      </c>
      <c r="G210" s="222"/>
      <c r="H210" s="225">
        <v>59.4</v>
      </c>
      <c r="I210" s="226"/>
      <c r="J210" s="222"/>
      <c r="K210" s="222"/>
      <c r="L210" s="227"/>
      <c r="M210" s="228"/>
      <c r="N210" s="229"/>
      <c r="O210" s="229"/>
      <c r="P210" s="229"/>
      <c r="Q210" s="229"/>
      <c r="R210" s="229"/>
      <c r="S210" s="229"/>
      <c r="T210" s="230"/>
      <c r="AT210" s="231" t="s">
        <v>161</v>
      </c>
      <c r="AU210" s="231" t="s">
        <v>158</v>
      </c>
      <c r="AV210" s="12" t="s">
        <v>158</v>
      </c>
      <c r="AW210" s="12" t="s">
        <v>43</v>
      </c>
      <c r="AX210" s="12" t="s">
        <v>80</v>
      </c>
      <c r="AY210" s="231" t="s">
        <v>150</v>
      </c>
    </row>
    <row r="211" spans="2:51" s="11" customFormat="1" ht="13.5">
      <c r="B211" s="210"/>
      <c r="C211" s="211"/>
      <c r="D211" s="207" t="s">
        <v>161</v>
      </c>
      <c r="E211" s="212" t="s">
        <v>37</v>
      </c>
      <c r="F211" s="213" t="s">
        <v>279</v>
      </c>
      <c r="G211" s="211"/>
      <c r="H211" s="214" t="s">
        <v>37</v>
      </c>
      <c r="I211" s="215"/>
      <c r="J211" s="211"/>
      <c r="K211" s="211"/>
      <c r="L211" s="216"/>
      <c r="M211" s="217"/>
      <c r="N211" s="218"/>
      <c r="O211" s="218"/>
      <c r="P211" s="218"/>
      <c r="Q211" s="218"/>
      <c r="R211" s="218"/>
      <c r="S211" s="218"/>
      <c r="T211" s="219"/>
      <c r="AT211" s="220" t="s">
        <v>161</v>
      </c>
      <c r="AU211" s="220" t="s">
        <v>158</v>
      </c>
      <c r="AV211" s="11" t="s">
        <v>23</v>
      </c>
      <c r="AW211" s="11" t="s">
        <v>43</v>
      </c>
      <c r="AX211" s="11" t="s">
        <v>80</v>
      </c>
      <c r="AY211" s="220" t="s">
        <v>150</v>
      </c>
    </row>
    <row r="212" spans="2:51" s="12" customFormat="1" ht="13.5">
      <c r="B212" s="221"/>
      <c r="C212" s="222"/>
      <c r="D212" s="207" t="s">
        <v>161</v>
      </c>
      <c r="E212" s="223" t="s">
        <v>37</v>
      </c>
      <c r="F212" s="224" t="s">
        <v>280</v>
      </c>
      <c r="G212" s="222"/>
      <c r="H212" s="225">
        <v>10.4</v>
      </c>
      <c r="I212" s="226"/>
      <c r="J212" s="222"/>
      <c r="K212" s="222"/>
      <c r="L212" s="227"/>
      <c r="M212" s="228"/>
      <c r="N212" s="229"/>
      <c r="O212" s="229"/>
      <c r="P212" s="229"/>
      <c r="Q212" s="229"/>
      <c r="R212" s="229"/>
      <c r="S212" s="229"/>
      <c r="T212" s="230"/>
      <c r="AT212" s="231" t="s">
        <v>161</v>
      </c>
      <c r="AU212" s="231" t="s">
        <v>158</v>
      </c>
      <c r="AV212" s="12" t="s">
        <v>158</v>
      </c>
      <c r="AW212" s="12" t="s">
        <v>43</v>
      </c>
      <c r="AX212" s="12" t="s">
        <v>80</v>
      </c>
      <c r="AY212" s="231" t="s">
        <v>150</v>
      </c>
    </row>
    <row r="213" spans="2:51" s="13" customFormat="1" ht="13.5">
      <c r="B213" s="232"/>
      <c r="C213" s="233"/>
      <c r="D213" s="234" t="s">
        <v>161</v>
      </c>
      <c r="E213" s="235" t="s">
        <v>37</v>
      </c>
      <c r="F213" s="236" t="s">
        <v>164</v>
      </c>
      <c r="G213" s="233"/>
      <c r="H213" s="237">
        <v>69.8</v>
      </c>
      <c r="I213" s="238"/>
      <c r="J213" s="233"/>
      <c r="K213" s="233"/>
      <c r="L213" s="239"/>
      <c r="M213" s="240"/>
      <c r="N213" s="241"/>
      <c r="O213" s="241"/>
      <c r="P213" s="241"/>
      <c r="Q213" s="241"/>
      <c r="R213" s="241"/>
      <c r="S213" s="241"/>
      <c r="T213" s="242"/>
      <c r="AT213" s="243" t="s">
        <v>161</v>
      </c>
      <c r="AU213" s="243" t="s">
        <v>158</v>
      </c>
      <c r="AV213" s="13" t="s">
        <v>157</v>
      </c>
      <c r="AW213" s="13" t="s">
        <v>43</v>
      </c>
      <c r="AX213" s="13" t="s">
        <v>23</v>
      </c>
      <c r="AY213" s="243" t="s">
        <v>150</v>
      </c>
    </row>
    <row r="214" spans="2:65" s="1" customFormat="1" ht="31.5" customHeight="1">
      <c r="B214" s="42"/>
      <c r="C214" s="195" t="s">
        <v>209</v>
      </c>
      <c r="D214" s="195" t="s">
        <v>152</v>
      </c>
      <c r="E214" s="196" t="s">
        <v>281</v>
      </c>
      <c r="F214" s="197" t="s">
        <v>282</v>
      </c>
      <c r="G214" s="198" t="s">
        <v>198</v>
      </c>
      <c r="H214" s="199">
        <v>199.43</v>
      </c>
      <c r="I214" s="200"/>
      <c r="J214" s="201">
        <f>ROUND(I214*H214,2)</f>
        <v>0</v>
      </c>
      <c r="K214" s="197" t="s">
        <v>156</v>
      </c>
      <c r="L214" s="62"/>
      <c r="M214" s="202" t="s">
        <v>37</v>
      </c>
      <c r="N214" s="203" t="s">
        <v>52</v>
      </c>
      <c r="O214" s="43"/>
      <c r="P214" s="204">
        <f>O214*H214</f>
        <v>0</v>
      </c>
      <c r="Q214" s="204">
        <v>2E-05</v>
      </c>
      <c r="R214" s="204">
        <f>Q214*H214</f>
        <v>0.0039886</v>
      </c>
      <c r="S214" s="204">
        <v>0</v>
      </c>
      <c r="T214" s="205">
        <f>S214*H214</f>
        <v>0</v>
      </c>
      <c r="AR214" s="24" t="s">
        <v>157</v>
      </c>
      <c r="AT214" s="24" t="s">
        <v>152</v>
      </c>
      <c r="AU214" s="24" t="s">
        <v>158</v>
      </c>
      <c r="AY214" s="24" t="s">
        <v>150</v>
      </c>
      <c r="BE214" s="206">
        <f>IF(N214="základní",J214,0)</f>
        <v>0</v>
      </c>
      <c r="BF214" s="206">
        <f>IF(N214="snížená",J214,0)</f>
        <v>0</v>
      </c>
      <c r="BG214" s="206">
        <f>IF(N214="zákl. přenesená",J214,0)</f>
        <v>0</v>
      </c>
      <c r="BH214" s="206">
        <f>IF(N214="sníž. přenesená",J214,0)</f>
        <v>0</v>
      </c>
      <c r="BI214" s="206">
        <f>IF(N214="nulová",J214,0)</f>
        <v>0</v>
      </c>
      <c r="BJ214" s="24" t="s">
        <v>158</v>
      </c>
      <c r="BK214" s="206">
        <f>ROUND(I214*H214,2)</f>
        <v>0</v>
      </c>
      <c r="BL214" s="24" t="s">
        <v>157</v>
      </c>
      <c r="BM214" s="24" t="s">
        <v>283</v>
      </c>
    </row>
    <row r="215" spans="2:47" s="1" customFormat="1" ht="67.5">
      <c r="B215" s="42"/>
      <c r="C215" s="64"/>
      <c r="D215" s="207" t="s">
        <v>159</v>
      </c>
      <c r="E215" s="64"/>
      <c r="F215" s="208" t="s">
        <v>284</v>
      </c>
      <c r="G215" s="64"/>
      <c r="H215" s="64"/>
      <c r="I215" s="165"/>
      <c r="J215" s="64"/>
      <c r="K215" s="64"/>
      <c r="L215" s="62"/>
      <c r="M215" s="209"/>
      <c r="N215" s="43"/>
      <c r="O215" s="43"/>
      <c r="P215" s="43"/>
      <c r="Q215" s="43"/>
      <c r="R215" s="43"/>
      <c r="S215" s="43"/>
      <c r="T215" s="79"/>
      <c r="AT215" s="24" t="s">
        <v>159</v>
      </c>
      <c r="AU215" s="24" t="s">
        <v>158</v>
      </c>
    </row>
    <row r="216" spans="2:51" s="12" customFormat="1" ht="13.5">
      <c r="B216" s="221"/>
      <c r="C216" s="222"/>
      <c r="D216" s="207" t="s">
        <v>161</v>
      </c>
      <c r="E216" s="223" t="s">
        <v>37</v>
      </c>
      <c r="F216" s="224" t="s">
        <v>285</v>
      </c>
      <c r="G216" s="222"/>
      <c r="H216" s="225">
        <v>169.88</v>
      </c>
      <c r="I216" s="226"/>
      <c r="J216" s="222"/>
      <c r="K216" s="222"/>
      <c r="L216" s="227"/>
      <c r="M216" s="228"/>
      <c r="N216" s="229"/>
      <c r="O216" s="229"/>
      <c r="P216" s="229"/>
      <c r="Q216" s="229"/>
      <c r="R216" s="229"/>
      <c r="S216" s="229"/>
      <c r="T216" s="230"/>
      <c r="AT216" s="231" t="s">
        <v>161</v>
      </c>
      <c r="AU216" s="231" t="s">
        <v>158</v>
      </c>
      <c r="AV216" s="12" t="s">
        <v>158</v>
      </c>
      <c r="AW216" s="12" t="s">
        <v>43</v>
      </c>
      <c r="AX216" s="12" t="s">
        <v>80</v>
      </c>
      <c r="AY216" s="231" t="s">
        <v>150</v>
      </c>
    </row>
    <row r="217" spans="2:51" s="12" customFormat="1" ht="13.5">
      <c r="B217" s="221"/>
      <c r="C217" s="222"/>
      <c r="D217" s="207" t="s">
        <v>161</v>
      </c>
      <c r="E217" s="223" t="s">
        <v>37</v>
      </c>
      <c r="F217" s="224" t="s">
        <v>286</v>
      </c>
      <c r="G217" s="222"/>
      <c r="H217" s="225">
        <v>3.35</v>
      </c>
      <c r="I217" s="226"/>
      <c r="J217" s="222"/>
      <c r="K217" s="222"/>
      <c r="L217" s="227"/>
      <c r="M217" s="228"/>
      <c r="N217" s="229"/>
      <c r="O217" s="229"/>
      <c r="P217" s="229"/>
      <c r="Q217" s="229"/>
      <c r="R217" s="229"/>
      <c r="S217" s="229"/>
      <c r="T217" s="230"/>
      <c r="AT217" s="231" t="s">
        <v>161</v>
      </c>
      <c r="AU217" s="231" t="s">
        <v>158</v>
      </c>
      <c r="AV217" s="12" t="s">
        <v>158</v>
      </c>
      <c r="AW217" s="12" t="s">
        <v>43</v>
      </c>
      <c r="AX217" s="12" t="s">
        <v>80</v>
      </c>
      <c r="AY217" s="231" t="s">
        <v>150</v>
      </c>
    </row>
    <row r="218" spans="2:51" s="12" customFormat="1" ht="13.5">
      <c r="B218" s="221"/>
      <c r="C218" s="222"/>
      <c r="D218" s="207" t="s">
        <v>161</v>
      </c>
      <c r="E218" s="223" t="s">
        <v>37</v>
      </c>
      <c r="F218" s="224" t="s">
        <v>287</v>
      </c>
      <c r="G218" s="222"/>
      <c r="H218" s="225">
        <v>24</v>
      </c>
      <c r="I218" s="226"/>
      <c r="J218" s="222"/>
      <c r="K218" s="222"/>
      <c r="L218" s="227"/>
      <c r="M218" s="228"/>
      <c r="N218" s="229"/>
      <c r="O218" s="229"/>
      <c r="P218" s="229"/>
      <c r="Q218" s="229"/>
      <c r="R218" s="229"/>
      <c r="S218" s="229"/>
      <c r="T218" s="230"/>
      <c r="AT218" s="231" t="s">
        <v>161</v>
      </c>
      <c r="AU218" s="231" t="s">
        <v>158</v>
      </c>
      <c r="AV218" s="12" t="s">
        <v>158</v>
      </c>
      <c r="AW218" s="12" t="s">
        <v>43</v>
      </c>
      <c r="AX218" s="12" t="s">
        <v>80</v>
      </c>
      <c r="AY218" s="231" t="s">
        <v>150</v>
      </c>
    </row>
    <row r="219" spans="2:51" s="12" customFormat="1" ht="13.5">
      <c r="B219" s="221"/>
      <c r="C219" s="222"/>
      <c r="D219" s="207" t="s">
        <v>161</v>
      </c>
      <c r="E219" s="223" t="s">
        <v>37</v>
      </c>
      <c r="F219" s="224" t="s">
        <v>288</v>
      </c>
      <c r="G219" s="222"/>
      <c r="H219" s="225">
        <v>2.2</v>
      </c>
      <c r="I219" s="226"/>
      <c r="J219" s="222"/>
      <c r="K219" s="222"/>
      <c r="L219" s="227"/>
      <c r="M219" s="228"/>
      <c r="N219" s="229"/>
      <c r="O219" s="229"/>
      <c r="P219" s="229"/>
      <c r="Q219" s="229"/>
      <c r="R219" s="229"/>
      <c r="S219" s="229"/>
      <c r="T219" s="230"/>
      <c r="AT219" s="231" t="s">
        <v>161</v>
      </c>
      <c r="AU219" s="231" t="s">
        <v>158</v>
      </c>
      <c r="AV219" s="12" t="s">
        <v>158</v>
      </c>
      <c r="AW219" s="12" t="s">
        <v>43</v>
      </c>
      <c r="AX219" s="12" t="s">
        <v>80</v>
      </c>
      <c r="AY219" s="231" t="s">
        <v>150</v>
      </c>
    </row>
    <row r="220" spans="2:51" s="13" customFormat="1" ht="13.5">
      <c r="B220" s="232"/>
      <c r="C220" s="233"/>
      <c r="D220" s="234" t="s">
        <v>161</v>
      </c>
      <c r="E220" s="235" t="s">
        <v>37</v>
      </c>
      <c r="F220" s="236" t="s">
        <v>164</v>
      </c>
      <c r="G220" s="233"/>
      <c r="H220" s="237">
        <v>199.43</v>
      </c>
      <c r="I220" s="238"/>
      <c r="J220" s="233"/>
      <c r="K220" s="233"/>
      <c r="L220" s="239"/>
      <c r="M220" s="240"/>
      <c r="N220" s="241"/>
      <c r="O220" s="241"/>
      <c r="P220" s="241"/>
      <c r="Q220" s="241"/>
      <c r="R220" s="241"/>
      <c r="S220" s="241"/>
      <c r="T220" s="242"/>
      <c r="AT220" s="243" t="s">
        <v>161</v>
      </c>
      <c r="AU220" s="243" t="s">
        <v>158</v>
      </c>
      <c r="AV220" s="13" t="s">
        <v>157</v>
      </c>
      <c r="AW220" s="13" t="s">
        <v>43</v>
      </c>
      <c r="AX220" s="13" t="s">
        <v>23</v>
      </c>
      <c r="AY220" s="243" t="s">
        <v>150</v>
      </c>
    </row>
    <row r="221" spans="2:65" s="1" customFormat="1" ht="22.5" customHeight="1">
      <c r="B221" s="42"/>
      <c r="C221" s="251" t="s">
        <v>289</v>
      </c>
      <c r="D221" s="251" t="s">
        <v>215</v>
      </c>
      <c r="E221" s="252" t="s">
        <v>290</v>
      </c>
      <c r="F221" s="253" t="s">
        <v>291</v>
      </c>
      <c r="G221" s="254" t="s">
        <v>198</v>
      </c>
      <c r="H221" s="255">
        <v>209.402</v>
      </c>
      <c r="I221" s="256"/>
      <c r="J221" s="257">
        <f>ROUND(I221*H221,2)</f>
        <v>0</v>
      </c>
      <c r="K221" s="253" t="s">
        <v>156</v>
      </c>
      <c r="L221" s="258"/>
      <c r="M221" s="259" t="s">
        <v>37</v>
      </c>
      <c r="N221" s="260" t="s">
        <v>52</v>
      </c>
      <c r="O221" s="43"/>
      <c r="P221" s="204">
        <f>O221*H221</f>
        <v>0</v>
      </c>
      <c r="Q221" s="204">
        <v>0.0001</v>
      </c>
      <c r="R221" s="204">
        <f>Q221*H221</f>
        <v>0.0209402</v>
      </c>
      <c r="S221" s="204">
        <v>0</v>
      </c>
      <c r="T221" s="205">
        <f>S221*H221</f>
        <v>0</v>
      </c>
      <c r="AR221" s="24" t="s">
        <v>177</v>
      </c>
      <c r="AT221" s="24" t="s">
        <v>215</v>
      </c>
      <c r="AU221" s="24" t="s">
        <v>158</v>
      </c>
      <c r="AY221" s="24" t="s">
        <v>150</v>
      </c>
      <c r="BE221" s="206">
        <f>IF(N221="základní",J221,0)</f>
        <v>0</v>
      </c>
      <c r="BF221" s="206">
        <f>IF(N221="snížená",J221,0)</f>
        <v>0</v>
      </c>
      <c r="BG221" s="206">
        <f>IF(N221="zákl. přenesená",J221,0)</f>
        <v>0</v>
      </c>
      <c r="BH221" s="206">
        <f>IF(N221="sníž. přenesená",J221,0)</f>
        <v>0</v>
      </c>
      <c r="BI221" s="206">
        <f>IF(N221="nulová",J221,0)</f>
        <v>0</v>
      </c>
      <c r="BJ221" s="24" t="s">
        <v>158</v>
      </c>
      <c r="BK221" s="206">
        <f>ROUND(I221*H221,2)</f>
        <v>0</v>
      </c>
      <c r="BL221" s="24" t="s">
        <v>157</v>
      </c>
      <c r="BM221" s="24" t="s">
        <v>292</v>
      </c>
    </row>
    <row r="222" spans="2:65" s="1" customFormat="1" ht="31.5" customHeight="1">
      <c r="B222" s="42"/>
      <c r="C222" s="195" t="s">
        <v>212</v>
      </c>
      <c r="D222" s="195" t="s">
        <v>152</v>
      </c>
      <c r="E222" s="196" t="s">
        <v>293</v>
      </c>
      <c r="F222" s="197" t="s">
        <v>294</v>
      </c>
      <c r="G222" s="198" t="s">
        <v>198</v>
      </c>
      <c r="H222" s="199">
        <v>3254.46</v>
      </c>
      <c r="I222" s="200"/>
      <c r="J222" s="201">
        <f>ROUND(I222*H222,2)</f>
        <v>0</v>
      </c>
      <c r="K222" s="197" t="s">
        <v>156</v>
      </c>
      <c r="L222" s="62"/>
      <c r="M222" s="202" t="s">
        <v>37</v>
      </c>
      <c r="N222" s="203" t="s">
        <v>52</v>
      </c>
      <c r="O222" s="43"/>
      <c r="P222" s="204">
        <f>O222*H222</f>
        <v>0</v>
      </c>
      <c r="Q222" s="204">
        <v>0</v>
      </c>
      <c r="R222" s="204">
        <f>Q222*H222</f>
        <v>0</v>
      </c>
      <c r="S222" s="204">
        <v>0</v>
      </c>
      <c r="T222" s="205">
        <f>S222*H222</f>
        <v>0</v>
      </c>
      <c r="AR222" s="24" t="s">
        <v>157</v>
      </c>
      <c r="AT222" s="24" t="s">
        <v>152</v>
      </c>
      <c r="AU222" s="24" t="s">
        <v>158</v>
      </c>
      <c r="AY222" s="24" t="s">
        <v>150</v>
      </c>
      <c r="BE222" s="206">
        <f>IF(N222="základní",J222,0)</f>
        <v>0</v>
      </c>
      <c r="BF222" s="206">
        <f>IF(N222="snížená",J222,0)</f>
        <v>0</v>
      </c>
      <c r="BG222" s="206">
        <f>IF(N222="zákl. přenesená",J222,0)</f>
        <v>0</v>
      </c>
      <c r="BH222" s="206">
        <f>IF(N222="sníž. přenesená",J222,0)</f>
        <v>0</v>
      </c>
      <c r="BI222" s="206">
        <f>IF(N222="nulová",J222,0)</f>
        <v>0</v>
      </c>
      <c r="BJ222" s="24" t="s">
        <v>158</v>
      </c>
      <c r="BK222" s="206">
        <f>ROUND(I222*H222,2)</f>
        <v>0</v>
      </c>
      <c r="BL222" s="24" t="s">
        <v>157</v>
      </c>
      <c r="BM222" s="24" t="s">
        <v>295</v>
      </c>
    </row>
    <row r="223" spans="2:47" s="1" customFormat="1" ht="67.5">
      <c r="B223" s="42"/>
      <c r="C223" s="64"/>
      <c r="D223" s="207" t="s">
        <v>159</v>
      </c>
      <c r="E223" s="64"/>
      <c r="F223" s="208" t="s">
        <v>284</v>
      </c>
      <c r="G223" s="64"/>
      <c r="H223" s="64"/>
      <c r="I223" s="165"/>
      <c r="J223" s="64"/>
      <c r="K223" s="64"/>
      <c r="L223" s="62"/>
      <c r="M223" s="209"/>
      <c r="N223" s="43"/>
      <c r="O223" s="43"/>
      <c r="P223" s="43"/>
      <c r="Q223" s="43"/>
      <c r="R223" s="43"/>
      <c r="S223" s="43"/>
      <c r="T223" s="79"/>
      <c r="AT223" s="24" t="s">
        <v>159</v>
      </c>
      <c r="AU223" s="24" t="s">
        <v>158</v>
      </c>
    </row>
    <row r="224" spans="2:51" s="12" customFormat="1" ht="13.5">
      <c r="B224" s="221"/>
      <c r="C224" s="222"/>
      <c r="D224" s="207" t="s">
        <v>161</v>
      </c>
      <c r="E224" s="223" t="s">
        <v>37</v>
      </c>
      <c r="F224" s="224" t="s">
        <v>296</v>
      </c>
      <c r="G224" s="222"/>
      <c r="H224" s="225">
        <v>107</v>
      </c>
      <c r="I224" s="226"/>
      <c r="J224" s="222"/>
      <c r="K224" s="222"/>
      <c r="L224" s="227"/>
      <c r="M224" s="228"/>
      <c r="N224" s="229"/>
      <c r="O224" s="229"/>
      <c r="P224" s="229"/>
      <c r="Q224" s="229"/>
      <c r="R224" s="229"/>
      <c r="S224" s="229"/>
      <c r="T224" s="230"/>
      <c r="AT224" s="231" t="s">
        <v>161</v>
      </c>
      <c r="AU224" s="231" t="s">
        <v>158</v>
      </c>
      <c r="AV224" s="12" t="s">
        <v>158</v>
      </c>
      <c r="AW224" s="12" t="s">
        <v>43</v>
      </c>
      <c r="AX224" s="12" t="s">
        <v>80</v>
      </c>
      <c r="AY224" s="231" t="s">
        <v>150</v>
      </c>
    </row>
    <row r="225" spans="2:51" s="12" customFormat="1" ht="13.5">
      <c r="B225" s="221"/>
      <c r="C225" s="222"/>
      <c r="D225" s="207" t="s">
        <v>161</v>
      </c>
      <c r="E225" s="223" t="s">
        <v>37</v>
      </c>
      <c r="F225" s="224" t="s">
        <v>297</v>
      </c>
      <c r="G225" s="222"/>
      <c r="H225" s="225">
        <v>106.4</v>
      </c>
      <c r="I225" s="226"/>
      <c r="J225" s="222"/>
      <c r="K225" s="222"/>
      <c r="L225" s="227"/>
      <c r="M225" s="228"/>
      <c r="N225" s="229"/>
      <c r="O225" s="229"/>
      <c r="P225" s="229"/>
      <c r="Q225" s="229"/>
      <c r="R225" s="229"/>
      <c r="S225" s="229"/>
      <c r="T225" s="230"/>
      <c r="AT225" s="231" t="s">
        <v>161</v>
      </c>
      <c r="AU225" s="231" t="s">
        <v>158</v>
      </c>
      <c r="AV225" s="12" t="s">
        <v>158</v>
      </c>
      <c r="AW225" s="12" t="s">
        <v>43</v>
      </c>
      <c r="AX225" s="12" t="s">
        <v>80</v>
      </c>
      <c r="AY225" s="231" t="s">
        <v>150</v>
      </c>
    </row>
    <row r="226" spans="2:51" s="14" customFormat="1" ht="13.5">
      <c r="B226" s="261"/>
      <c r="C226" s="262"/>
      <c r="D226" s="207" t="s">
        <v>161</v>
      </c>
      <c r="E226" s="263" t="s">
        <v>37</v>
      </c>
      <c r="F226" s="264" t="s">
        <v>238</v>
      </c>
      <c r="G226" s="262"/>
      <c r="H226" s="265">
        <v>213.4</v>
      </c>
      <c r="I226" s="266"/>
      <c r="J226" s="262"/>
      <c r="K226" s="262"/>
      <c r="L226" s="267"/>
      <c r="M226" s="268"/>
      <c r="N226" s="269"/>
      <c r="O226" s="269"/>
      <c r="P226" s="269"/>
      <c r="Q226" s="269"/>
      <c r="R226" s="269"/>
      <c r="S226" s="269"/>
      <c r="T226" s="270"/>
      <c r="AT226" s="271" t="s">
        <v>161</v>
      </c>
      <c r="AU226" s="271" t="s">
        <v>158</v>
      </c>
      <c r="AV226" s="14" t="s">
        <v>170</v>
      </c>
      <c r="AW226" s="14" t="s">
        <v>43</v>
      </c>
      <c r="AX226" s="14" t="s">
        <v>80</v>
      </c>
      <c r="AY226" s="271" t="s">
        <v>150</v>
      </c>
    </row>
    <row r="227" spans="2:51" s="11" customFormat="1" ht="13.5">
      <c r="B227" s="210"/>
      <c r="C227" s="211"/>
      <c r="D227" s="207" t="s">
        <v>161</v>
      </c>
      <c r="E227" s="212" t="s">
        <v>37</v>
      </c>
      <c r="F227" s="213" t="s">
        <v>298</v>
      </c>
      <c r="G227" s="211"/>
      <c r="H227" s="214" t="s">
        <v>37</v>
      </c>
      <c r="I227" s="215"/>
      <c r="J227" s="211"/>
      <c r="K227" s="211"/>
      <c r="L227" s="216"/>
      <c r="M227" s="217"/>
      <c r="N227" s="218"/>
      <c r="O227" s="218"/>
      <c r="P227" s="218"/>
      <c r="Q227" s="218"/>
      <c r="R227" s="218"/>
      <c r="S227" s="218"/>
      <c r="T227" s="219"/>
      <c r="AT227" s="220" t="s">
        <v>161</v>
      </c>
      <c r="AU227" s="220" t="s">
        <v>158</v>
      </c>
      <c r="AV227" s="11" t="s">
        <v>23</v>
      </c>
      <c r="AW227" s="11" t="s">
        <v>43</v>
      </c>
      <c r="AX227" s="11" t="s">
        <v>80</v>
      </c>
      <c r="AY227" s="220" t="s">
        <v>150</v>
      </c>
    </row>
    <row r="228" spans="2:51" s="12" customFormat="1" ht="13.5">
      <c r="B228" s="221"/>
      <c r="C228" s="222"/>
      <c r="D228" s="207" t="s">
        <v>161</v>
      </c>
      <c r="E228" s="223" t="s">
        <v>37</v>
      </c>
      <c r="F228" s="224" t="s">
        <v>299</v>
      </c>
      <c r="G228" s="222"/>
      <c r="H228" s="225">
        <v>12</v>
      </c>
      <c r="I228" s="226"/>
      <c r="J228" s="222"/>
      <c r="K228" s="222"/>
      <c r="L228" s="227"/>
      <c r="M228" s="228"/>
      <c r="N228" s="229"/>
      <c r="O228" s="229"/>
      <c r="P228" s="229"/>
      <c r="Q228" s="229"/>
      <c r="R228" s="229"/>
      <c r="S228" s="229"/>
      <c r="T228" s="230"/>
      <c r="AT228" s="231" t="s">
        <v>161</v>
      </c>
      <c r="AU228" s="231" t="s">
        <v>158</v>
      </c>
      <c r="AV228" s="12" t="s">
        <v>158</v>
      </c>
      <c r="AW228" s="12" t="s">
        <v>43</v>
      </c>
      <c r="AX228" s="12" t="s">
        <v>80</v>
      </c>
      <c r="AY228" s="231" t="s">
        <v>150</v>
      </c>
    </row>
    <row r="229" spans="2:51" s="12" customFormat="1" ht="13.5">
      <c r="B229" s="221"/>
      <c r="C229" s="222"/>
      <c r="D229" s="207" t="s">
        <v>161</v>
      </c>
      <c r="E229" s="223" t="s">
        <v>37</v>
      </c>
      <c r="F229" s="224" t="s">
        <v>300</v>
      </c>
      <c r="G229" s="222"/>
      <c r="H229" s="225">
        <v>22</v>
      </c>
      <c r="I229" s="226"/>
      <c r="J229" s="222"/>
      <c r="K229" s="222"/>
      <c r="L229" s="227"/>
      <c r="M229" s="228"/>
      <c r="N229" s="229"/>
      <c r="O229" s="229"/>
      <c r="P229" s="229"/>
      <c r="Q229" s="229"/>
      <c r="R229" s="229"/>
      <c r="S229" s="229"/>
      <c r="T229" s="230"/>
      <c r="AT229" s="231" t="s">
        <v>161</v>
      </c>
      <c r="AU229" s="231" t="s">
        <v>158</v>
      </c>
      <c r="AV229" s="12" t="s">
        <v>158</v>
      </c>
      <c r="AW229" s="12" t="s">
        <v>43</v>
      </c>
      <c r="AX229" s="12" t="s">
        <v>80</v>
      </c>
      <c r="AY229" s="231" t="s">
        <v>150</v>
      </c>
    </row>
    <row r="230" spans="2:51" s="14" customFormat="1" ht="13.5">
      <c r="B230" s="261"/>
      <c r="C230" s="262"/>
      <c r="D230" s="207" t="s">
        <v>161</v>
      </c>
      <c r="E230" s="263" t="s">
        <v>37</v>
      </c>
      <c r="F230" s="264" t="s">
        <v>238</v>
      </c>
      <c r="G230" s="262"/>
      <c r="H230" s="265">
        <v>34</v>
      </c>
      <c r="I230" s="266"/>
      <c r="J230" s="262"/>
      <c r="K230" s="262"/>
      <c r="L230" s="267"/>
      <c r="M230" s="268"/>
      <c r="N230" s="269"/>
      <c r="O230" s="269"/>
      <c r="P230" s="269"/>
      <c r="Q230" s="269"/>
      <c r="R230" s="269"/>
      <c r="S230" s="269"/>
      <c r="T230" s="270"/>
      <c r="AT230" s="271" t="s">
        <v>161</v>
      </c>
      <c r="AU230" s="271" t="s">
        <v>158</v>
      </c>
      <c r="AV230" s="14" t="s">
        <v>170</v>
      </c>
      <c r="AW230" s="14" t="s">
        <v>43</v>
      </c>
      <c r="AX230" s="14" t="s">
        <v>80</v>
      </c>
      <c r="AY230" s="271" t="s">
        <v>150</v>
      </c>
    </row>
    <row r="231" spans="2:51" s="11" customFormat="1" ht="13.5">
      <c r="B231" s="210"/>
      <c r="C231" s="211"/>
      <c r="D231" s="207" t="s">
        <v>161</v>
      </c>
      <c r="E231" s="212" t="s">
        <v>37</v>
      </c>
      <c r="F231" s="213" t="s">
        <v>301</v>
      </c>
      <c r="G231" s="211"/>
      <c r="H231" s="214" t="s">
        <v>37</v>
      </c>
      <c r="I231" s="215"/>
      <c r="J231" s="211"/>
      <c r="K231" s="211"/>
      <c r="L231" s="216"/>
      <c r="M231" s="217"/>
      <c r="N231" s="218"/>
      <c r="O231" s="218"/>
      <c r="P231" s="218"/>
      <c r="Q231" s="218"/>
      <c r="R231" s="218"/>
      <c r="S231" s="218"/>
      <c r="T231" s="219"/>
      <c r="AT231" s="220" t="s">
        <v>161</v>
      </c>
      <c r="AU231" s="220" t="s">
        <v>158</v>
      </c>
      <c r="AV231" s="11" t="s">
        <v>23</v>
      </c>
      <c r="AW231" s="11" t="s">
        <v>43</v>
      </c>
      <c r="AX231" s="11" t="s">
        <v>80</v>
      </c>
      <c r="AY231" s="220" t="s">
        <v>150</v>
      </c>
    </row>
    <row r="232" spans="2:51" s="12" customFormat="1" ht="13.5">
      <c r="B232" s="221"/>
      <c r="C232" s="222"/>
      <c r="D232" s="207" t="s">
        <v>161</v>
      </c>
      <c r="E232" s="223" t="s">
        <v>37</v>
      </c>
      <c r="F232" s="224" t="s">
        <v>302</v>
      </c>
      <c r="G232" s="222"/>
      <c r="H232" s="225">
        <v>444.6</v>
      </c>
      <c r="I232" s="226"/>
      <c r="J232" s="222"/>
      <c r="K232" s="222"/>
      <c r="L232" s="227"/>
      <c r="M232" s="228"/>
      <c r="N232" s="229"/>
      <c r="O232" s="229"/>
      <c r="P232" s="229"/>
      <c r="Q232" s="229"/>
      <c r="R232" s="229"/>
      <c r="S232" s="229"/>
      <c r="T232" s="230"/>
      <c r="AT232" s="231" t="s">
        <v>161</v>
      </c>
      <c r="AU232" s="231" t="s">
        <v>158</v>
      </c>
      <c r="AV232" s="12" t="s">
        <v>158</v>
      </c>
      <c r="AW232" s="12" t="s">
        <v>43</v>
      </c>
      <c r="AX232" s="12" t="s">
        <v>80</v>
      </c>
      <c r="AY232" s="231" t="s">
        <v>150</v>
      </c>
    </row>
    <row r="233" spans="2:51" s="14" customFormat="1" ht="13.5">
      <c r="B233" s="261"/>
      <c r="C233" s="262"/>
      <c r="D233" s="207" t="s">
        <v>161</v>
      </c>
      <c r="E233" s="263" t="s">
        <v>37</v>
      </c>
      <c r="F233" s="264" t="s">
        <v>238</v>
      </c>
      <c r="G233" s="262"/>
      <c r="H233" s="265">
        <v>444.6</v>
      </c>
      <c r="I233" s="266"/>
      <c r="J233" s="262"/>
      <c r="K233" s="262"/>
      <c r="L233" s="267"/>
      <c r="M233" s="268"/>
      <c r="N233" s="269"/>
      <c r="O233" s="269"/>
      <c r="P233" s="269"/>
      <c r="Q233" s="269"/>
      <c r="R233" s="269"/>
      <c r="S233" s="269"/>
      <c r="T233" s="270"/>
      <c r="AT233" s="271" t="s">
        <v>161</v>
      </c>
      <c r="AU233" s="271" t="s">
        <v>158</v>
      </c>
      <c r="AV233" s="14" t="s">
        <v>170</v>
      </c>
      <c r="AW233" s="14" t="s">
        <v>43</v>
      </c>
      <c r="AX233" s="14" t="s">
        <v>80</v>
      </c>
      <c r="AY233" s="271" t="s">
        <v>150</v>
      </c>
    </row>
    <row r="234" spans="2:51" s="11" customFormat="1" ht="13.5">
      <c r="B234" s="210"/>
      <c r="C234" s="211"/>
      <c r="D234" s="207" t="s">
        <v>161</v>
      </c>
      <c r="E234" s="212" t="s">
        <v>37</v>
      </c>
      <c r="F234" s="213" t="s">
        <v>303</v>
      </c>
      <c r="G234" s="211"/>
      <c r="H234" s="214" t="s">
        <v>37</v>
      </c>
      <c r="I234" s="215"/>
      <c r="J234" s="211"/>
      <c r="K234" s="211"/>
      <c r="L234" s="216"/>
      <c r="M234" s="217"/>
      <c r="N234" s="218"/>
      <c r="O234" s="218"/>
      <c r="P234" s="218"/>
      <c r="Q234" s="218"/>
      <c r="R234" s="218"/>
      <c r="S234" s="218"/>
      <c r="T234" s="219"/>
      <c r="AT234" s="220" t="s">
        <v>161</v>
      </c>
      <c r="AU234" s="220" t="s">
        <v>158</v>
      </c>
      <c r="AV234" s="11" t="s">
        <v>23</v>
      </c>
      <c r="AW234" s="11" t="s">
        <v>43</v>
      </c>
      <c r="AX234" s="11" t="s">
        <v>80</v>
      </c>
      <c r="AY234" s="220" t="s">
        <v>150</v>
      </c>
    </row>
    <row r="235" spans="2:51" s="12" customFormat="1" ht="13.5">
      <c r="B235" s="221"/>
      <c r="C235" s="222"/>
      <c r="D235" s="207" t="s">
        <v>161</v>
      </c>
      <c r="E235" s="223" t="s">
        <v>37</v>
      </c>
      <c r="F235" s="224" t="s">
        <v>304</v>
      </c>
      <c r="G235" s="222"/>
      <c r="H235" s="225">
        <v>8</v>
      </c>
      <c r="I235" s="226"/>
      <c r="J235" s="222"/>
      <c r="K235" s="222"/>
      <c r="L235" s="227"/>
      <c r="M235" s="228"/>
      <c r="N235" s="229"/>
      <c r="O235" s="229"/>
      <c r="P235" s="229"/>
      <c r="Q235" s="229"/>
      <c r="R235" s="229"/>
      <c r="S235" s="229"/>
      <c r="T235" s="230"/>
      <c r="AT235" s="231" t="s">
        <v>161</v>
      </c>
      <c r="AU235" s="231" t="s">
        <v>158</v>
      </c>
      <c r="AV235" s="12" t="s">
        <v>158</v>
      </c>
      <c r="AW235" s="12" t="s">
        <v>43</v>
      </c>
      <c r="AX235" s="12" t="s">
        <v>80</v>
      </c>
      <c r="AY235" s="231" t="s">
        <v>150</v>
      </c>
    </row>
    <row r="236" spans="2:51" s="14" customFormat="1" ht="13.5">
      <c r="B236" s="261"/>
      <c r="C236" s="262"/>
      <c r="D236" s="207" t="s">
        <v>161</v>
      </c>
      <c r="E236" s="263" t="s">
        <v>37</v>
      </c>
      <c r="F236" s="264" t="s">
        <v>238</v>
      </c>
      <c r="G236" s="262"/>
      <c r="H236" s="265">
        <v>8</v>
      </c>
      <c r="I236" s="266"/>
      <c r="J236" s="262"/>
      <c r="K236" s="262"/>
      <c r="L236" s="267"/>
      <c r="M236" s="268"/>
      <c r="N236" s="269"/>
      <c r="O236" s="269"/>
      <c r="P236" s="269"/>
      <c r="Q236" s="269"/>
      <c r="R236" s="269"/>
      <c r="S236" s="269"/>
      <c r="T236" s="270"/>
      <c r="AT236" s="271" t="s">
        <v>161</v>
      </c>
      <c r="AU236" s="271" t="s">
        <v>158</v>
      </c>
      <c r="AV236" s="14" t="s">
        <v>170</v>
      </c>
      <c r="AW236" s="14" t="s">
        <v>43</v>
      </c>
      <c r="AX236" s="14" t="s">
        <v>80</v>
      </c>
      <c r="AY236" s="271" t="s">
        <v>150</v>
      </c>
    </row>
    <row r="237" spans="2:51" s="11" customFormat="1" ht="13.5">
      <c r="B237" s="210"/>
      <c r="C237" s="211"/>
      <c r="D237" s="207" t="s">
        <v>161</v>
      </c>
      <c r="E237" s="212" t="s">
        <v>37</v>
      </c>
      <c r="F237" s="213" t="s">
        <v>234</v>
      </c>
      <c r="G237" s="211"/>
      <c r="H237" s="214" t="s">
        <v>37</v>
      </c>
      <c r="I237" s="215"/>
      <c r="J237" s="211"/>
      <c r="K237" s="211"/>
      <c r="L237" s="216"/>
      <c r="M237" s="217"/>
      <c r="N237" s="218"/>
      <c r="O237" s="218"/>
      <c r="P237" s="218"/>
      <c r="Q237" s="218"/>
      <c r="R237" s="218"/>
      <c r="S237" s="218"/>
      <c r="T237" s="219"/>
      <c r="AT237" s="220" t="s">
        <v>161</v>
      </c>
      <c r="AU237" s="220" t="s">
        <v>158</v>
      </c>
      <c r="AV237" s="11" t="s">
        <v>23</v>
      </c>
      <c r="AW237" s="11" t="s">
        <v>43</v>
      </c>
      <c r="AX237" s="11" t="s">
        <v>80</v>
      </c>
      <c r="AY237" s="220" t="s">
        <v>150</v>
      </c>
    </row>
    <row r="238" spans="2:51" s="11" customFormat="1" ht="13.5">
      <c r="B238" s="210"/>
      <c r="C238" s="211"/>
      <c r="D238" s="207" t="s">
        <v>161</v>
      </c>
      <c r="E238" s="212" t="s">
        <v>37</v>
      </c>
      <c r="F238" s="213" t="s">
        <v>235</v>
      </c>
      <c r="G238" s="211"/>
      <c r="H238" s="214" t="s">
        <v>37</v>
      </c>
      <c r="I238" s="215"/>
      <c r="J238" s="211"/>
      <c r="K238" s="211"/>
      <c r="L238" s="216"/>
      <c r="M238" s="217"/>
      <c r="N238" s="218"/>
      <c r="O238" s="218"/>
      <c r="P238" s="218"/>
      <c r="Q238" s="218"/>
      <c r="R238" s="218"/>
      <c r="S238" s="218"/>
      <c r="T238" s="219"/>
      <c r="AT238" s="220" t="s">
        <v>161</v>
      </c>
      <c r="AU238" s="220" t="s">
        <v>158</v>
      </c>
      <c r="AV238" s="11" t="s">
        <v>23</v>
      </c>
      <c r="AW238" s="11" t="s">
        <v>43</v>
      </c>
      <c r="AX238" s="11" t="s">
        <v>80</v>
      </c>
      <c r="AY238" s="220" t="s">
        <v>150</v>
      </c>
    </row>
    <row r="239" spans="2:51" s="12" customFormat="1" ht="13.5">
      <c r="B239" s="221"/>
      <c r="C239" s="222"/>
      <c r="D239" s="207" t="s">
        <v>161</v>
      </c>
      <c r="E239" s="223" t="s">
        <v>37</v>
      </c>
      <c r="F239" s="224" t="s">
        <v>305</v>
      </c>
      <c r="G239" s="222"/>
      <c r="H239" s="225">
        <v>1060.2</v>
      </c>
      <c r="I239" s="226"/>
      <c r="J239" s="222"/>
      <c r="K239" s="222"/>
      <c r="L239" s="227"/>
      <c r="M239" s="228"/>
      <c r="N239" s="229"/>
      <c r="O239" s="229"/>
      <c r="P239" s="229"/>
      <c r="Q239" s="229"/>
      <c r="R239" s="229"/>
      <c r="S239" s="229"/>
      <c r="T239" s="230"/>
      <c r="AT239" s="231" t="s">
        <v>161</v>
      </c>
      <c r="AU239" s="231" t="s">
        <v>158</v>
      </c>
      <c r="AV239" s="12" t="s">
        <v>158</v>
      </c>
      <c r="AW239" s="12" t="s">
        <v>43</v>
      </c>
      <c r="AX239" s="12" t="s">
        <v>80</v>
      </c>
      <c r="AY239" s="231" t="s">
        <v>150</v>
      </c>
    </row>
    <row r="240" spans="2:51" s="12" customFormat="1" ht="13.5">
      <c r="B240" s="221"/>
      <c r="C240" s="222"/>
      <c r="D240" s="207" t="s">
        <v>161</v>
      </c>
      <c r="E240" s="223" t="s">
        <v>37</v>
      </c>
      <c r="F240" s="224" t="s">
        <v>306</v>
      </c>
      <c r="G240" s="222"/>
      <c r="H240" s="225">
        <v>67.2</v>
      </c>
      <c r="I240" s="226"/>
      <c r="J240" s="222"/>
      <c r="K240" s="222"/>
      <c r="L240" s="227"/>
      <c r="M240" s="228"/>
      <c r="N240" s="229"/>
      <c r="O240" s="229"/>
      <c r="P240" s="229"/>
      <c r="Q240" s="229"/>
      <c r="R240" s="229"/>
      <c r="S240" s="229"/>
      <c r="T240" s="230"/>
      <c r="AT240" s="231" t="s">
        <v>161</v>
      </c>
      <c r="AU240" s="231" t="s">
        <v>158</v>
      </c>
      <c r="AV240" s="12" t="s">
        <v>158</v>
      </c>
      <c r="AW240" s="12" t="s">
        <v>43</v>
      </c>
      <c r="AX240" s="12" t="s">
        <v>80</v>
      </c>
      <c r="AY240" s="231" t="s">
        <v>150</v>
      </c>
    </row>
    <row r="241" spans="2:51" s="14" customFormat="1" ht="13.5">
      <c r="B241" s="261"/>
      <c r="C241" s="262"/>
      <c r="D241" s="207" t="s">
        <v>161</v>
      </c>
      <c r="E241" s="263" t="s">
        <v>37</v>
      </c>
      <c r="F241" s="264" t="s">
        <v>238</v>
      </c>
      <c r="G241" s="262"/>
      <c r="H241" s="265">
        <v>1127.4</v>
      </c>
      <c r="I241" s="266"/>
      <c r="J241" s="262"/>
      <c r="K241" s="262"/>
      <c r="L241" s="267"/>
      <c r="M241" s="268"/>
      <c r="N241" s="269"/>
      <c r="O241" s="269"/>
      <c r="P241" s="269"/>
      <c r="Q241" s="269"/>
      <c r="R241" s="269"/>
      <c r="S241" s="269"/>
      <c r="T241" s="270"/>
      <c r="AT241" s="271" t="s">
        <v>161</v>
      </c>
      <c r="AU241" s="271" t="s">
        <v>158</v>
      </c>
      <c r="AV241" s="14" t="s">
        <v>170</v>
      </c>
      <c r="AW241" s="14" t="s">
        <v>43</v>
      </c>
      <c r="AX241" s="14" t="s">
        <v>80</v>
      </c>
      <c r="AY241" s="271" t="s">
        <v>150</v>
      </c>
    </row>
    <row r="242" spans="2:51" s="11" customFormat="1" ht="13.5">
      <c r="B242" s="210"/>
      <c r="C242" s="211"/>
      <c r="D242" s="207" t="s">
        <v>161</v>
      </c>
      <c r="E242" s="212" t="s">
        <v>37</v>
      </c>
      <c r="F242" s="213" t="s">
        <v>239</v>
      </c>
      <c r="G242" s="211"/>
      <c r="H242" s="214" t="s">
        <v>37</v>
      </c>
      <c r="I242" s="215"/>
      <c r="J242" s="211"/>
      <c r="K242" s="211"/>
      <c r="L242" s="216"/>
      <c r="M242" s="217"/>
      <c r="N242" s="218"/>
      <c r="O242" s="218"/>
      <c r="P242" s="218"/>
      <c r="Q242" s="218"/>
      <c r="R242" s="218"/>
      <c r="S242" s="218"/>
      <c r="T242" s="219"/>
      <c r="AT242" s="220" t="s">
        <v>161</v>
      </c>
      <c r="AU242" s="220" t="s">
        <v>158</v>
      </c>
      <c r="AV242" s="11" t="s">
        <v>23</v>
      </c>
      <c r="AW242" s="11" t="s">
        <v>43</v>
      </c>
      <c r="AX242" s="11" t="s">
        <v>80</v>
      </c>
      <c r="AY242" s="220" t="s">
        <v>150</v>
      </c>
    </row>
    <row r="243" spans="2:51" s="12" customFormat="1" ht="13.5">
      <c r="B243" s="221"/>
      <c r="C243" s="222"/>
      <c r="D243" s="207" t="s">
        <v>161</v>
      </c>
      <c r="E243" s="223" t="s">
        <v>37</v>
      </c>
      <c r="F243" s="224" t="s">
        <v>307</v>
      </c>
      <c r="G243" s="222"/>
      <c r="H243" s="225">
        <v>972</v>
      </c>
      <c r="I243" s="226"/>
      <c r="J243" s="222"/>
      <c r="K243" s="222"/>
      <c r="L243" s="227"/>
      <c r="M243" s="228"/>
      <c r="N243" s="229"/>
      <c r="O243" s="229"/>
      <c r="P243" s="229"/>
      <c r="Q243" s="229"/>
      <c r="R243" s="229"/>
      <c r="S243" s="229"/>
      <c r="T243" s="230"/>
      <c r="AT243" s="231" t="s">
        <v>161</v>
      </c>
      <c r="AU243" s="231" t="s">
        <v>158</v>
      </c>
      <c r="AV243" s="12" t="s">
        <v>158</v>
      </c>
      <c r="AW243" s="12" t="s">
        <v>43</v>
      </c>
      <c r="AX243" s="12" t="s">
        <v>80</v>
      </c>
      <c r="AY243" s="231" t="s">
        <v>150</v>
      </c>
    </row>
    <row r="244" spans="2:51" s="12" customFormat="1" ht="13.5">
      <c r="B244" s="221"/>
      <c r="C244" s="222"/>
      <c r="D244" s="207" t="s">
        <v>161</v>
      </c>
      <c r="E244" s="223" t="s">
        <v>37</v>
      </c>
      <c r="F244" s="224" t="s">
        <v>308</v>
      </c>
      <c r="G244" s="222"/>
      <c r="H244" s="225">
        <v>48</v>
      </c>
      <c r="I244" s="226"/>
      <c r="J244" s="222"/>
      <c r="K244" s="222"/>
      <c r="L244" s="227"/>
      <c r="M244" s="228"/>
      <c r="N244" s="229"/>
      <c r="O244" s="229"/>
      <c r="P244" s="229"/>
      <c r="Q244" s="229"/>
      <c r="R244" s="229"/>
      <c r="S244" s="229"/>
      <c r="T244" s="230"/>
      <c r="AT244" s="231" t="s">
        <v>161</v>
      </c>
      <c r="AU244" s="231" t="s">
        <v>158</v>
      </c>
      <c r="AV244" s="12" t="s">
        <v>158</v>
      </c>
      <c r="AW244" s="12" t="s">
        <v>43</v>
      </c>
      <c r="AX244" s="12" t="s">
        <v>80</v>
      </c>
      <c r="AY244" s="231" t="s">
        <v>150</v>
      </c>
    </row>
    <row r="245" spans="2:51" s="14" customFormat="1" ht="13.5">
      <c r="B245" s="261"/>
      <c r="C245" s="262"/>
      <c r="D245" s="207" t="s">
        <v>161</v>
      </c>
      <c r="E245" s="263" t="s">
        <v>37</v>
      </c>
      <c r="F245" s="264" t="s">
        <v>238</v>
      </c>
      <c r="G245" s="262"/>
      <c r="H245" s="265">
        <v>1020</v>
      </c>
      <c r="I245" s="266"/>
      <c r="J245" s="262"/>
      <c r="K245" s="262"/>
      <c r="L245" s="267"/>
      <c r="M245" s="268"/>
      <c r="N245" s="269"/>
      <c r="O245" s="269"/>
      <c r="P245" s="269"/>
      <c r="Q245" s="269"/>
      <c r="R245" s="269"/>
      <c r="S245" s="269"/>
      <c r="T245" s="270"/>
      <c r="AT245" s="271" t="s">
        <v>161</v>
      </c>
      <c r="AU245" s="271" t="s">
        <v>158</v>
      </c>
      <c r="AV245" s="14" t="s">
        <v>170</v>
      </c>
      <c r="AW245" s="14" t="s">
        <v>43</v>
      </c>
      <c r="AX245" s="14" t="s">
        <v>80</v>
      </c>
      <c r="AY245" s="271" t="s">
        <v>150</v>
      </c>
    </row>
    <row r="246" spans="2:51" s="11" customFormat="1" ht="13.5">
      <c r="B246" s="210"/>
      <c r="C246" s="211"/>
      <c r="D246" s="207" t="s">
        <v>161</v>
      </c>
      <c r="E246" s="212" t="s">
        <v>37</v>
      </c>
      <c r="F246" s="213" t="s">
        <v>242</v>
      </c>
      <c r="G246" s="211"/>
      <c r="H246" s="214" t="s">
        <v>37</v>
      </c>
      <c r="I246" s="215"/>
      <c r="J246" s="211"/>
      <c r="K246" s="211"/>
      <c r="L246" s="216"/>
      <c r="M246" s="217"/>
      <c r="N246" s="218"/>
      <c r="O246" s="218"/>
      <c r="P246" s="218"/>
      <c r="Q246" s="218"/>
      <c r="R246" s="218"/>
      <c r="S246" s="218"/>
      <c r="T246" s="219"/>
      <c r="AT246" s="220" t="s">
        <v>161</v>
      </c>
      <c r="AU246" s="220" t="s">
        <v>158</v>
      </c>
      <c r="AV246" s="11" t="s">
        <v>23</v>
      </c>
      <c r="AW246" s="11" t="s">
        <v>43</v>
      </c>
      <c r="AX246" s="11" t="s">
        <v>80</v>
      </c>
      <c r="AY246" s="220" t="s">
        <v>150</v>
      </c>
    </row>
    <row r="247" spans="2:51" s="12" customFormat="1" ht="13.5">
      <c r="B247" s="221"/>
      <c r="C247" s="222"/>
      <c r="D247" s="207" t="s">
        <v>161</v>
      </c>
      <c r="E247" s="223" t="s">
        <v>37</v>
      </c>
      <c r="F247" s="224" t="s">
        <v>309</v>
      </c>
      <c r="G247" s="222"/>
      <c r="H247" s="225">
        <v>37.4</v>
      </c>
      <c r="I247" s="226"/>
      <c r="J247" s="222"/>
      <c r="K247" s="222"/>
      <c r="L247" s="227"/>
      <c r="M247" s="228"/>
      <c r="N247" s="229"/>
      <c r="O247" s="229"/>
      <c r="P247" s="229"/>
      <c r="Q247" s="229"/>
      <c r="R247" s="229"/>
      <c r="S247" s="229"/>
      <c r="T247" s="230"/>
      <c r="AT247" s="231" t="s">
        <v>161</v>
      </c>
      <c r="AU247" s="231" t="s">
        <v>158</v>
      </c>
      <c r="AV247" s="12" t="s">
        <v>158</v>
      </c>
      <c r="AW247" s="12" t="s">
        <v>43</v>
      </c>
      <c r="AX247" s="12" t="s">
        <v>80</v>
      </c>
      <c r="AY247" s="231" t="s">
        <v>150</v>
      </c>
    </row>
    <row r="248" spans="2:51" s="12" customFormat="1" ht="13.5">
      <c r="B248" s="221"/>
      <c r="C248" s="222"/>
      <c r="D248" s="207" t="s">
        <v>161</v>
      </c>
      <c r="E248" s="223" t="s">
        <v>37</v>
      </c>
      <c r="F248" s="224" t="s">
        <v>310</v>
      </c>
      <c r="G248" s="222"/>
      <c r="H248" s="225">
        <v>11.6</v>
      </c>
      <c r="I248" s="226"/>
      <c r="J248" s="222"/>
      <c r="K248" s="222"/>
      <c r="L248" s="227"/>
      <c r="M248" s="228"/>
      <c r="N248" s="229"/>
      <c r="O248" s="229"/>
      <c r="P248" s="229"/>
      <c r="Q248" s="229"/>
      <c r="R248" s="229"/>
      <c r="S248" s="229"/>
      <c r="T248" s="230"/>
      <c r="AT248" s="231" t="s">
        <v>161</v>
      </c>
      <c r="AU248" s="231" t="s">
        <v>158</v>
      </c>
      <c r="AV248" s="12" t="s">
        <v>158</v>
      </c>
      <c r="AW248" s="12" t="s">
        <v>43</v>
      </c>
      <c r="AX248" s="12" t="s">
        <v>80</v>
      </c>
      <c r="AY248" s="231" t="s">
        <v>150</v>
      </c>
    </row>
    <row r="249" spans="2:51" s="12" customFormat="1" ht="13.5">
      <c r="B249" s="221"/>
      <c r="C249" s="222"/>
      <c r="D249" s="207" t="s">
        <v>161</v>
      </c>
      <c r="E249" s="223" t="s">
        <v>37</v>
      </c>
      <c r="F249" s="224" t="s">
        <v>311</v>
      </c>
      <c r="G249" s="222"/>
      <c r="H249" s="225">
        <v>13.8</v>
      </c>
      <c r="I249" s="226"/>
      <c r="J249" s="222"/>
      <c r="K249" s="222"/>
      <c r="L249" s="227"/>
      <c r="M249" s="228"/>
      <c r="N249" s="229"/>
      <c r="O249" s="229"/>
      <c r="P249" s="229"/>
      <c r="Q249" s="229"/>
      <c r="R249" s="229"/>
      <c r="S249" s="229"/>
      <c r="T249" s="230"/>
      <c r="AT249" s="231" t="s">
        <v>161</v>
      </c>
      <c r="AU249" s="231" t="s">
        <v>158</v>
      </c>
      <c r="AV249" s="12" t="s">
        <v>158</v>
      </c>
      <c r="AW249" s="12" t="s">
        <v>43</v>
      </c>
      <c r="AX249" s="12" t="s">
        <v>80</v>
      </c>
      <c r="AY249" s="231" t="s">
        <v>150</v>
      </c>
    </row>
    <row r="250" spans="2:51" s="12" customFormat="1" ht="13.5">
      <c r="B250" s="221"/>
      <c r="C250" s="222"/>
      <c r="D250" s="207" t="s">
        <v>161</v>
      </c>
      <c r="E250" s="223" t="s">
        <v>37</v>
      </c>
      <c r="F250" s="224" t="s">
        <v>312</v>
      </c>
      <c r="G250" s="222"/>
      <c r="H250" s="225">
        <v>11</v>
      </c>
      <c r="I250" s="226"/>
      <c r="J250" s="222"/>
      <c r="K250" s="222"/>
      <c r="L250" s="227"/>
      <c r="M250" s="228"/>
      <c r="N250" s="229"/>
      <c r="O250" s="229"/>
      <c r="P250" s="229"/>
      <c r="Q250" s="229"/>
      <c r="R250" s="229"/>
      <c r="S250" s="229"/>
      <c r="T250" s="230"/>
      <c r="AT250" s="231" t="s">
        <v>161</v>
      </c>
      <c r="AU250" s="231" t="s">
        <v>158</v>
      </c>
      <c r="AV250" s="12" t="s">
        <v>158</v>
      </c>
      <c r="AW250" s="12" t="s">
        <v>43</v>
      </c>
      <c r="AX250" s="12" t="s">
        <v>80</v>
      </c>
      <c r="AY250" s="231" t="s">
        <v>150</v>
      </c>
    </row>
    <row r="251" spans="2:51" s="14" customFormat="1" ht="13.5">
      <c r="B251" s="261"/>
      <c r="C251" s="262"/>
      <c r="D251" s="207" t="s">
        <v>161</v>
      </c>
      <c r="E251" s="263" t="s">
        <v>37</v>
      </c>
      <c r="F251" s="264" t="s">
        <v>238</v>
      </c>
      <c r="G251" s="262"/>
      <c r="H251" s="265">
        <v>73.8</v>
      </c>
      <c r="I251" s="266"/>
      <c r="J251" s="262"/>
      <c r="K251" s="262"/>
      <c r="L251" s="267"/>
      <c r="M251" s="268"/>
      <c r="N251" s="269"/>
      <c r="O251" s="269"/>
      <c r="P251" s="269"/>
      <c r="Q251" s="269"/>
      <c r="R251" s="269"/>
      <c r="S251" s="269"/>
      <c r="T251" s="270"/>
      <c r="AT251" s="271" t="s">
        <v>161</v>
      </c>
      <c r="AU251" s="271" t="s">
        <v>158</v>
      </c>
      <c r="AV251" s="14" t="s">
        <v>170</v>
      </c>
      <c r="AW251" s="14" t="s">
        <v>43</v>
      </c>
      <c r="AX251" s="14" t="s">
        <v>80</v>
      </c>
      <c r="AY251" s="271" t="s">
        <v>150</v>
      </c>
    </row>
    <row r="252" spans="2:51" s="11" customFormat="1" ht="13.5">
      <c r="B252" s="210"/>
      <c r="C252" s="211"/>
      <c r="D252" s="207" t="s">
        <v>161</v>
      </c>
      <c r="E252" s="212" t="s">
        <v>37</v>
      </c>
      <c r="F252" s="213" t="s">
        <v>247</v>
      </c>
      <c r="G252" s="211"/>
      <c r="H252" s="214" t="s">
        <v>37</v>
      </c>
      <c r="I252" s="215"/>
      <c r="J252" s="211"/>
      <c r="K252" s="211"/>
      <c r="L252" s="216"/>
      <c r="M252" s="217"/>
      <c r="N252" s="218"/>
      <c r="O252" s="218"/>
      <c r="P252" s="218"/>
      <c r="Q252" s="218"/>
      <c r="R252" s="218"/>
      <c r="S252" s="218"/>
      <c r="T252" s="219"/>
      <c r="AT252" s="220" t="s">
        <v>161</v>
      </c>
      <c r="AU252" s="220" t="s">
        <v>158</v>
      </c>
      <c r="AV252" s="11" t="s">
        <v>23</v>
      </c>
      <c r="AW252" s="11" t="s">
        <v>43</v>
      </c>
      <c r="AX252" s="11" t="s">
        <v>80</v>
      </c>
      <c r="AY252" s="220" t="s">
        <v>150</v>
      </c>
    </row>
    <row r="253" spans="2:51" s="12" customFormat="1" ht="13.5">
      <c r="B253" s="221"/>
      <c r="C253" s="222"/>
      <c r="D253" s="207" t="s">
        <v>161</v>
      </c>
      <c r="E253" s="223" t="s">
        <v>37</v>
      </c>
      <c r="F253" s="224" t="s">
        <v>309</v>
      </c>
      <c r="G253" s="222"/>
      <c r="H253" s="225">
        <v>37.4</v>
      </c>
      <c r="I253" s="226"/>
      <c r="J253" s="222"/>
      <c r="K253" s="222"/>
      <c r="L253" s="227"/>
      <c r="M253" s="228"/>
      <c r="N253" s="229"/>
      <c r="O253" s="229"/>
      <c r="P253" s="229"/>
      <c r="Q253" s="229"/>
      <c r="R253" s="229"/>
      <c r="S253" s="229"/>
      <c r="T253" s="230"/>
      <c r="AT253" s="231" t="s">
        <v>161</v>
      </c>
      <c r="AU253" s="231" t="s">
        <v>158</v>
      </c>
      <c r="AV253" s="12" t="s">
        <v>158</v>
      </c>
      <c r="AW253" s="12" t="s">
        <v>43</v>
      </c>
      <c r="AX253" s="12" t="s">
        <v>80</v>
      </c>
      <c r="AY253" s="231" t="s">
        <v>150</v>
      </c>
    </row>
    <row r="254" spans="2:51" s="14" customFormat="1" ht="13.5">
      <c r="B254" s="261"/>
      <c r="C254" s="262"/>
      <c r="D254" s="207" t="s">
        <v>161</v>
      </c>
      <c r="E254" s="263" t="s">
        <v>37</v>
      </c>
      <c r="F254" s="264" t="s">
        <v>238</v>
      </c>
      <c r="G254" s="262"/>
      <c r="H254" s="265">
        <v>37.4</v>
      </c>
      <c r="I254" s="266"/>
      <c r="J254" s="262"/>
      <c r="K254" s="262"/>
      <c r="L254" s="267"/>
      <c r="M254" s="268"/>
      <c r="N254" s="269"/>
      <c r="O254" s="269"/>
      <c r="P254" s="269"/>
      <c r="Q254" s="269"/>
      <c r="R254" s="269"/>
      <c r="S254" s="269"/>
      <c r="T254" s="270"/>
      <c r="AT254" s="271" t="s">
        <v>161</v>
      </c>
      <c r="AU254" s="271" t="s">
        <v>158</v>
      </c>
      <c r="AV254" s="14" t="s">
        <v>170</v>
      </c>
      <c r="AW254" s="14" t="s">
        <v>43</v>
      </c>
      <c r="AX254" s="14" t="s">
        <v>80</v>
      </c>
      <c r="AY254" s="271" t="s">
        <v>150</v>
      </c>
    </row>
    <row r="255" spans="2:51" s="12" customFormat="1" ht="13.5">
      <c r="B255" s="221"/>
      <c r="C255" s="222"/>
      <c r="D255" s="207" t="s">
        <v>161</v>
      </c>
      <c r="E255" s="223" t="s">
        <v>37</v>
      </c>
      <c r="F255" s="224" t="s">
        <v>313</v>
      </c>
      <c r="G255" s="222"/>
      <c r="H255" s="225">
        <v>295.86</v>
      </c>
      <c r="I255" s="226"/>
      <c r="J255" s="222"/>
      <c r="K255" s="222"/>
      <c r="L255" s="227"/>
      <c r="M255" s="228"/>
      <c r="N255" s="229"/>
      <c r="O255" s="229"/>
      <c r="P255" s="229"/>
      <c r="Q255" s="229"/>
      <c r="R255" s="229"/>
      <c r="S255" s="229"/>
      <c r="T255" s="230"/>
      <c r="AT255" s="231" t="s">
        <v>161</v>
      </c>
      <c r="AU255" s="231" t="s">
        <v>158</v>
      </c>
      <c r="AV255" s="12" t="s">
        <v>158</v>
      </c>
      <c r="AW255" s="12" t="s">
        <v>43</v>
      </c>
      <c r="AX255" s="12" t="s">
        <v>80</v>
      </c>
      <c r="AY255" s="231" t="s">
        <v>150</v>
      </c>
    </row>
    <row r="256" spans="2:51" s="13" customFormat="1" ht="13.5">
      <c r="B256" s="232"/>
      <c r="C256" s="233"/>
      <c r="D256" s="234" t="s">
        <v>161</v>
      </c>
      <c r="E256" s="235" t="s">
        <v>37</v>
      </c>
      <c r="F256" s="236" t="s">
        <v>164</v>
      </c>
      <c r="G256" s="233"/>
      <c r="H256" s="237">
        <v>3254.46</v>
      </c>
      <c r="I256" s="238"/>
      <c r="J256" s="233"/>
      <c r="K256" s="233"/>
      <c r="L256" s="239"/>
      <c r="M256" s="240"/>
      <c r="N256" s="241"/>
      <c r="O256" s="241"/>
      <c r="P256" s="241"/>
      <c r="Q256" s="241"/>
      <c r="R256" s="241"/>
      <c r="S256" s="241"/>
      <c r="T256" s="242"/>
      <c r="AT256" s="243" t="s">
        <v>161</v>
      </c>
      <c r="AU256" s="243" t="s">
        <v>158</v>
      </c>
      <c r="AV256" s="13" t="s">
        <v>157</v>
      </c>
      <c r="AW256" s="13" t="s">
        <v>43</v>
      </c>
      <c r="AX256" s="13" t="s">
        <v>23</v>
      </c>
      <c r="AY256" s="243" t="s">
        <v>150</v>
      </c>
    </row>
    <row r="257" spans="2:65" s="1" customFormat="1" ht="22.5" customHeight="1">
      <c r="B257" s="42"/>
      <c r="C257" s="251" t="s">
        <v>9</v>
      </c>
      <c r="D257" s="251" t="s">
        <v>215</v>
      </c>
      <c r="E257" s="252" t="s">
        <v>314</v>
      </c>
      <c r="F257" s="253" t="s">
        <v>315</v>
      </c>
      <c r="G257" s="254" t="s">
        <v>198</v>
      </c>
      <c r="H257" s="255">
        <v>2195.16</v>
      </c>
      <c r="I257" s="256"/>
      <c r="J257" s="257">
        <f>ROUND(I257*H257,2)</f>
        <v>0</v>
      </c>
      <c r="K257" s="253" t="s">
        <v>156</v>
      </c>
      <c r="L257" s="258"/>
      <c r="M257" s="259" t="s">
        <v>37</v>
      </c>
      <c r="N257" s="260" t="s">
        <v>52</v>
      </c>
      <c r="O257" s="43"/>
      <c r="P257" s="204">
        <f>O257*H257</f>
        <v>0</v>
      </c>
      <c r="Q257" s="204">
        <v>0.0001</v>
      </c>
      <c r="R257" s="204">
        <f>Q257*H257</f>
        <v>0.219516</v>
      </c>
      <c r="S257" s="204">
        <v>0</v>
      </c>
      <c r="T257" s="205">
        <f>S257*H257</f>
        <v>0</v>
      </c>
      <c r="AR257" s="24" t="s">
        <v>177</v>
      </c>
      <c r="AT257" s="24" t="s">
        <v>215</v>
      </c>
      <c r="AU257" s="24" t="s">
        <v>158</v>
      </c>
      <c r="AY257" s="24" t="s">
        <v>150</v>
      </c>
      <c r="BE257" s="206">
        <f>IF(N257="základní",J257,0)</f>
        <v>0</v>
      </c>
      <c r="BF257" s="206">
        <f>IF(N257="snížená",J257,0)</f>
        <v>0</v>
      </c>
      <c r="BG257" s="206">
        <f>IF(N257="zákl. přenesená",J257,0)</f>
        <v>0</v>
      </c>
      <c r="BH257" s="206">
        <f>IF(N257="sníž. přenesená",J257,0)</f>
        <v>0</v>
      </c>
      <c r="BI257" s="206">
        <f>IF(N257="nulová",J257,0)</f>
        <v>0</v>
      </c>
      <c r="BJ257" s="24" t="s">
        <v>158</v>
      </c>
      <c r="BK257" s="206">
        <f>ROUND(I257*H257,2)</f>
        <v>0</v>
      </c>
      <c r="BL257" s="24" t="s">
        <v>157</v>
      </c>
      <c r="BM257" s="24" t="s">
        <v>316</v>
      </c>
    </row>
    <row r="258" spans="2:51" s="11" customFormat="1" ht="13.5">
      <c r="B258" s="210"/>
      <c r="C258" s="211"/>
      <c r="D258" s="207" t="s">
        <v>161</v>
      </c>
      <c r="E258" s="212" t="s">
        <v>37</v>
      </c>
      <c r="F258" s="213" t="s">
        <v>317</v>
      </c>
      <c r="G258" s="211"/>
      <c r="H258" s="214" t="s">
        <v>37</v>
      </c>
      <c r="I258" s="215"/>
      <c r="J258" s="211"/>
      <c r="K258" s="211"/>
      <c r="L258" s="216"/>
      <c r="M258" s="217"/>
      <c r="N258" s="218"/>
      <c r="O258" s="218"/>
      <c r="P258" s="218"/>
      <c r="Q258" s="218"/>
      <c r="R258" s="218"/>
      <c r="S258" s="218"/>
      <c r="T258" s="219"/>
      <c r="AT258" s="220" t="s">
        <v>161</v>
      </c>
      <c r="AU258" s="220" t="s">
        <v>158</v>
      </c>
      <c r="AV258" s="11" t="s">
        <v>23</v>
      </c>
      <c r="AW258" s="11" t="s">
        <v>43</v>
      </c>
      <c r="AX258" s="11" t="s">
        <v>80</v>
      </c>
      <c r="AY258" s="220" t="s">
        <v>150</v>
      </c>
    </row>
    <row r="259" spans="2:51" s="12" customFormat="1" ht="13.5">
      <c r="B259" s="221"/>
      <c r="C259" s="222"/>
      <c r="D259" s="207" t="s">
        <v>161</v>
      </c>
      <c r="E259" s="223" t="s">
        <v>37</v>
      </c>
      <c r="F259" s="224" t="s">
        <v>318</v>
      </c>
      <c r="G259" s="222"/>
      <c r="H259" s="225">
        <v>2195.16</v>
      </c>
      <c r="I259" s="226"/>
      <c r="J259" s="222"/>
      <c r="K259" s="222"/>
      <c r="L259" s="227"/>
      <c r="M259" s="228"/>
      <c r="N259" s="229"/>
      <c r="O259" s="229"/>
      <c r="P259" s="229"/>
      <c r="Q259" s="229"/>
      <c r="R259" s="229"/>
      <c r="S259" s="229"/>
      <c r="T259" s="230"/>
      <c r="AT259" s="231" t="s">
        <v>161</v>
      </c>
      <c r="AU259" s="231" t="s">
        <v>158</v>
      </c>
      <c r="AV259" s="12" t="s">
        <v>158</v>
      </c>
      <c r="AW259" s="12" t="s">
        <v>43</v>
      </c>
      <c r="AX259" s="12" t="s">
        <v>80</v>
      </c>
      <c r="AY259" s="231" t="s">
        <v>150</v>
      </c>
    </row>
    <row r="260" spans="2:51" s="13" customFormat="1" ht="13.5">
      <c r="B260" s="232"/>
      <c r="C260" s="233"/>
      <c r="D260" s="234" t="s">
        <v>161</v>
      </c>
      <c r="E260" s="235" t="s">
        <v>37</v>
      </c>
      <c r="F260" s="236" t="s">
        <v>164</v>
      </c>
      <c r="G260" s="233"/>
      <c r="H260" s="237">
        <v>2195.16</v>
      </c>
      <c r="I260" s="238"/>
      <c r="J260" s="233"/>
      <c r="K260" s="233"/>
      <c r="L260" s="239"/>
      <c r="M260" s="240"/>
      <c r="N260" s="241"/>
      <c r="O260" s="241"/>
      <c r="P260" s="241"/>
      <c r="Q260" s="241"/>
      <c r="R260" s="241"/>
      <c r="S260" s="241"/>
      <c r="T260" s="242"/>
      <c r="AT260" s="243" t="s">
        <v>161</v>
      </c>
      <c r="AU260" s="243" t="s">
        <v>158</v>
      </c>
      <c r="AV260" s="13" t="s">
        <v>157</v>
      </c>
      <c r="AW260" s="13" t="s">
        <v>43</v>
      </c>
      <c r="AX260" s="13" t="s">
        <v>23</v>
      </c>
      <c r="AY260" s="243" t="s">
        <v>150</v>
      </c>
    </row>
    <row r="261" spans="2:65" s="1" customFormat="1" ht="22.5" customHeight="1">
      <c r="B261" s="42"/>
      <c r="C261" s="251" t="s">
        <v>218</v>
      </c>
      <c r="D261" s="251" t="s">
        <v>215</v>
      </c>
      <c r="E261" s="252" t="s">
        <v>319</v>
      </c>
      <c r="F261" s="253" t="s">
        <v>320</v>
      </c>
      <c r="G261" s="254" t="s">
        <v>198</v>
      </c>
      <c r="H261" s="255">
        <v>1242.23</v>
      </c>
      <c r="I261" s="256"/>
      <c r="J261" s="257">
        <f>ROUND(I261*H261,2)</f>
        <v>0</v>
      </c>
      <c r="K261" s="253" t="s">
        <v>37</v>
      </c>
      <c r="L261" s="258"/>
      <c r="M261" s="259" t="s">
        <v>37</v>
      </c>
      <c r="N261" s="260" t="s">
        <v>52</v>
      </c>
      <c r="O261" s="43"/>
      <c r="P261" s="204">
        <f>O261*H261</f>
        <v>0</v>
      </c>
      <c r="Q261" s="204">
        <v>0</v>
      </c>
      <c r="R261" s="204">
        <f>Q261*H261</f>
        <v>0</v>
      </c>
      <c r="S261" s="204">
        <v>0</v>
      </c>
      <c r="T261" s="205">
        <f>S261*H261</f>
        <v>0</v>
      </c>
      <c r="AR261" s="24" t="s">
        <v>177</v>
      </c>
      <c r="AT261" s="24" t="s">
        <v>215</v>
      </c>
      <c r="AU261" s="24" t="s">
        <v>158</v>
      </c>
      <c r="AY261" s="24" t="s">
        <v>150</v>
      </c>
      <c r="BE261" s="206">
        <f>IF(N261="základní",J261,0)</f>
        <v>0</v>
      </c>
      <c r="BF261" s="206">
        <f>IF(N261="snížená",J261,0)</f>
        <v>0</v>
      </c>
      <c r="BG261" s="206">
        <f>IF(N261="zákl. přenesená",J261,0)</f>
        <v>0</v>
      </c>
      <c r="BH261" s="206">
        <f>IF(N261="sníž. přenesená",J261,0)</f>
        <v>0</v>
      </c>
      <c r="BI261" s="206">
        <f>IF(N261="nulová",J261,0)</f>
        <v>0</v>
      </c>
      <c r="BJ261" s="24" t="s">
        <v>158</v>
      </c>
      <c r="BK261" s="206">
        <f>ROUND(I261*H261,2)</f>
        <v>0</v>
      </c>
      <c r="BL261" s="24" t="s">
        <v>157</v>
      </c>
      <c r="BM261" s="24" t="s">
        <v>321</v>
      </c>
    </row>
    <row r="262" spans="2:65" s="1" customFormat="1" ht="31.5" customHeight="1">
      <c r="B262" s="42"/>
      <c r="C262" s="195" t="s">
        <v>322</v>
      </c>
      <c r="D262" s="195" t="s">
        <v>152</v>
      </c>
      <c r="E262" s="196" t="s">
        <v>323</v>
      </c>
      <c r="F262" s="197" t="s">
        <v>324</v>
      </c>
      <c r="G262" s="198" t="s">
        <v>198</v>
      </c>
      <c r="H262" s="199">
        <v>43.2</v>
      </c>
      <c r="I262" s="200"/>
      <c r="J262" s="201">
        <f>ROUND(I262*H262,2)</f>
        <v>0</v>
      </c>
      <c r="K262" s="197" t="s">
        <v>156</v>
      </c>
      <c r="L262" s="62"/>
      <c r="M262" s="202" t="s">
        <v>37</v>
      </c>
      <c r="N262" s="203" t="s">
        <v>52</v>
      </c>
      <c r="O262" s="43"/>
      <c r="P262" s="204">
        <f>O262*H262</f>
        <v>0</v>
      </c>
      <c r="Q262" s="204">
        <v>0</v>
      </c>
      <c r="R262" s="204">
        <f>Q262*H262</f>
        <v>0</v>
      </c>
      <c r="S262" s="204">
        <v>0</v>
      </c>
      <c r="T262" s="205">
        <f>S262*H262</f>
        <v>0</v>
      </c>
      <c r="AR262" s="24" t="s">
        <v>157</v>
      </c>
      <c r="AT262" s="24" t="s">
        <v>152</v>
      </c>
      <c r="AU262" s="24" t="s">
        <v>158</v>
      </c>
      <c r="AY262" s="24" t="s">
        <v>150</v>
      </c>
      <c r="BE262" s="206">
        <f>IF(N262="základní",J262,0)</f>
        <v>0</v>
      </c>
      <c r="BF262" s="206">
        <f>IF(N262="snížená",J262,0)</f>
        <v>0</v>
      </c>
      <c r="BG262" s="206">
        <f>IF(N262="zákl. přenesená",J262,0)</f>
        <v>0</v>
      </c>
      <c r="BH262" s="206">
        <f>IF(N262="sníž. přenesená",J262,0)</f>
        <v>0</v>
      </c>
      <c r="BI262" s="206">
        <f>IF(N262="nulová",J262,0)</f>
        <v>0</v>
      </c>
      <c r="BJ262" s="24" t="s">
        <v>158</v>
      </c>
      <c r="BK262" s="206">
        <f>ROUND(I262*H262,2)</f>
        <v>0</v>
      </c>
      <c r="BL262" s="24" t="s">
        <v>157</v>
      </c>
      <c r="BM262" s="24" t="s">
        <v>325</v>
      </c>
    </row>
    <row r="263" spans="2:47" s="1" customFormat="1" ht="67.5">
      <c r="B263" s="42"/>
      <c r="C263" s="64"/>
      <c r="D263" s="207" t="s">
        <v>159</v>
      </c>
      <c r="E263" s="64"/>
      <c r="F263" s="208" t="s">
        <v>284</v>
      </c>
      <c r="G263" s="64"/>
      <c r="H263" s="64"/>
      <c r="I263" s="165"/>
      <c r="J263" s="64"/>
      <c r="K263" s="64"/>
      <c r="L263" s="62"/>
      <c r="M263" s="209"/>
      <c r="N263" s="43"/>
      <c r="O263" s="43"/>
      <c r="P263" s="43"/>
      <c r="Q263" s="43"/>
      <c r="R263" s="43"/>
      <c r="S263" s="43"/>
      <c r="T263" s="79"/>
      <c r="AT263" s="24" t="s">
        <v>159</v>
      </c>
      <c r="AU263" s="24" t="s">
        <v>158</v>
      </c>
    </row>
    <row r="264" spans="2:51" s="12" customFormat="1" ht="13.5">
      <c r="B264" s="221"/>
      <c r="C264" s="222"/>
      <c r="D264" s="207" t="s">
        <v>161</v>
      </c>
      <c r="E264" s="223" t="s">
        <v>37</v>
      </c>
      <c r="F264" s="224" t="s">
        <v>326</v>
      </c>
      <c r="G264" s="222"/>
      <c r="H264" s="225">
        <v>43.2</v>
      </c>
      <c r="I264" s="226"/>
      <c r="J264" s="222"/>
      <c r="K264" s="222"/>
      <c r="L264" s="227"/>
      <c r="M264" s="228"/>
      <c r="N264" s="229"/>
      <c r="O264" s="229"/>
      <c r="P264" s="229"/>
      <c r="Q264" s="229"/>
      <c r="R264" s="229"/>
      <c r="S264" s="229"/>
      <c r="T264" s="230"/>
      <c r="AT264" s="231" t="s">
        <v>161</v>
      </c>
      <c r="AU264" s="231" t="s">
        <v>158</v>
      </c>
      <c r="AV264" s="12" t="s">
        <v>158</v>
      </c>
      <c r="AW264" s="12" t="s">
        <v>43</v>
      </c>
      <c r="AX264" s="12" t="s">
        <v>80</v>
      </c>
      <c r="AY264" s="231" t="s">
        <v>150</v>
      </c>
    </row>
    <row r="265" spans="2:51" s="13" customFormat="1" ht="13.5">
      <c r="B265" s="232"/>
      <c r="C265" s="233"/>
      <c r="D265" s="234" t="s">
        <v>161</v>
      </c>
      <c r="E265" s="235" t="s">
        <v>37</v>
      </c>
      <c r="F265" s="236" t="s">
        <v>164</v>
      </c>
      <c r="G265" s="233"/>
      <c r="H265" s="237">
        <v>43.2</v>
      </c>
      <c r="I265" s="238"/>
      <c r="J265" s="233"/>
      <c r="K265" s="233"/>
      <c r="L265" s="239"/>
      <c r="M265" s="240"/>
      <c r="N265" s="241"/>
      <c r="O265" s="241"/>
      <c r="P265" s="241"/>
      <c r="Q265" s="241"/>
      <c r="R265" s="241"/>
      <c r="S265" s="241"/>
      <c r="T265" s="242"/>
      <c r="AT265" s="243" t="s">
        <v>161</v>
      </c>
      <c r="AU265" s="243" t="s">
        <v>158</v>
      </c>
      <c r="AV265" s="13" t="s">
        <v>157</v>
      </c>
      <c r="AW265" s="13" t="s">
        <v>43</v>
      </c>
      <c r="AX265" s="13" t="s">
        <v>23</v>
      </c>
      <c r="AY265" s="243" t="s">
        <v>150</v>
      </c>
    </row>
    <row r="266" spans="2:65" s="1" customFormat="1" ht="22.5" customHeight="1">
      <c r="B266" s="42"/>
      <c r="C266" s="251" t="s">
        <v>232</v>
      </c>
      <c r="D266" s="251" t="s">
        <v>215</v>
      </c>
      <c r="E266" s="252" t="s">
        <v>327</v>
      </c>
      <c r="F266" s="253" t="s">
        <v>328</v>
      </c>
      <c r="G266" s="254" t="s">
        <v>198</v>
      </c>
      <c r="H266" s="255">
        <v>45.36</v>
      </c>
      <c r="I266" s="256"/>
      <c r="J266" s="257">
        <f>ROUND(I266*H266,2)</f>
        <v>0</v>
      </c>
      <c r="K266" s="253" t="s">
        <v>156</v>
      </c>
      <c r="L266" s="258"/>
      <c r="M266" s="259" t="s">
        <v>37</v>
      </c>
      <c r="N266" s="260" t="s">
        <v>52</v>
      </c>
      <c r="O266" s="43"/>
      <c r="P266" s="204">
        <f>O266*H266</f>
        <v>0</v>
      </c>
      <c r="Q266" s="204">
        <v>0.0001</v>
      </c>
      <c r="R266" s="204">
        <f>Q266*H266</f>
        <v>0.004536</v>
      </c>
      <c r="S266" s="204">
        <v>0</v>
      </c>
      <c r="T266" s="205">
        <f>S266*H266</f>
        <v>0</v>
      </c>
      <c r="AR266" s="24" t="s">
        <v>177</v>
      </c>
      <c r="AT266" s="24" t="s">
        <v>215</v>
      </c>
      <c r="AU266" s="24" t="s">
        <v>158</v>
      </c>
      <c r="AY266" s="24" t="s">
        <v>150</v>
      </c>
      <c r="BE266" s="206">
        <f>IF(N266="základní",J266,0)</f>
        <v>0</v>
      </c>
      <c r="BF266" s="206">
        <f>IF(N266="snížená",J266,0)</f>
        <v>0</v>
      </c>
      <c r="BG266" s="206">
        <f>IF(N266="zákl. přenesená",J266,0)</f>
        <v>0</v>
      </c>
      <c r="BH266" s="206">
        <f>IF(N266="sníž. přenesená",J266,0)</f>
        <v>0</v>
      </c>
      <c r="BI266" s="206">
        <f>IF(N266="nulová",J266,0)</f>
        <v>0</v>
      </c>
      <c r="BJ266" s="24" t="s">
        <v>158</v>
      </c>
      <c r="BK266" s="206">
        <f>ROUND(I266*H266,2)</f>
        <v>0</v>
      </c>
      <c r="BL266" s="24" t="s">
        <v>157</v>
      </c>
      <c r="BM266" s="24" t="s">
        <v>329</v>
      </c>
    </row>
    <row r="267" spans="2:65" s="1" customFormat="1" ht="22.5" customHeight="1">
      <c r="B267" s="42"/>
      <c r="C267" s="195" t="s">
        <v>330</v>
      </c>
      <c r="D267" s="195" t="s">
        <v>152</v>
      </c>
      <c r="E267" s="196" t="s">
        <v>331</v>
      </c>
      <c r="F267" s="197" t="s">
        <v>332</v>
      </c>
      <c r="G267" s="198" t="s">
        <v>198</v>
      </c>
      <c r="H267" s="199">
        <v>273.6</v>
      </c>
      <c r="I267" s="200"/>
      <c r="J267" s="201">
        <f>ROUND(I267*H267,2)</f>
        <v>0</v>
      </c>
      <c r="K267" s="197" t="s">
        <v>37</v>
      </c>
      <c r="L267" s="62"/>
      <c r="M267" s="202" t="s">
        <v>37</v>
      </c>
      <c r="N267" s="203" t="s">
        <v>52</v>
      </c>
      <c r="O267" s="43"/>
      <c r="P267" s="204">
        <f>O267*H267</f>
        <v>0</v>
      </c>
      <c r="Q267" s="204">
        <v>0</v>
      </c>
      <c r="R267" s="204">
        <f>Q267*H267</f>
        <v>0</v>
      </c>
      <c r="S267" s="204">
        <v>0</v>
      </c>
      <c r="T267" s="205">
        <f>S267*H267</f>
        <v>0</v>
      </c>
      <c r="AR267" s="24" t="s">
        <v>157</v>
      </c>
      <c r="AT267" s="24" t="s">
        <v>152</v>
      </c>
      <c r="AU267" s="24" t="s">
        <v>158</v>
      </c>
      <c r="AY267" s="24" t="s">
        <v>150</v>
      </c>
      <c r="BE267" s="206">
        <f>IF(N267="základní",J267,0)</f>
        <v>0</v>
      </c>
      <c r="BF267" s="206">
        <f>IF(N267="snížená",J267,0)</f>
        <v>0</v>
      </c>
      <c r="BG267" s="206">
        <f>IF(N267="zákl. přenesená",J267,0)</f>
        <v>0</v>
      </c>
      <c r="BH267" s="206">
        <f>IF(N267="sníž. přenesená",J267,0)</f>
        <v>0</v>
      </c>
      <c r="BI267" s="206">
        <f>IF(N267="nulová",J267,0)</f>
        <v>0</v>
      </c>
      <c r="BJ267" s="24" t="s">
        <v>158</v>
      </c>
      <c r="BK267" s="206">
        <f>ROUND(I267*H267,2)</f>
        <v>0</v>
      </c>
      <c r="BL267" s="24" t="s">
        <v>157</v>
      </c>
      <c r="BM267" s="24" t="s">
        <v>333</v>
      </c>
    </row>
    <row r="268" spans="2:51" s="11" customFormat="1" ht="13.5">
      <c r="B268" s="210"/>
      <c r="C268" s="211"/>
      <c r="D268" s="207" t="s">
        <v>161</v>
      </c>
      <c r="E268" s="212" t="s">
        <v>37</v>
      </c>
      <c r="F268" s="213" t="s">
        <v>301</v>
      </c>
      <c r="G268" s="211"/>
      <c r="H268" s="214" t="s">
        <v>37</v>
      </c>
      <c r="I268" s="215"/>
      <c r="J268" s="211"/>
      <c r="K268" s="211"/>
      <c r="L268" s="216"/>
      <c r="M268" s="217"/>
      <c r="N268" s="218"/>
      <c r="O268" s="218"/>
      <c r="P268" s="218"/>
      <c r="Q268" s="218"/>
      <c r="R268" s="218"/>
      <c r="S268" s="218"/>
      <c r="T268" s="219"/>
      <c r="AT268" s="220" t="s">
        <v>161</v>
      </c>
      <c r="AU268" s="220" t="s">
        <v>158</v>
      </c>
      <c r="AV268" s="11" t="s">
        <v>23</v>
      </c>
      <c r="AW268" s="11" t="s">
        <v>43</v>
      </c>
      <c r="AX268" s="11" t="s">
        <v>80</v>
      </c>
      <c r="AY268" s="220" t="s">
        <v>150</v>
      </c>
    </row>
    <row r="269" spans="2:51" s="12" customFormat="1" ht="13.5">
      <c r="B269" s="221"/>
      <c r="C269" s="222"/>
      <c r="D269" s="207" t="s">
        <v>161</v>
      </c>
      <c r="E269" s="223" t="s">
        <v>37</v>
      </c>
      <c r="F269" s="224" t="s">
        <v>334</v>
      </c>
      <c r="G269" s="222"/>
      <c r="H269" s="225">
        <v>273.6</v>
      </c>
      <c r="I269" s="226"/>
      <c r="J269" s="222"/>
      <c r="K269" s="222"/>
      <c r="L269" s="227"/>
      <c r="M269" s="228"/>
      <c r="N269" s="229"/>
      <c r="O269" s="229"/>
      <c r="P269" s="229"/>
      <c r="Q269" s="229"/>
      <c r="R269" s="229"/>
      <c r="S269" s="229"/>
      <c r="T269" s="230"/>
      <c r="AT269" s="231" t="s">
        <v>161</v>
      </c>
      <c r="AU269" s="231" t="s">
        <v>158</v>
      </c>
      <c r="AV269" s="12" t="s">
        <v>158</v>
      </c>
      <c r="AW269" s="12" t="s">
        <v>43</v>
      </c>
      <c r="AX269" s="12" t="s">
        <v>80</v>
      </c>
      <c r="AY269" s="231" t="s">
        <v>150</v>
      </c>
    </row>
    <row r="270" spans="2:51" s="13" customFormat="1" ht="13.5">
      <c r="B270" s="232"/>
      <c r="C270" s="233"/>
      <c r="D270" s="234" t="s">
        <v>161</v>
      </c>
      <c r="E270" s="235" t="s">
        <v>37</v>
      </c>
      <c r="F270" s="236" t="s">
        <v>164</v>
      </c>
      <c r="G270" s="233"/>
      <c r="H270" s="237">
        <v>273.6</v>
      </c>
      <c r="I270" s="238"/>
      <c r="J270" s="233"/>
      <c r="K270" s="233"/>
      <c r="L270" s="239"/>
      <c r="M270" s="240"/>
      <c r="N270" s="241"/>
      <c r="O270" s="241"/>
      <c r="P270" s="241"/>
      <c r="Q270" s="241"/>
      <c r="R270" s="241"/>
      <c r="S270" s="241"/>
      <c r="T270" s="242"/>
      <c r="AT270" s="243" t="s">
        <v>161</v>
      </c>
      <c r="AU270" s="243" t="s">
        <v>158</v>
      </c>
      <c r="AV270" s="13" t="s">
        <v>157</v>
      </c>
      <c r="AW270" s="13" t="s">
        <v>43</v>
      </c>
      <c r="AX270" s="13" t="s">
        <v>23</v>
      </c>
      <c r="AY270" s="243" t="s">
        <v>150</v>
      </c>
    </row>
    <row r="271" spans="2:65" s="1" customFormat="1" ht="22.5" customHeight="1">
      <c r="B271" s="42"/>
      <c r="C271" s="251" t="s">
        <v>251</v>
      </c>
      <c r="D271" s="251" t="s">
        <v>215</v>
      </c>
      <c r="E271" s="252" t="s">
        <v>335</v>
      </c>
      <c r="F271" s="253" t="s">
        <v>336</v>
      </c>
      <c r="G271" s="254" t="s">
        <v>198</v>
      </c>
      <c r="H271" s="255">
        <v>328.32</v>
      </c>
      <c r="I271" s="256"/>
      <c r="J271" s="257">
        <f>ROUND(I271*H271,2)</f>
        <v>0</v>
      </c>
      <c r="K271" s="253" t="s">
        <v>156</v>
      </c>
      <c r="L271" s="258"/>
      <c r="M271" s="259" t="s">
        <v>37</v>
      </c>
      <c r="N271" s="260" t="s">
        <v>52</v>
      </c>
      <c r="O271" s="43"/>
      <c r="P271" s="204">
        <f>O271*H271</f>
        <v>0</v>
      </c>
      <c r="Q271" s="204">
        <v>0.0001</v>
      </c>
      <c r="R271" s="204">
        <f>Q271*H271</f>
        <v>0.032832</v>
      </c>
      <c r="S271" s="204">
        <v>0</v>
      </c>
      <c r="T271" s="205">
        <f>S271*H271</f>
        <v>0</v>
      </c>
      <c r="AR271" s="24" t="s">
        <v>177</v>
      </c>
      <c r="AT271" s="24" t="s">
        <v>215</v>
      </c>
      <c r="AU271" s="24" t="s">
        <v>158</v>
      </c>
      <c r="AY271" s="24" t="s">
        <v>150</v>
      </c>
      <c r="BE271" s="206">
        <f>IF(N271="základní",J271,0)</f>
        <v>0</v>
      </c>
      <c r="BF271" s="206">
        <f>IF(N271="snížená",J271,0)</f>
        <v>0</v>
      </c>
      <c r="BG271" s="206">
        <f>IF(N271="zákl. přenesená",J271,0)</f>
        <v>0</v>
      </c>
      <c r="BH271" s="206">
        <f>IF(N271="sníž. přenesená",J271,0)</f>
        <v>0</v>
      </c>
      <c r="BI271" s="206">
        <f>IF(N271="nulová",J271,0)</f>
        <v>0</v>
      </c>
      <c r="BJ271" s="24" t="s">
        <v>158</v>
      </c>
      <c r="BK271" s="206">
        <f>ROUND(I271*H271,2)</f>
        <v>0</v>
      </c>
      <c r="BL271" s="24" t="s">
        <v>157</v>
      </c>
      <c r="BM271" s="24" t="s">
        <v>337</v>
      </c>
    </row>
    <row r="272" spans="2:51" s="12" customFormat="1" ht="13.5">
      <c r="B272" s="221"/>
      <c r="C272" s="222"/>
      <c r="D272" s="207" t="s">
        <v>161</v>
      </c>
      <c r="E272" s="223" t="s">
        <v>37</v>
      </c>
      <c r="F272" s="224" t="s">
        <v>338</v>
      </c>
      <c r="G272" s="222"/>
      <c r="H272" s="225">
        <v>328.32</v>
      </c>
      <c r="I272" s="226"/>
      <c r="J272" s="222"/>
      <c r="K272" s="222"/>
      <c r="L272" s="227"/>
      <c r="M272" s="228"/>
      <c r="N272" s="229"/>
      <c r="O272" s="229"/>
      <c r="P272" s="229"/>
      <c r="Q272" s="229"/>
      <c r="R272" s="229"/>
      <c r="S272" s="229"/>
      <c r="T272" s="230"/>
      <c r="AT272" s="231" t="s">
        <v>161</v>
      </c>
      <c r="AU272" s="231" t="s">
        <v>158</v>
      </c>
      <c r="AV272" s="12" t="s">
        <v>158</v>
      </c>
      <c r="AW272" s="12" t="s">
        <v>43</v>
      </c>
      <c r="AX272" s="12" t="s">
        <v>80</v>
      </c>
      <c r="AY272" s="231" t="s">
        <v>150</v>
      </c>
    </row>
    <row r="273" spans="2:51" s="13" customFormat="1" ht="13.5">
      <c r="B273" s="232"/>
      <c r="C273" s="233"/>
      <c r="D273" s="234" t="s">
        <v>161</v>
      </c>
      <c r="E273" s="235" t="s">
        <v>37</v>
      </c>
      <c r="F273" s="236" t="s">
        <v>164</v>
      </c>
      <c r="G273" s="233"/>
      <c r="H273" s="237">
        <v>328.32</v>
      </c>
      <c r="I273" s="238"/>
      <c r="J273" s="233"/>
      <c r="K273" s="233"/>
      <c r="L273" s="239"/>
      <c r="M273" s="240"/>
      <c r="N273" s="241"/>
      <c r="O273" s="241"/>
      <c r="P273" s="241"/>
      <c r="Q273" s="241"/>
      <c r="R273" s="241"/>
      <c r="S273" s="241"/>
      <c r="T273" s="242"/>
      <c r="AT273" s="243" t="s">
        <v>161</v>
      </c>
      <c r="AU273" s="243" t="s">
        <v>158</v>
      </c>
      <c r="AV273" s="13" t="s">
        <v>157</v>
      </c>
      <c r="AW273" s="13" t="s">
        <v>43</v>
      </c>
      <c r="AX273" s="13" t="s">
        <v>23</v>
      </c>
      <c r="AY273" s="243" t="s">
        <v>150</v>
      </c>
    </row>
    <row r="274" spans="2:65" s="1" customFormat="1" ht="31.5" customHeight="1">
      <c r="B274" s="42"/>
      <c r="C274" s="195" t="s">
        <v>339</v>
      </c>
      <c r="D274" s="195" t="s">
        <v>152</v>
      </c>
      <c r="E274" s="196" t="s">
        <v>340</v>
      </c>
      <c r="F274" s="197" t="s">
        <v>341</v>
      </c>
      <c r="G274" s="198" t="s">
        <v>155</v>
      </c>
      <c r="H274" s="199">
        <v>9.12</v>
      </c>
      <c r="I274" s="200"/>
      <c r="J274" s="201">
        <f>ROUND(I274*H274,2)</f>
        <v>0</v>
      </c>
      <c r="K274" s="197" t="s">
        <v>156</v>
      </c>
      <c r="L274" s="62"/>
      <c r="M274" s="202" t="s">
        <v>37</v>
      </c>
      <c r="N274" s="203" t="s">
        <v>52</v>
      </c>
      <c r="O274" s="43"/>
      <c r="P274" s="204">
        <f>O274*H274</f>
        <v>0</v>
      </c>
      <c r="Q274" s="204">
        <v>0.00825</v>
      </c>
      <c r="R274" s="204">
        <f>Q274*H274</f>
        <v>0.07524</v>
      </c>
      <c r="S274" s="204">
        <v>0</v>
      </c>
      <c r="T274" s="205">
        <f>S274*H274</f>
        <v>0</v>
      </c>
      <c r="AR274" s="24" t="s">
        <v>157</v>
      </c>
      <c r="AT274" s="24" t="s">
        <v>152</v>
      </c>
      <c r="AU274" s="24" t="s">
        <v>158</v>
      </c>
      <c r="AY274" s="24" t="s">
        <v>150</v>
      </c>
      <c r="BE274" s="206">
        <f>IF(N274="základní",J274,0)</f>
        <v>0</v>
      </c>
      <c r="BF274" s="206">
        <f>IF(N274="snížená",J274,0)</f>
        <v>0</v>
      </c>
      <c r="BG274" s="206">
        <f>IF(N274="zákl. přenesená",J274,0)</f>
        <v>0</v>
      </c>
      <c r="BH274" s="206">
        <f>IF(N274="sníž. přenesená",J274,0)</f>
        <v>0</v>
      </c>
      <c r="BI274" s="206">
        <f>IF(N274="nulová",J274,0)</f>
        <v>0</v>
      </c>
      <c r="BJ274" s="24" t="s">
        <v>158</v>
      </c>
      <c r="BK274" s="206">
        <f>ROUND(I274*H274,2)</f>
        <v>0</v>
      </c>
      <c r="BL274" s="24" t="s">
        <v>157</v>
      </c>
      <c r="BM274" s="24" t="s">
        <v>342</v>
      </c>
    </row>
    <row r="275" spans="2:47" s="1" customFormat="1" ht="162">
      <c r="B275" s="42"/>
      <c r="C275" s="64"/>
      <c r="D275" s="234" t="s">
        <v>159</v>
      </c>
      <c r="E275" s="64"/>
      <c r="F275" s="244" t="s">
        <v>252</v>
      </c>
      <c r="G275" s="64"/>
      <c r="H275" s="64"/>
      <c r="I275" s="165"/>
      <c r="J275" s="64"/>
      <c r="K275" s="64"/>
      <c r="L275" s="62"/>
      <c r="M275" s="209"/>
      <c r="N275" s="43"/>
      <c r="O275" s="43"/>
      <c r="P275" s="43"/>
      <c r="Q275" s="43"/>
      <c r="R275" s="43"/>
      <c r="S275" s="43"/>
      <c r="T275" s="79"/>
      <c r="AT275" s="24" t="s">
        <v>159</v>
      </c>
      <c r="AU275" s="24" t="s">
        <v>158</v>
      </c>
    </row>
    <row r="276" spans="2:65" s="1" customFormat="1" ht="22.5" customHeight="1">
      <c r="B276" s="42"/>
      <c r="C276" s="251" t="s">
        <v>262</v>
      </c>
      <c r="D276" s="251" t="s">
        <v>215</v>
      </c>
      <c r="E276" s="252" t="s">
        <v>343</v>
      </c>
      <c r="F276" s="253" t="s">
        <v>344</v>
      </c>
      <c r="G276" s="254" t="s">
        <v>155</v>
      </c>
      <c r="H276" s="255">
        <v>9.302</v>
      </c>
      <c r="I276" s="256"/>
      <c r="J276" s="257">
        <f>ROUND(I276*H276,2)</f>
        <v>0</v>
      </c>
      <c r="K276" s="253" t="s">
        <v>156</v>
      </c>
      <c r="L276" s="258"/>
      <c r="M276" s="259" t="s">
        <v>37</v>
      </c>
      <c r="N276" s="260" t="s">
        <v>52</v>
      </c>
      <c r="O276" s="43"/>
      <c r="P276" s="204">
        <f>O276*H276</f>
        <v>0</v>
      </c>
      <c r="Q276" s="204">
        <v>0.0015</v>
      </c>
      <c r="R276" s="204">
        <f>Q276*H276</f>
        <v>0.013953</v>
      </c>
      <c r="S276" s="204">
        <v>0</v>
      </c>
      <c r="T276" s="205">
        <f>S276*H276</f>
        <v>0</v>
      </c>
      <c r="AR276" s="24" t="s">
        <v>177</v>
      </c>
      <c r="AT276" s="24" t="s">
        <v>215</v>
      </c>
      <c r="AU276" s="24" t="s">
        <v>158</v>
      </c>
      <c r="AY276" s="24" t="s">
        <v>150</v>
      </c>
      <c r="BE276" s="206">
        <f>IF(N276="základní",J276,0)</f>
        <v>0</v>
      </c>
      <c r="BF276" s="206">
        <f>IF(N276="snížená",J276,0)</f>
        <v>0</v>
      </c>
      <c r="BG276" s="206">
        <f>IF(N276="zákl. přenesená",J276,0)</f>
        <v>0</v>
      </c>
      <c r="BH276" s="206">
        <f>IF(N276="sníž. přenesená",J276,0)</f>
        <v>0</v>
      </c>
      <c r="BI276" s="206">
        <f>IF(N276="nulová",J276,0)</f>
        <v>0</v>
      </c>
      <c r="BJ276" s="24" t="s">
        <v>158</v>
      </c>
      <c r="BK276" s="206">
        <f>ROUND(I276*H276,2)</f>
        <v>0</v>
      </c>
      <c r="BL276" s="24" t="s">
        <v>157</v>
      </c>
      <c r="BM276" s="24" t="s">
        <v>345</v>
      </c>
    </row>
    <row r="277" spans="2:65" s="1" customFormat="1" ht="31.5" customHeight="1">
      <c r="B277" s="42"/>
      <c r="C277" s="195" t="s">
        <v>346</v>
      </c>
      <c r="D277" s="195" t="s">
        <v>152</v>
      </c>
      <c r="E277" s="196" t="s">
        <v>347</v>
      </c>
      <c r="F277" s="197" t="s">
        <v>348</v>
      </c>
      <c r="G277" s="198" t="s">
        <v>155</v>
      </c>
      <c r="H277" s="199">
        <v>197.625</v>
      </c>
      <c r="I277" s="200"/>
      <c r="J277" s="201">
        <f>ROUND(I277*H277,2)</f>
        <v>0</v>
      </c>
      <c r="K277" s="197" t="s">
        <v>156</v>
      </c>
      <c r="L277" s="62"/>
      <c r="M277" s="202" t="s">
        <v>37</v>
      </c>
      <c r="N277" s="203" t="s">
        <v>52</v>
      </c>
      <c r="O277" s="43"/>
      <c r="P277" s="204">
        <f>O277*H277</f>
        <v>0</v>
      </c>
      <c r="Q277" s="204">
        <v>0.00832</v>
      </c>
      <c r="R277" s="204">
        <f>Q277*H277</f>
        <v>1.64424</v>
      </c>
      <c r="S277" s="204">
        <v>0</v>
      </c>
      <c r="T277" s="205">
        <f>S277*H277</f>
        <v>0</v>
      </c>
      <c r="AR277" s="24" t="s">
        <v>157</v>
      </c>
      <c r="AT277" s="24" t="s">
        <v>152</v>
      </c>
      <c r="AU277" s="24" t="s">
        <v>158</v>
      </c>
      <c r="AY277" s="24" t="s">
        <v>150</v>
      </c>
      <c r="BE277" s="206">
        <f>IF(N277="základní",J277,0)</f>
        <v>0</v>
      </c>
      <c r="BF277" s="206">
        <f>IF(N277="snížená",J277,0)</f>
        <v>0</v>
      </c>
      <c r="BG277" s="206">
        <f>IF(N277="zákl. přenesená",J277,0)</f>
        <v>0</v>
      </c>
      <c r="BH277" s="206">
        <f>IF(N277="sníž. přenesená",J277,0)</f>
        <v>0</v>
      </c>
      <c r="BI277" s="206">
        <f>IF(N277="nulová",J277,0)</f>
        <v>0</v>
      </c>
      <c r="BJ277" s="24" t="s">
        <v>158</v>
      </c>
      <c r="BK277" s="206">
        <f>ROUND(I277*H277,2)</f>
        <v>0</v>
      </c>
      <c r="BL277" s="24" t="s">
        <v>157</v>
      </c>
      <c r="BM277" s="24" t="s">
        <v>349</v>
      </c>
    </row>
    <row r="278" spans="2:47" s="1" customFormat="1" ht="162">
      <c r="B278" s="42"/>
      <c r="C278" s="64"/>
      <c r="D278" s="207" t="s">
        <v>159</v>
      </c>
      <c r="E278" s="64"/>
      <c r="F278" s="208" t="s">
        <v>252</v>
      </c>
      <c r="G278" s="64"/>
      <c r="H278" s="64"/>
      <c r="I278" s="165"/>
      <c r="J278" s="64"/>
      <c r="K278" s="64"/>
      <c r="L278" s="62"/>
      <c r="M278" s="209"/>
      <c r="N278" s="43"/>
      <c r="O278" s="43"/>
      <c r="P278" s="43"/>
      <c r="Q278" s="43"/>
      <c r="R278" s="43"/>
      <c r="S278" s="43"/>
      <c r="T278" s="79"/>
      <c r="AT278" s="24" t="s">
        <v>159</v>
      </c>
      <c r="AU278" s="24" t="s">
        <v>158</v>
      </c>
    </row>
    <row r="279" spans="2:51" s="11" customFormat="1" ht="13.5">
      <c r="B279" s="210"/>
      <c r="C279" s="211"/>
      <c r="D279" s="207" t="s">
        <v>161</v>
      </c>
      <c r="E279" s="212" t="s">
        <v>37</v>
      </c>
      <c r="F279" s="213" t="s">
        <v>235</v>
      </c>
      <c r="G279" s="211"/>
      <c r="H279" s="214" t="s">
        <v>37</v>
      </c>
      <c r="I279" s="215"/>
      <c r="J279" s="211"/>
      <c r="K279" s="211"/>
      <c r="L279" s="216"/>
      <c r="M279" s="217"/>
      <c r="N279" s="218"/>
      <c r="O279" s="218"/>
      <c r="P279" s="218"/>
      <c r="Q279" s="218"/>
      <c r="R279" s="218"/>
      <c r="S279" s="218"/>
      <c r="T279" s="219"/>
      <c r="AT279" s="220" t="s">
        <v>161</v>
      </c>
      <c r="AU279" s="220" t="s">
        <v>158</v>
      </c>
      <c r="AV279" s="11" t="s">
        <v>23</v>
      </c>
      <c r="AW279" s="11" t="s">
        <v>43</v>
      </c>
      <c r="AX279" s="11" t="s">
        <v>80</v>
      </c>
      <c r="AY279" s="220" t="s">
        <v>150</v>
      </c>
    </row>
    <row r="280" spans="2:51" s="12" customFormat="1" ht="13.5">
      <c r="B280" s="221"/>
      <c r="C280" s="222"/>
      <c r="D280" s="207" t="s">
        <v>161</v>
      </c>
      <c r="E280" s="223" t="s">
        <v>37</v>
      </c>
      <c r="F280" s="224" t="s">
        <v>350</v>
      </c>
      <c r="G280" s="222"/>
      <c r="H280" s="225">
        <v>41.185</v>
      </c>
      <c r="I280" s="226"/>
      <c r="J280" s="222"/>
      <c r="K280" s="222"/>
      <c r="L280" s="227"/>
      <c r="M280" s="228"/>
      <c r="N280" s="229"/>
      <c r="O280" s="229"/>
      <c r="P280" s="229"/>
      <c r="Q280" s="229"/>
      <c r="R280" s="229"/>
      <c r="S280" s="229"/>
      <c r="T280" s="230"/>
      <c r="AT280" s="231" t="s">
        <v>161</v>
      </c>
      <c r="AU280" s="231" t="s">
        <v>158</v>
      </c>
      <c r="AV280" s="12" t="s">
        <v>158</v>
      </c>
      <c r="AW280" s="12" t="s">
        <v>43</v>
      </c>
      <c r="AX280" s="12" t="s">
        <v>80</v>
      </c>
      <c r="AY280" s="231" t="s">
        <v>150</v>
      </c>
    </row>
    <row r="281" spans="2:51" s="14" customFormat="1" ht="13.5">
      <c r="B281" s="261"/>
      <c r="C281" s="262"/>
      <c r="D281" s="207" t="s">
        <v>161</v>
      </c>
      <c r="E281" s="263" t="s">
        <v>37</v>
      </c>
      <c r="F281" s="264" t="s">
        <v>238</v>
      </c>
      <c r="G281" s="262"/>
      <c r="H281" s="265">
        <v>41.185</v>
      </c>
      <c r="I281" s="266"/>
      <c r="J281" s="262"/>
      <c r="K281" s="262"/>
      <c r="L281" s="267"/>
      <c r="M281" s="268"/>
      <c r="N281" s="269"/>
      <c r="O281" s="269"/>
      <c r="P281" s="269"/>
      <c r="Q281" s="269"/>
      <c r="R281" s="269"/>
      <c r="S281" s="269"/>
      <c r="T281" s="270"/>
      <c r="AT281" s="271" t="s">
        <v>161</v>
      </c>
      <c r="AU281" s="271" t="s">
        <v>158</v>
      </c>
      <c r="AV281" s="14" t="s">
        <v>170</v>
      </c>
      <c r="AW281" s="14" t="s">
        <v>43</v>
      </c>
      <c r="AX281" s="14" t="s">
        <v>80</v>
      </c>
      <c r="AY281" s="271" t="s">
        <v>150</v>
      </c>
    </row>
    <row r="282" spans="2:51" s="11" customFormat="1" ht="13.5">
      <c r="B282" s="210"/>
      <c r="C282" s="211"/>
      <c r="D282" s="207" t="s">
        <v>161</v>
      </c>
      <c r="E282" s="212" t="s">
        <v>37</v>
      </c>
      <c r="F282" s="213" t="s">
        <v>247</v>
      </c>
      <c r="G282" s="211"/>
      <c r="H282" s="214" t="s">
        <v>37</v>
      </c>
      <c r="I282" s="215"/>
      <c r="J282" s="211"/>
      <c r="K282" s="211"/>
      <c r="L282" s="216"/>
      <c r="M282" s="217"/>
      <c r="N282" s="218"/>
      <c r="O282" s="218"/>
      <c r="P282" s="218"/>
      <c r="Q282" s="218"/>
      <c r="R282" s="218"/>
      <c r="S282" s="218"/>
      <c r="T282" s="219"/>
      <c r="AT282" s="220" t="s">
        <v>161</v>
      </c>
      <c r="AU282" s="220" t="s">
        <v>158</v>
      </c>
      <c r="AV282" s="11" t="s">
        <v>23</v>
      </c>
      <c r="AW282" s="11" t="s">
        <v>43</v>
      </c>
      <c r="AX282" s="11" t="s">
        <v>80</v>
      </c>
      <c r="AY282" s="220" t="s">
        <v>150</v>
      </c>
    </row>
    <row r="283" spans="2:51" s="12" customFormat="1" ht="13.5">
      <c r="B283" s="221"/>
      <c r="C283" s="222"/>
      <c r="D283" s="207" t="s">
        <v>161</v>
      </c>
      <c r="E283" s="223" t="s">
        <v>37</v>
      </c>
      <c r="F283" s="224" t="s">
        <v>351</v>
      </c>
      <c r="G283" s="222"/>
      <c r="H283" s="225">
        <v>7.275</v>
      </c>
      <c r="I283" s="226"/>
      <c r="J283" s="222"/>
      <c r="K283" s="222"/>
      <c r="L283" s="227"/>
      <c r="M283" s="228"/>
      <c r="N283" s="229"/>
      <c r="O283" s="229"/>
      <c r="P283" s="229"/>
      <c r="Q283" s="229"/>
      <c r="R283" s="229"/>
      <c r="S283" s="229"/>
      <c r="T283" s="230"/>
      <c r="AT283" s="231" t="s">
        <v>161</v>
      </c>
      <c r="AU283" s="231" t="s">
        <v>158</v>
      </c>
      <c r="AV283" s="12" t="s">
        <v>158</v>
      </c>
      <c r="AW283" s="12" t="s">
        <v>43</v>
      </c>
      <c r="AX283" s="12" t="s">
        <v>80</v>
      </c>
      <c r="AY283" s="231" t="s">
        <v>150</v>
      </c>
    </row>
    <row r="284" spans="2:51" s="14" customFormat="1" ht="13.5">
      <c r="B284" s="261"/>
      <c r="C284" s="262"/>
      <c r="D284" s="207" t="s">
        <v>161</v>
      </c>
      <c r="E284" s="263" t="s">
        <v>37</v>
      </c>
      <c r="F284" s="264" t="s">
        <v>238</v>
      </c>
      <c r="G284" s="262"/>
      <c r="H284" s="265">
        <v>7.275</v>
      </c>
      <c r="I284" s="266"/>
      <c r="J284" s="262"/>
      <c r="K284" s="262"/>
      <c r="L284" s="267"/>
      <c r="M284" s="268"/>
      <c r="N284" s="269"/>
      <c r="O284" s="269"/>
      <c r="P284" s="269"/>
      <c r="Q284" s="269"/>
      <c r="R284" s="269"/>
      <c r="S284" s="269"/>
      <c r="T284" s="270"/>
      <c r="AT284" s="271" t="s">
        <v>161</v>
      </c>
      <c r="AU284" s="271" t="s">
        <v>158</v>
      </c>
      <c r="AV284" s="14" t="s">
        <v>170</v>
      </c>
      <c r="AW284" s="14" t="s">
        <v>43</v>
      </c>
      <c r="AX284" s="14" t="s">
        <v>80</v>
      </c>
      <c r="AY284" s="271" t="s">
        <v>150</v>
      </c>
    </row>
    <row r="285" spans="2:51" s="11" customFormat="1" ht="13.5">
      <c r="B285" s="210"/>
      <c r="C285" s="211"/>
      <c r="D285" s="207" t="s">
        <v>161</v>
      </c>
      <c r="E285" s="212" t="s">
        <v>37</v>
      </c>
      <c r="F285" s="213" t="s">
        <v>239</v>
      </c>
      <c r="G285" s="211"/>
      <c r="H285" s="214" t="s">
        <v>37</v>
      </c>
      <c r="I285" s="215"/>
      <c r="J285" s="211"/>
      <c r="K285" s="211"/>
      <c r="L285" s="216"/>
      <c r="M285" s="217"/>
      <c r="N285" s="218"/>
      <c r="O285" s="218"/>
      <c r="P285" s="218"/>
      <c r="Q285" s="218"/>
      <c r="R285" s="218"/>
      <c r="S285" s="218"/>
      <c r="T285" s="219"/>
      <c r="AT285" s="220" t="s">
        <v>161</v>
      </c>
      <c r="AU285" s="220" t="s">
        <v>158</v>
      </c>
      <c r="AV285" s="11" t="s">
        <v>23</v>
      </c>
      <c r="AW285" s="11" t="s">
        <v>43</v>
      </c>
      <c r="AX285" s="11" t="s">
        <v>80</v>
      </c>
      <c r="AY285" s="220" t="s">
        <v>150</v>
      </c>
    </row>
    <row r="286" spans="2:51" s="12" customFormat="1" ht="13.5">
      <c r="B286" s="221"/>
      <c r="C286" s="222"/>
      <c r="D286" s="207" t="s">
        <v>161</v>
      </c>
      <c r="E286" s="223" t="s">
        <v>37</v>
      </c>
      <c r="F286" s="224" t="s">
        <v>352</v>
      </c>
      <c r="G286" s="222"/>
      <c r="H286" s="225">
        <v>26.883</v>
      </c>
      <c r="I286" s="226"/>
      <c r="J286" s="222"/>
      <c r="K286" s="222"/>
      <c r="L286" s="227"/>
      <c r="M286" s="228"/>
      <c r="N286" s="229"/>
      <c r="O286" s="229"/>
      <c r="P286" s="229"/>
      <c r="Q286" s="229"/>
      <c r="R286" s="229"/>
      <c r="S286" s="229"/>
      <c r="T286" s="230"/>
      <c r="AT286" s="231" t="s">
        <v>161</v>
      </c>
      <c r="AU286" s="231" t="s">
        <v>158</v>
      </c>
      <c r="AV286" s="12" t="s">
        <v>158</v>
      </c>
      <c r="AW286" s="12" t="s">
        <v>43</v>
      </c>
      <c r="AX286" s="12" t="s">
        <v>80</v>
      </c>
      <c r="AY286" s="231" t="s">
        <v>150</v>
      </c>
    </row>
    <row r="287" spans="2:51" s="12" customFormat="1" ht="13.5">
      <c r="B287" s="221"/>
      <c r="C287" s="222"/>
      <c r="D287" s="207" t="s">
        <v>161</v>
      </c>
      <c r="E287" s="223" t="s">
        <v>37</v>
      </c>
      <c r="F287" s="224" t="s">
        <v>353</v>
      </c>
      <c r="G287" s="222"/>
      <c r="H287" s="225">
        <v>6.825</v>
      </c>
      <c r="I287" s="226"/>
      <c r="J287" s="222"/>
      <c r="K287" s="222"/>
      <c r="L287" s="227"/>
      <c r="M287" s="228"/>
      <c r="N287" s="229"/>
      <c r="O287" s="229"/>
      <c r="P287" s="229"/>
      <c r="Q287" s="229"/>
      <c r="R287" s="229"/>
      <c r="S287" s="229"/>
      <c r="T287" s="230"/>
      <c r="AT287" s="231" t="s">
        <v>161</v>
      </c>
      <c r="AU287" s="231" t="s">
        <v>158</v>
      </c>
      <c r="AV287" s="12" t="s">
        <v>158</v>
      </c>
      <c r="AW287" s="12" t="s">
        <v>43</v>
      </c>
      <c r="AX287" s="12" t="s">
        <v>80</v>
      </c>
      <c r="AY287" s="231" t="s">
        <v>150</v>
      </c>
    </row>
    <row r="288" spans="2:51" s="14" customFormat="1" ht="13.5">
      <c r="B288" s="261"/>
      <c r="C288" s="262"/>
      <c r="D288" s="207" t="s">
        <v>161</v>
      </c>
      <c r="E288" s="263" t="s">
        <v>37</v>
      </c>
      <c r="F288" s="264" t="s">
        <v>238</v>
      </c>
      <c r="G288" s="262"/>
      <c r="H288" s="265">
        <v>33.708</v>
      </c>
      <c r="I288" s="266"/>
      <c r="J288" s="262"/>
      <c r="K288" s="262"/>
      <c r="L288" s="267"/>
      <c r="M288" s="268"/>
      <c r="N288" s="269"/>
      <c r="O288" s="269"/>
      <c r="P288" s="269"/>
      <c r="Q288" s="269"/>
      <c r="R288" s="269"/>
      <c r="S288" s="269"/>
      <c r="T288" s="270"/>
      <c r="AT288" s="271" t="s">
        <v>161</v>
      </c>
      <c r="AU288" s="271" t="s">
        <v>158</v>
      </c>
      <c r="AV288" s="14" t="s">
        <v>170</v>
      </c>
      <c r="AW288" s="14" t="s">
        <v>43</v>
      </c>
      <c r="AX288" s="14" t="s">
        <v>80</v>
      </c>
      <c r="AY288" s="271" t="s">
        <v>150</v>
      </c>
    </row>
    <row r="289" spans="2:51" s="11" customFormat="1" ht="13.5">
      <c r="B289" s="210"/>
      <c r="C289" s="211"/>
      <c r="D289" s="207" t="s">
        <v>161</v>
      </c>
      <c r="E289" s="212" t="s">
        <v>37</v>
      </c>
      <c r="F289" s="213" t="s">
        <v>242</v>
      </c>
      <c r="G289" s="211"/>
      <c r="H289" s="214" t="s">
        <v>37</v>
      </c>
      <c r="I289" s="215"/>
      <c r="J289" s="211"/>
      <c r="K289" s="211"/>
      <c r="L289" s="216"/>
      <c r="M289" s="217"/>
      <c r="N289" s="218"/>
      <c r="O289" s="218"/>
      <c r="P289" s="218"/>
      <c r="Q289" s="218"/>
      <c r="R289" s="218"/>
      <c r="S289" s="218"/>
      <c r="T289" s="219"/>
      <c r="AT289" s="220" t="s">
        <v>161</v>
      </c>
      <c r="AU289" s="220" t="s">
        <v>158</v>
      </c>
      <c r="AV289" s="11" t="s">
        <v>23</v>
      </c>
      <c r="AW289" s="11" t="s">
        <v>43</v>
      </c>
      <c r="AX289" s="11" t="s">
        <v>80</v>
      </c>
      <c r="AY289" s="220" t="s">
        <v>150</v>
      </c>
    </row>
    <row r="290" spans="2:51" s="12" customFormat="1" ht="13.5">
      <c r="B290" s="221"/>
      <c r="C290" s="222"/>
      <c r="D290" s="207" t="s">
        <v>161</v>
      </c>
      <c r="E290" s="223" t="s">
        <v>37</v>
      </c>
      <c r="F290" s="224" t="s">
        <v>354</v>
      </c>
      <c r="G290" s="222"/>
      <c r="H290" s="225">
        <v>4.25</v>
      </c>
      <c r="I290" s="226"/>
      <c r="J290" s="222"/>
      <c r="K290" s="222"/>
      <c r="L290" s="227"/>
      <c r="M290" s="228"/>
      <c r="N290" s="229"/>
      <c r="O290" s="229"/>
      <c r="P290" s="229"/>
      <c r="Q290" s="229"/>
      <c r="R290" s="229"/>
      <c r="S290" s="229"/>
      <c r="T290" s="230"/>
      <c r="AT290" s="231" t="s">
        <v>161</v>
      </c>
      <c r="AU290" s="231" t="s">
        <v>158</v>
      </c>
      <c r="AV290" s="12" t="s">
        <v>158</v>
      </c>
      <c r="AW290" s="12" t="s">
        <v>43</v>
      </c>
      <c r="AX290" s="12" t="s">
        <v>80</v>
      </c>
      <c r="AY290" s="231" t="s">
        <v>150</v>
      </c>
    </row>
    <row r="291" spans="2:51" s="12" customFormat="1" ht="13.5">
      <c r="B291" s="221"/>
      <c r="C291" s="222"/>
      <c r="D291" s="207" t="s">
        <v>161</v>
      </c>
      <c r="E291" s="223" t="s">
        <v>37</v>
      </c>
      <c r="F291" s="224" t="s">
        <v>355</v>
      </c>
      <c r="G291" s="222"/>
      <c r="H291" s="225">
        <v>9.12</v>
      </c>
      <c r="I291" s="226"/>
      <c r="J291" s="222"/>
      <c r="K291" s="222"/>
      <c r="L291" s="227"/>
      <c r="M291" s="228"/>
      <c r="N291" s="229"/>
      <c r="O291" s="229"/>
      <c r="P291" s="229"/>
      <c r="Q291" s="229"/>
      <c r="R291" s="229"/>
      <c r="S291" s="229"/>
      <c r="T291" s="230"/>
      <c r="AT291" s="231" t="s">
        <v>161</v>
      </c>
      <c r="AU291" s="231" t="s">
        <v>158</v>
      </c>
      <c r="AV291" s="12" t="s">
        <v>158</v>
      </c>
      <c r="AW291" s="12" t="s">
        <v>43</v>
      </c>
      <c r="AX291" s="12" t="s">
        <v>80</v>
      </c>
      <c r="AY291" s="231" t="s">
        <v>150</v>
      </c>
    </row>
    <row r="292" spans="2:51" s="14" customFormat="1" ht="13.5">
      <c r="B292" s="261"/>
      <c r="C292" s="262"/>
      <c r="D292" s="207" t="s">
        <v>161</v>
      </c>
      <c r="E292" s="263" t="s">
        <v>37</v>
      </c>
      <c r="F292" s="264" t="s">
        <v>238</v>
      </c>
      <c r="G292" s="262"/>
      <c r="H292" s="265">
        <v>13.37</v>
      </c>
      <c r="I292" s="266"/>
      <c r="J292" s="262"/>
      <c r="K292" s="262"/>
      <c r="L292" s="267"/>
      <c r="M292" s="268"/>
      <c r="N292" s="269"/>
      <c r="O292" s="269"/>
      <c r="P292" s="269"/>
      <c r="Q292" s="269"/>
      <c r="R292" s="269"/>
      <c r="S292" s="269"/>
      <c r="T292" s="270"/>
      <c r="AT292" s="271" t="s">
        <v>161</v>
      </c>
      <c r="AU292" s="271" t="s">
        <v>158</v>
      </c>
      <c r="AV292" s="14" t="s">
        <v>170</v>
      </c>
      <c r="AW292" s="14" t="s">
        <v>43</v>
      </c>
      <c r="AX292" s="14" t="s">
        <v>80</v>
      </c>
      <c r="AY292" s="271" t="s">
        <v>150</v>
      </c>
    </row>
    <row r="293" spans="2:51" s="11" customFormat="1" ht="13.5">
      <c r="B293" s="210"/>
      <c r="C293" s="211"/>
      <c r="D293" s="207" t="s">
        <v>161</v>
      </c>
      <c r="E293" s="212" t="s">
        <v>37</v>
      </c>
      <c r="F293" s="213" t="s">
        <v>301</v>
      </c>
      <c r="G293" s="211"/>
      <c r="H293" s="214" t="s">
        <v>37</v>
      </c>
      <c r="I293" s="215"/>
      <c r="J293" s="211"/>
      <c r="K293" s="211"/>
      <c r="L293" s="216"/>
      <c r="M293" s="217"/>
      <c r="N293" s="218"/>
      <c r="O293" s="218"/>
      <c r="P293" s="218"/>
      <c r="Q293" s="218"/>
      <c r="R293" s="218"/>
      <c r="S293" s="218"/>
      <c r="T293" s="219"/>
      <c r="AT293" s="220" t="s">
        <v>161</v>
      </c>
      <c r="AU293" s="220" t="s">
        <v>158</v>
      </c>
      <c r="AV293" s="11" t="s">
        <v>23</v>
      </c>
      <c r="AW293" s="11" t="s">
        <v>43</v>
      </c>
      <c r="AX293" s="11" t="s">
        <v>80</v>
      </c>
      <c r="AY293" s="220" t="s">
        <v>150</v>
      </c>
    </row>
    <row r="294" spans="2:51" s="12" customFormat="1" ht="13.5">
      <c r="B294" s="221"/>
      <c r="C294" s="222"/>
      <c r="D294" s="207" t="s">
        <v>161</v>
      </c>
      <c r="E294" s="223" t="s">
        <v>37</v>
      </c>
      <c r="F294" s="224" t="s">
        <v>356</v>
      </c>
      <c r="G294" s="222"/>
      <c r="H294" s="225">
        <v>102.087</v>
      </c>
      <c r="I294" s="226"/>
      <c r="J294" s="222"/>
      <c r="K294" s="222"/>
      <c r="L294" s="227"/>
      <c r="M294" s="228"/>
      <c r="N294" s="229"/>
      <c r="O294" s="229"/>
      <c r="P294" s="229"/>
      <c r="Q294" s="229"/>
      <c r="R294" s="229"/>
      <c r="S294" s="229"/>
      <c r="T294" s="230"/>
      <c r="AT294" s="231" t="s">
        <v>161</v>
      </c>
      <c r="AU294" s="231" t="s">
        <v>158</v>
      </c>
      <c r="AV294" s="12" t="s">
        <v>158</v>
      </c>
      <c r="AW294" s="12" t="s">
        <v>43</v>
      </c>
      <c r="AX294" s="12" t="s">
        <v>80</v>
      </c>
      <c r="AY294" s="231" t="s">
        <v>150</v>
      </c>
    </row>
    <row r="295" spans="2:51" s="14" customFormat="1" ht="13.5">
      <c r="B295" s="261"/>
      <c r="C295" s="262"/>
      <c r="D295" s="207" t="s">
        <v>161</v>
      </c>
      <c r="E295" s="263" t="s">
        <v>37</v>
      </c>
      <c r="F295" s="264" t="s">
        <v>238</v>
      </c>
      <c r="G295" s="262"/>
      <c r="H295" s="265">
        <v>102.087</v>
      </c>
      <c r="I295" s="266"/>
      <c r="J295" s="262"/>
      <c r="K295" s="262"/>
      <c r="L295" s="267"/>
      <c r="M295" s="268"/>
      <c r="N295" s="269"/>
      <c r="O295" s="269"/>
      <c r="P295" s="269"/>
      <c r="Q295" s="269"/>
      <c r="R295" s="269"/>
      <c r="S295" s="269"/>
      <c r="T295" s="270"/>
      <c r="AT295" s="271" t="s">
        <v>161</v>
      </c>
      <c r="AU295" s="271" t="s">
        <v>158</v>
      </c>
      <c r="AV295" s="14" t="s">
        <v>170</v>
      </c>
      <c r="AW295" s="14" t="s">
        <v>43</v>
      </c>
      <c r="AX295" s="14" t="s">
        <v>80</v>
      </c>
      <c r="AY295" s="271" t="s">
        <v>150</v>
      </c>
    </row>
    <row r="296" spans="2:51" s="13" customFormat="1" ht="13.5">
      <c r="B296" s="232"/>
      <c r="C296" s="233"/>
      <c r="D296" s="234" t="s">
        <v>161</v>
      </c>
      <c r="E296" s="235" t="s">
        <v>37</v>
      </c>
      <c r="F296" s="236" t="s">
        <v>164</v>
      </c>
      <c r="G296" s="233"/>
      <c r="H296" s="237">
        <v>197.625</v>
      </c>
      <c r="I296" s="238"/>
      <c r="J296" s="233"/>
      <c r="K296" s="233"/>
      <c r="L296" s="239"/>
      <c r="M296" s="240"/>
      <c r="N296" s="241"/>
      <c r="O296" s="241"/>
      <c r="P296" s="241"/>
      <c r="Q296" s="241"/>
      <c r="R296" s="241"/>
      <c r="S296" s="241"/>
      <c r="T296" s="242"/>
      <c r="AT296" s="243" t="s">
        <v>161</v>
      </c>
      <c r="AU296" s="243" t="s">
        <v>158</v>
      </c>
      <c r="AV296" s="13" t="s">
        <v>157</v>
      </c>
      <c r="AW296" s="13" t="s">
        <v>43</v>
      </c>
      <c r="AX296" s="13" t="s">
        <v>23</v>
      </c>
      <c r="AY296" s="243" t="s">
        <v>150</v>
      </c>
    </row>
    <row r="297" spans="2:65" s="1" customFormat="1" ht="22.5" customHeight="1">
      <c r="B297" s="42"/>
      <c r="C297" s="251" t="s">
        <v>265</v>
      </c>
      <c r="D297" s="251" t="s">
        <v>215</v>
      </c>
      <c r="E297" s="252" t="s">
        <v>357</v>
      </c>
      <c r="F297" s="253" t="s">
        <v>358</v>
      </c>
      <c r="G297" s="254" t="s">
        <v>155</v>
      </c>
      <c r="H297" s="255">
        <v>201.578</v>
      </c>
      <c r="I297" s="256"/>
      <c r="J297" s="257">
        <f>ROUND(I297*H297,2)</f>
        <v>0</v>
      </c>
      <c r="K297" s="253" t="s">
        <v>156</v>
      </c>
      <c r="L297" s="258"/>
      <c r="M297" s="259" t="s">
        <v>37</v>
      </c>
      <c r="N297" s="260" t="s">
        <v>52</v>
      </c>
      <c r="O297" s="43"/>
      <c r="P297" s="204">
        <f>O297*H297</f>
        <v>0</v>
      </c>
      <c r="Q297" s="204">
        <v>0.0036</v>
      </c>
      <c r="R297" s="204">
        <f>Q297*H297</f>
        <v>0.7256808</v>
      </c>
      <c r="S297" s="204">
        <v>0</v>
      </c>
      <c r="T297" s="205">
        <f>S297*H297</f>
        <v>0</v>
      </c>
      <c r="AR297" s="24" t="s">
        <v>177</v>
      </c>
      <c r="AT297" s="24" t="s">
        <v>215</v>
      </c>
      <c r="AU297" s="24" t="s">
        <v>158</v>
      </c>
      <c r="AY297" s="24" t="s">
        <v>150</v>
      </c>
      <c r="BE297" s="206">
        <f>IF(N297="základní",J297,0)</f>
        <v>0</v>
      </c>
      <c r="BF297" s="206">
        <f>IF(N297="snížená",J297,0)</f>
        <v>0</v>
      </c>
      <c r="BG297" s="206">
        <f>IF(N297="zákl. přenesená",J297,0)</f>
        <v>0</v>
      </c>
      <c r="BH297" s="206">
        <f>IF(N297="sníž. přenesená",J297,0)</f>
        <v>0</v>
      </c>
      <c r="BI297" s="206">
        <f>IF(N297="nulová",J297,0)</f>
        <v>0</v>
      </c>
      <c r="BJ297" s="24" t="s">
        <v>158</v>
      </c>
      <c r="BK297" s="206">
        <f>ROUND(I297*H297,2)</f>
        <v>0</v>
      </c>
      <c r="BL297" s="24" t="s">
        <v>157</v>
      </c>
      <c r="BM297" s="24" t="s">
        <v>359</v>
      </c>
    </row>
    <row r="298" spans="2:65" s="1" customFormat="1" ht="31.5" customHeight="1">
      <c r="B298" s="42"/>
      <c r="C298" s="195" t="s">
        <v>360</v>
      </c>
      <c r="D298" s="195" t="s">
        <v>152</v>
      </c>
      <c r="E298" s="196" t="s">
        <v>361</v>
      </c>
      <c r="F298" s="197" t="s">
        <v>362</v>
      </c>
      <c r="G298" s="198" t="s">
        <v>155</v>
      </c>
      <c r="H298" s="199">
        <v>603.079</v>
      </c>
      <c r="I298" s="200"/>
      <c r="J298" s="201">
        <f>ROUND(I298*H298,2)</f>
        <v>0</v>
      </c>
      <c r="K298" s="197" t="s">
        <v>156</v>
      </c>
      <c r="L298" s="62"/>
      <c r="M298" s="202" t="s">
        <v>37</v>
      </c>
      <c r="N298" s="203" t="s">
        <v>52</v>
      </c>
      <c r="O298" s="43"/>
      <c r="P298" s="204">
        <f>O298*H298</f>
        <v>0</v>
      </c>
      <c r="Q298" s="204">
        <v>0.00931</v>
      </c>
      <c r="R298" s="204">
        <f>Q298*H298</f>
        <v>5.61466549</v>
      </c>
      <c r="S298" s="204">
        <v>0</v>
      </c>
      <c r="T298" s="205">
        <f>S298*H298</f>
        <v>0</v>
      </c>
      <c r="AR298" s="24" t="s">
        <v>157</v>
      </c>
      <c r="AT298" s="24" t="s">
        <v>152</v>
      </c>
      <c r="AU298" s="24" t="s">
        <v>158</v>
      </c>
      <c r="AY298" s="24" t="s">
        <v>150</v>
      </c>
      <c r="BE298" s="206">
        <f>IF(N298="základní",J298,0)</f>
        <v>0</v>
      </c>
      <c r="BF298" s="206">
        <f>IF(N298="snížená",J298,0)</f>
        <v>0</v>
      </c>
      <c r="BG298" s="206">
        <f>IF(N298="zákl. přenesená",J298,0)</f>
        <v>0</v>
      </c>
      <c r="BH298" s="206">
        <f>IF(N298="sníž. přenesená",J298,0)</f>
        <v>0</v>
      </c>
      <c r="BI298" s="206">
        <f>IF(N298="nulová",J298,0)</f>
        <v>0</v>
      </c>
      <c r="BJ298" s="24" t="s">
        <v>158</v>
      </c>
      <c r="BK298" s="206">
        <f>ROUND(I298*H298,2)</f>
        <v>0</v>
      </c>
      <c r="BL298" s="24" t="s">
        <v>157</v>
      </c>
      <c r="BM298" s="24" t="s">
        <v>363</v>
      </c>
    </row>
    <row r="299" spans="2:47" s="1" customFormat="1" ht="162">
      <c r="B299" s="42"/>
      <c r="C299" s="64"/>
      <c r="D299" s="207" t="s">
        <v>159</v>
      </c>
      <c r="E299" s="64"/>
      <c r="F299" s="208" t="s">
        <v>252</v>
      </c>
      <c r="G299" s="64"/>
      <c r="H299" s="64"/>
      <c r="I299" s="165"/>
      <c r="J299" s="64"/>
      <c r="K299" s="64"/>
      <c r="L299" s="62"/>
      <c r="M299" s="209"/>
      <c r="N299" s="43"/>
      <c r="O299" s="43"/>
      <c r="P299" s="43"/>
      <c r="Q299" s="43"/>
      <c r="R299" s="43"/>
      <c r="S299" s="43"/>
      <c r="T299" s="79"/>
      <c r="AT299" s="24" t="s">
        <v>159</v>
      </c>
      <c r="AU299" s="24" t="s">
        <v>158</v>
      </c>
    </row>
    <row r="300" spans="2:51" s="11" customFormat="1" ht="13.5">
      <c r="B300" s="210"/>
      <c r="C300" s="211"/>
      <c r="D300" s="207" t="s">
        <v>161</v>
      </c>
      <c r="E300" s="212" t="s">
        <v>37</v>
      </c>
      <c r="F300" s="213" t="s">
        <v>303</v>
      </c>
      <c r="G300" s="211"/>
      <c r="H300" s="214" t="s">
        <v>37</v>
      </c>
      <c r="I300" s="215"/>
      <c r="J300" s="211"/>
      <c r="K300" s="211"/>
      <c r="L300" s="216"/>
      <c r="M300" s="217"/>
      <c r="N300" s="218"/>
      <c r="O300" s="218"/>
      <c r="P300" s="218"/>
      <c r="Q300" s="218"/>
      <c r="R300" s="218"/>
      <c r="S300" s="218"/>
      <c r="T300" s="219"/>
      <c r="AT300" s="220" t="s">
        <v>161</v>
      </c>
      <c r="AU300" s="220" t="s">
        <v>158</v>
      </c>
      <c r="AV300" s="11" t="s">
        <v>23</v>
      </c>
      <c r="AW300" s="11" t="s">
        <v>43</v>
      </c>
      <c r="AX300" s="11" t="s">
        <v>80</v>
      </c>
      <c r="AY300" s="220" t="s">
        <v>150</v>
      </c>
    </row>
    <row r="301" spans="2:51" s="12" customFormat="1" ht="13.5">
      <c r="B301" s="221"/>
      <c r="C301" s="222"/>
      <c r="D301" s="207" t="s">
        <v>161</v>
      </c>
      <c r="E301" s="223" t="s">
        <v>37</v>
      </c>
      <c r="F301" s="224" t="s">
        <v>364</v>
      </c>
      <c r="G301" s="222"/>
      <c r="H301" s="225">
        <v>79.766</v>
      </c>
      <c r="I301" s="226"/>
      <c r="J301" s="222"/>
      <c r="K301" s="222"/>
      <c r="L301" s="227"/>
      <c r="M301" s="228"/>
      <c r="N301" s="229"/>
      <c r="O301" s="229"/>
      <c r="P301" s="229"/>
      <c r="Q301" s="229"/>
      <c r="R301" s="229"/>
      <c r="S301" s="229"/>
      <c r="T301" s="230"/>
      <c r="AT301" s="231" t="s">
        <v>161</v>
      </c>
      <c r="AU301" s="231" t="s">
        <v>158</v>
      </c>
      <c r="AV301" s="12" t="s">
        <v>158</v>
      </c>
      <c r="AW301" s="12" t="s">
        <v>43</v>
      </c>
      <c r="AX301" s="12" t="s">
        <v>80</v>
      </c>
      <c r="AY301" s="231" t="s">
        <v>150</v>
      </c>
    </row>
    <row r="302" spans="2:51" s="14" customFormat="1" ht="13.5">
      <c r="B302" s="261"/>
      <c r="C302" s="262"/>
      <c r="D302" s="207" t="s">
        <v>161</v>
      </c>
      <c r="E302" s="263" t="s">
        <v>37</v>
      </c>
      <c r="F302" s="264" t="s">
        <v>238</v>
      </c>
      <c r="G302" s="262"/>
      <c r="H302" s="265">
        <v>79.766</v>
      </c>
      <c r="I302" s="266"/>
      <c r="J302" s="262"/>
      <c r="K302" s="262"/>
      <c r="L302" s="267"/>
      <c r="M302" s="268"/>
      <c r="N302" s="269"/>
      <c r="O302" s="269"/>
      <c r="P302" s="269"/>
      <c r="Q302" s="269"/>
      <c r="R302" s="269"/>
      <c r="S302" s="269"/>
      <c r="T302" s="270"/>
      <c r="AT302" s="271" t="s">
        <v>161</v>
      </c>
      <c r="AU302" s="271" t="s">
        <v>158</v>
      </c>
      <c r="AV302" s="14" t="s">
        <v>170</v>
      </c>
      <c r="AW302" s="14" t="s">
        <v>43</v>
      </c>
      <c r="AX302" s="14" t="s">
        <v>80</v>
      </c>
      <c r="AY302" s="271" t="s">
        <v>150</v>
      </c>
    </row>
    <row r="303" spans="2:51" s="11" customFormat="1" ht="13.5">
      <c r="B303" s="210"/>
      <c r="C303" s="211"/>
      <c r="D303" s="207" t="s">
        <v>161</v>
      </c>
      <c r="E303" s="212" t="s">
        <v>37</v>
      </c>
      <c r="F303" s="213" t="s">
        <v>365</v>
      </c>
      <c r="G303" s="211"/>
      <c r="H303" s="214" t="s">
        <v>37</v>
      </c>
      <c r="I303" s="215"/>
      <c r="J303" s="211"/>
      <c r="K303" s="211"/>
      <c r="L303" s="216"/>
      <c r="M303" s="217"/>
      <c r="N303" s="218"/>
      <c r="O303" s="218"/>
      <c r="P303" s="218"/>
      <c r="Q303" s="218"/>
      <c r="R303" s="218"/>
      <c r="S303" s="218"/>
      <c r="T303" s="219"/>
      <c r="AT303" s="220" t="s">
        <v>161</v>
      </c>
      <c r="AU303" s="220" t="s">
        <v>158</v>
      </c>
      <c r="AV303" s="11" t="s">
        <v>23</v>
      </c>
      <c r="AW303" s="11" t="s">
        <v>43</v>
      </c>
      <c r="AX303" s="11" t="s">
        <v>80</v>
      </c>
      <c r="AY303" s="220" t="s">
        <v>150</v>
      </c>
    </row>
    <row r="304" spans="2:51" s="12" customFormat="1" ht="13.5">
      <c r="B304" s="221"/>
      <c r="C304" s="222"/>
      <c r="D304" s="207" t="s">
        <v>161</v>
      </c>
      <c r="E304" s="223" t="s">
        <v>37</v>
      </c>
      <c r="F304" s="224" t="s">
        <v>366</v>
      </c>
      <c r="G304" s="222"/>
      <c r="H304" s="225">
        <v>71.369</v>
      </c>
      <c r="I304" s="226"/>
      <c r="J304" s="222"/>
      <c r="K304" s="222"/>
      <c r="L304" s="227"/>
      <c r="M304" s="228"/>
      <c r="N304" s="229"/>
      <c r="O304" s="229"/>
      <c r="P304" s="229"/>
      <c r="Q304" s="229"/>
      <c r="R304" s="229"/>
      <c r="S304" s="229"/>
      <c r="T304" s="230"/>
      <c r="AT304" s="231" t="s">
        <v>161</v>
      </c>
      <c r="AU304" s="231" t="s">
        <v>158</v>
      </c>
      <c r="AV304" s="12" t="s">
        <v>158</v>
      </c>
      <c r="AW304" s="12" t="s">
        <v>43</v>
      </c>
      <c r="AX304" s="12" t="s">
        <v>80</v>
      </c>
      <c r="AY304" s="231" t="s">
        <v>150</v>
      </c>
    </row>
    <row r="305" spans="2:51" s="14" customFormat="1" ht="13.5">
      <c r="B305" s="261"/>
      <c r="C305" s="262"/>
      <c r="D305" s="207" t="s">
        <v>161</v>
      </c>
      <c r="E305" s="263" t="s">
        <v>37</v>
      </c>
      <c r="F305" s="264" t="s">
        <v>238</v>
      </c>
      <c r="G305" s="262"/>
      <c r="H305" s="265">
        <v>71.369</v>
      </c>
      <c r="I305" s="266"/>
      <c r="J305" s="262"/>
      <c r="K305" s="262"/>
      <c r="L305" s="267"/>
      <c r="M305" s="268"/>
      <c r="N305" s="269"/>
      <c r="O305" s="269"/>
      <c r="P305" s="269"/>
      <c r="Q305" s="269"/>
      <c r="R305" s="269"/>
      <c r="S305" s="269"/>
      <c r="T305" s="270"/>
      <c r="AT305" s="271" t="s">
        <v>161</v>
      </c>
      <c r="AU305" s="271" t="s">
        <v>158</v>
      </c>
      <c r="AV305" s="14" t="s">
        <v>170</v>
      </c>
      <c r="AW305" s="14" t="s">
        <v>43</v>
      </c>
      <c r="AX305" s="14" t="s">
        <v>80</v>
      </c>
      <c r="AY305" s="271" t="s">
        <v>150</v>
      </c>
    </row>
    <row r="306" spans="2:51" s="11" customFormat="1" ht="13.5">
      <c r="B306" s="210"/>
      <c r="C306" s="211"/>
      <c r="D306" s="207" t="s">
        <v>161</v>
      </c>
      <c r="E306" s="212" t="s">
        <v>37</v>
      </c>
      <c r="F306" s="213" t="s">
        <v>367</v>
      </c>
      <c r="G306" s="211"/>
      <c r="H306" s="214" t="s">
        <v>37</v>
      </c>
      <c r="I306" s="215"/>
      <c r="J306" s="211"/>
      <c r="K306" s="211"/>
      <c r="L306" s="216"/>
      <c r="M306" s="217"/>
      <c r="N306" s="218"/>
      <c r="O306" s="218"/>
      <c r="P306" s="218"/>
      <c r="Q306" s="218"/>
      <c r="R306" s="218"/>
      <c r="S306" s="218"/>
      <c r="T306" s="219"/>
      <c r="AT306" s="220" t="s">
        <v>161</v>
      </c>
      <c r="AU306" s="220" t="s">
        <v>158</v>
      </c>
      <c r="AV306" s="11" t="s">
        <v>23</v>
      </c>
      <c r="AW306" s="11" t="s">
        <v>43</v>
      </c>
      <c r="AX306" s="11" t="s">
        <v>80</v>
      </c>
      <c r="AY306" s="220" t="s">
        <v>150</v>
      </c>
    </row>
    <row r="307" spans="2:51" s="12" customFormat="1" ht="13.5">
      <c r="B307" s="221"/>
      <c r="C307" s="222"/>
      <c r="D307" s="207" t="s">
        <v>161</v>
      </c>
      <c r="E307" s="223" t="s">
        <v>37</v>
      </c>
      <c r="F307" s="224" t="s">
        <v>368</v>
      </c>
      <c r="G307" s="222"/>
      <c r="H307" s="225">
        <v>373.464</v>
      </c>
      <c r="I307" s="226"/>
      <c r="J307" s="222"/>
      <c r="K307" s="222"/>
      <c r="L307" s="227"/>
      <c r="M307" s="228"/>
      <c r="N307" s="229"/>
      <c r="O307" s="229"/>
      <c r="P307" s="229"/>
      <c r="Q307" s="229"/>
      <c r="R307" s="229"/>
      <c r="S307" s="229"/>
      <c r="T307" s="230"/>
      <c r="AT307" s="231" t="s">
        <v>161</v>
      </c>
      <c r="AU307" s="231" t="s">
        <v>158</v>
      </c>
      <c r="AV307" s="12" t="s">
        <v>158</v>
      </c>
      <c r="AW307" s="12" t="s">
        <v>43</v>
      </c>
      <c r="AX307" s="12" t="s">
        <v>80</v>
      </c>
      <c r="AY307" s="231" t="s">
        <v>150</v>
      </c>
    </row>
    <row r="308" spans="2:51" s="14" customFormat="1" ht="13.5">
      <c r="B308" s="261"/>
      <c r="C308" s="262"/>
      <c r="D308" s="207" t="s">
        <v>161</v>
      </c>
      <c r="E308" s="263" t="s">
        <v>37</v>
      </c>
      <c r="F308" s="264" t="s">
        <v>238</v>
      </c>
      <c r="G308" s="262"/>
      <c r="H308" s="265">
        <v>373.464</v>
      </c>
      <c r="I308" s="266"/>
      <c r="J308" s="262"/>
      <c r="K308" s="262"/>
      <c r="L308" s="267"/>
      <c r="M308" s="268"/>
      <c r="N308" s="269"/>
      <c r="O308" s="269"/>
      <c r="P308" s="269"/>
      <c r="Q308" s="269"/>
      <c r="R308" s="269"/>
      <c r="S308" s="269"/>
      <c r="T308" s="270"/>
      <c r="AT308" s="271" t="s">
        <v>161</v>
      </c>
      <c r="AU308" s="271" t="s">
        <v>158</v>
      </c>
      <c r="AV308" s="14" t="s">
        <v>170</v>
      </c>
      <c r="AW308" s="14" t="s">
        <v>43</v>
      </c>
      <c r="AX308" s="14" t="s">
        <v>80</v>
      </c>
      <c r="AY308" s="271" t="s">
        <v>150</v>
      </c>
    </row>
    <row r="309" spans="2:51" s="11" customFormat="1" ht="13.5">
      <c r="B309" s="210"/>
      <c r="C309" s="211"/>
      <c r="D309" s="207" t="s">
        <v>161</v>
      </c>
      <c r="E309" s="212" t="s">
        <v>37</v>
      </c>
      <c r="F309" s="213" t="s">
        <v>369</v>
      </c>
      <c r="G309" s="211"/>
      <c r="H309" s="214" t="s">
        <v>37</v>
      </c>
      <c r="I309" s="215"/>
      <c r="J309" s="211"/>
      <c r="K309" s="211"/>
      <c r="L309" s="216"/>
      <c r="M309" s="217"/>
      <c r="N309" s="218"/>
      <c r="O309" s="218"/>
      <c r="P309" s="218"/>
      <c r="Q309" s="218"/>
      <c r="R309" s="218"/>
      <c r="S309" s="218"/>
      <c r="T309" s="219"/>
      <c r="AT309" s="220" t="s">
        <v>161</v>
      </c>
      <c r="AU309" s="220" t="s">
        <v>158</v>
      </c>
      <c r="AV309" s="11" t="s">
        <v>23</v>
      </c>
      <c r="AW309" s="11" t="s">
        <v>43</v>
      </c>
      <c r="AX309" s="11" t="s">
        <v>80</v>
      </c>
      <c r="AY309" s="220" t="s">
        <v>150</v>
      </c>
    </row>
    <row r="310" spans="2:51" s="12" customFormat="1" ht="13.5">
      <c r="B310" s="221"/>
      <c r="C310" s="222"/>
      <c r="D310" s="207" t="s">
        <v>161</v>
      </c>
      <c r="E310" s="223" t="s">
        <v>37</v>
      </c>
      <c r="F310" s="224" t="s">
        <v>370</v>
      </c>
      <c r="G310" s="222"/>
      <c r="H310" s="225">
        <v>16.92</v>
      </c>
      <c r="I310" s="226"/>
      <c r="J310" s="222"/>
      <c r="K310" s="222"/>
      <c r="L310" s="227"/>
      <c r="M310" s="228"/>
      <c r="N310" s="229"/>
      <c r="O310" s="229"/>
      <c r="P310" s="229"/>
      <c r="Q310" s="229"/>
      <c r="R310" s="229"/>
      <c r="S310" s="229"/>
      <c r="T310" s="230"/>
      <c r="AT310" s="231" t="s">
        <v>161</v>
      </c>
      <c r="AU310" s="231" t="s">
        <v>158</v>
      </c>
      <c r="AV310" s="12" t="s">
        <v>158</v>
      </c>
      <c r="AW310" s="12" t="s">
        <v>43</v>
      </c>
      <c r="AX310" s="12" t="s">
        <v>80</v>
      </c>
      <c r="AY310" s="231" t="s">
        <v>150</v>
      </c>
    </row>
    <row r="311" spans="2:51" s="14" customFormat="1" ht="13.5">
      <c r="B311" s="261"/>
      <c r="C311" s="262"/>
      <c r="D311" s="207" t="s">
        <v>161</v>
      </c>
      <c r="E311" s="263" t="s">
        <v>37</v>
      </c>
      <c r="F311" s="264" t="s">
        <v>238</v>
      </c>
      <c r="G311" s="262"/>
      <c r="H311" s="265">
        <v>16.92</v>
      </c>
      <c r="I311" s="266"/>
      <c r="J311" s="262"/>
      <c r="K311" s="262"/>
      <c r="L311" s="267"/>
      <c r="M311" s="268"/>
      <c r="N311" s="269"/>
      <c r="O311" s="269"/>
      <c r="P311" s="269"/>
      <c r="Q311" s="269"/>
      <c r="R311" s="269"/>
      <c r="S311" s="269"/>
      <c r="T311" s="270"/>
      <c r="AT311" s="271" t="s">
        <v>161</v>
      </c>
      <c r="AU311" s="271" t="s">
        <v>158</v>
      </c>
      <c r="AV311" s="14" t="s">
        <v>170</v>
      </c>
      <c r="AW311" s="14" t="s">
        <v>43</v>
      </c>
      <c r="AX311" s="14" t="s">
        <v>80</v>
      </c>
      <c r="AY311" s="271" t="s">
        <v>150</v>
      </c>
    </row>
    <row r="312" spans="2:51" s="11" customFormat="1" ht="13.5">
      <c r="B312" s="210"/>
      <c r="C312" s="211"/>
      <c r="D312" s="207" t="s">
        <v>161</v>
      </c>
      <c r="E312" s="212" t="s">
        <v>37</v>
      </c>
      <c r="F312" s="213" t="s">
        <v>371</v>
      </c>
      <c r="G312" s="211"/>
      <c r="H312" s="214" t="s">
        <v>37</v>
      </c>
      <c r="I312" s="215"/>
      <c r="J312" s="211"/>
      <c r="K312" s="211"/>
      <c r="L312" s="216"/>
      <c r="M312" s="217"/>
      <c r="N312" s="218"/>
      <c r="O312" s="218"/>
      <c r="P312" s="218"/>
      <c r="Q312" s="218"/>
      <c r="R312" s="218"/>
      <c r="S312" s="218"/>
      <c r="T312" s="219"/>
      <c r="AT312" s="220" t="s">
        <v>161</v>
      </c>
      <c r="AU312" s="220" t="s">
        <v>158</v>
      </c>
      <c r="AV312" s="11" t="s">
        <v>23</v>
      </c>
      <c r="AW312" s="11" t="s">
        <v>43</v>
      </c>
      <c r="AX312" s="11" t="s">
        <v>80</v>
      </c>
      <c r="AY312" s="220" t="s">
        <v>150</v>
      </c>
    </row>
    <row r="313" spans="2:51" s="12" customFormat="1" ht="13.5">
      <c r="B313" s="221"/>
      <c r="C313" s="222"/>
      <c r="D313" s="207" t="s">
        <v>161</v>
      </c>
      <c r="E313" s="223" t="s">
        <v>37</v>
      </c>
      <c r="F313" s="224" t="s">
        <v>372</v>
      </c>
      <c r="G313" s="222"/>
      <c r="H313" s="225">
        <v>61.56</v>
      </c>
      <c r="I313" s="226"/>
      <c r="J313" s="222"/>
      <c r="K313" s="222"/>
      <c r="L313" s="227"/>
      <c r="M313" s="228"/>
      <c r="N313" s="229"/>
      <c r="O313" s="229"/>
      <c r="P313" s="229"/>
      <c r="Q313" s="229"/>
      <c r="R313" s="229"/>
      <c r="S313" s="229"/>
      <c r="T313" s="230"/>
      <c r="AT313" s="231" t="s">
        <v>161</v>
      </c>
      <c r="AU313" s="231" t="s">
        <v>158</v>
      </c>
      <c r="AV313" s="12" t="s">
        <v>158</v>
      </c>
      <c r="AW313" s="12" t="s">
        <v>43</v>
      </c>
      <c r="AX313" s="12" t="s">
        <v>80</v>
      </c>
      <c r="AY313" s="231" t="s">
        <v>150</v>
      </c>
    </row>
    <row r="314" spans="2:51" s="14" customFormat="1" ht="13.5">
      <c r="B314" s="261"/>
      <c r="C314" s="262"/>
      <c r="D314" s="207" t="s">
        <v>161</v>
      </c>
      <c r="E314" s="263" t="s">
        <v>37</v>
      </c>
      <c r="F314" s="264" t="s">
        <v>238</v>
      </c>
      <c r="G314" s="262"/>
      <c r="H314" s="265">
        <v>61.56</v>
      </c>
      <c r="I314" s="266"/>
      <c r="J314" s="262"/>
      <c r="K314" s="262"/>
      <c r="L314" s="267"/>
      <c r="M314" s="268"/>
      <c r="N314" s="269"/>
      <c r="O314" s="269"/>
      <c r="P314" s="269"/>
      <c r="Q314" s="269"/>
      <c r="R314" s="269"/>
      <c r="S314" s="269"/>
      <c r="T314" s="270"/>
      <c r="AT314" s="271" t="s">
        <v>161</v>
      </c>
      <c r="AU314" s="271" t="s">
        <v>158</v>
      </c>
      <c r="AV314" s="14" t="s">
        <v>170</v>
      </c>
      <c r="AW314" s="14" t="s">
        <v>43</v>
      </c>
      <c r="AX314" s="14" t="s">
        <v>80</v>
      </c>
      <c r="AY314" s="271" t="s">
        <v>150</v>
      </c>
    </row>
    <row r="315" spans="2:51" s="13" customFormat="1" ht="13.5">
      <c r="B315" s="232"/>
      <c r="C315" s="233"/>
      <c r="D315" s="234" t="s">
        <v>161</v>
      </c>
      <c r="E315" s="235" t="s">
        <v>37</v>
      </c>
      <c r="F315" s="236" t="s">
        <v>164</v>
      </c>
      <c r="G315" s="233"/>
      <c r="H315" s="237">
        <v>603.079</v>
      </c>
      <c r="I315" s="238"/>
      <c r="J315" s="233"/>
      <c r="K315" s="233"/>
      <c r="L315" s="239"/>
      <c r="M315" s="240"/>
      <c r="N315" s="241"/>
      <c r="O315" s="241"/>
      <c r="P315" s="241"/>
      <c r="Q315" s="241"/>
      <c r="R315" s="241"/>
      <c r="S315" s="241"/>
      <c r="T315" s="242"/>
      <c r="AT315" s="243" t="s">
        <v>161</v>
      </c>
      <c r="AU315" s="243" t="s">
        <v>158</v>
      </c>
      <c r="AV315" s="13" t="s">
        <v>157</v>
      </c>
      <c r="AW315" s="13" t="s">
        <v>43</v>
      </c>
      <c r="AX315" s="13" t="s">
        <v>23</v>
      </c>
      <c r="AY315" s="243" t="s">
        <v>150</v>
      </c>
    </row>
    <row r="316" spans="2:65" s="1" customFormat="1" ht="22.5" customHeight="1">
      <c r="B316" s="42"/>
      <c r="C316" s="251" t="s">
        <v>268</v>
      </c>
      <c r="D316" s="251" t="s">
        <v>215</v>
      </c>
      <c r="E316" s="252" t="s">
        <v>373</v>
      </c>
      <c r="F316" s="253" t="s">
        <v>374</v>
      </c>
      <c r="G316" s="254" t="s">
        <v>155</v>
      </c>
      <c r="H316" s="255">
        <v>615.141</v>
      </c>
      <c r="I316" s="256"/>
      <c r="J316" s="257">
        <f>ROUND(I316*H316,2)</f>
        <v>0</v>
      </c>
      <c r="K316" s="253" t="s">
        <v>156</v>
      </c>
      <c r="L316" s="258"/>
      <c r="M316" s="259" t="s">
        <v>37</v>
      </c>
      <c r="N316" s="260" t="s">
        <v>52</v>
      </c>
      <c r="O316" s="43"/>
      <c r="P316" s="204">
        <f>O316*H316</f>
        <v>0</v>
      </c>
      <c r="Q316" s="204">
        <v>0.0075</v>
      </c>
      <c r="R316" s="204">
        <f>Q316*H316</f>
        <v>4.6135575</v>
      </c>
      <c r="S316" s="204">
        <v>0</v>
      </c>
      <c r="T316" s="205">
        <f>S316*H316</f>
        <v>0</v>
      </c>
      <c r="AR316" s="24" t="s">
        <v>177</v>
      </c>
      <c r="AT316" s="24" t="s">
        <v>215</v>
      </c>
      <c r="AU316" s="24" t="s">
        <v>158</v>
      </c>
      <c r="AY316" s="24" t="s">
        <v>150</v>
      </c>
      <c r="BE316" s="206">
        <f>IF(N316="základní",J316,0)</f>
        <v>0</v>
      </c>
      <c r="BF316" s="206">
        <f>IF(N316="snížená",J316,0)</f>
        <v>0</v>
      </c>
      <c r="BG316" s="206">
        <f>IF(N316="zákl. přenesená",J316,0)</f>
        <v>0</v>
      </c>
      <c r="BH316" s="206">
        <f>IF(N316="sníž. přenesená",J316,0)</f>
        <v>0</v>
      </c>
      <c r="BI316" s="206">
        <f>IF(N316="nulová",J316,0)</f>
        <v>0</v>
      </c>
      <c r="BJ316" s="24" t="s">
        <v>158</v>
      </c>
      <c r="BK316" s="206">
        <f>ROUND(I316*H316,2)</f>
        <v>0</v>
      </c>
      <c r="BL316" s="24" t="s">
        <v>157</v>
      </c>
      <c r="BM316" s="24" t="s">
        <v>375</v>
      </c>
    </row>
    <row r="317" spans="2:65" s="1" customFormat="1" ht="31.5" customHeight="1">
      <c r="B317" s="42"/>
      <c r="C317" s="195" t="s">
        <v>376</v>
      </c>
      <c r="D317" s="195" t="s">
        <v>152</v>
      </c>
      <c r="E317" s="196" t="s">
        <v>377</v>
      </c>
      <c r="F317" s="197" t="s">
        <v>378</v>
      </c>
      <c r="G317" s="198" t="s">
        <v>155</v>
      </c>
      <c r="H317" s="199">
        <v>982.039</v>
      </c>
      <c r="I317" s="200"/>
      <c r="J317" s="201">
        <f>ROUND(I317*H317,2)</f>
        <v>0</v>
      </c>
      <c r="K317" s="197" t="s">
        <v>156</v>
      </c>
      <c r="L317" s="62"/>
      <c r="M317" s="202" t="s">
        <v>37</v>
      </c>
      <c r="N317" s="203" t="s">
        <v>52</v>
      </c>
      <c r="O317" s="43"/>
      <c r="P317" s="204">
        <f>O317*H317</f>
        <v>0</v>
      </c>
      <c r="Q317" s="204">
        <v>0.00944</v>
      </c>
      <c r="R317" s="204">
        <f>Q317*H317</f>
        <v>9.27044816</v>
      </c>
      <c r="S317" s="204">
        <v>0</v>
      </c>
      <c r="T317" s="205">
        <f>S317*H317</f>
        <v>0</v>
      </c>
      <c r="AR317" s="24" t="s">
        <v>157</v>
      </c>
      <c r="AT317" s="24" t="s">
        <v>152</v>
      </c>
      <c r="AU317" s="24" t="s">
        <v>158</v>
      </c>
      <c r="AY317" s="24" t="s">
        <v>150</v>
      </c>
      <c r="BE317" s="206">
        <f>IF(N317="základní",J317,0)</f>
        <v>0</v>
      </c>
      <c r="BF317" s="206">
        <f>IF(N317="snížená",J317,0)</f>
        <v>0</v>
      </c>
      <c r="BG317" s="206">
        <f>IF(N317="zákl. přenesená",J317,0)</f>
        <v>0</v>
      </c>
      <c r="BH317" s="206">
        <f>IF(N317="sníž. přenesená",J317,0)</f>
        <v>0</v>
      </c>
      <c r="BI317" s="206">
        <f>IF(N317="nulová",J317,0)</f>
        <v>0</v>
      </c>
      <c r="BJ317" s="24" t="s">
        <v>158</v>
      </c>
      <c r="BK317" s="206">
        <f>ROUND(I317*H317,2)</f>
        <v>0</v>
      </c>
      <c r="BL317" s="24" t="s">
        <v>157</v>
      </c>
      <c r="BM317" s="24" t="s">
        <v>379</v>
      </c>
    </row>
    <row r="318" spans="2:47" s="1" customFormat="1" ht="162">
      <c r="B318" s="42"/>
      <c r="C318" s="64"/>
      <c r="D318" s="207" t="s">
        <v>159</v>
      </c>
      <c r="E318" s="64"/>
      <c r="F318" s="208" t="s">
        <v>252</v>
      </c>
      <c r="G318" s="64"/>
      <c r="H318" s="64"/>
      <c r="I318" s="165"/>
      <c r="J318" s="64"/>
      <c r="K318" s="64"/>
      <c r="L318" s="62"/>
      <c r="M318" s="209"/>
      <c r="N318" s="43"/>
      <c r="O318" s="43"/>
      <c r="P318" s="43"/>
      <c r="Q318" s="43"/>
      <c r="R318" s="43"/>
      <c r="S318" s="43"/>
      <c r="T318" s="79"/>
      <c r="AT318" s="24" t="s">
        <v>159</v>
      </c>
      <c r="AU318" s="24" t="s">
        <v>158</v>
      </c>
    </row>
    <row r="319" spans="2:51" s="11" customFormat="1" ht="13.5">
      <c r="B319" s="210"/>
      <c r="C319" s="211"/>
      <c r="D319" s="207" t="s">
        <v>161</v>
      </c>
      <c r="E319" s="212" t="s">
        <v>37</v>
      </c>
      <c r="F319" s="213" t="s">
        <v>235</v>
      </c>
      <c r="G319" s="211"/>
      <c r="H319" s="214" t="s">
        <v>37</v>
      </c>
      <c r="I319" s="215"/>
      <c r="J319" s="211"/>
      <c r="K319" s="211"/>
      <c r="L319" s="216"/>
      <c r="M319" s="217"/>
      <c r="N319" s="218"/>
      <c r="O319" s="218"/>
      <c r="P319" s="218"/>
      <c r="Q319" s="218"/>
      <c r="R319" s="218"/>
      <c r="S319" s="218"/>
      <c r="T319" s="219"/>
      <c r="AT319" s="220" t="s">
        <v>161</v>
      </c>
      <c r="AU319" s="220" t="s">
        <v>158</v>
      </c>
      <c r="AV319" s="11" t="s">
        <v>23</v>
      </c>
      <c r="AW319" s="11" t="s">
        <v>43</v>
      </c>
      <c r="AX319" s="11" t="s">
        <v>80</v>
      </c>
      <c r="AY319" s="220" t="s">
        <v>150</v>
      </c>
    </row>
    <row r="320" spans="2:51" s="12" customFormat="1" ht="13.5">
      <c r="B320" s="221"/>
      <c r="C320" s="222"/>
      <c r="D320" s="207" t="s">
        <v>161</v>
      </c>
      <c r="E320" s="223" t="s">
        <v>37</v>
      </c>
      <c r="F320" s="224" t="s">
        <v>380</v>
      </c>
      <c r="G320" s="222"/>
      <c r="H320" s="225">
        <v>566.485</v>
      </c>
      <c r="I320" s="226"/>
      <c r="J320" s="222"/>
      <c r="K320" s="222"/>
      <c r="L320" s="227"/>
      <c r="M320" s="228"/>
      <c r="N320" s="229"/>
      <c r="O320" s="229"/>
      <c r="P320" s="229"/>
      <c r="Q320" s="229"/>
      <c r="R320" s="229"/>
      <c r="S320" s="229"/>
      <c r="T320" s="230"/>
      <c r="AT320" s="231" t="s">
        <v>161</v>
      </c>
      <c r="AU320" s="231" t="s">
        <v>158</v>
      </c>
      <c r="AV320" s="12" t="s">
        <v>158</v>
      </c>
      <c r="AW320" s="12" t="s">
        <v>43</v>
      </c>
      <c r="AX320" s="12" t="s">
        <v>80</v>
      </c>
      <c r="AY320" s="231" t="s">
        <v>150</v>
      </c>
    </row>
    <row r="321" spans="2:51" s="12" customFormat="1" ht="13.5">
      <c r="B321" s="221"/>
      <c r="C321" s="222"/>
      <c r="D321" s="207" t="s">
        <v>161</v>
      </c>
      <c r="E321" s="223" t="s">
        <v>37</v>
      </c>
      <c r="F321" s="224" t="s">
        <v>381</v>
      </c>
      <c r="G321" s="222"/>
      <c r="H321" s="225">
        <v>-141.075</v>
      </c>
      <c r="I321" s="226"/>
      <c r="J321" s="222"/>
      <c r="K321" s="222"/>
      <c r="L321" s="227"/>
      <c r="M321" s="228"/>
      <c r="N321" s="229"/>
      <c r="O321" s="229"/>
      <c r="P321" s="229"/>
      <c r="Q321" s="229"/>
      <c r="R321" s="229"/>
      <c r="S321" s="229"/>
      <c r="T321" s="230"/>
      <c r="AT321" s="231" t="s">
        <v>161</v>
      </c>
      <c r="AU321" s="231" t="s">
        <v>158</v>
      </c>
      <c r="AV321" s="12" t="s">
        <v>158</v>
      </c>
      <c r="AW321" s="12" t="s">
        <v>43</v>
      </c>
      <c r="AX321" s="12" t="s">
        <v>80</v>
      </c>
      <c r="AY321" s="231" t="s">
        <v>150</v>
      </c>
    </row>
    <row r="322" spans="2:51" s="12" customFormat="1" ht="13.5">
      <c r="B322" s="221"/>
      <c r="C322" s="222"/>
      <c r="D322" s="207" t="s">
        <v>161</v>
      </c>
      <c r="E322" s="223" t="s">
        <v>37</v>
      </c>
      <c r="F322" s="224" t="s">
        <v>382</v>
      </c>
      <c r="G322" s="222"/>
      <c r="H322" s="225">
        <v>-102.6</v>
      </c>
      <c r="I322" s="226"/>
      <c r="J322" s="222"/>
      <c r="K322" s="222"/>
      <c r="L322" s="227"/>
      <c r="M322" s="228"/>
      <c r="N322" s="229"/>
      <c r="O322" s="229"/>
      <c r="P322" s="229"/>
      <c r="Q322" s="229"/>
      <c r="R322" s="229"/>
      <c r="S322" s="229"/>
      <c r="T322" s="230"/>
      <c r="AT322" s="231" t="s">
        <v>161</v>
      </c>
      <c r="AU322" s="231" t="s">
        <v>158</v>
      </c>
      <c r="AV322" s="12" t="s">
        <v>158</v>
      </c>
      <c r="AW322" s="12" t="s">
        <v>43</v>
      </c>
      <c r="AX322" s="12" t="s">
        <v>80</v>
      </c>
      <c r="AY322" s="231" t="s">
        <v>150</v>
      </c>
    </row>
    <row r="323" spans="2:51" s="14" customFormat="1" ht="13.5">
      <c r="B323" s="261"/>
      <c r="C323" s="262"/>
      <c r="D323" s="207" t="s">
        <v>161</v>
      </c>
      <c r="E323" s="263" t="s">
        <v>37</v>
      </c>
      <c r="F323" s="264" t="s">
        <v>238</v>
      </c>
      <c r="G323" s="262"/>
      <c r="H323" s="265">
        <v>322.81</v>
      </c>
      <c r="I323" s="266"/>
      <c r="J323" s="262"/>
      <c r="K323" s="262"/>
      <c r="L323" s="267"/>
      <c r="M323" s="268"/>
      <c r="N323" s="269"/>
      <c r="O323" s="269"/>
      <c r="P323" s="269"/>
      <c r="Q323" s="269"/>
      <c r="R323" s="269"/>
      <c r="S323" s="269"/>
      <c r="T323" s="270"/>
      <c r="AT323" s="271" t="s">
        <v>161</v>
      </c>
      <c r="AU323" s="271" t="s">
        <v>158</v>
      </c>
      <c r="AV323" s="14" t="s">
        <v>170</v>
      </c>
      <c r="AW323" s="14" t="s">
        <v>43</v>
      </c>
      <c r="AX323" s="14" t="s">
        <v>80</v>
      </c>
      <c r="AY323" s="271" t="s">
        <v>150</v>
      </c>
    </row>
    <row r="324" spans="2:51" s="11" customFormat="1" ht="13.5">
      <c r="B324" s="210"/>
      <c r="C324" s="211"/>
      <c r="D324" s="207" t="s">
        <v>161</v>
      </c>
      <c r="E324" s="212" t="s">
        <v>37</v>
      </c>
      <c r="F324" s="213" t="s">
        <v>247</v>
      </c>
      <c r="G324" s="211"/>
      <c r="H324" s="214" t="s">
        <v>37</v>
      </c>
      <c r="I324" s="215"/>
      <c r="J324" s="211"/>
      <c r="K324" s="211"/>
      <c r="L324" s="216"/>
      <c r="M324" s="217"/>
      <c r="N324" s="218"/>
      <c r="O324" s="218"/>
      <c r="P324" s="218"/>
      <c r="Q324" s="218"/>
      <c r="R324" s="218"/>
      <c r="S324" s="218"/>
      <c r="T324" s="219"/>
      <c r="AT324" s="220" t="s">
        <v>161</v>
      </c>
      <c r="AU324" s="220" t="s">
        <v>158</v>
      </c>
      <c r="AV324" s="11" t="s">
        <v>23</v>
      </c>
      <c r="AW324" s="11" t="s">
        <v>43</v>
      </c>
      <c r="AX324" s="11" t="s">
        <v>80</v>
      </c>
      <c r="AY324" s="220" t="s">
        <v>150</v>
      </c>
    </row>
    <row r="325" spans="2:51" s="12" customFormat="1" ht="13.5">
      <c r="B325" s="221"/>
      <c r="C325" s="222"/>
      <c r="D325" s="207" t="s">
        <v>161</v>
      </c>
      <c r="E325" s="223" t="s">
        <v>37</v>
      </c>
      <c r="F325" s="224" t="s">
        <v>383</v>
      </c>
      <c r="G325" s="222"/>
      <c r="H325" s="225">
        <v>150.447</v>
      </c>
      <c r="I325" s="226"/>
      <c r="J325" s="222"/>
      <c r="K325" s="222"/>
      <c r="L325" s="227"/>
      <c r="M325" s="228"/>
      <c r="N325" s="229"/>
      <c r="O325" s="229"/>
      <c r="P325" s="229"/>
      <c r="Q325" s="229"/>
      <c r="R325" s="229"/>
      <c r="S325" s="229"/>
      <c r="T325" s="230"/>
      <c r="AT325" s="231" t="s">
        <v>161</v>
      </c>
      <c r="AU325" s="231" t="s">
        <v>158</v>
      </c>
      <c r="AV325" s="12" t="s">
        <v>158</v>
      </c>
      <c r="AW325" s="12" t="s">
        <v>43</v>
      </c>
      <c r="AX325" s="12" t="s">
        <v>80</v>
      </c>
      <c r="AY325" s="231" t="s">
        <v>150</v>
      </c>
    </row>
    <row r="326" spans="2:51" s="14" customFormat="1" ht="13.5">
      <c r="B326" s="261"/>
      <c r="C326" s="262"/>
      <c r="D326" s="207" t="s">
        <v>161</v>
      </c>
      <c r="E326" s="263" t="s">
        <v>37</v>
      </c>
      <c r="F326" s="264" t="s">
        <v>238</v>
      </c>
      <c r="G326" s="262"/>
      <c r="H326" s="265">
        <v>150.447</v>
      </c>
      <c r="I326" s="266"/>
      <c r="J326" s="262"/>
      <c r="K326" s="262"/>
      <c r="L326" s="267"/>
      <c r="M326" s="268"/>
      <c r="N326" s="269"/>
      <c r="O326" s="269"/>
      <c r="P326" s="269"/>
      <c r="Q326" s="269"/>
      <c r="R326" s="269"/>
      <c r="S326" s="269"/>
      <c r="T326" s="270"/>
      <c r="AT326" s="271" t="s">
        <v>161</v>
      </c>
      <c r="AU326" s="271" t="s">
        <v>158</v>
      </c>
      <c r="AV326" s="14" t="s">
        <v>170</v>
      </c>
      <c r="AW326" s="14" t="s">
        <v>43</v>
      </c>
      <c r="AX326" s="14" t="s">
        <v>80</v>
      </c>
      <c r="AY326" s="271" t="s">
        <v>150</v>
      </c>
    </row>
    <row r="327" spans="2:51" s="11" customFormat="1" ht="13.5">
      <c r="B327" s="210"/>
      <c r="C327" s="211"/>
      <c r="D327" s="207" t="s">
        <v>161</v>
      </c>
      <c r="E327" s="212" t="s">
        <v>37</v>
      </c>
      <c r="F327" s="213" t="s">
        <v>239</v>
      </c>
      <c r="G327" s="211"/>
      <c r="H327" s="214" t="s">
        <v>37</v>
      </c>
      <c r="I327" s="215"/>
      <c r="J327" s="211"/>
      <c r="K327" s="211"/>
      <c r="L327" s="216"/>
      <c r="M327" s="217"/>
      <c r="N327" s="218"/>
      <c r="O327" s="218"/>
      <c r="P327" s="218"/>
      <c r="Q327" s="218"/>
      <c r="R327" s="218"/>
      <c r="S327" s="218"/>
      <c r="T327" s="219"/>
      <c r="AT327" s="220" t="s">
        <v>161</v>
      </c>
      <c r="AU327" s="220" t="s">
        <v>158</v>
      </c>
      <c r="AV327" s="11" t="s">
        <v>23</v>
      </c>
      <c r="AW327" s="11" t="s">
        <v>43</v>
      </c>
      <c r="AX327" s="11" t="s">
        <v>80</v>
      </c>
      <c r="AY327" s="220" t="s">
        <v>150</v>
      </c>
    </row>
    <row r="328" spans="2:51" s="12" customFormat="1" ht="13.5">
      <c r="B328" s="221"/>
      <c r="C328" s="222"/>
      <c r="D328" s="207" t="s">
        <v>161</v>
      </c>
      <c r="E328" s="223" t="s">
        <v>37</v>
      </c>
      <c r="F328" s="224" t="s">
        <v>384</v>
      </c>
      <c r="G328" s="222"/>
      <c r="H328" s="225">
        <v>749.322</v>
      </c>
      <c r="I328" s="226"/>
      <c r="J328" s="222"/>
      <c r="K328" s="222"/>
      <c r="L328" s="227"/>
      <c r="M328" s="228"/>
      <c r="N328" s="229"/>
      <c r="O328" s="229"/>
      <c r="P328" s="229"/>
      <c r="Q328" s="229"/>
      <c r="R328" s="229"/>
      <c r="S328" s="229"/>
      <c r="T328" s="230"/>
      <c r="AT328" s="231" t="s">
        <v>161</v>
      </c>
      <c r="AU328" s="231" t="s">
        <v>158</v>
      </c>
      <c r="AV328" s="12" t="s">
        <v>158</v>
      </c>
      <c r="AW328" s="12" t="s">
        <v>43</v>
      </c>
      <c r="AX328" s="12" t="s">
        <v>80</v>
      </c>
      <c r="AY328" s="231" t="s">
        <v>150</v>
      </c>
    </row>
    <row r="329" spans="2:51" s="12" customFormat="1" ht="13.5">
      <c r="B329" s="221"/>
      <c r="C329" s="222"/>
      <c r="D329" s="207" t="s">
        <v>161</v>
      </c>
      <c r="E329" s="223" t="s">
        <v>37</v>
      </c>
      <c r="F329" s="224" t="s">
        <v>385</v>
      </c>
      <c r="G329" s="222"/>
      <c r="H329" s="225">
        <v>-40.6</v>
      </c>
      <c r="I329" s="226"/>
      <c r="J329" s="222"/>
      <c r="K329" s="222"/>
      <c r="L329" s="227"/>
      <c r="M329" s="228"/>
      <c r="N329" s="229"/>
      <c r="O329" s="229"/>
      <c r="P329" s="229"/>
      <c r="Q329" s="229"/>
      <c r="R329" s="229"/>
      <c r="S329" s="229"/>
      <c r="T329" s="230"/>
      <c r="AT329" s="231" t="s">
        <v>161</v>
      </c>
      <c r="AU329" s="231" t="s">
        <v>158</v>
      </c>
      <c r="AV329" s="12" t="s">
        <v>158</v>
      </c>
      <c r="AW329" s="12" t="s">
        <v>43</v>
      </c>
      <c r="AX329" s="12" t="s">
        <v>80</v>
      </c>
      <c r="AY329" s="231" t="s">
        <v>150</v>
      </c>
    </row>
    <row r="330" spans="2:51" s="12" customFormat="1" ht="13.5">
      <c r="B330" s="221"/>
      <c r="C330" s="222"/>
      <c r="D330" s="207" t="s">
        <v>161</v>
      </c>
      <c r="E330" s="223" t="s">
        <v>37</v>
      </c>
      <c r="F330" s="224" t="s">
        <v>386</v>
      </c>
      <c r="G330" s="222"/>
      <c r="H330" s="225">
        <v>-243</v>
      </c>
      <c r="I330" s="226"/>
      <c r="J330" s="222"/>
      <c r="K330" s="222"/>
      <c r="L330" s="227"/>
      <c r="M330" s="228"/>
      <c r="N330" s="229"/>
      <c r="O330" s="229"/>
      <c r="P330" s="229"/>
      <c r="Q330" s="229"/>
      <c r="R330" s="229"/>
      <c r="S330" s="229"/>
      <c r="T330" s="230"/>
      <c r="AT330" s="231" t="s">
        <v>161</v>
      </c>
      <c r="AU330" s="231" t="s">
        <v>158</v>
      </c>
      <c r="AV330" s="12" t="s">
        <v>158</v>
      </c>
      <c r="AW330" s="12" t="s">
        <v>43</v>
      </c>
      <c r="AX330" s="12" t="s">
        <v>80</v>
      </c>
      <c r="AY330" s="231" t="s">
        <v>150</v>
      </c>
    </row>
    <row r="331" spans="2:51" s="14" customFormat="1" ht="13.5">
      <c r="B331" s="261"/>
      <c r="C331" s="262"/>
      <c r="D331" s="207" t="s">
        <v>161</v>
      </c>
      <c r="E331" s="263" t="s">
        <v>37</v>
      </c>
      <c r="F331" s="264" t="s">
        <v>238</v>
      </c>
      <c r="G331" s="262"/>
      <c r="H331" s="265">
        <v>465.722</v>
      </c>
      <c r="I331" s="266"/>
      <c r="J331" s="262"/>
      <c r="K331" s="262"/>
      <c r="L331" s="267"/>
      <c r="M331" s="268"/>
      <c r="N331" s="269"/>
      <c r="O331" s="269"/>
      <c r="P331" s="269"/>
      <c r="Q331" s="269"/>
      <c r="R331" s="269"/>
      <c r="S331" s="269"/>
      <c r="T331" s="270"/>
      <c r="AT331" s="271" t="s">
        <v>161</v>
      </c>
      <c r="AU331" s="271" t="s">
        <v>158</v>
      </c>
      <c r="AV331" s="14" t="s">
        <v>170</v>
      </c>
      <c r="AW331" s="14" t="s">
        <v>43</v>
      </c>
      <c r="AX331" s="14" t="s">
        <v>80</v>
      </c>
      <c r="AY331" s="271" t="s">
        <v>150</v>
      </c>
    </row>
    <row r="332" spans="2:51" s="11" customFormat="1" ht="13.5">
      <c r="B332" s="210"/>
      <c r="C332" s="211"/>
      <c r="D332" s="207" t="s">
        <v>161</v>
      </c>
      <c r="E332" s="212" t="s">
        <v>37</v>
      </c>
      <c r="F332" s="213" t="s">
        <v>242</v>
      </c>
      <c r="G332" s="211"/>
      <c r="H332" s="214" t="s">
        <v>37</v>
      </c>
      <c r="I332" s="215"/>
      <c r="J332" s="211"/>
      <c r="K332" s="211"/>
      <c r="L332" s="216"/>
      <c r="M332" s="217"/>
      <c r="N332" s="218"/>
      <c r="O332" s="218"/>
      <c r="P332" s="218"/>
      <c r="Q332" s="218"/>
      <c r="R332" s="218"/>
      <c r="S332" s="218"/>
      <c r="T332" s="219"/>
      <c r="AT332" s="220" t="s">
        <v>161</v>
      </c>
      <c r="AU332" s="220" t="s">
        <v>158</v>
      </c>
      <c r="AV332" s="11" t="s">
        <v>23</v>
      </c>
      <c r="AW332" s="11" t="s">
        <v>43</v>
      </c>
      <c r="AX332" s="11" t="s">
        <v>80</v>
      </c>
      <c r="AY332" s="220" t="s">
        <v>150</v>
      </c>
    </row>
    <row r="333" spans="2:51" s="12" customFormat="1" ht="13.5">
      <c r="B333" s="221"/>
      <c r="C333" s="222"/>
      <c r="D333" s="207" t="s">
        <v>161</v>
      </c>
      <c r="E333" s="223" t="s">
        <v>37</v>
      </c>
      <c r="F333" s="224" t="s">
        <v>383</v>
      </c>
      <c r="G333" s="222"/>
      <c r="H333" s="225">
        <v>150.447</v>
      </c>
      <c r="I333" s="226"/>
      <c r="J333" s="222"/>
      <c r="K333" s="222"/>
      <c r="L333" s="227"/>
      <c r="M333" s="228"/>
      <c r="N333" s="229"/>
      <c r="O333" s="229"/>
      <c r="P333" s="229"/>
      <c r="Q333" s="229"/>
      <c r="R333" s="229"/>
      <c r="S333" s="229"/>
      <c r="T333" s="230"/>
      <c r="AT333" s="231" t="s">
        <v>161</v>
      </c>
      <c r="AU333" s="231" t="s">
        <v>158</v>
      </c>
      <c r="AV333" s="12" t="s">
        <v>158</v>
      </c>
      <c r="AW333" s="12" t="s">
        <v>43</v>
      </c>
      <c r="AX333" s="12" t="s">
        <v>80</v>
      </c>
      <c r="AY333" s="231" t="s">
        <v>150</v>
      </c>
    </row>
    <row r="334" spans="2:51" s="12" customFormat="1" ht="13.5">
      <c r="B334" s="221"/>
      <c r="C334" s="222"/>
      <c r="D334" s="207" t="s">
        <v>161</v>
      </c>
      <c r="E334" s="223" t="s">
        <v>37</v>
      </c>
      <c r="F334" s="224" t="s">
        <v>387</v>
      </c>
      <c r="G334" s="222"/>
      <c r="H334" s="225">
        <v>-13.3</v>
      </c>
      <c r="I334" s="226"/>
      <c r="J334" s="222"/>
      <c r="K334" s="222"/>
      <c r="L334" s="227"/>
      <c r="M334" s="228"/>
      <c r="N334" s="229"/>
      <c r="O334" s="229"/>
      <c r="P334" s="229"/>
      <c r="Q334" s="229"/>
      <c r="R334" s="229"/>
      <c r="S334" s="229"/>
      <c r="T334" s="230"/>
      <c r="AT334" s="231" t="s">
        <v>161</v>
      </c>
      <c r="AU334" s="231" t="s">
        <v>158</v>
      </c>
      <c r="AV334" s="12" t="s">
        <v>158</v>
      </c>
      <c r="AW334" s="12" t="s">
        <v>43</v>
      </c>
      <c r="AX334" s="12" t="s">
        <v>80</v>
      </c>
      <c r="AY334" s="231" t="s">
        <v>150</v>
      </c>
    </row>
    <row r="335" spans="2:51" s="14" customFormat="1" ht="13.5">
      <c r="B335" s="261"/>
      <c r="C335" s="262"/>
      <c r="D335" s="207" t="s">
        <v>161</v>
      </c>
      <c r="E335" s="263" t="s">
        <v>37</v>
      </c>
      <c r="F335" s="264" t="s">
        <v>238</v>
      </c>
      <c r="G335" s="262"/>
      <c r="H335" s="265">
        <v>137.147</v>
      </c>
      <c r="I335" s="266"/>
      <c r="J335" s="262"/>
      <c r="K335" s="262"/>
      <c r="L335" s="267"/>
      <c r="M335" s="268"/>
      <c r="N335" s="269"/>
      <c r="O335" s="269"/>
      <c r="P335" s="269"/>
      <c r="Q335" s="269"/>
      <c r="R335" s="269"/>
      <c r="S335" s="269"/>
      <c r="T335" s="270"/>
      <c r="AT335" s="271" t="s">
        <v>161</v>
      </c>
      <c r="AU335" s="271" t="s">
        <v>158</v>
      </c>
      <c r="AV335" s="14" t="s">
        <v>170</v>
      </c>
      <c r="AW335" s="14" t="s">
        <v>43</v>
      </c>
      <c r="AX335" s="14" t="s">
        <v>80</v>
      </c>
      <c r="AY335" s="271" t="s">
        <v>150</v>
      </c>
    </row>
    <row r="336" spans="2:51" s="11" customFormat="1" ht="13.5">
      <c r="B336" s="210"/>
      <c r="C336" s="211"/>
      <c r="D336" s="207" t="s">
        <v>161</v>
      </c>
      <c r="E336" s="212" t="s">
        <v>37</v>
      </c>
      <c r="F336" s="213" t="s">
        <v>303</v>
      </c>
      <c r="G336" s="211"/>
      <c r="H336" s="214" t="s">
        <v>37</v>
      </c>
      <c r="I336" s="215"/>
      <c r="J336" s="211"/>
      <c r="K336" s="211"/>
      <c r="L336" s="216"/>
      <c r="M336" s="217"/>
      <c r="N336" s="218"/>
      <c r="O336" s="218"/>
      <c r="P336" s="218"/>
      <c r="Q336" s="218"/>
      <c r="R336" s="218"/>
      <c r="S336" s="218"/>
      <c r="T336" s="219"/>
      <c r="AT336" s="220" t="s">
        <v>161</v>
      </c>
      <c r="AU336" s="220" t="s">
        <v>158</v>
      </c>
      <c r="AV336" s="11" t="s">
        <v>23</v>
      </c>
      <c r="AW336" s="11" t="s">
        <v>43</v>
      </c>
      <c r="AX336" s="11" t="s">
        <v>80</v>
      </c>
      <c r="AY336" s="220" t="s">
        <v>150</v>
      </c>
    </row>
    <row r="337" spans="2:51" s="12" customFormat="1" ht="13.5">
      <c r="B337" s="221"/>
      <c r="C337" s="222"/>
      <c r="D337" s="207" t="s">
        <v>161</v>
      </c>
      <c r="E337" s="223" t="s">
        <v>37</v>
      </c>
      <c r="F337" s="224" t="s">
        <v>388</v>
      </c>
      <c r="G337" s="222"/>
      <c r="H337" s="225">
        <v>8</v>
      </c>
      <c r="I337" s="226"/>
      <c r="J337" s="222"/>
      <c r="K337" s="222"/>
      <c r="L337" s="227"/>
      <c r="M337" s="228"/>
      <c r="N337" s="229"/>
      <c r="O337" s="229"/>
      <c r="P337" s="229"/>
      <c r="Q337" s="229"/>
      <c r="R337" s="229"/>
      <c r="S337" s="229"/>
      <c r="T337" s="230"/>
      <c r="AT337" s="231" t="s">
        <v>161</v>
      </c>
      <c r="AU337" s="231" t="s">
        <v>158</v>
      </c>
      <c r="AV337" s="12" t="s">
        <v>158</v>
      </c>
      <c r="AW337" s="12" t="s">
        <v>43</v>
      </c>
      <c r="AX337" s="12" t="s">
        <v>80</v>
      </c>
      <c r="AY337" s="231" t="s">
        <v>150</v>
      </c>
    </row>
    <row r="338" spans="2:51" s="14" customFormat="1" ht="13.5">
      <c r="B338" s="261"/>
      <c r="C338" s="262"/>
      <c r="D338" s="207" t="s">
        <v>161</v>
      </c>
      <c r="E338" s="263" t="s">
        <v>37</v>
      </c>
      <c r="F338" s="264" t="s">
        <v>238</v>
      </c>
      <c r="G338" s="262"/>
      <c r="H338" s="265">
        <v>8</v>
      </c>
      <c r="I338" s="266"/>
      <c r="J338" s="262"/>
      <c r="K338" s="262"/>
      <c r="L338" s="267"/>
      <c r="M338" s="268"/>
      <c r="N338" s="269"/>
      <c r="O338" s="269"/>
      <c r="P338" s="269"/>
      <c r="Q338" s="269"/>
      <c r="R338" s="269"/>
      <c r="S338" s="269"/>
      <c r="T338" s="270"/>
      <c r="AT338" s="271" t="s">
        <v>161</v>
      </c>
      <c r="AU338" s="271" t="s">
        <v>158</v>
      </c>
      <c r="AV338" s="14" t="s">
        <v>170</v>
      </c>
      <c r="AW338" s="14" t="s">
        <v>43</v>
      </c>
      <c r="AX338" s="14" t="s">
        <v>80</v>
      </c>
      <c r="AY338" s="271" t="s">
        <v>150</v>
      </c>
    </row>
    <row r="339" spans="2:51" s="11" customFormat="1" ht="13.5">
      <c r="B339" s="210"/>
      <c r="C339" s="211"/>
      <c r="D339" s="207" t="s">
        <v>161</v>
      </c>
      <c r="E339" s="212" t="s">
        <v>37</v>
      </c>
      <c r="F339" s="213" t="s">
        <v>301</v>
      </c>
      <c r="G339" s="211"/>
      <c r="H339" s="214" t="s">
        <v>37</v>
      </c>
      <c r="I339" s="215"/>
      <c r="J339" s="211"/>
      <c r="K339" s="211"/>
      <c r="L339" s="216"/>
      <c r="M339" s="217"/>
      <c r="N339" s="218"/>
      <c r="O339" s="218"/>
      <c r="P339" s="218"/>
      <c r="Q339" s="218"/>
      <c r="R339" s="218"/>
      <c r="S339" s="218"/>
      <c r="T339" s="219"/>
      <c r="AT339" s="220" t="s">
        <v>161</v>
      </c>
      <c r="AU339" s="220" t="s">
        <v>158</v>
      </c>
      <c r="AV339" s="11" t="s">
        <v>23</v>
      </c>
      <c r="AW339" s="11" t="s">
        <v>43</v>
      </c>
      <c r="AX339" s="11" t="s">
        <v>80</v>
      </c>
      <c r="AY339" s="220" t="s">
        <v>150</v>
      </c>
    </row>
    <row r="340" spans="2:51" s="12" customFormat="1" ht="13.5">
      <c r="B340" s="221"/>
      <c r="C340" s="222"/>
      <c r="D340" s="207" t="s">
        <v>161</v>
      </c>
      <c r="E340" s="223" t="s">
        <v>37</v>
      </c>
      <c r="F340" s="224" t="s">
        <v>389</v>
      </c>
      <c r="G340" s="222"/>
      <c r="H340" s="225">
        <v>-102.087</v>
      </c>
      <c r="I340" s="226"/>
      <c r="J340" s="222"/>
      <c r="K340" s="222"/>
      <c r="L340" s="227"/>
      <c r="M340" s="228"/>
      <c r="N340" s="229"/>
      <c r="O340" s="229"/>
      <c r="P340" s="229"/>
      <c r="Q340" s="229"/>
      <c r="R340" s="229"/>
      <c r="S340" s="229"/>
      <c r="T340" s="230"/>
      <c r="AT340" s="231" t="s">
        <v>161</v>
      </c>
      <c r="AU340" s="231" t="s">
        <v>158</v>
      </c>
      <c r="AV340" s="12" t="s">
        <v>158</v>
      </c>
      <c r="AW340" s="12" t="s">
        <v>43</v>
      </c>
      <c r="AX340" s="12" t="s">
        <v>80</v>
      </c>
      <c r="AY340" s="231" t="s">
        <v>150</v>
      </c>
    </row>
    <row r="341" spans="2:51" s="14" customFormat="1" ht="13.5">
      <c r="B341" s="261"/>
      <c r="C341" s="262"/>
      <c r="D341" s="207" t="s">
        <v>161</v>
      </c>
      <c r="E341" s="263" t="s">
        <v>37</v>
      </c>
      <c r="F341" s="264" t="s">
        <v>238</v>
      </c>
      <c r="G341" s="262"/>
      <c r="H341" s="265">
        <v>-102.087</v>
      </c>
      <c r="I341" s="266"/>
      <c r="J341" s="262"/>
      <c r="K341" s="262"/>
      <c r="L341" s="267"/>
      <c r="M341" s="268"/>
      <c r="N341" s="269"/>
      <c r="O341" s="269"/>
      <c r="P341" s="269"/>
      <c r="Q341" s="269"/>
      <c r="R341" s="269"/>
      <c r="S341" s="269"/>
      <c r="T341" s="270"/>
      <c r="AT341" s="271" t="s">
        <v>161</v>
      </c>
      <c r="AU341" s="271" t="s">
        <v>158</v>
      </c>
      <c r="AV341" s="14" t="s">
        <v>170</v>
      </c>
      <c r="AW341" s="14" t="s">
        <v>43</v>
      </c>
      <c r="AX341" s="14" t="s">
        <v>80</v>
      </c>
      <c r="AY341" s="271" t="s">
        <v>150</v>
      </c>
    </row>
    <row r="342" spans="2:51" s="13" customFormat="1" ht="13.5">
      <c r="B342" s="232"/>
      <c r="C342" s="233"/>
      <c r="D342" s="234" t="s">
        <v>161</v>
      </c>
      <c r="E342" s="235" t="s">
        <v>37</v>
      </c>
      <c r="F342" s="236" t="s">
        <v>164</v>
      </c>
      <c r="G342" s="233"/>
      <c r="H342" s="237">
        <v>982.039</v>
      </c>
      <c r="I342" s="238"/>
      <c r="J342" s="233"/>
      <c r="K342" s="233"/>
      <c r="L342" s="239"/>
      <c r="M342" s="240"/>
      <c r="N342" s="241"/>
      <c r="O342" s="241"/>
      <c r="P342" s="241"/>
      <c r="Q342" s="241"/>
      <c r="R342" s="241"/>
      <c r="S342" s="241"/>
      <c r="T342" s="242"/>
      <c r="AT342" s="243" t="s">
        <v>161</v>
      </c>
      <c r="AU342" s="243" t="s">
        <v>158</v>
      </c>
      <c r="AV342" s="13" t="s">
        <v>157</v>
      </c>
      <c r="AW342" s="13" t="s">
        <v>43</v>
      </c>
      <c r="AX342" s="13" t="s">
        <v>23</v>
      </c>
      <c r="AY342" s="243" t="s">
        <v>150</v>
      </c>
    </row>
    <row r="343" spans="2:65" s="1" customFormat="1" ht="22.5" customHeight="1">
      <c r="B343" s="42"/>
      <c r="C343" s="251" t="s">
        <v>276</v>
      </c>
      <c r="D343" s="251" t="s">
        <v>215</v>
      </c>
      <c r="E343" s="252" t="s">
        <v>390</v>
      </c>
      <c r="F343" s="253" t="s">
        <v>391</v>
      </c>
      <c r="G343" s="254" t="s">
        <v>155</v>
      </c>
      <c r="H343" s="255">
        <v>1001.68</v>
      </c>
      <c r="I343" s="256"/>
      <c r="J343" s="257">
        <f>ROUND(I343*H343,2)</f>
        <v>0</v>
      </c>
      <c r="K343" s="253" t="s">
        <v>156</v>
      </c>
      <c r="L343" s="258"/>
      <c r="M343" s="259" t="s">
        <v>37</v>
      </c>
      <c r="N343" s="260" t="s">
        <v>52</v>
      </c>
      <c r="O343" s="43"/>
      <c r="P343" s="204">
        <f>O343*H343</f>
        <v>0</v>
      </c>
      <c r="Q343" s="204">
        <v>0.0165</v>
      </c>
      <c r="R343" s="204">
        <f>Q343*H343</f>
        <v>16.52772</v>
      </c>
      <c r="S343" s="204">
        <v>0</v>
      </c>
      <c r="T343" s="205">
        <f>S343*H343</f>
        <v>0</v>
      </c>
      <c r="AR343" s="24" t="s">
        <v>177</v>
      </c>
      <c r="AT343" s="24" t="s">
        <v>215</v>
      </c>
      <c r="AU343" s="24" t="s">
        <v>158</v>
      </c>
      <c r="AY343" s="24" t="s">
        <v>150</v>
      </c>
      <c r="BE343" s="206">
        <f>IF(N343="základní",J343,0)</f>
        <v>0</v>
      </c>
      <c r="BF343" s="206">
        <f>IF(N343="snížená",J343,0)</f>
        <v>0</v>
      </c>
      <c r="BG343" s="206">
        <f>IF(N343="zákl. přenesená",J343,0)</f>
        <v>0</v>
      </c>
      <c r="BH343" s="206">
        <f>IF(N343="sníž. přenesená",J343,0)</f>
        <v>0</v>
      </c>
      <c r="BI343" s="206">
        <f>IF(N343="nulová",J343,0)</f>
        <v>0</v>
      </c>
      <c r="BJ343" s="24" t="s">
        <v>158</v>
      </c>
      <c r="BK343" s="206">
        <f>ROUND(I343*H343,2)</f>
        <v>0</v>
      </c>
      <c r="BL343" s="24" t="s">
        <v>157</v>
      </c>
      <c r="BM343" s="24" t="s">
        <v>392</v>
      </c>
    </row>
    <row r="344" spans="2:65" s="1" customFormat="1" ht="44.25" customHeight="1">
      <c r="B344" s="42"/>
      <c r="C344" s="195" t="s">
        <v>393</v>
      </c>
      <c r="D344" s="195" t="s">
        <v>152</v>
      </c>
      <c r="E344" s="196" t="s">
        <v>394</v>
      </c>
      <c r="F344" s="197" t="s">
        <v>395</v>
      </c>
      <c r="G344" s="198" t="s">
        <v>198</v>
      </c>
      <c r="H344" s="199">
        <v>1129.3</v>
      </c>
      <c r="I344" s="200"/>
      <c r="J344" s="201">
        <f>ROUND(I344*H344,2)</f>
        <v>0</v>
      </c>
      <c r="K344" s="197" t="s">
        <v>156</v>
      </c>
      <c r="L344" s="62"/>
      <c r="M344" s="202" t="s">
        <v>37</v>
      </c>
      <c r="N344" s="203" t="s">
        <v>52</v>
      </c>
      <c r="O344" s="43"/>
      <c r="P344" s="204">
        <f>O344*H344</f>
        <v>0</v>
      </c>
      <c r="Q344" s="204">
        <v>0.00168</v>
      </c>
      <c r="R344" s="204">
        <f>Q344*H344</f>
        <v>1.897224</v>
      </c>
      <c r="S344" s="204">
        <v>0</v>
      </c>
      <c r="T344" s="205">
        <f>S344*H344</f>
        <v>0</v>
      </c>
      <c r="AR344" s="24" t="s">
        <v>157</v>
      </c>
      <c r="AT344" s="24" t="s">
        <v>152</v>
      </c>
      <c r="AU344" s="24" t="s">
        <v>158</v>
      </c>
      <c r="AY344" s="24" t="s">
        <v>150</v>
      </c>
      <c r="BE344" s="206">
        <f>IF(N344="základní",J344,0)</f>
        <v>0</v>
      </c>
      <c r="BF344" s="206">
        <f>IF(N344="snížená",J344,0)</f>
        <v>0</v>
      </c>
      <c r="BG344" s="206">
        <f>IF(N344="zákl. přenesená",J344,0)</f>
        <v>0</v>
      </c>
      <c r="BH344" s="206">
        <f>IF(N344="sníž. přenesená",J344,0)</f>
        <v>0</v>
      </c>
      <c r="BI344" s="206">
        <f>IF(N344="nulová",J344,0)</f>
        <v>0</v>
      </c>
      <c r="BJ344" s="24" t="s">
        <v>158</v>
      </c>
      <c r="BK344" s="206">
        <f>ROUND(I344*H344,2)</f>
        <v>0</v>
      </c>
      <c r="BL344" s="24" t="s">
        <v>157</v>
      </c>
      <c r="BM344" s="24" t="s">
        <v>396</v>
      </c>
    </row>
    <row r="345" spans="2:47" s="1" customFormat="1" ht="121.5">
      <c r="B345" s="42"/>
      <c r="C345" s="64"/>
      <c r="D345" s="207" t="s">
        <v>159</v>
      </c>
      <c r="E345" s="64"/>
      <c r="F345" s="208" t="s">
        <v>397</v>
      </c>
      <c r="G345" s="64"/>
      <c r="H345" s="64"/>
      <c r="I345" s="165"/>
      <c r="J345" s="64"/>
      <c r="K345" s="64"/>
      <c r="L345" s="62"/>
      <c r="M345" s="209"/>
      <c r="N345" s="43"/>
      <c r="O345" s="43"/>
      <c r="P345" s="43"/>
      <c r="Q345" s="43"/>
      <c r="R345" s="43"/>
      <c r="S345" s="43"/>
      <c r="T345" s="79"/>
      <c r="AT345" s="24" t="s">
        <v>159</v>
      </c>
      <c r="AU345" s="24" t="s">
        <v>158</v>
      </c>
    </row>
    <row r="346" spans="2:51" s="11" customFormat="1" ht="13.5">
      <c r="B346" s="210"/>
      <c r="C346" s="211"/>
      <c r="D346" s="207" t="s">
        <v>161</v>
      </c>
      <c r="E346" s="212" t="s">
        <v>37</v>
      </c>
      <c r="F346" s="213" t="s">
        <v>235</v>
      </c>
      <c r="G346" s="211"/>
      <c r="H346" s="214" t="s">
        <v>37</v>
      </c>
      <c r="I346" s="215"/>
      <c r="J346" s="211"/>
      <c r="K346" s="211"/>
      <c r="L346" s="216"/>
      <c r="M346" s="217"/>
      <c r="N346" s="218"/>
      <c r="O346" s="218"/>
      <c r="P346" s="218"/>
      <c r="Q346" s="218"/>
      <c r="R346" s="218"/>
      <c r="S346" s="218"/>
      <c r="T346" s="219"/>
      <c r="AT346" s="220" t="s">
        <v>161</v>
      </c>
      <c r="AU346" s="220" t="s">
        <v>158</v>
      </c>
      <c r="AV346" s="11" t="s">
        <v>23</v>
      </c>
      <c r="AW346" s="11" t="s">
        <v>43</v>
      </c>
      <c r="AX346" s="11" t="s">
        <v>80</v>
      </c>
      <c r="AY346" s="220" t="s">
        <v>150</v>
      </c>
    </row>
    <row r="347" spans="2:51" s="12" customFormat="1" ht="13.5">
      <c r="B347" s="221"/>
      <c r="C347" s="222"/>
      <c r="D347" s="207" t="s">
        <v>161</v>
      </c>
      <c r="E347" s="223" t="s">
        <v>37</v>
      </c>
      <c r="F347" s="224" t="s">
        <v>236</v>
      </c>
      <c r="G347" s="222"/>
      <c r="H347" s="225">
        <v>530.1</v>
      </c>
      <c r="I347" s="226"/>
      <c r="J347" s="222"/>
      <c r="K347" s="222"/>
      <c r="L347" s="227"/>
      <c r="M347" s="228"/>
      <c r="N347" s="229"/>
      <c r="O347" s="229"/>
      <c r="P347" s="229"/>
      <c r="Q347" s="229"/>
      <c r="R347" s="229"/>
      <c r="S347" s="229"/>
      <c r="T347" s="230"/>
      <c r="AT347" s="231" t="s">
        <v>161</v>
      </c>
      <c r="AU347" s="231" t="s">
        <v>158</v>
      </c>
      <c r="AV347" s="12" t="s">
        <v>158</v>
      </c>
      <c r="AW347" s="12" t="s">
        <v>43</v>
      </c>
      <c r="AX347" s="12" t="s">
        <v>80</v>
      </c>
      <c r="AY347" s="231" t="s">
        <v>150</v>
      </c>
    </row>
    <row r="348" spans="2:51" s="12" customFormat="1" ht="13.5">
      <c r="B348" s="221"/>
      <c r="C348" s="222"/>
      <c r="D348" s="207" t="s">
        <v>161</v>
      </c>
      <c r="E348" s="223" t="s">
        <v>37</v>
      </c>
      <c r="F348" s="224" t="s">
        <v>237</v>
      </c>
      <c r="G348" s="222"/>
      <c r="H348" s="225">
        <v>33.6</v>
      </c>
      <c r="I348" s="226"/>
      <c r="J348" s="222"/>
      <c r="K348" s="222"/>
      <c r="L348" s="227"/>
      <c r="M348" s="228"/>
      <c r="N348" s="229"/>
      <c r="O348" s="229"/>
      <c r="P348" s="229"/>
      <c r="Q348" s="229"/>
      <c r="R348" s="229"/>
      <c r="S348" s="229"/>
      <c r="T348" s="230"/>
      <c r="AT348" s="231" t="s">
        <v>161</v>
      </c>
      <c r="AU348" s="231" t="s">
        <v>158</v>
      </c>
      <c r="AV348" s="12" t="s">
        <v>158</v>
      </c>
      <c r="AW348" s="12" t="s">
        <v>43</v>
      </c>
      <c r="AX348" s="12" t="s">
        <v>80</v>
      </c>
      <c r="AY348" s="231" t="s">
        <v>150</v>
      </c>
    </row>
    <row r="349" spans="2:51" s="14" customFormat="1" ht="13.5">
      <c r="B349" s="261"/>
      <c r="C349" s="262"/>
      <c r="D349" s="207" t="s">
        <v>161</v>
      </c>
      <c r="E349" s="263" t="s">
        <v>37</v>
      </c>
      <c r="F349" s="264" t="s">
        <v>238</v>
      </c>
      <c r="G349" s="262"/>
      <c r="H349" s="265">
        <v>563.7</v>
      </c>
      <c r="I349" s="266"/>
      <c r="J349" s="262"/>
      <c r="K349" s="262"/>
      <c r="L349" s="267"/>
      <c r="M349" s="268"/>
      <c r="N349" s="269"/>
      <c r="O349" s="269"/>
      <c r="P349" s="269"/>
      <c r="Q349" s="269"/>
      <c r="R349" s="269"/>
      <c r="S349" s="269"/>
      <c r="T349" s="270"/>
      <c r="AT349" s="271" t="s">
        <v>161</v>
      </c>
      <c r="AU349" s="271" t="s">
        <v>158</v>
      </c>
      <c r="AV349" s="14" t="s">
        <v>170</v>
      </c>
      <c r="AW349" s="14" t="s">
        <v>43</v>
      </c>
      <c r="AX349" s="14" t="s">
        <v>80</v>
      </c>
      <c r="AY349" s="271" t="s">
        <v>150</v>
      </c>
    </row>
    <row r="350" spans="2:51" s="11" customFormat="1" ht="13.5">
      <c r="B350" s="210"/>
      <c r="C350" s="211"/>
      <c r="D350" s="207" t="s">
        <v>161</v>
      </c>
      <c r="E350" s="212" t="s">
        <v>37</v>
      </c>
      <c r="F350" s="213" t="s">
        <v>239</v>
      </c>
      <c r="G350" s="211"/>
      <c r="H350" s="214" t="s">
        <v>37</v>
      </c>
      <c r="I350" s="215"/>
      <c r="J350" s="211"/>
      <c r="K350" s="211"/>
      <c r="L350" s="216"/>
      <c r="M350" s="217"/>
      <c r="N350" s="218"/>
      <c r="O350" s="218"/>
      <c r="P350" s="218"/>
      <c r="Q350" s="218"/>
      <c r="R350" s="218"/>
      <c r="S350" s="218"/>
      <c r="T350" s="219"/>
      <c r="AT350" s="220" t="s">
        <v>161</v>
      </c>
      <c r="AU350" s="220" t="s">
        <v>158</v>
      </c>
      <c r="AV350" s="11" t="s">
        <v>23</v>
      </c>
      <c r="AW350" s="11" t="s">
        <v>43</v>
      </c>
      <c r="AX350" s="11" t="s">
        <v>80</v>
      </c>
      <c r="AY350" s="220" t="s">
        <v>150</v>
      </c>
    </row>
    <row r="351" spans="2:51" s="12" customFormat="1" ht="13.5">
      <c r="B351" s="221"/>
      <c r="C351" s="222"/>
      <c r="D351" s="207" t="s">
        <v>161</v>
      </c>
      <c r="E351" s="223" t="s">
        <v>37</v>
      </c>
      <c r="F351" s="224" t="s">
        <v>240</v>
      </c>
      <c r="G351" s="222"/>
      <c r="H351" s="225">
        <v>486</v>
      </c>
      <c r="I351" s="226"/>
      <c r="J351" s="222"/>
      <c r="K351" s="222"/>
      <c r="L351" s="227"/>
      <c r="M351" s="228"/>
      <c r="N351" s="229"/>
      <c r="O351" s="229"/>
      <c r="P351" s="229"/>
      <c r="Q351" s="229"/>
      <c r="R351" s="229"/>
      <c r="S351" s="229"/>
      <c r="T351" s="230"/>
      <c r="AT351" s="231" t="s">
        <v>161</v>
      </c>
      <c r="AU351" s="231" t="s">
        <v>158</v>
      </c>
      <c r="AV351" s="12" t="s">
        <v>158</v>
      </c>
      <c r="AW351" s="12" t="s">
        <v>43</v>
      </c>
      <c r="AX351" s="12" t="s">
        <v>80</v>
      </c>
      <c r="AY351" s="231" t="s">
        <v>150</v>
      </c>
    </row>
    <row r="352" spans="2:51" s="12" customFormat="1" ht="13.5">
      <c r="B352" s="221"/>
      <c r="C352" s="222"/>
      <c r="D352" s="207" t="s">
        <v>161</v>
      </c>
      <c r="E352" s="223" t="s">
        <v>37</v>
      </c>
      <c r="F352" s="224" t="s">
        <v>241</v>
      </c>
      <c r="G352" s="222"/>
      <c r="H352" s="225">
        <v>24</v>
      </c>
      <c r="I352" s="226"/>
      <c r="J352" s="222"/>
      <c r="K352" s="222"/>
      <c r="L352" s="227"/>
      <c r="M352" s="228"/>
      <c r="N352" s="229"/>
      <c r="O352" s="229"/>
      <c r="P352" s="229"/>
      <c r="Q352" s="229"/>
      <c r="R352" s="229"/>
      <c r="S352" s="229"/>
      <c r="T352" s="230"/>
      <c r="AT352" s="231" t="s">
        <v>161</v>
      </c>
      <c r="AU352" s="231" t="s">
        <v>158</v>
      </c>
      <c r="AV352" s="12" t="s">
        <v>158</v>
      </c>
      <c r="AW352" s="12" t="s">
        <v>43</v>
      </c>
      <c r="AX352" s="12" t="s">
        <v>80</v>
      </c>
      <c r="AY352" s="231" t="s">
        <v>150</v>
      </c>
    </row>
    <row r="353" spans="2:51" s="14" customFormat="1" ht="13.5">
      <c r="B353" s="261"/>
      <c r="C353" s="262"/>
      <c r="D353" s="207" t="s">
        <v>161</v>
      </c>
      <c r="E353" s="263" t="s">
        <v>37</v>
      </c>
      <c r="F353" s="264" t="s">
        <v>238</v>
      </c>
      <c r="G353" s="262"/>
      <c r="H353" s="265">
        <v>510</v>
      </c>
      <c r="I353" s="266"/>
      <c r="J353" s="262"/>
      <c r="K353" s="262"/>
      <c r="L353" s="267"/>
      <c r="M353" s="268"/>
      <c r="N353" s="269"/>
      <c r="O353" s="269"/>
      <c r="P353" s="269"/>
      <c r="Q353" s="269"/>
      <c r="R353" s="269"/>
      <c r="S353" s="269"/>
      <c r="T353" s="270"/>
      <c r="AT353" s="271" t="s">
        <v>161</v>
      </c>
      <c r="AU353" s="271" t="s">
        <v>158</v>
      </c>
      <c r="AV353" s="14" t="s">
        <v>170</v>
      </c>
      <c r="AW353" s="14" t="s">
        <v>43</v>
      </c>
      <c r="AX353" s="14" t="s">
        <v>80</v>
      </c>
      <c r="AY353" s="271" t="s">
        <v>150</v>
      </c>
    </row>
    <row r="354" spans="2:51" s="11" customFormat="1" ht="13.5">
      <c r="B354" s="210"/>
      <c r="C354" s="211"/>
      <c r="D354" s="207" t="s">
        <v>161</v>
      </c>
      <c r="E354" s="212" t="s">
        <v>37</v>
      </c>
      <c r="F354" s="213" t="s">
        <v>242</v>
      </c>
      <c r="G354" s="211"/>
      <c r="H354" s="214" t="s">
        <v>37</v>
      </c>
      <c r="I354" s="215"/>
      <c r="J354" s="211"/>
      <c r="K354" s="211"/>
      <c r="L354" s="216"/>
      <c r="M354" s="217"/>
      <c r="N354" s="218"/>
      <c r="O354" s="218"/>
      <c r="P354" s="218"/>
      <c r="Q354" s="218"/>
      <c r="R354" s="218"/>
      <c r="S354" s="218"/>
      <c r="T354" s="219"/>
      <c r="AT354" s="220" t="s">
        <v>161</v>
      </c>
      <c r="AU354" s="220" t="s">
        <v>158</v>
      </c>
      <c r="AV354" s="11" t="s">
        <v>23</v>
      </c>
      <c r="AW354" s="11" t="s">
        <v>43</v>
      </c>
      <c r="AX354" s="11" t="s">
        <v>80</v>
      </c>
      <c r="AY354" s="220" t="s">
        <v>150</v>
      </c>
    </row>
    <row r="355" spans="2:51" s="12" customFormat="1" ht="13.5">
      <c r="B355" s="221"/>
      <c r="C355" s="222"/>
      <c r="D355" s="207" t="s">
        <v>161</v>
      </c>
      <c r="E355" s="223" t="s">
        <v>37</v>
      </c>
      <c r="F355" s="224" t="s">
        <v>243</v>
      </c>
      <c r="G355" s="222"/>
      <c r="H355" s="225">
        <v>18.7</v>
      </c>
      <c r="I355" s="226"/>
      <c r="J355" s="222"/>
      <c r="K355" s="222"/>
      <c r="L355" s="227"/>
      <c r="M355" s="228"/>
      <c r="N355" s="229"/>
      <c r="O355" s="229"/>
      <c r="P355" s="229"/>
      <c r="Q355" s="229"/>
      <c r="R355" s="229"/>
      <c r="S355" s="229"/>
      <c r="T355" s="230"/>
      <c r="AT355" s="231" t="s">
        <v>161</v>
      </c>
      <c r="AU355" s="231" t="s">
        <v>158</v>
      </c>
      <c r="AV355" s="12" t="s">
        <v>158</v>
      </c>
      <c r="AW355" s="12" t="s">
        <v>43</v>
      </c>
      <c r="AX355" s="12" t="s">
        <v>80</v>
      </c>
      <c r="AY355" s="231" t="s">
        <v>150</v>
      </c>
    </row>
    <row r="356" spans="2:51" s="12" customFormat="1" ht="13.5">
      <c r="B356" s="221"/>
      <c r="C356" s="222"/>
      <c r="D356" s="207" t="s">
        <v>161</v>
      </c>
      <c r="E356" s="223" t="s">
        <v>37</v>
      </c>
      <c r="F356" s="224" t="s">
        <v>244</v>
      </c>
      <c r="G356" s="222"/>
      <c r="H356" s="225">
        <v>5.8</v>
      </c>
      <c r="I356" s="226"/>
      <c r="J356" s="222"/>
      <c r="K356" s="222"/>
      <c r="L356" s="227"/>
      <c r="M356" s="228"/>
      <c r="N356" s="229"/>
      <c r="O356" s="229"/>
      <c r="P356" s="229"/>
      <c r="Q356" s="229"/>
      <c r="R356" s="229"/>
      <c r="S356" s="229"/>
      <c r="T356" s="230"/>
      <c r="AT356" s="231" t="s">
        <v>161</v>
      </c>
      <c r="AU356" s="231" t="s">
        <v>158</v>
      </c>
      <c r="AV356" s="12" t="s">
        <v>158</v>
      </c>
      <c r="AW356" s="12" t="s">
        <v>43</v>
      </c>
      <c r="AX356" s="12" t="s">
        <v>80</v>
      </c>
      <c r="AY356" s="231" t="s">
        <v>150</v>
      </c>
    </row>
    <row r="357" spans="2:51" s="12" customFormat="1" ht="13.5">
      <c r="B357" s="221"/>
      <c r="C357" s="222"/>
      <c r="D357" s="207" t="s">
        <v>161</v>
      </c>
      <c r="E357" s="223" t="s">
        <v>37</v>
      </c>
      <c r="F357" s="224" t="s">
        <v>245</v>
      </c>
      <c r="G357" s="222"/>
      <c r="H357" s="225">
        <v>6.9</v>
      </c>
      <c r="I357" s="226"/>
      <c r="J357" s="222"/>
      <c r="K357" s="222"/>
      <c r="L357" s="227"/>
      <c r="M357" s="228"/>
      <c r="N357" s="229"/>
      <c r="O357" s="229"/>
      <c r="P357" s="229"/>
      <c r="Q357" s="229"/>
      <c r="R357" s="229"/>
      <c r="S357" s="229"/>
      <c r="T357" s="230"/>
      <c r="AT357" s="231" t="s">
        <v>161</v>
      </c>
      <c r="AU357" s="231" t="s">
        <v>158</v>
      </c>
      <c r="AV357" s="12" t="s">
        <v>158</v>
      </c>
      <c r="AW357" s="12" t="s">
        <v>43</v>
      </c>
      <c r="AX357" s="12" t="s">
        <v>80</v>
      </c>
      <c r="AY357" s="231" t="s">
        <v>150</v>
      </c>
    </row>
    <row r="358" spans="2:51" s="12" customFormat="1" ht="13.5">
      <c r="B358" s="221"/>
      <c r="C358" s="222"/>
      <c r="D358" s="207" t="s">
        <v>161</v>
      </c>
      <c r="E358" s="223" t="s">
        <v>37</v>
      </c>
      <c r="F358" s="224" t="s">
        <v>246</v>
      </c>
      <c r="G358" s="222"/>
      <c r="H358" s="225">
        <v>5.5</v>
      </c>
      <c r="I358" s="226"/>
      <c r="J358" s="222"/>
      <c r="K358" s="222"/>
      <c r="L358" s="227"/>
      <c r="M358" s="228"/>
      <c r="N358" s="229"/>
      <c r="O358" s="229"/>
      <c r="P358" s="229"/>
      <c r="Q358" s="229"/>
      <c r="R358" s="229"/>
      <c r="S358" s="229"/>
      <c r="T358" s="230"/>
      <c r="AT358" s="231" t="s">
        <v>161</v>
      </c>
      <c r="AU358" s="231" t="s">
        <v>158</v>
      </c>
      <c r="AV358" s="12" t="s">
        <v>158</v>
      </c>
      <c r="AW358" s="12" t="s">
        <v>43</v>
      </c>
      <c r="AX358" s="12" t="s">
        <v>80</v>
      </c>
      <c r="AY358" s="231" t="s">
        <v>150</v>
      </c>
    </row>
    <row r="359" spans="2:51" s="14" customFormat="1" ht="13.5">
      <c r="B359" s="261"/>
      <c r="C359" s="262"/>
      <c r="D359" s="207" t="s">
        <v>161</v>
      </c>
      <c r="E359" s="263" t="s">
        <v>37</v>
      </c>
      <c r="F359" s="264" t="s">
        <v>238</v>
      </c>
      <c r="G359" s="262"/>
      <c r="H359" s="265">
        <v>36.9</v>
      </c>
      <c r="I359" s="266"/>
      <c r="J359" s="262"/>
      <c r="K359" s="262"/>
      <c r="L359" s="267"/>
      <c r="M359" s="268"/>
      <c r="N359" s="269"/>
      <c r="O359" s="269"/>
      <c r="P359" s="269"/>
      <c r="Q359" s="269"/>
      <c r="R359" s="269"/>
      <c r="S359" s="269"/>
      <c r="T359" s="270"/>
      <c r="AT359" s="271" t="s">
        <v>161</v>
      </c>
      <c r="AU359" s="271" t="s">
        <v>158</v>
      </c>
      <c r="AV359" s="14" t="s">
        <v>170</v>
      </c>
      <c r="AW359" s="14" t="s">
        <v>43</v>
      </c>
      <c r="AX359" s="14" t="s">
        <v>80</v>
      </c>
      <c r="AY359" s="271" t="s">
        <v>150</v>
      </c>
    </row>
    <row r="360" spans="2:51" s="11" customFormat="1" ht="13.5">
      <c r="B360" s="210"/>
      <c r="C360" s="211"/>
      <c r="D360" s="207" t="s">
        <v>161</v>
      </c>
      <c r="E360" s="212" t="s">
        <v>37</v>
      </c>
      <c r="F360" s="213" t="s">
        <v>247</v>
      </c>
      <c r="G360" s="211"/>
      <c r="H360" s="214" t="s">
        <v>37</v>
      </c>
      <c r="I360" s="215"/>
      <c r="J360" s="211"/>
      <c r="K360" s="211"/>
      <c r="L360" s="216"/>
      <c r="M360" s="217"/>
      <c r="N360" s="218"/>
      <c r="O360" s="218"/>
      <c r="P360" s="218"/>
      <c r="Q360" s="218"/>
      <c r="R360" s="218"/>
      <c r="S360" s="218"/>
      <c r="T360" s="219"/>
      <c r="AT360" s="220" t="s">
        <v>161</v>
      </c>
      <c r="AU360" s="220" t="s">
        <v>158</v>
      </c>
      <c r="AV360" s="11" t="s">
        <v>23</v>
      </c>
      <c r="AW360" s="11" t="s">
        <v>43</v>
      </c>
      <c r="AX360" s="11" t="s">
        <v>80</v>
      </c>
      <c r="AY360" s="220" t="s">
        <v>150</v>
      </c>
    </row>
    <row r="361" spans="2:51" s="12" customFormat="1" ht="13.5">
      <c r="B361" s="221"/>
      <c r="C361" s="222"/>
      <c r="D361" s="207" t="s">
        <v>161</v>
      </c>
      <c r="E361" s="223" t="s">
        <v>37</v>
      </c>
      <c r="F361" s="224" t="s">
        <v>243</v>
      </c>
      <c r="G361" s="222"/>
      <c r="H361" s="225">
        <v>18.7</v>
      </c>
      <c r="I361" s="226"/>
      <c r="J361" s="222"/>
      <c r="K361" s="222"/>
      <c r="L361" s="227"/>
      <c r="M361" s="228"/>
      <c r="N361" s="229"/>
      <c r="O361" s="229"/>
      <c r="P361" s="229"/>
      <c r="Q361" s="229"/>
      <c r="R361" s="229"/>
      <c r="S361" s="229"/>
      <c r="T361" s="230"/>
      <c r="AT361" s="231" t="s">
        <v>161</v>
      </c>
      <c r="AU361" s="231" t="s">
        <v>158</v>
      </c>
      <c r="AV361" s="12" t="s">
        <v>158</v>
      </c>
      <c r="AW361" s="12" t="s">
        <v>43</v>
      </c>
      <c r="AX361" s="12" t="s">
        <v>80</v>
      </c>
      <c r="AY361" s="231" t="s">
        <v>150</v>
      </c>
    </row>
    <row r="362" spans="2:51" s="14" customFormat="1" ht="13.5">
      <c r="B362" s="261"/>
      <c r="C362" s="262"/>
      <c r="D362" s="207" t="s">
        <v>161</v>
      </c>
      <c r="E362" s="263" t="s">
        <v>37</v>
      </c>
      <c r="F362" s="264" t="s">
        <v>238</v>
      </c>
      <c r="G362" s="262"/>
      <c r="H362" s="265">
        <v>18.7</v>
      </c>
      <c r="I362" s="266"/>
      <c r="J362" s="262"/>
      <c r="K362" s="262"/>
      <c r="L362" s="267"/>
      <c r="M362" s="268"/>
      <c r="N362" s="269"/>
      <c r="O362" s="269"/>
      <c r="P362" s="269"/>
      <c r="Q362" s="269"/>
      <c r="R362" s="269"/>
      <c r="S362" s="269"/>
      <c r="T362" s="270"/>
      <c r="AT362" s="271" t="s">
        <v>161</v>
      </c>
      <c r="AU362" s="271" t="s">
        <v>158</v>
      </c>
      <c r="AV362" s="14" t="s">
        <v>170</v>
      </c>
      <c r="AW362" s="14" t="s">
        <v>43</v>
      </c>
      <c r="AX362" s="14" t="s">
        <v>80</v>
      </c>
      <c r="AY362" s="271" t="s">
        <v>150</v>
      </c>
    </row>
    <row r="363" spans="2:51" s="13" customFormat="1" ht="13.5">
      <c r="B363" s="232"/>
      <c r="C363" s="233"/>
      <c r="D363" s="234" t="s">
        <v>161</v>
      </c>
      <c r="E363" s="235" t="s">
        <v>37</v>
      </c>
      <c r="F363" s="236" t="s">
        <v>164</v>
      </c>
      <c r="G363" s="233"/>
      <c r="H363" s="237">
        <v>1129.3</v>
      </c>
      <c r="I363" s="238"/>
      <c r="J363" s="233"/>
      <c r="K363" s="233"/>
      <c r="L363" s="239"/>
      <c r="M363" s="240"/>
      <c r="N363" s="241"/>
      <c r="O363" s="241"/>
      <c r="P363" s="241"/>
      <c r="Q363" s="241"/>
      <c r="R363" s="241"/>
      <c r="S363" s="241"/>
      <c r="T363" s="242"/>
      <c r="AT363" s="243" t="s">
        <v>161</v>
      </c>
      <c r="AU363" s="243" t="s">
        <v>158</v>
      </c>
      <c r="AV363" s="13" t="s">
        <v>157</v>
      </c>
      <c r="AW363" s="13" t="s">
        <v>43</v>
      </c>
      <c r="AX363" s="13" t="s">
        <v>23</v>
      </c>
      <c r="AY363" s="243" t="s">
        <v>150</v>
      </c>
    </row>
    <row r="364" spans="2:65" s="1" customFormat="1" ht="22.5" customHeight="1">
      <c r="B364" s="42"/>
      <c r="C364" s="251" t="s">
        <v>283</v>
      </c>
      <c r="D364" s="251" t="s">
        <v>215</v>
      </c>
      <c r="E364" s="252" t="s">
        <v>398</v>
      </c>
      <c r="F364" s="253" t="s">
        <v>399</v>
      </c>
      <c r="G364" s="254" t="s">
        <v>155</v>
      </c>
      <c r="H364" s="255">
        <v>177.865</v>
      </c>
      <c r="I364" s="256"/>
      <c r="J364" s="257">
        <f>ROUND(I364*H364,2)</f>
        <v>0</v>
      </c>
      <c r="K364" s="253" t="s">
        <v>37</v>
      </c>
      <c r="L364" s="258"/>
      <c r="M364" s="259" t="s">
        <v>37</v>
      </c>
      <c r="N364" s="260" t="s">
        <v>52</v>
      </c>
      <c r="O364" s="43"/>
      <c r="P364" s="204">
        <f>O364*H364</f>
        <v>0</v>
      </c>
      <c r="Q364" s="204">
        <v>0</v>
      </c>
      <c r="R364" s="204">
        <f>Q364*H364</f>
        <v>0</v>
      </c>
      <c r="S364" s="204">
        <v>0</v>
      </c>
      <c r="T364" s="205">
        <f>S364*H364</f>
        <v>0</v>
      </c>
      <c r="AR364" s="24" t="s">
        <v>177</v>
      </c>
      <c r="AT364" s="24" t="s">
        <v>215</v>
      </c>
      <c r="AU364" s="24" t="s">
        <v>158</v>
      </c>
      <c r="AY364" s="24" t="s">
        <v>150</v>
      </c>
      <c r="BE364" s="206">
        <f>IF(N364="základní",J364,0)</f>
        <v>0</v>
      </c>
      <c r="BF364" s="206">
        <f>IF(N364="snížená",J364,0)</f>
        <v>0</v>
      </c>
      <c r="BG364" s="206">
        <f>IF(N364="zákl. přenesená",J364,0)</f>
        <v>0</v>
      </c>
      <c r="BH364" s="206">
        <f>IF(N364="sníž. přenesená",J364,0)</f>
        <v>0</v>
      </c>
      <c r="BI364" s="206">
        <f>IF(N364="nulová",J364,0)</f>
        <v>0</v>
      </c>
      <c r="BJ364" s="24" t="s">
        <v>158</v>
      </c>
      <c r="BK364" s="206">
        <f>ROUND(I364*H364,2)</f>
        <v>0</v>
      </c>
      <c r="BL364" s="24" t="s">
        <v>157</v>
      </c>
      <c r="BM364" s="24" t="s">
        <v>400</v>
      </c>
    </row>
    <row r="365" spans="2:65" s="1" customFormat="1" ht="31.5" customHeight="1">
      <c r="B365" s="42"/>
      <c r="C365" s="195" t="s">
        <v>401</v>
      </c>
      <c r="D365" s="195" t="s">
        <v>152</v>
      </c>
      <c r="E365" s="196" t="s">
        <v>402</v>
      </c>
      <c r="F365" s="197" t="s">
        <v>403</v>
      </c>
      <c r="G365" s="198" t="s">
        <v>155</v>
      </c>
      <c r="H365" s="199">
        <v>197.625</v>
      </c>
      <c r="I365" s="200"/>
      <c r="J365" s="201">
        <f>ROUND(I365*H365,2)</f>
        <v>0</v>
      </c>
      <c r="K365" s="197" t="s">
        <v>156</v>
      </c>
      <c r="L365" s="62"/>
      <c r="M365" s="202" t="s">
        <v>37</v>
      </c>
      <c r="N365" s="203" t="s">
        <v>52</v>
      </c>
      <c r="O365" s="43"/>
      <c r="P365" s="204">
        <f>O365*H365</f>
        <v>0</v>
      </c>
      <c r="Q365" s="204">
        <v>0.00368</v>
      </c>
      <c r="R365" s="204">
        <f>Q365*H365</f>
        <v>0.72726</v>
      </c>
      <c r="S365" s="204">
        <v>0</v>
      </c>
      <c r="T365" s="205">
        <f>S365*H365</f>
        <v>0</v>
      </c>
      <c r="AR365" s="24" t="s">
        <v>157</v>
      </c>
      <c r="AT365" s="24" t="s">
        <v>152</v>
      </c>
      <c r="AU365" s="24" t="s">
        <v>158</v>
      </c>
      <c r="AY365" s="24" t="s">
        <v>150</v>
      </c>
      <c r="BE365" s="206">
        <f>IF(N365="základní",J365,0)</f>
        <v>0</v>
      </c>
      <c r="BF365" s="206">
        <f>IF(N365="snížená",J365,0)</f>
        <v>0</v>
      </c>
      <c r="BG365" s="206">
        <f>IF(N365="zákl. přenesená",J365,0)</f>
        <v>0</v>
      </c>
      <c r="BH365" s="206">
        <f>IF(N365="sníž. přenesená",J365,0)</f>
        <v>0</v>
      </c>
      <c r="BI365" s="206">
        <f>IF(N365="nulová",J365,0)</f>
        <v>0</v>
      </c>
      <c r="BJ365" s="24" t="s">
        <v>158</v>
      </c>
      <c r="BK365" s="206">
        <f>ROUND(I365*H365,2)</f>
        <v>0</v>
      </c>
      <c r="BL365" s="24" t="s">
        <v>157</v>
      </c>
      <c r="BM365" s="24" t="s">
        <v>404</v>
      </c>
    </row>
    <row r="366" spans="2:65" s="1" customFormat="1" ht="31.5" customHeight="1">
      <c r="B366" s="42"/>
      <c r="C366" s="195" t="s">
        <v>292</v>
      </c>
      <c r="D366" s="195" t="s">
        <v>152</v>
      </c>
      <c r="E366" s="196" t="s">
        <v>405</v>
      </c>
      <c r="F366" s="197" t="s">
        <v>406</v>
      </c>
      <c r="G366" s="198" t="s">
        <v>155</v>
      </c>
      <c r="H366" s="199">
        <v>1933.998</v>
      </c>
      <c r="I366" s="200"/>
      <c r="J366" s="201">
        <f>ROUND(I366*H366,2)</f>
        <v>0</v>
      </c>
      <c r="K366" s="197" t="s">
        <v>156</v>
      </c>
      <c r="L366" s="62"/>
      <c r="M366" s="202" t="s">
        <v>37</v>
      </c>
      <c r="N366" s="203" t="s">
        <v>52</v>
      </c>
      <c r="O366" s="43"/>
      <c r="P366" s="204">
        <f>O366*H366</f>
        <v>0</v>
      </c>
      <c r="Q366" s="204">
        <v>0.00348</v>
      </c>
      <c r="R366" s="204">
        <f>Q366*H366</f>
        <v>6.73031304</v>
      </c>
      <c r="S366" s="204">
        <v>0</v>
      </c>
      <c r="T366" s="205">
        <f>S366*H366</f>
        <v>0</v>
      </c>
      <c r="AR366" s="24" t="s">
        <v>157</v>
      </c>
      <c r="AT366" s="24" t="s">
        <v>152</v>
      </c>
      <c r="AU366" s="24" t="s">
        <v>158</v>
      </c>
      <c r="AY366" s="24" t="s">
        <v>150</v>
      </c>
      <c r="BE366" s="206">
        <f>IF(N366="základní",J366,0)</f>
        <v>0</v>
      </c>
      <c r="BF366" s="206">
        <f>IF(N366="snížená",J366,0)</f>
        <v>0</v>
      </c>
      <c r="BG366" s="206">
        <f>IF(N366="zákl. přenesená",J366,0)</f>
        <v>0</v>
      </c>
      <c r="BH366" s="206">
        <f>IF(N366="sníž. přenesená",J366,0)</f>
        <v>0</v>
      </c>
      <c r="BI366" s="206">
        <f>IF(N366="nulová",J366,0)</f>
        <v>0</v>
      </c>
      <c r="BJ366" s="24" t="s">
        <v>158</v>
      </c>
      <c r="BK366" s="206">
        <f>ROUND(I366*H366,2)</f>
        <v>0</v>
      </c>
      <c r="BL366" s="24" t="s">
        <v>157</v>
      </c>
      <c r="BM366" s="24" t="s">
        <v>407</v>
      </c>
    </row>
    <row r="367" spans="2:51" s="11" customFormat="1" ht="13.5">
      <c r="B367" s="210"/>
      <c r="C367" s="211"/>
      <c r="D367" s="207" t="s">
        <v>161</v>
      </c>
      <c r="E367" s="212" t="s">
        <v>37</v>
      </c>
      <c r="F367" s="213" t="s">
        <v>270</v>
      </c>
      <c r="G367" s="211"/>
      <c r="H367" s="214" t="s">
        <v>37</v>
      </c>
      <c r="I367" s="215"/>
      <c r="J367" s="211"/>
      <c r="K367" s="211"/>
      <c r="L367" s="216"/>
      <c r="M367" s="217"/>
      <c r="N367" s="218"/>
      <c r="O367" s="218"/>
      <c r="P367" s="218"/>
      <c r="Q367" s="218"/>
      <c r="R367" s="218"/>
      <c r="S367" s="218"/>
      <c r="T367" s="219"/>
      <c r="AT367" s="220" t="s">
        <v>161</v>
      </c>
      <c r="AU367" s="220" t="s">
        <v>158</v>
      </c>
      <c r="AV367" s="11" t="s">
        <v>23</v>
      </c>
      <c r="AW367" s="11" t="s">
        <v>43</v>
      </c>
      <c r="AX367" s="11" t="s">
        <v>80</v>
      </c>
      <c r="AY367" s="220" t="s">
        <v>150</v>
      </c>
    </row>
    <row r="368" spans="2:51" s="12" customFormat="1" ht="13.5">
      <c r="B368" s="221"/>
      <c r="C368" s="222"/>
      <c r="D368" s="207" t="s">
        <v>161</v>
      </c>
      <c r="E368" s="223" t="s">
        <v>37</v>
      </c>
      <c r="F368" s="224" t="s">
        <v>408</v>
      </c>
      <c r="G368" s="222"/>
      <c r="H368" s="225">
        <v>1841.903</v>
      </c>
      <c r="I368" s="226"/>
      <c r="J368" s="222"/>
      <c r="K368" s="222"/>
      <c r="L368" s="227"/>
      <c r="M368" s="228"/>
      <c r="N368" s="229"/>
      <c r="O368" s="229"/>
      <c r="P368" s="229"/>
      <c r="Q368" s="229"/>
      <c r="R368" s="229"/>
      <c r="S368" s="229"/>
      <c r="T368" s="230"/>
      <c r="AT368" s="231" t="s">
        <v>161</v>
      </c>
      <c r="AU368" s="231" t="s">
        <v>158</v>
      </c>
      <c r="AV368" s="12" t="s">
        <v>158</v>
      </c>
      <c r="AW368" s="12" t="s">
        <v>43</v>
      </c>
      <c r="AX368" s="12" t="s">
        <v>80</v>
      </c>
      <c r="AY368" s="231" t="s">
        <v>150</v>
      </c>
    </row>
    <row r="369" spans="2:51" s="14" customFormat="1" ht="13.5">
      <c r="B369" s="261"/>
      <c r="C369" s="262"/>
      <c r="D369" s="207" t="s">
        <v>161</v>
      </c>
      <c r="E369" s="263" t="s">
        <v>37</v>
      </c>
      <c r="F369" s="264" t="s">
        <v>238</v>
      </c>
      <c r="G369" s="262"/>
      <c r="H369" s="265">
        <v>1841.903</v>
      </c>
      <c r="I369" s="266"/>
      <c r="J369" s="262"/>
      <c r="K369" s="262"/>
      <c r="L369" s="267"/>
      <c r="M369" s="268"/>
      <c r="N369" s="269"/>
      <c r="O369" s="269"/>
      <c r="P369" s="269"/>
      <c r="Q369" s="269"/>
      <c r="R369" s="269"/>
      <c r="S369" s="269"/>
      <c r="T369" s="270"/>
      <c r="AT369" s="271" t="s">
        <v>161</v>
      </c>
      <c r="AU369" s="271" t="s">
        <v>158</v>
      </c>
      <c r="AV369" s="14" t="s">
        <v>170</v>
      </c>
      <c r="AW369" s="14" t="s">
        <v>43</v>
      </c>
      <c r="AX369" s="14" t="s">
        <v>80</v>
      </c>
      <c r="AY369" s="271" t="s">
        <v>150</v>
      </c>
    </row>
    <row r="370" spans="2:51" s="12" customFormat="1" ht="13.5">
      <c r="B370" s="221"/>
      <c r="C370" s="222"/>
      <c r="D370" s="207" t="s">
        <v>161</v>
      </c>
      <c r="E370" s="223" t="s">
        <v>37</v>
      </c>
      <c r="F370" s="224" t="s">
        <v>409</v>
      </c>
      <c r="G370" s="222"/>
      <c r="H370" s="225">
        <v>92.095</v>
      </c>
      <c r="I370" s="226"/>
      <c r="J370" s="222"/>
      <c r="K370" s="222"/>
      <c r="L370" s="227"/>
      <c r="M370" s="228"/>
      <c r="N370" s="229"/>
      <c r="O370" s="229"/>
      <c r="P370" s="229"/>
      <c r="Q370" s="229"/>
      <c r="R370" s="229"/>
      <c r="S370" s="229"/>
      <c r="T370" s="230"/>
      <c r="AT370" s="231" t="s">
        <v>161</v>
      </c>
      <c r="AU370" s="231" t="s">
        <v>158</v>
      </c>
      <c r="AV370" s="12" t="s">
        <v>158</v>
      </c>
      <c r="AW370" s="12" t="s">
        <v>43</v>
      </c>
      <c r="AX370" s="12" t="s">
        <v>80</v>
      </c>
      <c r="AY370" s="231" t="s">
        <v>150</v>
      </c>
    </row>
    <row r="371" spans="2:51" s="13" customFormat="1" ht="13.5">
      <c r="B371" s="232"/>
      <c r="C371" s="233"/>
      <c r="D371" s="234" t="s">
        <v>161</v>
      </c>
      <c r="E371" s="235" t="s">
        <v>37</v>
      </c>
      <c r="F371" s="236" t="s">
        <v>164</v>
      </c>
      <c r="G371" s="233"/>
      <c r="H371" s="237">
        <v>1933.998</v>
      </c>
      <c r="I371" s="238"/>
      <c r="J371" s="233"/>
      <c r="K371" s="233"/>
      <c r="L371" s="239"/>
      <c r="M371" s="240"/>
      <c r="N371" s="241"/>
      <c r="O371" s="241"/>
      <c r="P371" s="241"/>
      <c r="Q371" s="241"/>
      <c r="R371" s="241"/>
      <c r="S371" s="241"/>
      <c r="T371" s="242"/>
      <c r="AT371" s="243" t="s">
        <v>161</v>
      </c>
      <c r="AU371" s="243" t="s">
        <v>158</v>
      </c>
      <c r="AV371" s="13" t="s">
        <v>157</v>
      </c>
      <c r="AW371" s="13" t="s">
        <v>43</v>
      </c>
      <c r="AX371" s="13" t="s">
        <v>23</v>
      </c>
      <c r="AY371" s="243" t="s">
        <v>150</v>
      </c>
    </row>
    <row r="372" spans="2:65" s="1" customFormat="1" ht="31.5" customHeight="1">
      <c r="B372" s="42"/>
      <c r="C372" s="195" t="s">
        <v>410</v>
      </c>
      <c r="D372" s="195" t="s">
        <v>152</v>
      </c>
      <c r="E372" s="196" t="s">
        <v>411</v>
      </c>
      <c r="F372" s="197" t="s">
        <v>412</v>
      </c>
      <c r="G372" s="198" t="s">
        <v>155</v>
      </c>
      <c r="H372" s="199">
        <v>645.738</v>
      </c>
      <c r="I372" s="200"/>
      <c r="J372" s="201">
        <f>ROUND(I372*H372,2)</f>
        <v>0</v>
      </c>
      <c r="K372" s="197" t="s">
        <v>156</v>
      </c>
      <c r="L372" s="62"/>
      <c r="M372" s="202" t="s">
        <v>37</v>
      </c>
      <c r="N372" s="203" t="s">
        <v>52</v>
      </c>
      <c r="O372" s="43"/>
      <c r="P372" s="204">
        <f>O372*H372</f>
        <v>0</v>
      </c>
      <c r="Q372" s="204">
        <v>0.00012</v>
      </c>
      <c r="R372" s="204">
        <f>Q372*H372</f>
        <v>0.07748856000000001</v>
      </c>
      <c r="S372" s="204">
        <v>0</v>
      </c>
      <c r="T372" s="205">
        <f>S372*H372</f>
        <v>0</v>
      </c>
      <c r="AR372" s="24" t="s">
        <v>157</v>
      </c>
      <c r="AT372" s="24" t="s">
        <v>152</v>
      </c>
      <c r="AU372" s="24" t="s">
        <v>158</v>
      </c>
      <c r="AY372" s="24" t="s">
        <v>150</v>
      </c>
      <c r="BE372" s="206">
        <f>IF(N372="základní",J372,0)</f>
        <v>0</v>
      </c>
      <c r="BF372" s="206">
        <f>IF(N372="snížená",J372,0)</f>
        <v>0</v>
      </c>
      <c r="BG372" s="206">
        <f>IF(N372="zákl. přenesená",J372,0)</f>
        <v>0</v>
      </c>
      <c r="BH372" s="206">
        <f>IF(N372="sníž. přenesená",J372,0)</f>
        <v>0</v>
      </c>
      <c r="BI372" s="206">
        <f>IF(N372="nulová",J372,0)</f>
        <v>0</v>
      </c>
      <c r="BJ372" s="24" t="s">
        <v>158</v>
      </c>
      <c r="BK372" s="206">
        <f>ROUND(I372*H372,2)</f>
        <v>0</v>
      </c>
      <c r="BL372" s="24" t="s">
        <v>157</v>
      </c>
      <c r="BM372" s="24" t="s">
        <v>413</v>
      </c>
    </row>
    <row r="373" spans="2:47" s="1" customFormat="1" ht="40.5">
      <c r="B373" s="42"/>
      <c r="C373" s="64"/>
      <c r="D373" s="207" t="s">
        <v>159</v>
      </c>
      <c r="E373" s="64"/>
      <c r="F373" s="208" t="s">
        <v>414</v>
      </c>
      <c r="G373" s="64"/>
      <c r="H373" s="64"/>
      <c r="I373" s="165"/>
      <c r="J373" s="64"/>
      <c r="K373" s="64"/>
      <c r="L373" s="62"/>
      <c r="M373" s="209"/>
      <c r="N373" s="43"/>
      <c r="O373" s="43"/>
      <c r="P373" s="43"/>
      <c r="Q373" s="43"/>
      <c r="R373" s="43"/>
      <c r="S373" s="43"/>
      <c r="T373" s="79"/>
      <c r="AT373" s="24" t="s">
        <v>159</v>
      </c>
      <c r="AU373" s="24" t="s">
        <v>158</v>
      </c>
    </row>
    <row r="374" spans="2:51" s="11" customFormat="1" ht="13.5">
      <c r="B374" s="210"/>
      <c r="C374" s="211"/>
      <c r="D374" s="207" t="s">
        <v>161</v>
      </c>
      <c r="E374" s="212" t="s">
        <v>37</v>
      </c>
      <c r="F374" s="213" t="s">
        <v>235</v>
      </c>
      <c r="G374" s="211"/>
      <c r="H374" s="214" t="s">
        <v>37</v>
      </c>
      <c r="I374" s="215"/>
      <c r="J374" s="211"/>
      <c r="K374" s="211"/>
      <c r="L374" s="216"/>
      <c r="M374" s="217"/>
      <c r="N374" s="218"/>
      <c r="O374" s="218"/>
      <c r="P374" s="218"/>
      <c r="Q374" s="218"/>
      <c r="R374" s="218"/>
      <c r="S374" s="218"/>
      <c r="T374" s="219"/>
      <c r="AT374" s="220" t="s">
        <v>161</v>
      </c>
      <c r="AU374" s="220" t="s">
        <v>158</v>
      </c>
      <c r="AV374" s="11" t="s">
        <v>23</v>
      </c>
      <c r="AW374" s="11" t="s">
        <v>43</v>
      </c>
      <c r="AX374" s="11" t="s">
        <v>80</v>
      </c>
      <c r="AY374" s="220" t="s">
        <v>150</v>
      </c>
    </row>
    <row r="375" spans="2:51" s="12" customFormat="1" ht="13.5">
      <c r="B375" s="221"/>
      <c r="C375" s="222"/>
      <c r="D375" s="207" t="s">
        <v>161</v>
      </c>
      <c r="E375" s="223" t="s">
        <v>37</v>
      </c>
      <c r="F375" s="224" t="s">
        <v>415</v>
      </c>
      <c r="G375" s="222"/>
      <c r="H375" s="225">
        <v>141.075</v>
      </c>
      <c r="I375" s="226"/>
      <c r="J375" s="222"/>
      <c r="K375" s="222"/>
      <c r="L375" s="227"/>
      <c r="M375" s="228"/>
      <c r="N375" s="229"/>
      <c r="O375" s="229"/>
      <c r="P375" s="229"/>
      <c r="Q375" s="229"/>
      <c r="R375" s="229"/>
      <c r="S375" s="229"/>
      <c r="T375" s="230"/>
      <c r="AT375" s="231" t="s">
        <v>161</v>
      </c>
      <c r="AU375" s="231" t="s">
        <v>158</v>
      </c>
      <c r="AV375" s="12" t="s">
        <v>158</v>
      </c>
      <c r="AW375" s="12" t="s">
        <v>43</v>
      </c>
      <c r="AX375" s="12" t="s">
        <v>80</v>
      </c>
      <c r="AY375" s="231" t="s">
        <v>150</v>
      </c>
    </row>
    <row r="376" spans="2:51" s="12" customFormat="1" ht="13.5">
      <c r="B376" s="221"/>
      <c r="C376" s="222"/>
      <c r="D376" s="207" t="s">
        <v>161</v>
      </c>
      <c r="E376" s="223" t="s">
        <v>37</v>
      </c>
      <c r="F376" s="224" t="s">
        <v>416</v>
      </c>
      <c r="G376" s="222"/>
      <c r="H376" s="225">
        <v>102.6</v>
      </c>
      <c r="I376" s="226"/>
      <c r="J376" s="222"/>
      <c r="K376" s="222"/>
      <c r="L376" s="227"/>
      <c r="M376" s="228"/>
      <c r="N376" s="229"/>
      <c r="O376" s="229"/>
      <c r="P376" s="229"/>
      <c r="Q376" s="229"/>
      <c r="R376" s="229"/>
      <c r="S376" s="229"/>
      <c r="T376" s="230"/>
      <c r="AT376" s="231" t="s">
        <v>161</v>
      </c>
      <c r="AU376" s="231" t="s">
        <v>158</v>
      </c>
      <c r="AV376" s="12" t="s">
        <v>158</v>
      </c>
      <c r="AW376" s="12" t="s">
        <v>43</v>
      </c>
      <c r="AX376" s="12" t="s">
        <v>80</v>
      </c>
      <c r="AY376" s="231" t="s">
        <v>150</v>
      </c>
    </row>
    <row r="377" spans="2:51" s="12" customFormat="1" ht="13.5">
      <c r="B377" s="221"/>
      <c r="C377" s="222"/>
      <c r="D377" s="207" t="s">
        <v>161</v>
      </c>
      <c r="E377" s="223" t="s">
        <v>37</v>
      </c>
      <c r="F377" s="224" t="s">
        <v>417</v>
      </c>
      <c r="G377" s="222"/>
      <c r="H377" s="225">
        <v>7.56</v>
      </c>
      <c r="I377" s="226"/>
      <c r="J377" s="222"/>
      <c r="K377" s="222"/>
      <c r="L377" s="227"/>
      <c r="M377" s="228"/>
      <c r="N377" s="229"/>
      <c r="O377" s="229"/>
      <c r="P377" s="229"/>
      <c r="Q377" s="229"/>
      <c r="R377" s="229"/>
      <c r="S377" s="229"/>
      <c r="T377" s="230"/>
      <c r="AT377" s="231" t="s">
        <v>161</v>
      </c>
      <c r="AU377" s="231" t="s">
        <v>158</v>
      </c>
      <c r="AV377" s="12" t="s">
        <v>158</v>
      </c>
      <c r="AW377" s="12" t="s">
        <v>43</v>
      </c>
      <c r="AX377" s="12" t="s">
        <v>80</v>
      </c>
      <c r="AY377" s="231" t="s">
        <v>150</v>
      </c>
    </row>
    <row r="378" spans="2:51" s="14" customFormat="1" ht="13.5">
      <c r="B378" s="261"/>
      <c r="C378" s="262"/>
      <c r="D378" s="207" t="s">
        <v>161</v>
      </c>
      <c r="E378" s="263" t="s">
        <v>37</v>
      </c>
      <c r="F378" s="264" t="s">
        <v>238</v>
      </c>
      <c r="G378" s="262"/>
      <c r="H378" s="265">
        <v>251.235</v>
      </c>
      <c r="I378" s="266"/>
      <c r="J378" s="262"/>
      <c r="K378" s="262"/>
      <c r="L378" s="267"/>
      <c r="M378" s="268"/>
      <c r="N378" s="269"/>
      <c r="O378" s="269"/>
      <c r="P378" s="269"/>
      <c r="Q378" s="269"/>
      <c r="R378" s="269"/>
      <c r="S378" s="269"/>
      <c r="T378" s="270"/>
      <c r="AT378" s="271" t="s">
        <v>161</v>
      </c>
      <c r="AU378" s="271" t="s">
        <v>158</v>
      </c>
      <c r="AV378" s="14" t="s">
        <v>170</v>
      </c>
      <c r="AW378" s="14" t="s">
        <v>43</v>
      </c>
      <c r="AX378" s="14" t="s">
        <v>80</v>
      </c>
      <c r="AY378" s="271" t="s">
        <v>150</v>
      </c>
    </row>
    <row r="379" spans="2:51" s="11" customFormat="1" ht="13.5">
      <c r="B379" s="210"/>
      <c r="C379" s="211"/>
      <c r="D379" s="207" t="s">
        <v>161</v>
      </c>
      <c r="E379" s="212" t="s">
        <v>37</v>
      </c>
      <c r="F379" s="213" t="s">
        <v>239</v>
      </c>
      <c r="G379" s="211"/>
      <c r="H379" s="214" t="s">
        <v>37</v>
      </c>
      <c r="I379" s="215"/>
      <c r="J379" s="211"/>
      <c r="K379" s="211"/>
      <c r="L379" s="216"/>
      <c r="M379" s="217"/>
      <c r="N379" s="218"/>
      <c r="O379" s="218"/>
      <c r="P379" s="218"/>
      <c r="Q379" s="218"/>
      <c r="R379" s="218"/>
      <c r="S379" s="218"/>
      <c r="T379" s="219"/>
      <c r="AT379" s="220" t="s">
        <v>161</v>
      </c>
      <c r="AU379" s="220" t="s">
        <v>158</v>
      </c>
      <c r="AV379" s="11" t="s">
        <v>23</v>
      </c>
      <c r="AW379" s="11" t="s">
        <v>43</v>
      </c>
      <c r="AX379" s="11" t="s">
        <v>80</v>
      </c>
      <c r="AY379" s="220" t="s">
        <v>150</v>
      </c>
    </row>
    <row r="380" spans="2:51" s="12" customFormat="1" ht="13.5">
      <c r="B380" s="221"/>
      <c r="C380" s="222"/>
      <c r="D380" s="207" t="s">
        <v>161</v>
      </c>
      <c r="E380" s="223" t="s">
        <v>37</v>
      </c>
      <c r="F380" s="224" t="s">
        <v>418</v>
      </c>
      <c r="G380" s="222"/>
      <c r="H380" s="225">
        <v>243</v>
      </c>
      <c r="I380" s="226"/>
      <c r="J380" s="222"/>
      <c r="K380" s="222"/>
      <c r="L380" s="227"/>
      <c r="M380" s="228"/>
      <c r="N380" s="229"/>
      <c r="O380" s="229"/>
      <c r="P380" s="229"/>
      <c r="Q380" s="229"/>
      <c r="R380" s="229"/>
      <c r="S380" s="229"/>
      <c r="T380" s="230"/>
      <c r="AT380" s="231" t="s">
        <v>161</v>
      </c>
      <c r="AU380" s="231" t="s">
        <v>158</v>
      </c>
      <c r="AV380" s="12" t="s">
        <v>158</v>
      </c>
      <c r="AW380" s="12" t="s">
        <v>43</v>
      </c>
      <c r="AX380" s="12" t="s">
        <v>80</v>
      </c>
      <c r="AY380" s="231" t="s">
        <v>150</v>
      </c>
    </row>
    <row r="381" spans="2:51" s="12" customFormat="1" ht="13.5">
      <c r="B381" s="221"/>
      <c r="C381" s="222"/>
      <c r="D381" s="207" t="s">
        <v>161</v>
      </c>
      <c r="E381" s="223" t="s">
        <v>37</v>
      </c>
      <c r="F381" s="224" t="s">
        <v>419</v>
      </c>
      <c r="G381" s="222"/>
      <c r="H381" s="225">
        <v>5.4</v>
      </c>
      <c r="I381" s="226"/>
      <c r="J381" s="222"/>
      <c r="K381" s="222"/>
      <c r="L381" s="227"/>
      <c r="M381" s="228"/>
      <c r="N381" s="229"/>
      <c r="O381" s="229"/>
      <c r="P381" s="229"/>
      <c r="Q381" s="229"/>
      <c r="R381" s="229"/>
      <c r="S381" s="229"/>
      <c r="T381" s="230"/>
      <c r="AT381" s="231" t="s">
        <v>161</v>
      </c>
      <c r="AU381" s="231" t="s">
        <v>158</v>
      </c>
      <c r="AV381" s="12" t="s">
        <v>158</v>
      </c>
      <c r="AW381" s="12" t="s">
        <v>43</v>
      </c>
      <c r="AX381" s="12" t="s">
        <v>80</v>
      </c>
      <c r="AY381" s="231" t="s">
        <v>150</v>
      </c>
    </row>
    <row r="382" spans="2:51" s="14" customFormat="1" ht="13.5">
      <c r="B382" s="261"/>
      <c r="C382" s="262"/>
      <c r="D382" s="207" t="s">
        <v>161</v>
      </c>
      <c r="E382" s="263" t="s">
        <v>37</v>
      </c>
      <c r="F382" s="264" t="s">
        <v>238</v>
      </c>
      <c r="G382" s="262"/>
      <c r="H382" s="265">
        <v>248.4</v>
      </c>
      <c r="I382" s="266"/>
      <c r="J382" s="262"/>
      <c r="K382" s="262"/>
      <c r="L382" s="267"/>
      <c r="M382" s="268"/>
      <c r="N382" s="269"/>
      <c r="O382" s="269"/>
      <c r="P382" s="269"/>
      <c r="Q382" s="269"/>
      <c r="R382" s="269"/>
      <c r="S382" s="269"/>
      <c r="T382" s="270"/>
      <c r="AT382" s="271" t="s">
        <v>161</v>
      </c>
      <c r="AU382" s="271" t="s">
        <v>158</v>
      </c>
      <c r="AV382" s="14" t="s">
        <v>170</v>
      </c>
      <c r="AW382" s="14" t="s">
        <v>43</v>
      </c>
      <c r="AX382" s="14" t="s">
        <v>80</v>
      </c>
      <c r="AY382" s="271" t="s">
        <v>150</v>
      </c>
    </row>
    <row r="383" spans="2:51" s="11" customFormat="1" ht="13.5">
      <c r="B383" s="210"/>
      <c r="C383" s="211"/>
      <c r="D383" s="207" t="s">
        <v>161</v>
      </c>
      <c r="E383" s="212" t="s">
        <v>37</v>
      </c>
      <c r="F383" s="213" t="s">
        <v>242</v>
      </c>
      <c r="G383" s="211"/>
      <c r="H383" s="214" t="s">
        <v>37</v>
      </c>
      <c r="I383" s="215"/>
      <c r="J383" s="211"/>
      <c r="K383" s="211"/>
      <c r="L383" s="216"/>
      <c r="M383" s="217"/>
      <c r="N383" s="218"/>
      <c r="O383" s="218"/>
      <c r="P383" s="218"/>
      <c r="Q383" s="218"/>
      <c r="R383" s="218"/>
      <c r="S383" s="218"/>
      <c r="T383" s="219"/>
      <c r="AT383" s="220" t="s">
        <v>161</v>
      </c>
      <c r="AU383" s="220" t="s">
        <v>158</v>
      </c>
      <c r="AV383" s="11" t="s">
        <v>23</v>
      </c>
      <c r="AW383" s="11" t="s">
        <v>43</v>
      </c>
      <c r="AX383" s="11" t="s">
        <v>80</v>
      </c>
      <c r="AY383" s="220" t="s">
        <v>150</v>
      </c>
    </row>
    <row r="384" spans="2:51" s="12" customFormat="1" ht="13.5">
      <c r="B384" s="221"/>
      <c r="C384" s="222"/>
      <c r="D384" s="207" t="s">
        <v>161</v>
      </c>
      <c r="E384" s="223" t="s">
        <v>37</v>
      </c>
      <c r="F384" s="224" t="s">
        <v>420</v>
      </c>
      <c r="G384" s="222"/>
      <c r="H384" s="225">
        <v>13.3</v>
      </c>
      <c r="I384" s="226"/>
      <c r="J384" s="222"/>
      <c r="K384" s="222"/>
      <c r="L384" s="227"/>
      <c r="M384" s="228"/>
      <c r="N384" s="229"/>
      <c r="O384" s="229"/>
      <c r="P384" s="229"/>
      <c r="Q384" s="229"/>
      <c r="R384" s="229"/>
      <c r="S384" s="229"/>
      <c r="T384" s="230"/>
      <c r="AT384" s="231" t="s">
        <v>161</v>
      </c>
      <c r="AU384" s="231" t="s">
        <v>158</v>
      </c>
      <c r="AV384" s="12" t="s">
        <v>158</v>
      </c>
      <c r="AW384" s="12" t="s">
        <v>43</v>
      </c>
      <c r="AX384" s="12" t="s">
        <v>80</v>
      </c>
      <c r="AY384" s="231" t="s">
        <v>150</v>
      </c>
    </row>
    <row r="385" spans="2:51" s="12" customFormat="1" ht="13.5">
      <c r="B385" s="221"/>
      <c r="C385" s="222"/>
      <c r="D385" s="207" t="s">
        <v>161</v>
      </c>
      <c r="E385" s="223" t="s">
        <v>37</v>
      </c>
      <c r="F385" s="224" t="s">
        <v>421</v>
      </c>
      <c r="G385" s="222"/>
      <c r="H385" s="225">
        <v>6</v>
      </c>
      <c r="I385" s="226"/>
      <c r="J385" s="222"/>
      <c r="K385" s="222"/>
      <c r="L385" s="227"/>
      <c r="M385" s="228"/>
      <c r="N385" s="229"/>
      <c r="O385" s="229"/>
      <c r="P385" s="229"/>
      <c r="Q385" s="229"/>
      <c r="R385" s="229"/>
      <c r="S385" s="229"/>
      <c r="T385" s="230"/>
      <c r="AT385" s="231" t="s">
        <v>161</v>
      </c>
      <c r="AU385" s="231" t="s">
        <v>158</v>
      </c>
      <c r="AV385" s="12" t="s">
        <v>158</v>
      </c>
      <c r="AW385" s="12" t="s">
        <v>43</v>
      </c>
      <c r="AX385" s="12" t="s">
        <v>80</v>
      </c>
      <c r="AY385" s="231" t="s">
        <v>150</v>
      </c>
    </row>
    <row r="386" spans="2:51" s="12" customFormat="1" ht="13.5">
      <c r="B386" s="221"/>
      <c r="C386" s="222"/>
      <c r="D386" s="207" t="s">
        <v>161</v>
      </c>
      <c r="E386" s="223" t="s">
        <v>37</v>
      </c>
      <c r="F386" s="224" t="s">
        <v>422</v>
      </c>
      <c r="G386" s="222"/>
      <c r="H386" s="225">
        <v>3</v>
      </c>
      <c r="I386" s="226"/>
      <c r="J386" s="222"/>
      <c r="K386" s="222"/>
      <c r="L386" s="227"/>
      <c r="M386" s="228"/>
      <c r="N386" s="229"/>
      <c r="O386" s="229"/>
      <c r="P386" s="229"/>
      <c r="Q386" s="229"/>
      <c r="R386" s="229"/>
      <c r="S386" s="229"/>
      <c r="T386" s="230"/>
      <c r="AT386" s="231" t="s">
        <v>161</v>
      </c>
      <c r="AU386" s="231" t="s">
        <v>158</v>
      </c>
      <c r="AV386" s="12" t="s">
        <v>158</v>
      </c>
      <c r="AW386" s="12" t="s">
        <v>43</v>
      </c>
      <c r="AX386" s="12" t="s">
        <v>80</v>
      </c>
      <c r="AY386" s="231" t="s">
        <v>150</v>
      </c>
    </row>
    <row r="387" spans="2:51" s="12" customFormat="1" ht="13.5">
      <c r="B387" s="221"/>
      <c r="C387" s="222"/>
      <c r="D387" s="207" t="s">
        <v>161</v>
      </c>
      <c r="E387" s="223" t="s">
        <v>37</v>
      </c>
      <c r="F387" s="224" t="s">
        <v>423</v>
      </c>
      <c r="G387" s="222"/>
      <c r="H387" s="225">
        <v>1.8</v>
      </c>
      <c r="I387" s="226"/>
      <c r="J387" s="222"/>
      <c r="K387" s="222"/>
      <c r="L387" s="227"/>
      <c r="M387" s="228"/>
      <c r="N387" s="229"/>
      <c r="O387" s="229"/>
      <c r="P387" s="229"/>
      <c r="Q387" s="229"/>
      <c r="R387" s="229"/>
      <c r="S387" s="229"/>
      <c r="T387" s="230"/>
      <c r="AT387" s="231" t="s">
        <v>161</v>
      </c>
      <c r="AU387" s="231" t="s">
        <v>158</v>
      </c>
      <c r="AV387" s="12" t="s">
        <v>158</v>
      </c>
      <c r="AW387" s="12" t="s">
        <v>43</v>
      </c>
      <c r="AX387" s="12" t="s">
        <v>80</v>
      </c>
      <c r="AY387" s="231" t="s">
        <v>150</v>
      </c>
    </row>
    <row r="388" spans="2:51" s="14" customFormat="1" ht="13.5">
      <c r="B388" s="261"/>
      <c r="C388" s="262"/>
      <c r="D388" s="207" t="s">
        <v>161</v>
      </c>
      <c r="E388" s="263" t="s">
        <v>37</v>
      </c>
      <c r="F388" s="264" t="s">
        <v>238</v>
      </c>
      <c r="G388" s="262"/>
      <c r="H388" s="265">
        <v>24.1</v>
      </c>
      <c r="I388" s="266"/>
      <c r="J388" s="262"/>
      <c r="K388" s="262"/>
      <c r="L388" s="267"/>
      <c r="M388" s="268"/>
      <c r="N388" s="269"/>
      <c r="O388" s="269"/>
      <c r="P388" s="269"/>
      <c r="Q388" s="269"/>
      <c r="R388" s="269"/>
      <c r="S388" s="269"/>
      <c r="T388" s="270"/>
      <c r="AT388" s="271" t="s">
        <v>161</v>
      </c>
      <c r="AU388" s="271" t="s">
        <v>158</v>
      </c>
      <c r="AV388" s="14" t="s">
        <v>170</v>
      </c>
      <c r="AW388" s="14" t="s">
        <v>43</v>
      </c>
      <c r="AX388" s="14" t="s">
        <v>80</v>
      </c>
      <c r="AY388" s="271" t="s">
        <v>150</v>
      </c>
    </row>
    <row r="389" spans="2:51" s="11" customFormat="1" ht="13.5">
      <c r="B389" s="210"/>
      <c r="C389" s="211"/>
      <c r="D389" s="207" t="s">
        <v>161</v>
      </c>
      <c r="E389" s="212" t="s">
        <v>37</v>
      </c>
      <c r="F389" s="213" t="s">
        <v>247</v>
      </c>
      <c r="G389" s="211"/>
      <c r="H389" s="214" t="s">
        <v>37</v>
      </c>
      <c r="I389" s="215"/>
      <c r="J389" s="211"/>
      <c r="K389" s="211"/>
      <c r="L389" s="216"/>
      <c r="M389" s="217"/>
      <c r="N389" s="218"/>
      <c r="O389" s="218"/>
      <c r="P389" s="218"/>
      <c r="Q389" s="218"/>
      <c r="R389" s="218"/>
      <c r="S389" s="218"/>
      <c r="T389" s="219"/>
      <c r="AT389" s="220" t="s">
        <v>161</v>
      </c>
      <c r="AU389" s="220" t="s">
        <v>158</v>
      </c>
      <c r="AV389" s="11" t="s">
        <v>23</v>
      </c>
      <c r="AW389" s="11" t="s">
        <v>43</v>
      </c>
      <c r="AX389" s="11" t="s">
        <v>80</v>
      </c>
      <c r="AY389" s="220" t="s">
        <v>150</v>
      </c>
    </row>
    <row r="390" spans="2:51" s="12" customFormat="1" ht="13.5">
      <c r="B390" s="221"/>
      <c r="C390" s="222"/>
      <c r="D390" s="207" t="s">
        <v>161</v>
      </c>
      <c r="E390" s="223" t="s">
        <v>37</v>
      </c>
      <c r="F390" s="224" t="s">
        <v>420</v>
      </c>
      <c r="G390" s="222"/>
      <c r="H390" s="225">
        <v>13.3</v>
      </c>
      <c r="I390" s="226"/>
      <c r="J390" s="222"/>
      <c r="K390" s="222"/>
      <c r="L390" s="227"/>
      <c r="M390" s="228"/>
      <c r="N390" s="229"/>
      <c r="O390" s="229"/>
      <c r="P390" s="229"/>
      <c r="Q390" s="229"/>
      <c r="R390" s="229"/>
      <c r="S390" s="229"/>
      <c r="T390" s="230"/>
      <c r="AT390" s="231" t="s">
        <v>161</v>
      </c>
      <c r="AU390" s="231" t="s">
        <v>158</v>
      </c>
      <c r="AV390" s="12" t="s">
        <v>158</v>
      </c>
      <c r="AW390" s="12" t="s">
        <v>43</v>
      </c>
      <c r="AX390" s="12" t="s">
        <v>80</v>
      </c>
      <c r="AY390" s="231" t="s">
        <v>150</v>
      </c>
    </row>
    <row r="391" spans="2:51" s="12" customFormat="1" ht="13.5">
      <c r="B391" s="221"/>
      <c r="C391" s="222"/>
      <c r="D391" s="207" t="s">
        <v>161</v>
      </c>
      <c r="E391" s="223" t="s">
        <v>37</v>
      </c>
      <c r="F391" s="224" t="s">
        <v>424</v>
      </c>
      <c r="G391" s="222"/>
      <c r="H391" s="225">
        <v>1.08</v>
      </c>
      <c r="I391" s="226"/>
      <c r="J391" s="222"/>
      <c r="K391" s="222"/>
      <c r="L391" s="227"/>
      <c r="M391" s="228"/>
      <c r="N391" s="229"/>
      <c r="O391" s="229"/>
      <c r="P391" s="229"/>
      <c r="Q391" s="229"/>
      <c r="R391" s="229"/>
      <c r="S391" s="229"/>
      <c r="T391" s="230"/>
      <c r="AT391" s="231" t="s">
        <v>161</v>
      </c>
      <c r="AU391" s="231" t="s">
        <v>158</v>
      </c>
      <c r="AV391" s="12" t="s">
        <v>158</v>
      </c>
      <c r="AW391" s="12" t="s">
        <v>43</v>
      </c>
      <c r="AX391" s="12" t="s">
        <v>80</v>
      </c>
      <c r="AY391" s="231" t="s">
        <v>150</v>
      </c>
    </row>
    <row r="392" spans="2:51" s="14" customFormat="1" ht="13.5">
      <c r="B392" s="261"/>
      <c r="C392" s="262"/>
      <c r="D392" s="207" t="s">
        <v>161</v>
      </c>
      <c r="E392" s="263" t="s">
        <v>37</v>
      </c>
      <c r="F392" s="264" t="s">
        <v>238</v>
      </c>
      <c r="G392" s="262"/>
      <c r="H392" s="265">
        <v>14.38</v>
      </c>
      <c r="I392" s="266"/>
      <c r="J392" s="262"/>
      <c r="K392" s="262"/>
      <c r="L392" s="267"/>
      <c r="M392" s="268"/>
      <c r="N392" s="269"/>
      <c r="O392" s="269"/>
      <c r="P392" s="269"/>
      <c r="Q392" s="269"/>
      <c r="R392" s="269"/>
      <c r="S392" s="269"/>
      <c r="T392" s="270"/>
      <c r="AT392" s="271" t="s">
        <v>161</v>
      </c>
      <c r="AU392" s="271" t="s">
        <v>158</v>
      </c>
      <c r="AV392" s="14" t="s">
        <v>170</v>
      </c>
      <c r="AW392" s="14" t="s">
        <v>43</v>
      </c>
      <c r="AX392" s="14" t="s">
        <v>80</v>
      </c>
      <c r="AY392" s="271" t="s">
        <v>150</v>
      </c>
    </row>
    <row r="393" spans="2:51" s="12" customFormat="1" ht="13.5">
      <c r="B393" s="221"/>
      <c r="C393" s="222"/>
      <c r="D393" s="207" t="s">
        <v>161</v>
      </c>
      <c r="E393" s="223" t="s">
        <v>37</v>
      </c>
      <c r="F393" s="224" t="s">
        <v>425</v>
      </c>
      <c r="G393" s="222"/>
      <c r="H393" s="225">
        <v>107.623</v>
      </c>
      <c r="I393" s="226"/>
      <c r="J393" s="222"/>
      <c r="K393" s="222"/>
      <c r="L393" s="227"/>
      <c r="M393" s="228"/>
      <c r="N393" s="229"/>
      <c r="O393" s="229"/>
      <c r="P393" s="229"/>
      <c r="Q393" s="229"/>
      <c r="R393" s="229"/>
      <c r="S393" s="229"/>
      <c r="T393" s="230"/>
      <c r="AT393" s="231" t="s">
        <v>161</v>
      </c>
      <c r="AU393" s="231" t="s">
        <v>158</v>
      </c>
      <c r="AV393" s="12" t="s">
        <v>158</v>
      </c>
      <c r="AW393" s="12" t="s">
        <v>43</v>
      </c>
      <c r="AX393" s="12" t="s">
        <v>80</v>
      </c>
      <c r="AY393" s="231" t="s">
        <v>150</v>
      </c>
    </row>
    <row r="394" spans="2:51" s="13" customFormat="1" ht="13.5">
      <c r="B394" s="232"/>
      <c r="C394" s="233"/>
      <c r="D394" s="234" t="s">
        <v>161</v>
      </c>
      <c r="E394" s="235" t="s">
        <v>37</v>
      </c>
      <c r="F394" s="236" t="s">
        <v>164</v>
      </c>
      <c r="G394" s="233"/>
      <c r="H394" s="237">
        <v>645.738</v>
      </c>
      <c r="I394" s="238"/>
      <c r="J394" s="233"/>
      <c r="K394" s="233"/>
      <c r="L394" s="239"/>
      <c r="M394" s="240"/>
      <c r="N394" s="241"/>
      <c r="O394" s="241"/>
      <c r="P394" s="241"/>
      <c r="Q394" s="241"/>
      <c r="R394" s="241"/>
      <c r="S394" s="241"/>
      <c r="T394" s="242"/>
      <c r="AT394" s="243" t="s">
        <v>161</v>
      </c>
      <c r="AU394" s="243" t="s">
        <v>158</v>
      </c>
      <c r="AV394" s="13" t="s">
        <v>157</v>
      </c>
      <c r="AW394" s="13" t="s">
        <v>43</v>
      </c>
      <c r="AX394" s="13" t="s">
        <v>23</v>
      </c>
      <c r="AY394" s="243" t="s">
        <v>150</v>
      </c>
    </row>
    <row r="395" spans="2:65" s="1" customFormat="1" ht="22.5" customHeight="1">
      <c r="B395" s="42"/>
      <c r="C395" s="195" t="s">
        <v>295</v>
      </c>
      <c r="D395" s="195" t="s">
        <v>152</v>
      </c>
      <c r="E395" s="196" t="s">
        <v>426</v>
      </c>
      <c r="F395" s="197" t="s">
        <v>427</v>
      </c>
      <c r="G395" s="198" t="s">
        <v>155</v>
      </c>
      <c r="H395" s="199">
        <v>2029.128</v>
      </c>
      <c r="I395" s="200"/>
      <c r="J395" s="201">
        <f>ROUND(I395*H395,2)</f>
        <v>0</v>
      </c>
      <c r="K395" s="197" t="s">
        <v>156</v>
      </c>
      <c r="L395" s="62"/>
      <c r="M395" s="202" t="s">
        <v>37</v>
      </c>
      <c r="N395" s="203" t="s">
        <v>52</v>
      </c>
      <c r="O395" s="43"/>
      <c r="P395" s="204">
        <f>O395*H395</f>
        <v>0</v>
      </c>
      <c r="Q395" s="204">
        <v>0</v>
      </c>
      <c r="R395" s="204">
        <f>Q395*H395</f>
        <v>0</v>
      </c>
      <c r="S395" s="204">
        <v>0</v>
      </c>
      <c r="T395" s="205">
        <f>S395*H395</f>
        <v>0</v>
      </c>
      <c r="AR395" s="24" t="s">
        <v>157</v>
      </c>
      <c r="AT395" s="24" t="s">
        <v>152</v>
      </c>
      <c r="AU395" s="24" t="s">
        <v>158</v>
      </c>
      <c r="AY395" s="24" t="s">
        <v>150</v>
      </c>
      <c r="BE395" s="206">
        <f>IF(N395="základní",J395,0)</f>
        <v>0</v>
      </c>
      <c r="BF395" s="206">
        <f>IF(N395="snížená",J395,0)</f>
        <v>0</v>
      </c>
      <c r="BG395" s="206">
        <f>IF(N395="zákl. přenesená",J395,0)</f>
        <v>0</v>
      </c>
      <c r="BH395" s="206">
        <f>IF(N395="sníž. přenesená",J395,0)</f>
        <v>0</v>
      </c>
      <c r="BI395" s="206">
        <f>IF(N395="nulová",J395,0)</f>
        <v>0</v>
      </c>
      <c r="BJ395" s="24" t="s">
        <v>158</v>
      </c>
      <c r="BK395" s="206">
        <f>ROUND(I395*H395,2)</f>
        <v>0</v>
      </c>
      <c r="BL395" s="24" t="s">
        <v>157</v>
      </c>
      <c r="BM395" s="24" t="s">
        <v>428</v>
      </c>
    </row>
    <row r="396" spans="2:51" s="11" customFormat="1" ht="13.5">
      <c r="B396" s="210"/>
      <c r="C396" s="211"/>
      <c r="D396" s="207" t="s">
        <v>161</v>
      </c>
      <c r="E396" s="212" t="s">
        <v>37</v>
      </c>
      <c r="F396" s="213" t="s">
        <v>270</v>
      </c>
      <c r="G396" s="211"/>
      <c r="H396" s="214" t="s">
        <v>37</v>
      </c>
      <c r="I396" s="215"/>
      <c r="J396" s="211"/>
      <c r="K396" s="211"/>
      <c r="L396" s="216"/>
      <c r="M396" s="217"/>
      <c r="N396" s="218"/>
      <c r="O396" s="218"/>
      <c r="P396" s="218"/>
      <c r="Q396" s="218"/>
      <c r="R396" s="218"/>
      <c r="S396" s="218"/>
      <c r="T396" s="219"/>
      <c r="AT396" s="220" t="s">
        <v>161</v>
      </c>
      <c r="AU396" s="220" t="s">
        <v>158</v>
      </c>
      <c r="AV396" s="11" t="s">
        <v>23</v>
      </c>
      <c r="AW396" s="11" t="s">
        <v>43</v>
      </c>
      <c r="AX396" s="11" t="s">
        <v>80</v>
      </c>
      <c r="AY396" s="220" t="s">
        <v>150</v>
      </c>
    </row>
    <row r="397" spans="2:51" s="12" customFormat="1" ht="13.5">
      <c r="B397" s="221"/>
      <c r="C397" s="222"/>
      <c r="D397" s="207" t="s">
        <v>161</v>
      </c>
      <c r="E397" s="223" t="s">
        <v>37</v>
      </c>
      <c r="F397" s="224" t="s">
        <v>429</v>
      </c>
      <c r="G397" s="222"/>
      <c r="H397" s="225">
        <v>2029.128</v>
      </c>
      <c r="I397" s="226"/>
      <c r="J397" s="222"/>
      <c r="K397" s="222"/>
      <c r="L397" s="227"/>
      <c r="M397" s="228"/>
      <c r="N397" s="229"/>
      <c r="O397" s="229"/>
      <c r="P397" s="229"/>
      <c r="Q397" s="229"/>
      <c r="R397" s="229"/>
      <c r="S397" s="229"/>
      <c r="T397" s="230"/>
      <c r="AT397" s="231" t="s">
        <v>161</v>
      </c>
      <c r="AU397" s="231" t="s">
        <v>158</v>
      </c>
      <c r="AV397" s="12" t="s">
        <v>158</v>
      </c>
      <c r="AW397" s="12" t="s">
        <v>43</v>
      </c>
      <c r="AX397" s="12" t="s">
        <v>80</v>
      </c>
      <c r="AY397" s="231" t="s">
        <v>150</v>
      </c>
    </row>
    <row r="398" spans="2:51" s="13" customFormat="1" ht="13.5">
      <c r="B398" s="232"/>
      <c r="C398" s="233"/>
      <c r="D398" s="234" t="s">
        <v>161</v>
      </c>
      <c r="E398" s="235" t="s">
        <v>37</v>
      </c>
      <c r="F398" s="236" t="s">
        <v>164</v>
      </c>
      <c r="G398" s="233"/>
      <c r="H398" s="237">
        <v>2029.128</v>
      </c>
      <c r="I398" s="238"/>
      <c r="J398" s="233"/>
      <c r="K398" s="233"/>
      <c r="L398" s="239"/>
      <c r="M398" s="240"/>
      <c r="N398" s="241"/>
      <c r="O398" s="241"/>
      <c r="P398" s="241"/>
      <c r="Q398" s="241"/>
      <c r="R398" s="241"/>
      <c r="S398" s="241"/>
      <c r="T398" s="242"/>
      <c r="AT398" s="243" t="s">
        <v>161</v>
      </c>
      <c r="AU398" s="243" t="s">
        <v>158</v>
      </c>
      <c r="AV398" s="13" t="s">
        <v>157</v>
      </c>
      <c r="AW398" s="13" t="s">
        <v>43</v>
      </c>
      <c r="AX398" s="13" t="s">
        <v>23</v>
      </c>
      <c r="AY398" s="243" t="s">
        <v>150</v>
      </c>
    </row>
    <row r="399" spans="2:65" s="1" customFormat="1" ht="31.5" customHeight="1">
      <c r="B399" s="42"/>
      <c r="C399" s="195" t="s">
        <v>430</v>
      </c>
      <c r="D399" s="195" t="s">
        <v>152</v>
      </c>
      <c r="E399" s="196" t="s">
        <v>431</v>
      </c>
      <c r="F399" s="197" t="s">
        <v>432</v>
      </c>
      <c r="G399" s="198" t="s">
        <v>167</v>
      </c>
      <c r="H399" s="199">
        <v>15.513</v>
      </c>
      <c r="I399" s="200"/>
      <c r="J399" s="201">
        <f>ROUND(I399*H399,2)</f>
        <v>0</v>
      </c>
      <c r="K399" s="197" t="s">
        <v>156</v>
      </c>
      <c r="L399" s="62"/>
      <c r="M399" s="202" t="s">
        <v>37</v>
      </c>
      <c r="N399" s="203" t="s">
        <v>52</v>
      </c>
      <c r="O399" s="43"/>
      <c r="P399" s="204">
        <f>O399*H399</f>
        <v>0</v>
      </c>
      <c r="Q399" s="204">
        <v>2.25634</v>
      </c>
      <c r="R399" s="204">
        <f>Q399*H399</f>
        <v>35.002602419999995</v>
      </c>
      <c r="S399" s="204">
        <v>0</v>
      </c>
      <c r="T399" s="205">
        <f>S399*H399</f>
        <v>0</v>
      </c>
      <c r="AR399" s="24" t="s">
        <v>157</v>
      </c>
      <c r="AT399" s="24" t="s">
        <v>152</v>
      </c>
      <c r="AU399" s="24" t="s">
        <v>158</v>
      </c>
      <c r="AY399" s="24" t="s">
        <v>150</v>
      </c>
      <c r="BE399" s="206">
        <f>IF(N399="základní",J399,0)</f>
        <v>0</v>
      </c>
      <c r="BF399" s="206">
        <f>IF(N399="snížená",J399,0)</f>
        <v>0</v>
      </c>
      <c r="BG399" s="206">
        <f>IF(N399="zákl. přenesená",J399,0)</f>
        <v>0</v>
      </c>
      <c r="BH399" s="206">
        <f>IF(N399="sníž. přenesená",J399,0)</f>
        <v>0</v>
      </c>
      <c r="BI399" s="206">
        <f>IF(N399="nulová",J399,0)</f>
        <v>0</v>
      </c>
      <c r="BJ399" s="24" t="s">
        <v>158</v>
      </c>
      <c r="BK399" s="206">
        <f>ROUND(I399*H399,2)</f>
        <v>0</v>
      </c>
      <c r="BL399" s="24" t="s">
        <v>157</v>
      </c>
      <c r="BM399" s="24" t="s">
        <v>433</v>
      </c>
    </row>
    <row r="400" spans="2:47" s="1" customFormat="1" ht="175.5">
      <c r="B400" s="42"/>
      <c r="C400" s="64"/>
      <c r="D400" s="207" t="s">
        <v>159</v>
      </c>
      <c r="E400" s="64"/>
      <c r="F400" s="208" t="s">
        <v>434</v>
      </c>
      <c r="G400" s="64"/>
      <c r="H400" s="64"/>
      <c r="I400" s="165"/>
      <c r="J400" s="64"/>
      <c r="K400" s="64"/>
      <c r="L400" s="62"/>
      <c r="M400" s="209"/>
      <c r="N400" s="43"/>
      <c r="O400" s="43"/>
      <c r="P400" s="43"/>
      <c r="Q400" s="43"/>
      <c r="R400" s="43"/>
      <c r="S400" s="43"/>
      <c r="T400" s="79"/>
      <c r="AT400" s="24" t="s">
        <v>159</v>
      </c>
      <c r="AU400" s="24" t="s">
        <v>158</v>
      </c>
    </row>
    <row r="401" spans="2:51" s="11" customFormat="1" ht="13.5">
      <c r="B401" s="210"/>
      <c r="C401" s="211"/>
      <c r="D401" s="207" t="s">
        <v>161</v>
      </c>
      <c r="E401" s="212" t="s">
        <v>37</v>
      </c>
      <c r="F401" s="213" t="s">
        <v>301</v>
      </c>
      <c r="G401" s="211"/>
      <c r="H401" s="214" t="s">
        <v>37</v>
      </c>
      <c r="I401" s="215"/>
      <c r="J401" s="211"/>
      <c r="K401" s="211"/>
      <c r="L401" s="216"/>
      <c r="M401" s="217"/>
      <c r="N401" s="218"/>
      <c r="O401" s="218"/>
      <c r="P401" s="218"/>
      <c r="Q401" s="218"/>
      <c r="R401" s="218"/>
      <c r="S401" s="218"/>
      <c r="T401" s="219"/>
      <c r="AT401" s="220" t="s">
        <v>161</v>
      </c>
      <c r="AU401" s="220" t="s">
        <v>158</v>
      </c>
      <c r="AV401" s="11" t="s">
        <v>23</v>
      </c>
      <c r="AW401" s="11" t="s">
        <v>43</v>
      </c>
      <c r="AX401" s="11" t="s">
        <v>80</v>
      </c>
      <c r="AY401" s="220" t="s">
        <v>150</v>
      </c>
    </row>
    <row r="402" spans="2:51" s="12" customFormat="1" ht="13.5">
      <c r="B402" s="221"/>
      <c r="C402" s="222"/>
      <c r="D402" s="207" t="s">
        <v>161</v>
      </c>
      <c r="E402" s="223" t="s">
        <v>37</v>
      </c>
      <c r="F402" s="224" t="s">
        <v>435</v>
      </c>
      <c r="G402" s="222"/>
      <c r="H402" s="225">
        <v>15.513</v>
      </c>
      <c r="I402" s="226"/>
      <c r="J402" s="222"/>
      <c r="K402" s="222"/>
      <c r="L402" s="227"/>
      <c r="M402" s="228"/>
      <c r="N402" s="229"/>
      <c r="O402" s="229"/>
      <c r="P402" s="229"/>
      <c r="Q402" s="229"/>
      <c r="R402" s="229"/>
      <c r="S402" s="229"/>
      <c r="T402" s="230"/>
      <c r="AT402" s="231" t="s">
        <v>161</v>
      </c>
      <c r="AU402" s="231" t="s">
        <v>158</v>
      </c>
      <c r="AV402" s="12" t="s">
        <v>158</v>
      </c>
      <c r="AW402" s="12" t="s">
        <v>43</v>
      </c>
      <c r="AX402" s="12" t="s">
        <v>80</v>
      </c>
      <c r="AY402" s="231" t="s">
        <v>150</v>
      </c>
    </row>
    <row r="403" spans="2:51" s="13" customFormat="1" ht="13.5">
      <c r="B403" s="232"/>
      <c r="C403" s="233"/>
      <c r="D403" s="234" t="s">
        <v>161</v>
      </c>
      <c r="E403" s="235" t="s">
        <v>37</v>
      </c>
      <c r="F403" s="236" t="s">
        <v>164</v>
      </c>
      <c r="G403" s="233"/>
      <c r="H403" s="237">
        <v>15.513</v>
      </c>
      <c r="I403" s="238"/>
      <c r="J403" s="233"/>
      <c r="K403" s="233"/>
      <c r="L403" s="239"/>
      <c r="M403" s="240"/>
      <c r="N403" s="241"/>
      <c r="O403" s="241"/>
      <c r="P403" s="241"/>
      <c r="Q403" s="241"/>
      <c r="R403" s="241"/>
      <c r="S403" s="241"/>
      <c r="T403" s="242"/>
      <c r="AT403" s="243" t="s">
        <v>161</v>
      </c>
      <c r="AU403" s="243" t="s">
        <v>158</v>
      </c>
      <c r="AV403" s="13" t="s">
        <v>157</v>
      </c>
      <c r="AW403" s="13" t="s">
        <v>43</v>
      </c>
      <c r="AX403" s="13" t="s">
        <v>23</v>
      </c>
      <c r="AY403" s="243" t="s">
        <v>150</v>
      </c>
    </row>
    <row r="404" spans="2:65" s="1" customFormat="1" ht="44.25" customHeight="1">
      <c r="B404" s="42"/>
      <c r="C404" s="195" t="s">
        <v>316</v>
      </c>
      <c r="D404" s="195" t="s">
        <v>152</v>
      </c>
      <c r="E404" s="196" t="s">
        <v>436</v>
      </c>
      <c r="F404" s="197" t="s">
        <v>437</v>
      </c>
      <c r="G404" s="198" t="s">
        <v>155</v>
      </c>
      <c r="H404" s="199">
        <v>256.5</v>
      </c>
      <c r="I404" s="200"/>
      <c r="J404" s="201">
        <f>ROUND(I404*H404,2)</f>
        <v>0</v>
      </c>
      <c r="K404" s="197" t="s">
        <v>156</v>
      </c>
      <c r="L404" s="62"/>
      <c r="M404" s="202" t="s">
        <v>37</v>
      </c>
      <c r="N404" s="203" t="s">
        <v>52</v>
      </c>
      <c r="O404" s="43"/>
      <c r="P404" s="204">
        <f>O404*H404</f>
        <v>0</v>
      </c>
      <c r="Q404" s="204">
        <v>0.02634</v>
      </c>
      <c r="R404" s="204">
        <f>Q404*H404</f>
        <v>6.756209999999999</v>
      </c>
      <c r="S404" s="204">
        <v>0</v>
      </c>
      <c r="T404" s="205">
        <f>S404*H404</f>
        <v>0</v>
      </c>
      <c r="AR404" s="24" t="s">
        <v>157</v>
      </c>
      <c r="AT404" s="24" t="s">
        <v>152</v>
      </c>
      <c r="AU404" s="24" t="s">
        <v>158</v>
      </c>
      <c r="AY404" s="24" t="s">
        <v>150</v>
      </c>
      <c r="BE404" s="206">
        <f>IF(N404="základní",J404,0)</f>
        <v>0</v>
      </c>
      <c r="BF404" s="206">
        <f>IF(N404="snížená",J404,0)</f>
        <v>0</v>
      </c>
      <c r="BG404" s="206">
        <f>IF(N404="zákl. přenesená",J404,0)</f>
        <v>0</v>
      </c>
      <c r="BH404" s="206">
        <f>IF(N404="sníž. přenesená",J404,0)</f>
        <v>0</v>
      </c>
      <c r="BI404" s="206">
        <f>IF(N404="nulová",J404,0)</f>
        <v>0</v>
      </c>
      <c r="BJ404" s="24" t="s">
        <v>158</v>
      </c>
      <c r="BK404" s="206">
        <f>ROUND(I404*H404,2)</f>
        <v>0</v>
      </c>
      <c r="BL404" s="24" t="s">
        <v>157</v>
      </c>
      <c r="BM404" s="24" t="s">
        <v>438</v>
      </c>
    </row>
    <row r="405" spans="2:51" s="12" customFormat="1" ht="13.5">
      <c r="B405" s="221"/>
      <c r="C405" s="222"/>
      <c r="D405" s="207" t="s">
        <v>161</v>
      </c>
      <c r="E405" s="223" t="s">
        <v>37</v>
      </c>
      <c r="F405" s="224" t="s">
        <v>439</v>
      </c>
      <c r="G405" s="222"/>
      <c r="H405" s="225">
        <v>256.5</v>
      </c>
      <c r="I405" s="226"/>
      <c r="J405" s="222"/>
      <c r="K405" s="222"/>
      <c r="L405" s="227"/>
      <c r="M405" s="228"/>
      <c r="N405" s="229"/>
      <c r="O405" s="229"/>
      <c r="P405" s="229"/>
      <c r="Q405" s="229"/>
      <c r="R405" s="229"/>
      <c r="S405" s="229"/>
      <c r="T405" s="230"/>
      <c r="AT405" s="231" t="s">
        <v>161</v>
      </c>
      <c r="AU405" s="231" t="s">
        <v>158</v>
      </c>
      <c r="AV405" s="12" t="s">
        <v>158</v>
      </c>
      <c r="AW405" s="12" t="s">
        <v>43</v>
      </c>
      <c r="AX405" s="12" t="s">
        <v>80</v>
      </c>
      <c r="AY405" s="231" t="s">
        <v>150</v>
      </c>
    </row>
    <row r="406" spans="2:51" s="13" customFormat="1" ht="13.5">
      <c r="B406" s="232"/>
      <c r="C406" s="233"/>
      <c r="D406" s="234" t="s">
        <v>161</v>
      </c>
      <c r="E406" s="235" t="s">
        <v>37</v>
      </c>
      <c r="F406" s="236" t="s">
        <v>164</v>
      </c>
      <c r="G406" s="233"/>
      <c r="H406" s="237">
        <v>256.5</v>
      </c>
      <c r="I406" s="238"/>
      <c r="J406" s="233"/>
      <c r="K406" s="233"/>
      <c r="L406" s="239"/>
      <c r="M406" s="240"/>
      <c r="N406" s="241"/>
      <c r="O406" s="241"/>
      <c r="P406" s="241"/>
      <c r="Q406" s="241"/>
      <c r="R406" s="241"/>
      <c r="S406" s="241"/>
      <c r="T406" s="242"/>
      <c r="AT406" s="243" t="s">
        <v>161</v>
      </c>
      <c r="AU406" s="243" t="s">
        <v>158</v>
      </c>
      <c r="AV406" s="13" t="s">
        <v>157</v>
      </c>
      <c r="AW406" s="13" t="s">
        <v>43</v>
      </c>
      <c r="AX406" s="13" t="s">
        <v>23</v>
      </c>
      <c r="AY406" s="243" t="s">
        <v>150</v>
      </c>
    </row>
    <row r="407" spans="2:65" s="1" customFormat="1" ht="31.5" customHeight="1">
      <c r="B407" s="42"/>
      <c r="C407" s="195" t="s">
        <v>440</v>
      </c>
      <c r="D407" s="195" t="s">
        <v>152</v>
      </c>
      <c r="E407" s="196" t="s">
        <v>441</v>
      </c>
      <c r="F407" s="197" t="s">
        <v>442</v>
      </c>
      <c r="G407" s="198" t="s">
        <v>198</v>
      </c>
      <c r="H407" s="199">
        <v>42.75</v>
      </c>
      <c r="I407" s="200"/>
      <c r="J407" s="201">
        <f>ROUND(I407*H407,2)</f>
        <v>0</v>
      </c>
      <c r="K407" s="197" t="s">
        <v>156</v>
      </c>
      <c r="L407" s="62"/>
      <c r="M407" s="202" t="s">
        <v>37</v>
      </c>
      <c r="N407" s="203" t="s">
        <v>52</v>
      </c>
      <c r="O407" s="43"/>
      <c r="P407" s="204">
        <f>O407*H407</f>
        <v>0</v>
      </c>
      <c r="Q407" s="204">
        <v>0.01115</v>
      </c>
      <c r="R407" s="204">
        <f>Q407*H407</f>
        <v>0.4766625</v>
      </c>
      <c r="S407" s="204">
        <v>0</v>
      </c>
      <c r="T407" s="205">
        <f>S407*H407</f>
        <v>0</v>
      </c>
      <c r="AR407" s="24" t="s">
        <v>157</v>
      </c>
      <c r="AT407" s="24" t="s">
        <v>152</v>
      </c>
      <c r="AU407" s="24" t="s">
        <v>158</v>
      </c>
      <c r="AY407" s="24" t="s">
        <v>150</v>
      </c>
      <c r="BE407" s="206">
        <f>IF(N407="základní",J407,0)</f>
        <v>0</v>
      </c>
      <c r="BF407" s="206">
        <f>IF(N407="snížená",J407,0)</f>
        <v>0</v>
      </c>
      <c r="BG407" s="206">
        <f>IF(N407="zákl. přenesená",J407,0)</f>
        <v>0</v>
      </c>
      <c r="BH407" s="206">
        <f>IF(N407="sníž. přenesená",J407,0)</f>
        <v>0</v>
      </c>
      <c r="BI407" s="206">
        <f>IF(N407="nulová",J407,0)</f>
        <v>0</v>
      </c>
      <c r="BJ407" s="24" t="s">
        <v>158</v>
      </c>
      <c r="BK407" s="206">
        <f>ROUND(I407*H407,2)</f>
        <v>0</v>
      </c>
      <c r="BL407" s="24" t="s">
        <v>157</v>
      </c>
      <c r="BM407" s="24" t="s">
        <v>443</v>
      </c>
    </row>
    <row r="408" spans="2:47" s="1" customFormat="1" ht="40.5">
      <c r="B408" s="42"/>
      <c r="C408" s="64"/>
      <c r="D408" s="207" t="s">
        <v>159</v>
      </c>
      <c r="E408" s="64"/>
      <c r="F408" s="208" t="s">
        <v>444</v>
      </c>
      <c r="G408" s="64"/>
      <c r="H408" s="64"/>
      <c r="I408" s="165"/>
      <c r="J408" s="64"/>
      <c r="K408" s="64"/>
      <c r="L408" s="62"/>
      <c r="M408" s="209"/>
      <c r="N408" s="43"/>
      <c r="O408" s="43"/>
      <c r="P408" s="43"/>
      <c r="Q408" s="43"/>
      <c r="R408" s="43"/>
      <c r="S408" s="43"/>
      <c r="T408" s="79"/>
      <c r="AT408" s="24" t="s">
        <v>159</v>
      </c>
      <c r="AU408" s="24" t="s">
        <v>158</v>
      </c>
    </row>
    <row r="409" spans="2:51" s="11" customFormat="1" ht="13.5">
      <c r="B409" s="210"/>
      <c r="C409" s="211"/>
      <c r="D409" s="207" t="s">
        <v>161</v>
      </c>
      <c r="E409" s="212" t="s">
        <v>37</v>
      </c>
      <c r="F409" s="213" t="s">
        <v>445</v>
      </c>
      <c r="G409" s="211"/>
      <c r="H409" s="214" t="s">
        <v>37</v>
      </c>
      <c r="I409" s="215"/>
      <c r="J409" s="211"/>
      <c r="K409" s="211"/>
      <c r="L409" s="216"/>
      <c r="M409" s="217"/>
      <c r="N409" s="218"/>
      <c r="O409" s="218"/>
      <c r="P409" s="218"/>
      <c r="Q409" s="218"/>
      <c r="R409" s="218"/>
      <c r="S409" s="218"/>
      <c r="T409" s="219"/>
      <c r="AT409" s="220" t="s">
        <v>161</v>
      </c>
      <c r="AU409" s="220" t="s">
        <v>158</v>
      </c>
      <c r="AV409" s="11" t="s">
        <v>23</v>
      </c>
      <c r="AW409" s="11" t="s">
        <v>43</v>
      </c>
      <c r="AX409" s="11" t="s">
        <v>80</v>
      </c>
      <c r="AY409" s="220" t="s">
        <v>150</v>
      </c>
    </row>
    <row r="410" spans="2:51" s="12" customFormat="1" ht="13.5">
      <c r="B410" s="221"/>
      <c r="C410" s="222"/>
      <c r="D410" s="207" t="s">
        <v>161</v>
      </c>
      <c r="E410" s="223" t="s">
        <v>37</v>
      </c>
      <c r="F410" s="224" t="s">
        <v>446</v>
      </c>
      <c r="G410" s="222"/>
      <c r="H410" s="225">
        <v>42.75</v>
      </c>
      <c r="I410" s="226"/>
      <c r="J410" s="222"/>
      <c r="K410" s="222"/>
      <c r="L410" s="227"/>
      <c r="M410" s="228"/>
      <c r="N410" s="229"/>
      <c r="O410" s="229"/>
      <c r="P410" s="229"/>
      <c r="Q410" s="229"/>
      <c r="R410" s="229"/>
      <c r="S410" s="229"/>
      <c r="T410" s="230"/>
      <c r="AT410" s="231" t="s">
        <v>161</v>
      </c>
      <c r="AU410" s="231" t="s">
        <v>158</v>
      </c>
      <c r="AV410" s="12" t="s">
        <v>158</v>
      </c>
      <c r="AW410" s="12" t="s">
        <v>43</v>
      </c>
      <c r="AX410" s="12" t="s">
        <v>80</v>
      </c>
      <c r="AY410" s="231" t="s">
        <v>150</v>
      </c>
    </row>
    <row r="411" spans="2:51" s="13" customFormat="1" ht="13.5">
      <c r="B411" s="232"/>
      <c r="C411" s="233"/>
      <c r="D411" s="234" t="s">
        <v>161</v>
      </c>
      <c r="E411" s="235" t="s">
        <v>37</v>
      </c>
      <c r="F411" s="236" t="s">
        <v>164</v>
      </c>
      <c r="G411" s="233"/>
      <c r="H411" s="237">
        <v>42.75</v>
      </c>
      <c r="I411" s="238"/>
      <c r="J411" s="233"/>
      <c r="K411" s="233"/>
      <c r="L411" s="239"/>
      <c r="M411" s="240"/>
      <c r="N411" s="241"/>
      <c r="O411" s="241"/>
      <c r="P411" s="241"/>
      <c r="Q411" s="241"/>
      <c r="R411" s="241"/>
      <c r="S411" s="241"/>
      <c r="T411" s="242"/>
      <c r="AT411" s="243" t="s">
        <v>161</v>
      </c>
      <c r="AU411" s="243" t="s">
        <v>158</v>
      </c>
      <c r="AV411" s="13" t="s">
        <v>157</v>
      </c>
      <c r="AW411" s="13" t="s">
        <v>43</v>
      </c>
      <c r="AX411" s="13" t="s">
        <v>23</v>
      </c>
      <c r="AY411" s="243" t="s">
        <v>150</v>
      </c>
    </row>
    <row r="412" spans="2:65" s="1" customFormat="1" ht="22.5" customHeight="1">
      <c r="B412" s="42"/>
      <c r="C412" s="251" t="s">
        <v>321</v>
      </c>
      <c r="D412" s="251" t="s">
        <v>215</v>
      </c>
      <c r="E412" s="252" t="s">
        <v>447</v>
      </c>
      <c r="F412" s="253" t="s">
        <v>448</v>
      </c>
      <c r="G412" s="254" t="s">
        <v>198</v>
      </c>
      <c r="H412" s="255">
        <v>44.888</v>
      </c>
      <c r="I412" s="256"/>
      <c r="J412" s="257">
        <f>ROUND(I412*H412,2)</f>
        <v>0</v>
      </c>
      <c r="K412" s="253" t="s">
        <v>37</v>
      </c>
      <c r="L412" s="258"/>
      <c r="M412" s="259" t="s">
        <v>37</v>
      </c>
      <c r="N412" s="260" t="s">
        <v>52</v>
      </c>
      <c r="O412" s="43"/>
      <c r="P412" s="204">
        <f>O412*H412</f>
        <v>0</v>
      </c>
      <c r="Q412" s="204">
        <v>0</v>
      </c>
      <c r="R412" s="204">
        <f>Q412*H412</f>
        <v>0</v>
      </c>
      <c r="S412" s="204">
        <v>0</v>
      </c>
      <c r="T412" s="205">
        <f>S412*H412</f>
        <v>0</v>
      </c>
      <c r="AR412" s="24" t="s">
        <v>177</v>
      </c>
      <c r="AT412" s="24" t="s">
        <v>215</v>
      </c>
      <c r="AU412" s="24" t="s">
        <v>158</v>
      </c>
      <c r="AY412" s="24" t="s">
        <v>150</v>
      </c>
      <c r="BE412" s="206">
        <f>IF(N412="základní",J412,0)</f>
        <v>0</v>
      </c>
      <c r="BF412" s="206">
        <f>IF(N412="snížená",J412,0)</f>
        <v>0</v>
      </c>
      <c r="BG412" s="206">
        <f>IF(N412="zákl. přenesená",J412,0)</f>
        <v>0</v>
      </c>
      <c r="BH412" s="206">
        <f>IF(N412="sníž. přenesená",J412,0)</f>
        <v>0</v>
      </c>
      <c r="BI412" s="206">
        <f>IF(N412="nulová",J412,0)</f>
        <v>0</v>
      </c>
      <c r="BJ412" s="24" t="s">
        <v>158</v>
      </c>
      <c r="BK412" s="206">
        <f>ROUND(I412*H412,2)</f>
        <v>0</v>
      </c>
      <c r="BL412" s="24" t="s">
        <v>157</v>
      </c>
      <c r="BM412" s="24" t="s">
        <v>449</v>
      </c>
    </row>
    <row r="413" spans="2:63" s="10" customFormat="1" ht="29.85" customHeight="1">
      <c r="B413" s="178"/>
      <c r="C413" s="179"/>
      <c r="D413" s="192" t="s">
        <v>79</v>
      </c>
      <c r="E413" s="193" t="s">
        <v>206</v>
      </c>
      <c r="F413" s="193" t="s">
        <v>450</v>
      </c>
      <c r="G413" s="179"/>
      <c r="H413" s="179"/>
      <c r="I413" s="182"/>
      <c r="J413" s="194">
        <f>BK413</f>
        <v>0</v>
      </c>
      <c r="K413" s="179"/>
      <c r="L413" s="184"/>
      <c r="M413" s="185"/>
      <c r="N413" s="186"/>
      <c r="O413" s="186"/>
      <c r="P413" s="187">
        <f>SUM(P414:P498)</f>
        <v>0</v>
      </c>
      <c r="Q413" s="186"/>
      <c r="R413" s="187">
        <f>SUM(R414:R498)</f>
        <v>3.015852</v>
      </c>
      <c r="S413" s="186"/>
      <c r="T413" s="188">
        <f>SUM(T414:T498)</f>
        <v>121.33934299999999</v>
      </c>
      <c r="AR413" s="189" t="s">
        <v>23</v>
      </c>
      <c r="AT413" s="190" t="s">
        <v>79</v>
      </c>
      <c r="AU413" s="190" t="s">
        <v>23</v>
      </c>
      <c r="AY413" s="189" t="s">
        <v>150</v>
      </c>
      <c r="BK413" s="191">
        <f>SUM(BK414:BK498)</f>
        <v>0</v>
      </c>
    </row>
    <row r="414" spans="2:65" s="1" customFormat="1" ht="31.5" customHeight="1">
      <c r="B414" s="42"/>
      <c r="C414" s="195" t="s">
        <v>451</v>
      </c>
      <c r="D414" s="195" t="s">
        <v>152</v>
      </c>
      <c r="E414" s="196" t="s">
        <v>452</v>
      </c>
      <c r="F414" s="197" t="s">
        <v>453</v>
      </c>
      <c r="G414" s="198" t="s">
        <v>155</v>
      </c>
      <c r="H414" s="199">
        <v>2056.668</v>
      </c>
      <c r="I414" s="200"/>
      <c r="J414" s="201">
        <f>ROUND(I414*H414,2)</f>
        <v>0</v>
      </c>
      <c r="K414" s="197" t="s">
        <v>156</v>
      </c>
      <c r="L414" s="62"/>
      <c r="M414" s="202" t="s">
        <v>37</v>
      </c>
      <c r="N414" s="203" t="s">
        <v>52</v>
      </c>
      <c r="O414" s="43"/>
      <c r="P414" s="204">
        <f>O414*H414</f>
        <v>0</v>
      </c>
      <c r="Q414" s="204">
        <v>0</v>
      </c>
      <c r="R414" s="204">
        <f>Q414*H414</f>
        <v>0</v>
      </c>
      <c r="S414" s="204">
        <v>0</v>
      </c>
      <c r="T414" s="205">
        <f>S414*H414</f>
        <v>0</v>
      </c>
      <c r="AR414" s="24" t="s">
        <v>157</v>
      </c>
      <c r="AT414" s="24" t="s">
        <v>152</v>
      </c>
      <c r="AU414" s="24" t="s">
        <v>158</v>
      </c>
      <c r="AY414" s="24" t="s">
        <v>150</v>
      </c>
      <c r="BE414" s="206">
        <f>IF(N414="základní",J414,0)</f>
        <v>0</v>
      </c>
      <c r="BF414" s="206">
        <f>IF(N414="snížená",J414,0)</f>
        <v>0</v>
      </c>
      <c r="BG414" s="206">
        <f>IF(N414="zákl. přenesená",J414,0)</f>
        <v>0</v>
      </c>
      <c r="BH414" s="206">
        <f>IF(N414="sníž. přenesená",J414,0)</f>
        <v>0</v>
      </c>
      <c r="BI414" s="206">
        <f>IF(N414="nulová",J414,0)</f>
        <v>0</v>
      </c>
      <c r="BJ414" s="24" t="s">
        <v>158</v>
      </c>
      <c r="BK414" s="206">
        <f>ROUND(I414*H414,2)</f>
        <v>0</v>
      </c>
      <c r="BL414" s="24" t="s">
        <v>157</v>
      </c>
      <c r="BM414" s="24" t="s">
        <v>454</v>
      </c>
    </row>
    <row r="415" spans="2:47" s="1" customFormat="1" ht="67.5">
      <c r="B415" s="42"/>
      <c r="C415" s="64"/>
      <c r="D415" s="207" t="s">
        <v>159</v>
      </c>
      <c r="E415" s="64"/>
      <c r="F415" s="208" t="s">
        <v>455</v>
      </c>
      <c r="G415" s="64"/>
      <c r="H415" s="64"/>
      <c r="I415" s="165"/>
      <c r="J415" s="64"/>
      <c r="K415" s="64"/>
      <c r="L415" s="62"/>
      <c r="M415" s="209"/>
      <c r="N415" s="43"/>
      <c r="O415" s="43"/>
      <c r="P415" s="43"/>
      <c r="Q415" s="43"/>
      <c r="R415" s="43"/>
      <c r="S415" s="43"/>
      <c r="T415" s="79"/>
      <c r="AT415" s="24" t="s">
        <v>159</v>
      </c>
      <c r="AU415" s="24" t="s">
        <v>158</v>
      </c>
    </row>
    <row r="416" spans="2:51" s="12" customFormat="1" ht="13.5">
      <c r="B416" s="221"/>
      <c r="C416" s="222"/>
      <c r="D416" s="207" t="s">
        <v>161</v>
      </c>
      <c r="E416" s="223" t="s">
        <v>37</v>
      </c>
      <c r="F416" s="224" t="s">
        <v>456</v>
      </c>
      <c r="G416" s="222"/>
      <c r="H416" s="225">
        <v>1878.968</v>
      </c>
      <c r="I416" s="226"/>
      <c r="J416" s="222"/>
      <c r="K416" s="222"/>
      <c r="L416" s="227"/>
      <c r="M416" s="228"/>
      <c r="N416" s="229"/>
      <c r="O416" s="229"/>
      <c r="P416" s="229"/>
      <c r="Q416" s="229"/>
      <c r="R416" s="229"/>
      <c r="S416" s="229"/>
      <c r="T416" s="230"/>
      <c r="AT416" s="231" t="s">
        <v>161</v>
      </c>
      <c r="AU416" s="231" t="s">
        <v>158</v>
      </c>
      <c r="AV416" s="12" t="s">
        <v>158</v>
      </c>
      <c r="AW416" s="12" t="s">
        <v>43</v>
      </c>
      <c r="AX416" s="12" t="s">
        <v>80</v>
      </c>
      <c r="AY416" s="231" t="s">
        <v>150</v>
      </c>
    </row>
    <row r="417" spans="2:51" s="12" customFormat="1" ht="13.5">
      <c r="B417" s="221"/>
      <c r="C417" s="222"/>
      <c r="D417" s="207" t="s">
        <v>161</v>
      </c>
      <c r="E417" s="223" t="s">
        <v>37</v>
      </c>
      <c r="F417" s="224" t="s">
        <v>457</v>
      </c>
      <c r="G417" s="222"/>
      <c r="H417" s="225">
        <v>94.5</v>
      </c>
      <c r="I417" s="226"/>
      <c r="J417" s="222"/>
      <c r="K417" s="222"/>
      <c r="L417" s="227"/>
      <c r="M417" s="228"/>
      <c r="N417" s="229"/>
      <c r="O417" s="229"/>
      <c r="P417" s="229"/>
      <c r="Q417" s="229"/>
      <c r="R417" s="229"/>
      <c r="S417" s="229"/>
      <c r="T417" s="230"/>
      <c r="AT417" s="231" t="s">
        <v>161</v>
      </c>
      <c r="AU417" s="231" t="s">
        <v>158</v>
      </c>
      <c r="AV417" s="12" t="s">
        <v>158</v>
      </c>
      <c r="AW417" s="12" t="s">
        <v>43</v>
      </c>
      <c r="AX417" s="12" t="s">
        <v>80</v>
      </c>
      <c r="AY417" s="231" t="s">
        <v>150</v>
      </c>
    </row>
    <row r="418" spans="2:51" s="12" customFormat="1" ht="13.5">
      <c r="B418" s="221"/>
      <c r="C418" s="222"/>
      <c r="D418" s="207" t="s">
        <v>161</v>
      </c>
      <c r="E418" s="223" t="s">
        <v>37</v>
      </c>
      <c r="F418" s="224" t="s">
        <v>458</v>
      </c>
      <c r="G418" s="222"/>
      <c r="H418" s="225">
        <v>83.2</v>
      </c>
      <c r="I418" s="226"/>
      <c r="J418" s="222"/>
      <c r="K418" s="222"/>
      <c r="L418" s="227"/>
      <c r="M418" s="228"/>
      <c r="N418" s="229"/>
      <c r="O418" s="229"/>
      <c r="P418" s="229"/>
      <c r="Q418" s="229"/>
      <c r="R418" s="229"/>
      <c r="S418" s="229"/>
      <c r="T418" s="230"/>
      <c r="AT418" s="231" t="s">
        <v>161</v>
      </c>
      <c r="AU418" s="231" t="s">
        <v>158</v>
      </c>
      <c r="AV418" s="12" t="s">
        <v>158</v>
      </c>
      <c r="AW418" s="12" t="s">
        <v>43</v>
      </c>
      <c r="AX418" s="12" t="s">
        <v>80</v>
      </c>
      <c r="AY418" s="231" t="s">
        <v>150</v>
      </c>
    </row>
    <row r="419" spans="2:51" s="13" customFormat="1" ht="13.5">
      <c r="B419" s="232"/>
      <c r="C419" s="233"/>
      <c r="D419" s="234" t="s">
        <v>161</v>
      </c>
      <c r="E419" s="235" t="s">
        <v>37</v>
      </c>
      <c r="F419" s="236" t="s">
        <v>164</v>
      </c>
      <c r="G419" s="233"/>
      <c r="H419" s="237">
        <v>2056.668</v>
      </c>
      <c r="I419" s="238"/>
      <c r="J419" s="233"/>
      <c r="K419" s="233"/>
      <c r="L419" s="239"/>
      <c r="M419" s="240"/>
      <c r="N419" s="241"/>
      <c r="O419" s="241"/>
      <c r="P419" s="241"/>
      <c r="Q419" s="241"/>
      <c r="R419" s="241"/>
      <c r="S419" s="241"/>
      <c r="T419" s="242"/>
      <c r="AT419" s="243" t="s">
        <v>161</v>
      </c>
      <c r="AU419" s="243" t="s">
        <v>158</v>
      </c>
      <c r="AV419" s="13" t="s">
        <v>157</v>
      </c>
      <c r="AW419" s="13" t="s">
        <v>43</v>
      </c>
      <c r="AX419" s="13" t="s">
        <v>23</v>
      </c>
      <c r="AY419" s="243" t="s">
        <v>150</v>
      </c>
    </row>
    <row r="420" spans="2:65" s="1" customFormat="1" ht="44.25" customHeight="1">
      <c r="B420" s="42"/>
      <c r="C420" s="195" t="s">
        <v>325</v>
      </c>
      <c r="D420" s="195" t="s">
        <v>152</v>
      </c>
      <c r="E420" s="196" t="s">
        <v>459</v>
      </c>
      <c r="F420" s="197" t="s">
        <v>460</v>
      </c>
      <c r="G420" s="198" t="s">
        <v>155</v>
      </c>
      <c r="H420" s="199">
        <v>123400.08</v>
      </c>
      <c r="I420" s="200"/>
      <c r="J420" s="201">
        <f>ROUND(I420*H420,2)</f>
        <v>0</v>
      </c>
      <c r="K420" s="197" t="s">
        <v>156</v>
      </c>
      <c r="L420" s="62"/>
      <c r="M420" s="202" t="s">
        <v>37</v>
      </c>
      <c r="N420" s="203" t="s">
        <v>52</v>
      </c>
      <c r="O420" s="43"/>
      <c r="P420" s="204">
        <f>O420*H420</f>
        <v>0</v>
      </c>
      <c r="Q420" s="204">
        <v>0</v>
      </c>
      <c r="R420" s="204">
        <f>Q420*H420</f>
        <v>0</v>
      </c>
      <c r="S420" s="204">
        <v>0</v>
      </c>
      <c r="T420" s="205">
        <f>S420*H420</f>
        <v>0</v>
      </c>
      <c r="AR420" s="24" t="s">
        <v>157</v>
      </c>
      <c r="AT420" s="24" t="s">
        <v>152</v>
      </c>
      <c r="AU420" s="24" t="s">
        <v>158</v>
      </c>
      <c r="AY420" s="24" t="s">
        <v>150</v>
      </c>
      <c r="BE420" s="206">
        <f>IF(N420="základní",J420,0)</f>
        <v>0</v>
      </c>
      <c r="BF420" s="206">
        <f>IF(N420="snížená",J420,0)</f>
        <v>0</v>
      </c>
      <c r="BG420" s="206">
        <f>IF(N420="zákl. přenesená",J420,0)</f>
        <v>0</v>
      </c>
      <c r="BH420" s="206">
        <f>IF(N420="sníž. přenesená",J420,0)</f>
        <v>0</v>
      </c>
      <c r="BI420" s="206">
        <f>IF(N420="nulová",J420,0)</f>
        <v>0</v>
      </c>
      <c r="BJ420" s="24" t="s">
        <v>158</v>
      </c>
      <c r="BK420" s="206">
        <f>ROUND(I420*H420,2)</f>
        <v>0</v>
      </c>
      <c r="BL420" s="24" t="s">
        <v>157</v>
      </c>
      <c r="BM420" s="24" t="s">
        <v>461</v>
      </c>
    </row>
    <row r="421" spans="2:47" s="1" customFormat="1" ht="67.5">
      <c r="B421" s="42"/>
      <c r="C421" s="64"/>
      <c r="D421" s="234" t="s">
        <v>159</v>
      </c>
      <c r="E421" s="64"/>
      <c r="F421" s="244" t="s">
        <v>455</v>
      </c>
      <c r="G421" s="64"/>
      <c r="H421" s="64"/>
      <c r="I421" s="165"/>
      <c r="J421" s="64"/>
      <c r="K421" s="64"/>
      <c r="L421" s="62"/>
      <c r="M421" s="209"/>
      <c r="N421" s="43"/>
      <c r="O421" s="43"/>
      <c r="P421" s="43"/>
      <c r="Q421" s="43"/>
      <c r="R421" s="43"/>
      <c r="S421" s="43"/>
      <c r="T421" s="79"/>
      <c r="AT421" s="24" t="s">
        <v>159</v>
      </c>
      <c r="AU421" s="24" t="s">
        <v>158</v>
      </c>
    </row>
    <row r="422" spans="2:65" s="1" customFormat="1" ht="31.5" customHeight="1">
      <c r="B422" s="42"/>
      <c r="C422" s="195" t="s">
        <v>462</v>
      </c>
      <c r="D422" s="195" t="s">
        <v>152</v>
      </c>
      <c r="E422" s="196" t="s">
        <v>463</v>
      </c>
      <c r="F422" s="197" t="s">
        <v>464</v>
      </c>
      <c r="G422" s="198" t="s">
        <v>155</v>
      </c>
      <c r="H422" s="199">
        <v>2056.668</v>
      </c>
      <c r="I422" s="200"/>
      <c r="J422" s="201">
        <f>ROUND(I422*H422,2)</f>
        <v>0</v>
      </c>
      <c r="K422" s="197" t="s">
        <v>156</v>
      </c>
      <c r="L422" s="62"/>
      <c r="M422" s="202" t="s">
        <v>37</v>
      </c>
      <c r="N422" s="203" t="s">
        <v>52</v>
      </c>
      <c r="O422" s="43"/>
      <c r="P422" s="204">
        <f>O422*H422</f>
        <v>0</v>
      </c>
      <c r="Q422" s="204">
        <v>0</v>
      </c>
      <c r="R422" s="204">
        <f>Q422*H422</f>
        <v>0</v>
      </c>
      <c r="S422" s="204">
        <v>0</v>
      </c>
      <c r="T422" s="205">
        <f>S422*H422</f>
        <v>0</v>
      </c>
      <c r="AR422" s="24" t="s">
        <v>157</v>
      </c>
      <c r="AT422" s="24" t="s">
        <v>152</v>
      </c>
      <c r="AU422" s="24" t="s">
        <v>158</v>
      </c>
      <c r="AY422" s="24" t="s">
        <v>150</v>
      </c>
      <c r="BE422" s="206">
        <f>IF(N422="základní",J422,0)</f>
        <v>0</v>
      </c>
      <c r="BF422" s="206">
        <f>IF(N422="snížená",J422,0)</f>
        <v>0</v>
      </c>
      <c r="BG422" s="206">
        <f>IF(N422="zákl. přenesená",J422,0)</f>
        <v>0</v>
      </c>
      <c r="BH422" s="206">
        <f>IF(N422="sníž. přenesená",J422,0)</f>
        <v>0</v>
      </c>
      <c r="BI422" s="206">
        <f>IF(N422="nulová",J422,0)</f>
        <v>0</v>
      </c>
      <c r="BJ422" s="24" t="s">
        <v>158</v>
      </c>
      <c r="BK422" s="206">
        <f>ROUND(I422*H422,2)</f>
        <v>0</v>
      </c>
      <c r="BL422" s="24" t="s">
        <v>157</v>
      </c>
      <c r="BM422" s="24" t="s">
        <v>465</v>
      </c>
    </row>
    <row r="423" spans="2:47" s="1" customFormat="1" ht="27">
      <c r="B423" s="42"/>
      <c r="C423" s="64"/>
      <c r="D423" s="234" t="s">
        <v>159</v>
      </c>
      <c r="E423" s="64"/>
      <c r="F423" s="244" t="s">
        <v>466</v>
      </c>
      <c r="G423" s="64"/>
      <c r="H423" s="64"/>
      <c r="I423" s="165"/>
      <c r="J423" s="64"/>
      <c r="K423" s="64"/>
      <c r="L423" s="62"/>
      <c r="M423" s="209"/>
      <c r="N423" s="43"/>
      <c r="O423" s="43"/>
      <c r="P423" s="43"/>
      <c r="Q423" s="43"/>
      <c r="R423" s="43"/>
      <c r="S423" s="43"/>
      <c r="T423" s="79"/>
      <c r="AT423" s="24" t="s">
        <v>159</v>
      </c>
      <c r="AU423" s="24" t="s">
        <v>158</v>
      </c>
    </row>
    <row r="424" spans="2:65" s="1" customFormat="1" ht="22.5" customHeight="1">
      <c r="B424" s="42"/>
      <c r="C424" s="195" t="s">
        <v>329</v>
      </c>
      <c r="D424" s="195" t="s">
        <v>152</v>
      </c>
      <c r="E424" s="196" t="s">
        <v>467</v>
      </c>
      <c r="F424" s="197" t="s">
        <v>468</v>
      </c>
      <c r="G424" s="198" t="s">
        <v>155</v>
      </c>
      <c r="H424" s="199">
        <v>2056.668</v>
      </c>
      <c r="I424" s="200"/>
      <c r="J424" s="201">
        <f>ROUND(I424*H424,2)</f>
        <v>0</v>
      </c>
      <c r="K424" s="197" t="s">
        <v>156</v>
      </c>
      <c r="L424" s="62"/>
      <c r="M424" s="202" t="s">
        <v>37</v>
      </c>
      <c r="N424" s="203" t="s">
        <v>52</v>
      </c>
      <c r="O424" s="43"/>
      <c r="P424" s="204">
        <f>O424*H424</f>
        <v>0</v>
      </c>
      <c r="Q424" s="204">
        <v>0</v>
      </c>
      <c r="R424" s="204">
        <f>Q424*H424</f>
        <v>0</v>
      </c>
      <c r="S424" s="204">
        <v>0</v>
      </c>
      <c r="T424" s="205">
        <f>S424*H424</f>
        <v>0</v>
      </c>
      <c r="AR424" s="24" t="s">
        <v>157</v>
      </c>
      <c r="AT424" s="24" t="s">
        <v>152</v>
      </c>
      <c r="AU424" s="24" t="s">
        <v>158</v>
      </c>
      <c r="AY424" s="24" t="s">
        <v>150</v>
      </c>
      <c r="BE424" s="206">
        <f>IF(N424="základní",J424,0)</f>
        <v>0</v>
      </c>
      <c r="BF424" s="206">
        <f>IF(N424="snížená",J424,0)</f>
        <v>0</v>
      </c>
      <c r="BG424" s="206">
        <f>IF(N424="zákl. přenesená",J424,0)</f>
        <v>0</v>
      </c>
      <c r="BH424" s="206">
        <f>IF(N424="sníž. přenesená",J424,0)</f>
        <v>0</v>
      </c>
      <c r="BI424" s="206">
        <f>IF(N424="nulová",J424,0)</f>
        <v>0</v>
      </c>
      <c r="BJ424" s="24" t="s">
        <v>158</v>
      </c>
      <c r="BK424" s="206">
        <f>ROUND(I424*H424,2)</f>
        <v>0</v>
      </c>
      <c r="BL424" s="24" t="s">
        <v>157</v>
      </c>
      <c r="BM424" s="24" t="s">
        <v>469</v>
      </c>
    </row>
    <row r="425" spans="2:47" s="1" customFormat="1" ht="40.5">
      <c r="B425" s="42"/>
      <c r="C425" s="64"/>
      <c r="D425" s="207" t="s">
        <v>159</v>
      </c>
      <c r="E425" s="64"/>
      <c r="F425" s="208" t="s">
        <v>470</v>
      </c>
      <c r="G425" s="64"/>
      <c r="H425" s="64"/>
      <c r="I425" s="165"/>
      <c r="J425" s="64"/>
      <c r="K425" s="64"/>
      <c r="L425" s="62"/>
      <c r="M425" s="209"/>
      <c r="N425" s="43"/>
      <c r="O425" s="43"/>
      <c r="P425" s="43"/>
      <c r="Q425" s="43"/>
      <c r="R425" s="43"/>
      <c r="S425" s="43"/>
      <c r="T425" s="79"/>
      <c r="AT425" s="24" t="s">
        <v>159</v>
      </c>
      <c r="AU425" s="24" t="s">
        <v>158</v>
      </c>
    </row>
    <row r="426" spans="2:51" s="12" customFormat="1" ht="13.5">
      <c r="B426" s="221"/>
      <c r="C426" s="222"/>
      <c r="D426" s="207" t="s">
        <v>161</v>
      </c>
      <c r="E426" s="223" t="s">
        <v>37</v>
      </c>
      <c r="F426" s="224" t="s">
        <v>456</v>
      </c>
      <c r="G426" s="222"/>
      <c r="H426" s="225">
        <v>1878.968</v>
      </c>
      <c r="I426" s="226"/>
      <c r="J426" s="222"/>
      <c r="K426" s="222"/>
      <c r="L426" s="227"/>
      <c r="M426" s="228"/>
      <c r="N426" s="229"/>
      <c r="O426" s="229"/>
      <c r="P426" s="229"/>
      <c r="Q426" s="229"/>
      <c r="R426" s="229"/>
      <c r="S426" s="229"/>
      <c r="T426" s="230"/>
      <c r="AT426" s="231" t="s">
        <v>161</v>
      </c>
      <c r="AU426" s="231" t="s">
        <v>158</v>
      </c>
      <c r="AV426" s="12" t="s">
        <v>158</v>
      </c>
      <c r="AW426" s="12" t="s">
        <v>43</v>
      </c>
      <c r="AX426" s="12" t="s">
        <v>80</v>
      </c>
      <c r="AY426" s="231" t="s">
        <v>150</v>
      </c>
    </row>
    <row r="427" spans="2:51" s="12" customFormat="1" ht="13.5">
      <c r="B427" s="221"/>
      <c r="C427" s="222"/>
      <c r="D427" s="207" t="s">
        <v>161</v>
      </c>
      <c r="E427" s="223" t="s">
        <v>37</v>
      </c>
      <c r="F427" s="224" t="s">
        <v>457</v>
      </c>
      <c r="G427" s="222"/>
      <c r="H427" s="225">
        <v>94.5</v>
      </c>
      <c r="I427" s="226"/>
      <c r="J427" s="222"/>
      <c r="K427" s="222"/>
      <c r="L427" s="227"/>
      <c r="M427" s="228"/>
      <c r="N427" s="229"/>
      <c r="O427" s="229"/>
      <c r="P427" s="229"/>
      <c r="Q427" s="229"/>
      <c r="R427" s="229"/>
      <c r="S427" s="229"/>
      <c r="T427" s="230"/>
      <c r="AT427" s="231" t="s">
        <v>161</v>
      </c>
      <c r="AU427" s="231" t="s">
        <v>158</v>
      </c>
      <c r="AV427" s="12" t="s">
        <v>158</v>
      </c>
      <c r="AW427" s="12" t="s">
        <v>43</v>
      </c>
      <c r="AX427" s="12" t="s">
        <v>80</v>
      </c>
      <c r="AY427" s="231" t="s">
        <v>150</v>
      </c>
    </row>
    <row r="428" spans="2:51" s="12" customFormat="1" ht="13.5">
      <c r="B428" s="221"/>
      <c r="C428" s="222"/>
      <c r="D428" s="207" t="s">
        <v>161</v>
      </c>
      <c r="E428" s="223" t="s">
        <v>37</v>
      </c>
      <c r="F428" s="224" t="s">
        <v>458</v>
      </c>
      <c r="G428" s="222"/>
      <c r="H428" s="225">
        <v>83.2</v>
      </c>
      <c r="I428" s="226"/>
      <c r="J428" s="222"/>
      <c r="K428" s="222"/>
      <c r="L428" s="227"/>
      <c r="M428" s="228"/>
      <c r="N428" s="229"/>
      <c r="O428" s="229"/>
      <c r="P428" s="229"/>
      <c r="Q428" s="229"/>
      <c r="R428" s="229"/>
      <c r="S428" s="229"/>
      <c r="T428" s="230"/>
      <c r="AT428" s="231" t="s">
        <v>161</v>
      </c>
      <c r="AU428" s="231" t="s">
        <v>158</v>
      </c>
      <c r="AV428" s="12" t="s">
        <v>158</v>
      </c>
      <c r="AW428" s="12" t="s">
        <v>43</v>
      </c>
      <c r="AX428" s="12" t="s">
        <v>80</v>
      </c>
      <c r="AY428" s="231" t="s">
        <v>150</v>
      </c>
    </row>
    <row r="429" spans="2:51" s="13" customFormat="1" ht="13.5">
      <c r="B429" s="232"/>
      <c r="C429" s="233"/>
      <c r="D429" s="234" t="s">
        <v>161</v>
      </c>
      <c r="E429" s="235" t="s">
        <v>37</v>
      </c>
      <c r="F429" s="236" t="s">
        <v>164</v>
      </c>
      <c r="G429" s="233"/>
      <c r="H429" s="237">
        <v>2056.668</v>
      </c>
      <c r="I429" s="238"/>
      <c r="J429" s="233"/>
      <c r="K429" s="233"/>
      <c r="L429" s="239"/>
      <c r="M429" s="240"/>
      <c r="N429" s="241"/>
      <c r="O429" s="241"/>
      <c r="P429" s="241"/>
      <c r="Q429" s="241"/>
      <c r="R429" s="241"/>
      <c r="S429" s="241"/>
      <c r="T429" s="242"/>
      <c r="AT429" s="243" t="s">
        <v>161</v>
      </c>
      <c r="AU429" s="243" t="s">
        <v>158</v>
      </c>
      <c r="AV429" s="13" t="s">
        <v>157</v>
      </c>
      <c r="AW429" s="13" t="s">
        <v>43</v>
      </c>
      <c r="AX429" s="13" t="s">
        <v>23</v>
      </c>
      <c r="AY429" s="243" t="s">
        <v>150</v>
      </c>
    </row>
    <row r="430" spans="2:65" s="1" customFormat="1" ht="22.5" customHeight="1">
      <c r="B430" s="42"/>
      <c r="C430" s="195" t="s">
        <v>471</v>
      </c>
      <c r="D430" s="195" t="s">
        <v>152</v>
      </c>
      <c r="E430" s="196" t="s">
        <v>472</v>
      </c>
      <c r="F430" s="197" t="s">
        <v>473</v>
      </c>
      <c r="G430" s="198" t="s">
        <v>155</v>
      </c>
      <c r="H430" s="199">
        <v>123400.08</v>
      </c>
      <c r="I430" s="200"/>
      <c r="J430" s="201">
        <f>ROUND(I430*H430,2)</f>
        <v>0</v>
      </c>
      <c r="K430" s="197" t="s">
        <v>156</v>
      </c>
      <c r="L430" s="62"/>
      <c r="M430" s="202" t="s">
        <v>37</v>
      </c>
      <c r="N430" s="203" t="s">
        <v>52</v>
      </c>
      <c r="O430" s="43"/>
      <c r="P430" s="204">
        <f>O430*H430</f>
        <v>0</v>
      </c>
      <c r="Q430" s="204">
        <v>0</v>
      </c>
      <c r="R430" s="204">
        <f>Q430*H430</f>
        <v>0</v>
      </c>
      <c r="S430" s="204">
        <v>0</v>
      </c>
      <c r="T430" s="205">
        <f>S430*H430</f>
        <v>0</v>
      </c>
      <c r="AR430" s="24" t="s">
        <v>157</v>
      </c>
      <c r="AT430" s="24" t="s">
        <v>152</v>
      </c>
      <c r="AU430" s="24" t="s">
        <v>158</v>
      </c>
      <c r="AY430" s="24" t="s">
        <v>150</v>
      </c>
      <c r="BE430" s="206">
        <f>IF(N430="základní",J430,0)</f>
        <v>0</v>
      </c>
      <c r="BF430" s="206">
        <f>IF(N430="snížená",J430,0)</f>
        <v>0</v>
      </c>
      <c r="BG430" s="206">
        <f>IF(N430="zákl. přenesená",J430,0)</f>
        <v>0</v>
      </c>
      <c r="BH430" s="206">
        <f>IF(N430="sníž. přenesená",J430,0)</f>
        <v>0</v>
      </c>
      <c r="BI430" s="206">
        <f>IF(N430="nulová",J430,0)</f>
        <v>0</v>
      </c>
      <c r="BJ430" s="24" t="s">
        <v>158</v>
      </c>
      <c r="BK430" s="206">
        <f>ROUND(I430*H430,2)</f>
        <v>0</v>
      </c>
      <c r="BL430" s="24" t="s">
        <v>157</v>
      </c>
      <c r="BM430" s="24" t="s">
        <v>474</v>
      </c>
    </row>
    <row r="431" spans="2:47" s="1" customFormat="1" ht="40.5">
      <c r="B431" s="42"/>
      <c r="C431" s="64"/>
      <c r="D431" s="234" t="s">
        <v>159</v>
      </c>
      <c r="E431" s="64"/>
      <c r="F431" s="244" t="s">
        <v>470</v>
      </c>
      <c r="G431" s="64"/>
      <c r="H431" s="64"/>
      <c r="I431" s="165"/>
      <c r="J431" s="64"/>
      <c r="K431" s="64"/>
      <c r="L431" s="62"/>
      <c r="M431" s="209"/>
      <c r="N431" s="43"/>
      <c r="O431" s="43"/>
      <c r="P431" s="43"/>
      <c r="Q431" s="43"/>
      <c r="R431" s="43"/>
      <c r="S431" s="43"/>
      <c r="T431" s="79"/>
      <c r="AT431" s="24" t="s">
        <v>159</v>
      </c>
      <c r="AU431" s="24" t="s">
        <v>158</v>
      </c>
    </row>
    <row r="432" spans="2:65" s="1" customFormat="1" ht="22.5" customHeight="1">
      <c r="B432" s="42"/>
      <c r="C432" s="195" t="s">
        <v>333</v>
      </c>
      <c r="D432" s="195" t="s">
        <v>152</v>
      </c>
      <c r="E432" s="196" t="s">
        <v>475</v>
      </c>
      <c r="F432" s="197" t="s">
        <v>476</v>
      </c>
      <c r="G432" s="198" t="s">
        <v>155</v>
      </c>
      <c r="H432" s="199">
        <v>2056.668</v>
      </c>
      <c r="I432" s="200"/>
      <c r="J432" s="201">
        <f>ROUND(I432*H432,2)</f>
        <v>0</v>
      </c>
      <c r="K432" s="197" t="s">
        <v>156</v>
      </c>
      <c r="L432" s="62"/>
      <c r="M432" s="202" t="s">
        <v>37</v>
      </c>
      <c r="N432" s="203" t="s">
        <v>52</v>
      </c>
      <c r="O432" s="43"/>
      <c r="P432" s="204">
        <f>O432*H432</f>
        <v>0</v>
      </c>
      <c r="Q432" s="204">
        <v>0</v>
      </c>
      <c r="R432" s="204">
        <f>Q432*H432</f>
        <v>0</v>
      </c>
      <c r="S432" s="204">
        <v>0</v>
      </c>
      <c r="T432" s="205">
        <f>S432*H432</f>
        <v>0</v>
      </c>
      <c r="AR432" s="24" t="s">
        <v>157</v>
      </c>
      <c r="AT432" s="24" t="s">
        <v>152</v>
      </c>
      <c r="AU432" s="24" t="s">
        <v>158</v>
      </c>
      <c r="AY432" s="24" t="s">
        <v>150</v>
      </c>
      <c r="BE432" s="206">
        <f>IF(N432="základní",J432,0)</f>
        <v>0</v>
      </c>
      <c r="BF432" s="206">
        <f>IF(N432="snížená",J432,0)</f>
        <v>0</v>
      </c>
      <c r="BG432" s="206">
        <f>IF(N432="zákl. přenesená",J432,0)</f>
        <v>0</v>
      </c>
      <c r="BH432" s="206">
        <f>IF(N432="sníž. přenesená",J432,0)</f>
        <v>0</v>
      </c>
      <c r="BI432" s="206">
        <f>IF(N432="nulová",J432,0)</f>
        <v>0</v>
      </c>
      <c r="BJ432" s="24" t="s">
        <v>158</v>
      </c>
      <c r="BK432" s="206">
        <f>ROUND(I432*H432,2)</f>
        <v>0</v>
      </c>
      <c r="BL432" s="24" t="s">
        <v>157</v>
      </c>
      <c r="BM432" s="24" t="s">
        <v>477</v>
      </c>
    </row>
    <row r="433" spans="2:65" s="1" customFormat="1" ht="31.5" customHeight="1">
      <c r="B433" s="42"/>
      <c r="C433" s="195" t="s">
        <v>478</v>
      </c>
      <c r="D433" s="195" t="s">
        <v>152</v>
      </c>
      <c r="E433" s="196" t="s">
        <v>479</v>
      </c>
      <c r="F433" s="197" t="s">
        <v>480</v>
      </c>
      <c r="G433" s="198" t="s">
        <v>198</v>
      </c>
      <c r="H433" s="199">
        <v>4</v>
      </c>
      <c r="I433" s="200"/>
      <c r="J433" s="201">
        <f>ROUND(I433*H433,2)</f>
        <v>0</v>
      </c>
      <c r="K433" s="197" t="s">
        <v>156</v>
      </c>
      <c r="L433" s="62"/>
      <c r="M433" s="202" t="s">
        <v>37</v>
      </c>
      <c r="N433" s="203" t="s">
        <v>52</v>
      </c>
      <c r="O433" s="43"/>
      <c r="P433" s="204">
        <f>O433*H433</f>
        <v>0</v>
      </c>
      <c r="Q433" s="204">
        <v>0</v>
      </c>
      <c r="R433" s="204">
        <f>Q433*H433</f>
        <v>0</v>
      </c>
      <c r="S433" s="204">
        <v>0</v>
      </c>
      <c r="T433" s="205">
        <f>S433*H433</f>
        <v>0</v>
      </c>
      <c r="AR433" s="24" t="s">
        <v>157</v>
      </c>
      <c r="AT433" s="24" t="s">
        <v>152</v>
      </c>
      <c r="AU433" s="24" t="s">
        <v>158</v>
      </c>
      <c r="AY433" s="24" t="s">
        <v>150</v>
      </c>
      <c r="BE433" s="206">
        <f>IF(N433="základní",J433,0)</f>
        <v>0</v>
      </c>
      <c r="BF433" s="206">
        <f>IF(N433="snížená",J433,0)</f>
        <v>0</v>
      </c>
      <c r="BG433" s="206">
        <f>IF(N433="zákl. přenesená",J433,0)</f>
        <v>0</v>
      </c>
      <c r="BH433" s="206">
        <f>IF(N433="sníž. přenesená",J433,0)</f>
        <v>0</v>
      </c>
      <c r="BI433" s="206">
        <f>IF(N433="nulová",J433,0)</f>
        <v>0</v>
      </c>
      <c r="BJ433" s="24" t="s">
        <v>158</v>
      </c>
      <c r="BK433" s="206">
        <f>ROUND(I433*H433,2)</f>
        <v>0</v>
      </c>
      <c r="BL433" s="24" t="s">
        <v>157</v>
      </c>
      <c r="BM433" s="24" t="s">
        <v>481</v>
      </c>
    </row>
    <row r="434" spans="2:47" s="1" customFormat="1" ht="54">
      <c r="B434" s="42"/>
      <c r="C434" s="64"/>
      <c r="D434" s="207" t="s">
        <v>159</v>
      </c>
      <c r="E434" s="64"/>
      <c r="F434" s="208" t="s">
        <v>482</v>
      </c>
      <c r="G434" s="64"/>
      <c r="H434" s="64"/>
      <c r="I434" s="165"/>
      <c r="J434" s="64"/>
      <c r="K434" s="64"/>
      <c r="L434" s="62"/>
      <c r="M434" s="209"/>
      <c r="N434" s="43"/>
      <c r="O434" s="43"/>
      <c r="P434" s="43"/>
      <c r="Q434" s="43"/>
      <c r="R434" s="43"/>
      <c r="S434" s="43"/>
      <c r="T434" s="79"/>
      <c r="AT434" s="24" t="s">
        <v>159</v>
      </c>
      <c r="AU434" s="24" t="s">
        <v>158</v>
      </c>
    </row>
    <row r="435" spans="2:51" s="12" customFormat="1" ht="13.5">
      <c r="B435" s="221"/>
      <c r="C435" s="222"/>
      <c r="D435" s="207" t="s">
        <v>161</v>
      </c>
      <c r="E435" s="223" t="s">
        <v>37</v>
      </c>
      <c r="F435" s="224" t="s">
        <v>483</v>
      </c>
      <c r="G435" s="222"/>
      <c r="H435" s="225">
        <v>4</v>
      </c>
      <c r="I435" s="226"/>
      <c r="J435" s="222"/>
      <c r="K435" s="222"/>
      <c r="L435" s="227"/>
      <c r="M435" s="228"/>
      <c r="N435" s="229"/>
      <c r="O435" s="229"/>
      <c r="P435" s="229"/>
      <c r="Q435" s="229"/>
      <c r="R435" s="229"/>
      <c r="S435" s="229"/>
      <c r="T435" s="230"/>
      <c r="AT435" s="231" t="s">
        <v>161</v>
      </c>
      <c r="AU435" s="231" t="s">
        <v>158</v>
      </c>
      <c r="AV435" s="12" t="s">
        <v>158</v>
      </c>
      <c r="AW435" s="12" t="s">
        <v>43</v>
      </c>
      <c r="AX435" s="12" t="s">
        <v>80</v>
      </c>
      <c r="AY435" s="231" t="s">
        <v>150</v>
      </c>
    </row>
    <row r="436" spans="2:51" s="13" customFormat="1" ht="13.5">
      <c r="B436" s="232"/>
      <c r="C436" s="233"/>
      <c r="D436" s="234" t="s">
        <v>161</v>
      </c>
      <c r="E436" s="235" t="s">
        <v>37</v>
      </c>
      <c r="F436" s="236" t="s">
        <v>164</v>
      </c>
      <c r="G436" s="233"/>
      <c r="H436" s="237">
        <v>4</v>
      </c>
      <c r="I436" s="238"/>
      <c r="J436" s="233"/>
      <c r="K436" s="233"/>
      <c r="L436" s="239"/>
      <c r="M436" s="240"/>
      <c r="N436" s="241"/>
      <c r="O436" s="241"/>
      <c r="P436" s="241"/>
      <c r="Q436" s="241"/>
      <c r="R436" s="241"/>
      <c r="S436" s="241"/>
      <c r="T436" s="242"/>
      <c r="AT436" s="243" t="s">
        <v>161</v>
      </c>
      <c r="AU436" s="243" t="s">
        <v>158</v>
      </c>
      <c r="AV436" s="13" t="s">
        <v>157</v>
      </c>
      <c r="AW436" s="13" t="s">
        <v>43</v>
      </c>
      <c r="AX436" s="13" t="s">
        <v>23</v>
      </c>
      <c r="AY436" s="243" t="s">
        <v>150</v>
      </c>
    </row>
    <row r="437" spans="2:65" s="1" customFormat="1" ht="31.5" customHeight="1">
      <c r="B437" s="42"/>
      <c r="C437" s="195" t="s">
        <v>337</v>
      </c>
      <c r="D437" s="195" t="s">
        <v>152</v>
      </c>
      <c r="E437" s="196" t="s">
        <v>484</v>
      </c>
      <c r="F437" s="197" t="s">
        <v>485</v>
      </c>
      <c r="G437" s="198" t="s">
        <v>198</v>
      </c>
      <c r="H437" s="199">
        <v>4</v>
      </c>
      <c r="I437" s="200"/>
      <c r="J437" s="201">
        <f>ROUND(I437*H437,2)</f>
        <v>0</v>
      </c>
      <c r="K437" s="197" t="s">
        <v>156</v>
      </c>
      <c r="L437" s="62"/>
      <c r="M437" s="202" t="s">
        <v>37</v>
      </c>
      <c r="N437" s="203" t="s">
        <v>52</v>
      </c>
      <c r="O437" s="43"/>
      <c r="P437" s="204">
        <f>O437*H437</f>
        <v>0</v>
      </c>
      <c r="Q437" s="204">
        <v>0</v>
      </c>
      <c r="R437" s="204">
        <f>Q437*H437</f>
        <v>0</v>
      </c>
      <c r="S437" s="204">
        <v>0</v>
      </c>
      <c r="T437" s="205">
        <f>S437*H437</f>
        <v>0</v>
      </c>
      <c r="AR437" s="24" t="s">
        <v>157</v>
      </c>
      <c r="AT437" s="24" t="s">
        <v>152</v>
      </c>
      <c r="AU437" s="24" t="s">
        <v>158</v>
      </c>
      <c r="AY437" s="24" t="s">
        <v>150</v>
      </c>
      <c r="BE437" s="206">
        <f>IF(N437="základní",J437,0)</f>
        <v>0</v>
      </c>
      <c r="BF437" s="206">
        <f>IF(N437="snížená",J437,0)</f>
        <v>0</v>
      </c>
      <c r="BG437" s="206">
        <f>IF(N437="zákl. přenesená",J437,0)</f>
        <v>0</v>
      </c>
      <c r="BH437" s="206">
        <f>IF(N437="sníž. přenesená",J437,0)</f>
        <v>0</v>
      </c>
      <c r="BI437" s="206">
        <f>IF(N437="nulová",J437,0)</f>
        <v>0</v>
      </c>
      <c r="BJ437" s="24" t="s">
        <v>158</v>
      </c>
      <c r="BK437" s="206">
        <f>ROUND(I437*H437,2)</f>
        <v>0</v>
      </c>
      <c r="BL437" s="24" t="s">
        <v>157</v>
      </c>
      <c r="BM437" s="24" t="s">
        <v>486</v>
      </c>
    </row>
    <row r="438" spans="2:47" s="1" customFormat="1" ht="40.5">
      <c r="B438" s="42"/>
      <c r="C438" s="64"/>
      <c r="D438" s="234" t="s">
        <v>159</v>
      </c>
      <c r="E438" s="64"/>
      <c r="F438" s="244" t="s">
        <v>487</v>
      </c>
      <c r="G438" s="64"/>
      <c r="H438" s="64"/>
      <c r="I438" s="165"/>
      <c r="J438" s="64"/>
      <c r="K438" s="64"/>
      <c r="L438" s="62"/>
      <c r="M438" s="209"/>
      <c r="N438" s="43"/>
      <c r="O438" s="43"/>
      <c r="P438" s="43"/>
      <c r="Q438" s="43"/>
      <c r="R438" s="43"/>
      <c r="S438" s="43"/>
      <c r="T438" s="79"/>
      <c r="AT438" s="24" t="s">
        <v>159</v>
      </c>
      <c r="AU438" s="24" t="s">
        <v>158</v>
      </c>
    </row>
    <row r="439" spans="2:65" s="1" customFormat="1" ht="57" customHeight="1">
      <c r="B439" s="42"/>
      <c r="C439" s="195" t="s">
        <v>488</v>
      </c>
      <c r="D439" s="195" t="s">
        <v>152</v>
      </c>
      <c r="E439" s="196" t="s">
        <v>489</v>
      </c>
      <c r="F439" s="197" t="s">
        <v>490</v>
      </c>
      <c r="G439" s="198" t="s">
        <v>155</v>
      </c>
      <c r="H439" s="199">
        <v>583.8</v>
      </c>
      <c r="I439" s="200"/>
      <c r="J439" s="201">
        <f>ROUND(I439*H439,2)</f>
        <v>0</v>
      </c>
      <c r="K439" s="197" t="s">
        <v>156</v>
      </c>
      <c r="L439" s="62"/>
      <c r="M439" s="202" t="s">
        <v>37</v>
      </c>
      <c r="N439" s="203" t="s">
        <v>52</v>
      </c>
      <c r="O439" s="43"/>
      <c r="P439" s="204">
        <f>O439*H439</f>
        <v>0</v>
      </c>
      <c r="Q439" s="204">
        <v>4E-05</v>
      </c>
      <c r="R439" s="204">
        <f>Q439*H439</f>
        <v>0.023352</v>
      </c>
      <c r="S439" s="204">
        <v>0</v>
      </c>
      <c r="T439" s="205">
        <f>S439*H439</f>
        <v>0</v>
      </c>
      <c r="AR439" s="24" t="s">
        <v>157</v>
      </c>
      <c r="AT439" s="24" t="s">
        <v>152</v>
      </c>
      <c r="AU439" s="24" t="s">
        <v>158</v>
      </c>
      <c r="AY439" s="24" t="s">
        <v>150</v>
      </c>
      <c r="BE439" s="206">
        <f>IF(N439="základní",J439,0)</f>
        <v>0</v>
      </c>
      <c r="BF439" s="206">
        <f>IF(N439="snížená",J439,0)</f>
        <v>0</v>
      </c>
      <c r="BG439" s="206">
        <f>IF(N439="zákl. přenesená",J439,0)</f>
        <v>0</v>
      </c>
      <c r="BH439" s="206">
        <f>IF(N439="sníž. přenesená",J439,0)</f>
        <v>0</v>
      </c>
      <c r="BI439" s="206">
        <f>IF(N439="nulová",J439,0)</f>
        <v>0</v>
      </c>
      <c r="BJ439" s="24" t="s">
        <v>158</v>
      </c>
      <c r="BK439" s="206">
        <f>ROUND(I439*H439,2)</f>
        <v>0</v>
      </c>
      <c r="BL439" s="24" t="s">
        <v>157</v>
      </c>
      <c r="BM439" s="24" t="s">
        <v>491</v>
      </c>
    </row>
    <row r="440" spans="2:47" s="1" customFormat="1" ht="94.5">
      <c r="B440" s="42"/>
      <c r="C440" s="64"/>
      <c r="D440" s="207" t="s">
        <v>159</v>
      </c>
      <c r="E440" s="64"/>
      <c r="F440" s="208" t="s">
        <v>492</v>
      </c>
      <c r="G440" s="64"/>
      <c r="H440" s="64"/>
      <c r="I440" s="165"/>
      <c r="J440" s="64"/>
      <c r="K440" s="64"/>
      <c r="L440" s="62"/>
      <c r="M440" s="209"/>
      <c r="N440" s="43"/>
      <c r="O440" s="43"/>
      <c r="P440" s="43"/>
      <c r="Q440" s="43"/>
      <c r="R440" s="43"/>
      <c r="S440" s="43"/>
      <c r="T440" s="79"/>
      <c r="AT440" s="24" t="s">
        <v>159</v>
      </c>
      <c r="AU440" s="24" t="s">
        <v>158</v>
      </c>
    </row>
    <row r="441" spans="2:51" s="11" customFormat="1" ht="13.5">
      <c r="B441" s="210"/>
      <c r="C441" s="211"/>
      <c r="D441" s="207" t="s">
        <v>161</v>
      </c>
      <c r="E441" s="212" t="s">
        <v>37</v>
      </c>
      <c r="F441" s="213" t="s">
        <v>493</v>
      </c>
      <c r="G441" s="211"/>
      <c r="H441" s="214" t="s">
        <v>37</v>
      </c>
      <c r="I441" s="215"/>
      <c r="J441" s="211"/>
      <c r="K441" s="211"/>
      <c r="L441" s="216"/>
      <c r="M441" s="217"/>
      <c r="N441" s="218"/>
      <c r="O441" s="218"/>
      <c r="P441" s="218"/>
      <c r="Q441" s="218"/>
      <c r="R441" s="218"/>
      <c r="S441" s="218"/>
      <c r="T441" s="219"/>
      <c r="AT441" s="220" t="s">
        <v>161</v>
      </c>
      <c r="AU441" s="220" t="s">
        <v>158</v>
      </c>
      <c r="AV441" s="11" t="s">
        <v>23</v>
      </c>
      <c r="AW441" s="11" t="s">
        <v>43</v>
      </c>
      <c r="AX441" s="11" t="s">
        <v>80</v>
      </c>
      <c r="AY441" s="220" t="s">
        <v>150</v>
      </c>
    </row>
    <row r="442" spans="2:51" s="12" customFormat="1" ht="13.5">
      <c r="B442" s="221"/>
      <c r="C442" s="222"/>
      <c r="D442" s="207" t="s">
        <v>161</v>
      </c>
      <c r="E442" s="223" t="s">
        <v>37</v>
      </c>
      <c r="F442" s="224" t="s">
        <v>494</v>
      </c>
      <c r="G442" s="222"/>
      <c r="H442" s="225">
        <v>265.35</v>
      </c>
      <c r="I442" s="226"/>
      <c r="J442" s="222"/>
      <c r="K442" s="222"/>
      <c r="L442" s="227"/>
      <c r="M442" s="228"/>
      <c r="N442" s="229"/>
      <c r="O442" s="229"/>
      <c r="P442" s="229"/>
      <c r="Q442" s="229"/>
      <c r="R442" s="229"/>
      <c r="S442" s="229"/>
      <c r="T442" s="230"/>
      <c r="AT442" s="231" t="s">
        <v>161</v>
      </c>
      <c r="AU442" s="231" t="s">
        <v>158</v>
      </c>
      <c r="AV442" s="12" t="s">
        <v>158</v>
      </c>
      <c r="AW442" s="12" t="s">
        <v>43</v>
      </c>
      <c r="AX442" s="12" t="s">
        <v>80</v>
      </c>
      <c r="AY442" s="231" t="s">
        <v>150</v>
      </c>
    </row>
    <row r="443" spans="2:51" s="11" customFormat="1" ht="13.5">
      <c r="B443" s="210"/>
      <c r="C443" s="211"/>
      <c r="D443" s="207" t="s">
        <v>161</v>
      </c>
      <c r="E443" s="212" t="s">
        <v>37</v>
      </c>
      <c r="F443" s="213" t="s">
        <v>495</v>
      </c>
      <c r="G443" s="211"/>
      <c r="H443" s="214" t="s">
        <v>37</v>
      </c>
      <c r="I443" s="215"/>
      <c r="J443" s="211"/>
      <c r="K443" s="211"/>
      <c r="L443" s="216"/>
      <c r="M443" s="217"/>
      <c r="N443" s="218"/>
      <c r="O443" s="218"/>
      <c r="P443" s="218"/>
      <c r="Q443" s="218"/>
      <c r="R443" s="218"/>
      <c r="S443" s="218"/>
      <c r="T443" s="219"/>
      <c r="AT443" s="220" t="s">
        <v>161</v>
      </c>
      <c r="AU443" s="220" t="s">
        <v>158</v>
      </c>
      <c r="AV443" s="11" t="s">
        <v>23</v>
      </c>
      <c r="AW443" s="11" t="s">
        <v>43</v>
      </c>
      <c r="AX443" s="11" t="s">
        <v>80</v>
      </c>
      <c r="AY443" s="220" t="s">
        <v>150</v>
      </c>
    </row>
    <row r="444" spans="2:51" s="12" customFormat="1" ht="13.5">
      <c r="B444" s="221"/>
      <c r="C444" s="222"/>
      <c r="D444" s="207" t="s">
        <v>161</v>
      </c>
      <c r="E444" s="223" t="s">
        <v>37</v>
      </c>
      <c r="F444" s="224" t="s">
        <v>496</v>
      </c>
      <c r="G444" s="222"/>
      <c r="H444" s="225">
        <v>162</v>
      </c>
      <c r="I444" s="226"/>
      <c r="J444" s="222"/>
      <c r="K444" s="222"/>
      <c r="L444" s="227"/>
      <c r="M444" s="228"/>
      <c r="N444" s="229"/>
      <c r="O444" s="229"/>
      <c r="P444" s="229"/>
      <c r="Q444" s="229"/>
      <c r="R444" s="229"/>
      <c r="S444" s="229"/>
      <c r="T444" s="230"/>
      <c r="AT444" s="231" t="s">
        <v>161</v>
      </c>
      <c r="AU444" s="231" t="s">
        <v>158</v>
      </c>
      <c r="AV444" s="12" t="s">
        <v>158</v>
      </c>
      <c r="AW444" s="12" t="s">
        <v>43</v>
      </c>
      <c r="AX444" s="12" t="s">
        <v>80</v>
      </c>
      <c r="AY444" s="231" t="s">
        <v>150</v>
      </c>
    </row>
    <row r="445" spans="2:51" s="12" customFormat="1" ht="13.5">
      <c r="B445" s="221"/>
      <c r="C445" s="222"/>
      <c r="D445" s="207" t="s">
        <v>161</v>
      </c>
      <c r="E445" s="223" t="s">
        <v>37</v>
      </c>
      <c r="F445" s="224" t="s">
        <v>497</v>
      </c>
      <c r="G445" s="222"/>
      <c r="H445" s="225">
        <v>5.25</v>
      </c>
      <c r="I445" s="226"/>
      <c r="J445" s="222"/>
      <c r="K445" s="222"/>
      <c r="L445" s="227"/>
      <c r="M445" s="228"/>
      <c r="N445" s="229"/>
      <c r="O445" s="229"/>
      <c r="P445" s="229"/>
      <c r="Q445" s="229"/>
      <c r="R445" s="229"/>
      <c r="S445" s="229"/>
      <c r="T445" s="230"/>
      <c r="AT445" s="231" t="s">
        <v>161</v>
      </c>
      <c r="AU445" s="231" t="s">
        <v>158</v>
      </c>
      <c r="AV445" s="12" t="s">
        <v>158</v>
      </c>
      <c r="AW445" s="12" t="s">
        <v>43</v>
      </c>
      <c r="AX445" s="12" t="s">
        <v>80</v>
      </c>
      <c r="AY445" s="231" t="s">
        <v>150</v>
      </c>
    </row>
    <row r="446" spans="2:51" s="12" customFormat="1" ht="13.5">
      <c r="B446" s="221"/>
      <c r="C446" s="222"/>
      <c r="D446" s="207" t="s">
        <v>161</v>
      </c>
      <c r="E446" s="223" t="s">
        <v>37</v>
      </c>
      <c r="F446" s="224" t="s">
        <v>498</v>
      </c>
      <c r="G446" s="222"/>
      <c r="H446" s="225">
        <v>86.4</v>
      </c>
      <c r="I446" s="226"/>
      <c r="J446" s="222"/>
      <c r="K446" s="222"/>
      <c r="L446" s="227"/>
      <c r="M446" s="228"/>
      <c r="N446" s="229"/>
      <c r="O446" s="229"/>
      <c r="P446" s="229"/>
      <c r="Q446" s="229"/>
      <c r="R446" s="229"/>
      <c r="S446" s="229"/>
      <c r="T446" s="230"/>
      <c r="AT446" s="231" t="s">
        <v>161</v>
      </c>
      <c r="AU446" s="231" t="s">
        <v>158</v>
      </c>
      <c r="AV446" s="12" t="s">
        <v>158</v>
      </c>
      <c r="AW446" s="12" t="s">
        <v>43</v>
      </c>
      <c r="AX446" s="12" t="s">
        <v>80</v>
      </c>
      <c r="AY446" s="231" t="s">
        <v>150</v>
      </c>
    </row>
    <row r="447" spans="2:51" s="12" customFormat="1" ht="13.5">
      <c r="B447" s="221"/>
      <c r="C447" s="222"/>
      <c r="D447" s="207" t="s">
        <v>161</v>
      </c>
      <c r="E447" s="223" t="s">
        <v>37</v>
      </c>
      <c r="F447" s="224" t="s">
        <v>499</v>
      </c>
      <c r="G447" s="222"/>
      <c r="H447" s="225">
        <v>64.8</v>
      </c>
      <c r="I447" s="226"/>
      <c r="J447" s="222"/>
      <c r="K447" s="222"/>
      <c r="L447" s="227"/>
      <c r="M447" s="228"/>
      <c r="N447" s="229"/>
      <c r="O447" s="229"/>
      <c r="P447" s="229"/>
      <c r="Q447" s="229"/>
      <c r="R447" s="229"/>
      <c r="S447" s="229"/>
      <c r="T447" s="230"/>
      <c r="AT447" s="231" t="s">
        <v>161</v>
      </c>
      <c r="AU447" s="231" t="s">
        <v>158</v>
      </c>
      <c r="AV447" s="12" t="s">
        <v>158</v>
      </c>
      <c r="AW447" s="12" t="s">
        <v>43</v>
      </c>
      <c r="AX447" s="12" t="s">
        <v>80</v>
      </c>
      <c r="AY447" s="231" t="s">
        <v>150</v>
      </c>
    </row>
    <row r="448" spans="2:51" s="13" customFormat="1" ht="13.5">
      <c r="B448" s="232"/>
      <c r="C448" s="233"/>
      <c r="D448" s="234" t="s">
        <v>161</v>
      </c>
      <c r="E448" s="235" t="s">
        <v>37</v>
      </c>
      <c r="F448" s="236" t="s">
        <v>164</v>
      </c>
      <c r="G448" s="233"/>
      <c r="H448" s="237">
        <v>583.8</v>
      </c>
      <c r="I448" s="238"/>
      <c r="J448" s="233"/>
      <c r="K448" s="233"/>
      <c r="L448" s="239"/>
      <c r="M448" s="240"/>
      <c r="N448" s="241"/>
      <c r="O448" s="241"/>
      <c r="P448" s="241"/>
      <c r="Q448" s="241"/>
      <c r="R448" s="241"/>
      <c r="S448" s="241"/>
      <c r="T448" s="242"/>
      <c r="AT448" s="243" t="s">
        <v>161</v>
      </c>
      <c r="AU448" s="243" t="s">
        <v>158</v>
      </c>
      <c r="AV448" s="13" t="s">
        <v>157</v>
      </c>
      <c r="AW448" s="13" t="s">
        <v>43</v>
      </c>
      <c r="AX448" s="13" t="s">
        <v>23</v>
      </c>
      <c r="AY448" s="243" t="s">
        <v>150</v>
      </c>
    </row>
    <row r="449" spans="2:65" s="1" customFormat="1" ht="22.5" customHeight="1">
      <c r="B449" s="42"/>
      <c r="C449" s="195" t="s">
        <v>342</v>
      </c>
      <c r="D449" s="195" t="s">
        <v>152</v>
      </c>
      <c r="E449" s="196" t="s">
        <v>500</v>
      </c>
      <c r="F449" s="197" t="s">
        <v>501</v>
      </c>
      <c r="G449" s="198" t="s">
        <v>155</v>
      </c>
      <c r="H449" s="199">
        <v>11.88</v>
      </c>
      <c r="I449" s="200"/>
      <c r="J449" s="201">
        <f>ROUND(I449*H449,2)</f>
        <v>0</v>
      </c>
      <c r="K449" s="197" t="s">
        <v>156</v>
      </c>
      <c r="L449" s="62"/>
      <c r="M449" s="202" t="s">
        <v>37</v>
      </c>
      <c r="N449" s="203" t="s">
        <v>52</v>
      </c>
      <c r="O449" s="43"/>
      <c r="P449" s="204">
        <f>O449*H449</f>
        <v>0</v>
      </c>
      <c r="Q449" s="204">
        <v>0</v>
      </c>
      <c r="R449" s="204">
        <f>Q449*H449</f>
        <v>0</v>
      </c>
      <c r="S449" s="204">
        <v>0.055</v>
      </c>
      <c r="T449" s="205">
        <f>S449*H449</f>
        <v>0.6534000000000001</v>
      </c>
      <c r="AR449" s="24" t="s">
        <v>157</v>
      </c>
      <c r="AT449" s="24" t="s">
        <v>152</v>
      </c>
      <c r="AU449" s="24" t="s">
        <v>158</v>
      </c>
      <c r="AY449" s="24" t="s">
        <v>150</v>
      </c>
      <c r="BE449" s="206">
        <f>IF(N449="základní",J449,0)</f>
        <v>0</v>
      </c>
      <c r="BF449" s="206">
        <f>IF(N449="snížená",J449,0)</f>
        <v>0</v>
      </c>
      <c r="BG449" s="206">
        <f>IF(N449="zákl. přenesená",J449,0)</f>
        <v>0</v>
      </c>
      <c r="BH449" s="206">
        <f>IF(N449="sníž. přenesená",J449,0)</f>
        <v>0</v>
      </c>
      <c r="BI449" s="206">
        <f>IF(N449="nulová",J449,0)</f>
        <v>0</v>
      </c>
      <c r="BJ449" s="24" t="s">
        <v>158</v>
      </c>
      <c r="BK449" s="206">
        <f>ROUND(I449*H449,2)</f>
        <v>0</v>
      </c>
      <c r="BL449" s="24" t="s">
        <v>157</v>
      </c>
      <c r="BM449" s="24" t="s">
        <v>502</v>
      </c>
    </row>
    <row r="450" spans="2:51" s="12" customFormat="1" ht="13.5">
      <c r="B450" s="221"/>
      <c r="C450" s="222"/>
      <c r="D450" s="207" t="s">
        <v>161</v>
      </c>
      <c r="E450" s="223" t="s">
        <v>37</v>
      </c>
      <c r="F450" s="224" t="s">
        <v>503</v>
      </c>
      <c r="G450" s="222"/>
      <c r="H450" s="225">
        <v>11.88</v>
      </c>
      <c r="I450" s="226"/>
      <c r="J450" s="222"/>
      <c r="K450" s="222"/>
      <c r="L450" s="227"/>
      <c r="M450" s="228"/>
      <c r="N450" s="229"/>
      <c r="O450" s="229"/>
      <c r="P450" s="229"/>
      <c r="Q450" s="229"/>
      <c r="R450" s="229"/>
      <c r="S450" s="229"/>
      <c r="T450" s="230"/>
      <c r="AT450" s="231" t="s">
        <v>161</v>
      </c>
      <c r="AU450" s="231" t="s">
        <v>158</v>
      </c>
      <c r="AV450" s="12" t="s">
        <v>158</v>
      </c>
      <c r="AW450" s="12" t="s">
        <v>43</v>
      </c>
      <c r="AX450" s="12" t="s">
        <v>80</v>
      </c>
      <c r="AY450" s="231" t="s">
        <v>150</v>
      </c>
    </row>
    <row r="451" spans="2:51" s="13" customFormat="1" ht="13.5">
      <c r="B451" s="232"/>
      <c r="C451" s="233"/>
      <c r="D451" s="234" t="s">
        <v>161</v>
      </c>
      <c r="E451" s="235" t="s">
        <v>37</v>
      </c>
      <c r="F451" s="236" t="s">
        <v>164</v>
      </c>
      <c r="G451" s="233"/>
      <c r="H451" s="237">
        <v>11.88</v>
      </c>
      <c r="I451" s="238"/>
      <c r="J451" s="233"/>
      <c r="K451" s="233"/>
      <c r="L451" s="239"/>
      <c r="M451" s="240"/>
      <c r="N451" s="241"/>
      <c r="O451" s="241"/>
      <c r="P451" s="241"/>
      <c r="Q451" s="241"/>
      <c r="R451" s="241"/>
      <c r="S451" s="241"/>
      <c r="T451" s="242"/>
      <c r="AT451" s="243" t="s">
        <v>161</v>
      </c>
      <c r="AU451" s="243" t="s">
        <v>158</v>
      </c>
      <c r="AV451" s="13" t="s">
        <v>157</v>
      </c>
      <c r="AW451" s="13" t="s">
        <v>43</v>
      </c>
      <c r="AX451" s="13" t="s">
        <v>23</v>
      </c>
      <c r="AY451" s="243" t="s">
        <v>150</v>
      </c>
    </row>
    <row r="452" spans="2:65" s="1" customFormat="1" ht="22.5" customHeight="1">
      <c r="B452" s="42"/>
      <c r="C452" s="195" t="s">
        <v>504</v>
      </c>
      <c r="D452" s="195" t="s">
        <v>152</v>
      </c>
      <c r="E452" s="196" t="s">
        <v>505</v>
      </c>
      <c r="F452" s="197" t="s">
        <v>506</v>
      </c>
      <c r="G452" s="198" t="s">
        <v>167</v>
      </c>
      <c r="H452" s="199">
        <v>9.911</v>
      </c>
      <c r="I452" s="200"/>
      <c r="J452" s="201">
        <f>ROUND(I452*H452,2)</f>
        <v>0</v>
      </c>
      <c r="K452" s="197" t="s">
        <v>156</v>
      </c>
      <c r="L452" s="62"/>
      <c r="M452" s="202" t="s">
        <v>37</v>
      </c>
      <c r="N452" s="203" t="s">
        <v>52</v>
      </c>
      <c r="O452" s="43"/>
      <c r="P452" s="204">
        <f>O452*H452</f>
        <v>0</v>
      </c>
      <c r="Q452" s="204">
        <v>0</v>
      </c>
      <c r="R452" s="204">
        <f>Q452*H452</f>
        <v>0</v>
      </c>
      <c r="S452" s="204">
        <v>2.2</v>
      </c>
      <c r="T452" s="205">
        <f>S452*H452</f>
        <v>21.8042</v>
      </c>
      <c r="AR452" s="24" t="s">
        <v>157</v>
      </c>
      <c r="AT452" s="24" t="s">
        <v>152</v>
      </c>
      <c r="AU452" s="24" t="s">
        <v>158</v>
      </c>
      <c r="AY452" s="24" t="s">
        <v>150</v>
      </c>
      <c r="BE452" s="206">
        <f>IF(N452="základní",J452,0)</f>
        <v>0</v>
      </c>
      <c r="BF452" s="206">
        <f>IF(N452="snížená",J452,0)</f>
        <v>0</v>
      </c>
      <c r="BG452" s="206">
        <f>IF(N452="zákl. přenesená",J452,0)</f>
        <v>0</v>
      </c>
      <c r="BH452" s="206">
        <f>IF(N452="sníž. přenesená",J452,0)</f>
        <v>0</v>
      </c>
      <c r="BI452" s="206">
        <f>IF(N452="nulová",J452,0)</f>
        <v>0</v>
      </c>
      <c r="BJ452" s="24" t="s">
        <v>158</v>
      </c>
      <c r="BK452" s="206">
        <f>ROUND(I452*H452,2)</f>
        <v>0</v>
      </c>
      <c r="BL452" s="24" t="s">
        <v>157</v>
      </c>
      <c r="BM452" s="24" t="s">
        <v>507</v>
      </c>
    </row>
    <row r="453" spans="2:51" s="11" customFormat="1" ht="13.5">
      <c r="B453" s="210"/>
      <c r="C453" s="211"/>
      <c r="D453" s="207" t="s">
        <v>161</v>
      </c>
      <c r="E453" s="212" t="s">
        <v>37</v>
      </c>
      <c r="F453" s="213" t="s">
        <v>301</v>
      </c>
      <c r="G453" s="211"/>
      <c r="H453" s="214" t="s">
        <v>37</v>
      </c>
      <c r="I453" s="215"/>
      <c r="J453" s="211"/>
      <c r="K453" s="211"/>
      <c r="L453" s="216"/>
      <c r="M453" s="217"/>
      <c r="N453" s="218"/>
      <c r="O453" s="218"/>
      <c r="P453" s="218"/>
      <c r="Q453" s="218"/>
      <c r="R453" s="218"/>
      <c r="S453" s="218"/>
      <c r="T453" s="219"/>
      <c r="AT453" s="220" t="s">
        <v>161</v>
      </c>
      <c r="AU453" s="220" t="s">
        <v>158</v>
      </c>
      <c r="AV453" s="11" t="s">
        <v>23</v>
      </c>
      <c r="AW453" s="11" t="s">
        <v>43</v>
      </c>
      <c r="AX453" s="11" t="s">
        <v>80</v>
      </c>
      <c r="AY453" s="220" t="s">
        <v>150</v>
      </c>
    </row>
    <row r="454" spans="2:51" s="12" customFormat="1" ht="13.5">
      <c r="B454" s="221"/>
      <c r="C454" s="222"/>
      <c r="D454" s="207" t="s">
        <v>161</v>
      </c>
      <c r="E454" s="223" t="s">
        <v>37</v>
      </c>
      <c r="F454" s="224" t="s">
        <v>508</v>
      </c>
      <c r="G454" s="222"/>
      <c r="H454" s="225">
        <v>9.911</v>
      </c>
      <c r="I454" s="226"/>
      <c r="J454" s="222"/>
      <c r="K454" s="222"/>
      <c r="L454" s="227"/>
      <c r="M454" s="228"/>
      <c r="N454" s="229"/>
      <c r="O454" s="229"/>
      <c r="P454" s="229"/>
      <c r="Q454" s="229"/>
      <c r="R454" s="229"/>
      <c r="S454" s="229"/>
      <c r="T454" s="230"/>
      <c r="AT454" s="231" t="s">
        <v>161</v>
      </c>
      <c r="AU454" s="231" t="s">
        <v>158</v>
      </c>
      <c r="AV454" s="12" t="s">
        <v>158</v>
      </c>
      <c r="AW454" s="12" t="s">
        <v>43</v>
      </c>
      <c r="AX454" s="12" t="s">
        <v>80</v>
      </c>
      <c r="AY454" s="231" t="s">
        <v>150</v>
      </c>
    </row>
    <row r="455" spans="2:51" s="13" customFormat="1" ht="13.5">
      <c r="B455" s="232"/>
      <c r="C455" s="233"/>
      <c r="D455" s="234" t="s">
        <v>161</v>
      </c>
      <c r="E455" s="235" t="s">
        <v>37</v>
      </c>
      <c r="F455" s="236" t="s">
        <v>164</v>
      </c>
      <c r="G455" s="233"/>
      <c r="H455" s="237">
        <v>9.911</v>
      </c>
      <c r="I455" s="238"/>
      <c r="J455" s="233"/>
      <c r="K455" s="233"/>
      <c r="L455" s="239"/>
      <c r="M455" s="240"/>
      <c r="N455" s="241"/>
      <c r="O455" s="241"/>
      <c r="P455" s="241"/>
      <c r="Q455" s="241"/>
      <c r="R455" s="241"/>
      <c r="S455" s="241"/>
      <c r="T455" s="242"/>
      <c r="AT455" s="243" t="s">
        <v>161</v>
      </c>
      <c r="AU455" s="243" t="s">
        <v>158</v>
      </c>
      <c r="AV455" s="13" t="s">
        <v>157</v>
      </c>
      <c r="AW455" s="13" t="s">
        <v>43</v>
      </c>
      <c r="AX455" s="13" t="s">
        <v>23</v>
      </c>
      <c r="AY455" s="243" t="s">
        <v>150</v>
      </c>
    </row>
    <row r="456" spans="2:65" s="1" customFormat="1" ht="31.5" customHeight="1">
      <c r="B456" s="42"/>
      <c r="C456" s="195" t="s">
        <v>345</v>
      </c>
      <c r="D456" s="195" t="s">
        <v>152</v>
      </c>
      <c r="E456" s="196" t="s">
        <v>509</v>
      </c>
      <c r="F456" s="197" t="s">
        <v>510</v>
      </c>
      <c r="G456" s="198" t="s">
        <v>155</v>
      </c>
      <c r="H456" s="199">
        <v>247.779</v>
      </c>
      <c r="I456" s="200"/>
      <c r="J456" s="201">
        <f>ROUND(I456*H456,2)</f>
        <v>0</v>
      </c>
      <c r="K456" s="197" t="s">
        <v>156</v>
      </c>
      <c r="L456" s="62"/>
      <c r="M456" s="202" t="s">
        <v>37</v>
      </c>
      <c r="N456" s="203" t="s">
        <v>52</v>
      </c>
      <c r="O456" s="43"/>
      <c r="P456" s="204">
        <f>O456*H456</f>
        <v>0</v>
      </c>
      <c r="Q456" s="204">
        <v>0</v>
      </c>
      <c r="R456" s="204">
        <f>Q456*H456</f>
        <v>0</v>
      </c>
      <c r="S456" s="204">
        <v>0.035</v>
      </c>
      <c r="T456" s="205">
        <f>S456*H456</f>
        <v>8.672265000000001</v>
      </c>
      <c r="AR456" s="24" t="s">
        <v>157</v>
      </c>
      <c r="AT456" s="24" t="s">
        <v>152</v>
      </c>
      <c r="AU456" s="24" t="s">
        <v>158</v>
      </c>
      <c r="AY456" s="24" t="s">
        <v>150</v>
      </c>
      <c r="BE456" s="206">
        <f>IF(N456="základní",J456,0)</f>
        <v>0</v>
      </c>
      <c r="BF456" s="206">
        <f>IF(N456="snížená",J456,0)</f>
        <v>0</v>
      </c>
      <c r="BG456" s="206">
        <f>IF(N456="zákl. přenesená",J456,0)</f>
        <v>0</v>
      </c>
      <c r="BH456" s="206">
        <f>IF(N456="sníž. přenesená",J456,0)</f>
        <v>0</v>
      </c>
      <c r="BI456" s="206">
        <f>IF(N456="nulová",J456,0)</f>
        <v>0</v>
      </c>
      <c r="BJ456" s="24" t="s">
        <v>158</v>
      </c>
      <c r="BK456" s="206">
        <f>ROUND(I456*H456,2)</f>
        <v>0</v>
      </c>
      <c r="BL456" s="24" t="s">
        <v>157</v>
      </c>
      <c r="BM456" s="24" t="s">
        <v>511</v>
      </c>
    </row>
    <row r="457" spans="2:47" s="1" customFormat="1" ht="27">
      <c r="B457" s="42"/>
      <c r="C457" s="64"/>
      <c r="D457" s="207" t="s">
        <v>159</v>
      </c>
      <c r="E457" s="64"/>
      <c r="F457" s="208" t="s">
        <v>512</v>
      </c>
      <c r="G457" s="64"/>
      <c r="H457" s="64"/>
      <c r="I457" s="165"/>
      <c r="J457" s="64"/>
      <c r="K457" s="64"/>
      <c r="L457" s="62"/>
      <c r="M457" s="209"/>
      <c r="N457" s="43"/>
      <c r="O457" s="43"/>
      <c r="P457" s="43"/>
      <c r="Q457" s="43"/>
      <c r="R457" s="43"/>
      <c r="S457" s="43"/>
      <c r="T457" s="79"/>
      <c r="AT457" s="24" t="s">
        <v>159</v>
      </c>
      <c r="AU457" s="24" t="s">
        <v>158</v>
      </c>
    </row>
    <row r="458" spans="2:51" s="11" customFormat="1" ht="13.5">
      <c r="B458" s="210"/>
      <c r="C458" s="211"/>
      <c r="D458" s="207" t="s">
        <v>161</v>
      </c>
      <c r="E458" s="212" t="s">
        <v>37</v>
      </c>
      <c r="F458" s="213" t="s">
        <v>301</v>
      </c>
      <c r="G458" s="211"/>
      <c r="H458" s="214" t="s">
        <v>37</v>
      </c>
      <c r="I458" s="215"/>
      <c r="J458" s="211"/>
      <c r="K458" s="211"/>
      <c r="L458" s="216"/>
      <c r="M458" s="217"/>
      <c r="N458" s="218"/>
      <c r="O458" s="218"/>
      <c r="P458" s="218"/>
      <c r="Q458" s="218"/>
      <c r="R458" s="218"/>
      <c r="S458" s="218"/>
      <c r="T458" s="219"/>
      <c r="AT458" s="220" t="s">
        <v>161</v>
      </c>
      <c r="AU458" s="220" t="s">
        <v>158</v>
      </c>
      <c r="AV458" s="11" t="s">
        <v>23</v>
      </c>
      <c r="AW458" s="11" t="s">
        <v>43</v>
      </c>
      <c r="AX458" s="11" t="s">
        <v>80</v>
      </c>
      <c r="AY458" s="220" t="s">
        <v>150</v>
      </c>
    </row>
    <row r="459" spans="2:51" s="12" customFormat="1" ht="13.5">
      <c r="B459" s="221"/>
      <c r="C459" s="222"/>
      <c r="D459" s="207" t="s">
        <v>161</v>
      </c>
      <c r="E459" s="223" t="s">
        <v>37</v>
      </c>
      <c r="F459" s="224" t="s">
        <v>513</v>
      </c>
      <c r="G459" s="222"/>
      <c r="H459" s="225">
        <v>247.779</v>
      </c>
      <c r="I459" s="226"/>
      <c r="J459" s="222"/>
      <c r="K459" s="222"/>
      <c r="L459" s="227"/>
      <c r="M459" s="228"/>
      <c r="N459" s="229"/>
      <c r="O459" s="229"/>
      <c r="P459" s="229"/>
      <c r="Q459" s="229"/>
      <c r="R459" s="229"/>
      <c r="S459" s="229"/>
      <c r="T459" s="230"/>
      <c r="AT459" s="231" t="s">
        <v>161</v>
      </c>
      <c r="AU459" s="231" t="s">
        <v>158</v>
      </c>
      <c r="AV459" s="12" t="s">
        <v>158</v>
      </c>
      <c r="AW459" s="12" t="s">
        <v>43</v>
      </c>
      <c r="AX459" s="12" t="s">
        <v>80</v>
      </c>
      <c r="AY459" s="231" t="s">
        <v>150</v>
      </c>
    </row>
    <row r="460" spans="2:51" s="13" customFormat="1" ht="13.5">
      <c r="B460" s="232"/>
      <c r="C460" s="233"/>
      <c r="D460" s="234" t="s">
        <v>161</v>
      </c>
      <c r="E460" s="235" t="s">
        <v>37</v>
      </c>
      <c r="F460" s="236" t="s">
        <v>164</v>
      </c>
      <c r="G460" s="233"/>
      <c r="H460" s="237">
        <v>247.779</v>
      </c>
      <c r="I460" s="238"/>
      <c r="J460" s="233"/>
      <c r="K460" s="233"/>
      <c r="L460" s="239"/>
      <c r="M460" s="240"/>
      <c r="N460" s="241"/>
      <c r="O460" s="241"/>
      <c r="P460" s="241"/>
      <c r="Q460" s="241"/>
      <c r="R460" s="241"/>
      <c r="S460" s="241"/>
      <c r="T460" s="242"/>
      <c r="AT460" s="243" t="s">
        <v>161</v>
      </c>
      <c r="AU460" s="243" t="s">
        <v>158</v>
      </c>
      <c r="AV460" s="13" t="s">
        <v>157</v>
      </c>
      <c r="AW460" s="13" t="s">
        <v>43</v>
      </c>
      <c r="AX460" s="13" t="s">
        <v>23</v>
      </c>
      <c r="AY460" s="243" t="s">
        <v>150</v>
      </c>
    </row>
    <row r="461" spans="2:65" s="1" customFormat="1" ht="22.5" customHeight="1">
      <c r="B461" s="42"/>
      <c r="C461" s="195" t="s">
        <v>514</v>
      </c>
      <c r="D461" s="195" t="s">
        <v>152</v>
      </c>
      <c r="E461" s="196" t="s">
        <v>515</v>
      </c>
      <c r="F461" s="197" t="s">
        <v>516</v>
      </c>
      <c r="G461" s="198" t="s">
        <v>155</v>
      </c>
      <c r="H461" s="199">
        <v>240.965</v>
      </c>
      <c r="I461" s="200"/>
      <c r="J461" s="201">
        <f>ROUND(I461*H461,2)</f>
        <v>0</v>
      </c>
      <c r="K461" s="197" t="s">
        <v>37</v>
      </c>
      <c r="L461" s="62"/>
      <c r="M461" s="202" t="s">
        <v>37</v>
      </c>
      <c r="N461" s="203" t="s">
        <v>52</v>
      </c>
      <c r="O461" s="43"/>
      <c r="P461" s="204">
        <f>O461*H461</f>
        <v>0</v>
      </c>
      <c r="Q461" s="204">
        <v>0</v>
      </c>
      <c r="R461" s="204">
        <f>Q461*H461</f>
        <v>0</v>
      </c>
      <c r="S461" s="204">
        <v>0</v>
      </c>
      <c r="T461" s="205">
        <f>S461*H461</f>
        <v>0</v>
      </c>
      <c r="AR461" s="24" t="s">
        <v>157</v>
      </c>
      <c r="AT461" s="24" t="s">
        <v>152</v>
      </c>
      <c r="AU461" s="24" t="s">
        <v>158</v>
      </c>
      <c r="AY461" s="24" t="s">
        <v>150</v>
      </c>
      <c r="BE461" s="206">
        <f>IF(N461="základní",J461,0)</f>
        <v>0</v>
      </c>
      <c r="BF461" s="206">
        <f>IF(N461="snížená",J461,0)</f>
        <v>0</v>
      </c>
      <c r="BG461" s="206">
        <f>IF(N461="zákl. přenesená",J461,0)</f>
        <v>0</v>
      </c>
      <c r="BH461" s="206">
        <f>IF(N461="sníž. přenesená",J461,0)</f>
        <v>0</v>
      </c>
      <c r="BI461" s="206">
        <f>IF(N461="nulová",J461,0)</f>
        <v>0</v>
      </c>
      <c r="BJ461" s="24" t="s">
        <v>158</v>
      </c>
      <c r="BK461" s="206">
        <f>ROUND(I461*H461,2)</f>
        <v>0</v>
      </c>
      <c r="BL461" s="24" t="s">
        <v>157</v>
      </c>
      <c r="BM461" s="24" t="s">
        <v>517</v>
      </c>
    </row>
    <row r="462" spans="2:51" s="12" customFormat="1" ht="13.5">
      <c r="B462" s="221"/>
      <c r="C462" s="222"/>
      <c r="D462" s="207" t="s">
        <v>161</v>
      </c>
      <c r="E462" s="223" t="s">
        <v>37</v>
      </c>
      <c r="F462" s="224" t="s">
        <v>518</v>
      </c>
      <c r="G462" s="222"/>
      <c r="H462" s="225">
        <v>54</v>
      </c>
      <c r="I462" s="226"/>
      <c r="J462" s="222"/>
      <c r="K462" s="222"/>
      <c r="L462" s="227"/>
      <c r="M462" s="228"/>
      <c r="N462" s="229"/>
      <c r="O462" s="229"/>
      <c r="P462" s="229"/>
      <c r="Q462" s="229"/>
      <c r="R462" s="229"/>
      <c r="S462" s="229"/>
      <c r="T462" s="230"/>
      <c r="AT462" s="231" t="s">
        <v>161</v>
      </c>
      <c r="AU462" s="231" t="s">
        <v>158</v>
      </c>
      <c r="AV462" s="12" t="s">
        <v>158</v>
      </c>
      <c r="AW462" s="12" t="s">
        <v>43</v>
      </c>
      <c r="AX462" s="12" t="s">
        <v>80</v>
      </c>
      <c r="AY462" s="231" t="s">
        <v>150</v>
      </c>
    </row>
    <row r="463" spans="2:51" s="12" customFormat="1" ht="13.5">
      <c r="B463" s="221"/>
      <c r="C463" s="222"/>
      <c r="D463" s="207" t="s">
        <v>161</v>
      </c>
      <c r="E463" s="223" t="s">
        <v>37</v>
      </c>
      <c r="F463" s="224" t="s">
        <v>519</v>
      </c>
      <c r="G463" s="222"/>
      <c r="H463" s="225">
        <v>74.25</v>
      </c>
      <c r="I463" s="226"/>
      <c r="J463" s="222"/>
      <c r="K463" s="222"/>
      <c r="L463" s="227"/>
      <c r="M463" s="228"/>
      <c r="N463" s="229"/>
      <c r="O463" s="229"/>
      <c r="P463" s="229"/>
      <c r="Q463" s="229"/>
      <c r="R463" s="229"/>
      <c r="S463" s="229"/>
      <c r="T463" s="230"/>
      <c r="AT463" s="231" t="s">
        <v>161</v>
      </c>
      <c r="AU463" s="231" t="s">
        <v>158</v>
      </c>
      <c r="AV463" s="12" t="s">
        <v>158</v>
      </c>
      <c r="AW463" s="12" t="s">
        <v>43</v>
      </c>
      <c r="AX463" s="12" t="s">
        <v>80</v>
      </c>
      <c r="AY463" s="231" t="s">
        <v>150</v>
      </c>
    </row>
    <row r="464" spans="2:51" s="12" customFormat="1" ht="13.5">
      <c r="B464" s="221"/>
      <c r="C464" s="222"/>
      <c r="D464" s="207" t="s">
        <v>161</v>
      </c>
      <c r="E464" s="223" t="s">
        <v>37</v>
      </c>
      <c r="F464" s="224" t="s">
        <v>520</v>
      </c>
      <c r="G464" s="222"/>
      <c r="H464" s="225">
        <v>26.775</v>
      </c>
      <c r="I464" s="226"/>
      <c r="J464" s="222"/>
      <c r="K464" s="222"/>
      <c r="L464" s="227"/>
      <c r="M464" s="228"/>
      <c r="N464" s="229"/>
      <c r="O464" s="229"/>
      <c r="P464" s="229"/>
      <c r="Q464" s="229"/>
      <c r="R464" s="229"/>
      <c r="S464" s="229"/>
      <c r="T464" s="230"/>
      <c r="AT464" s="231" t="s">
        <v>161</v>
      </c>
      <c r="AU464" s="231" t="s">
        <v>158</v>
      </c>
      <c r="AV464" s="12" t="s">
        <v>158</v>
      </c>
      <c r="AW464" s="12" t="s">
        <v>43</v>
      </c>
      <c r="AX464" s="12" t="s">
        <v>80</v>
      </c>
      <c r="AY464" s="231" t="s">
        <v>150</v>
      </c>
    </row>
    <row r="465" spans="2:51" s="12" customFormat="1" ht="13.5">
      <c r="B465" s="221"/>
      <c r="C465" s="222"/>
      <c r="D465" s="207" t="s">
        <v>161</v>
      </c>
      <c r="E465" s="223" t="s">
        <v>37</v>
      </c>
      <c r="F465" s="224" t="s">
        <v>521</v>
      </c>
      <c r="G465" s="222"/>
      <c r="H465" s="225">
        <v>72</v>
      </c>
      <c r="I465" s="226"/>
      <c r="J465" s="222"/>
      <c r="K465" s="222"/>
      <c r="L465" s="227"/>
      <c r="M465" s="228"/>
      <c r="N465" s="229"/>
      <c r="O465" s="229"/>
      <c r="P465" s="229"/>
      <c r="Q465" s="229"/>
      <c r="R465" s="229"/>
      <c r="S465" s="229"/>
      <c r="T465" s="230"/>
      <c r="AT465" s="231" t="s">
        <v>161</v>
      </c>
      <c r="AU465" s="231" t="s">
        <v>158</v>
      </c>
      <c r="AV465" s="12" t="s">
        <v>158</v>
      </c>
      <c r="AW465" s="12" t="s">
        <v>43</v>
      </c>
      <c r="AX465" s="12" t="s">
        <v>80</v>
      </c>
      <c r="AY465" s="231" t="s">
        <v>150</v>
      </c>
    </row>
    <row r="466" spans="2:51" s="12" customFormat="1" ht="13.5">
      <c r="B466" s="221"/>
      <c r="C466" s="222"/>
      <c r="D466" s="207" t="s">
        <v>161</v>
      </c>
      <c r="E466" s="223" t="s">
        <v>37</v>
      </c>
      <c r="F466" s="224" t="s">
        <v>522</v>
      </c>
      <c r="G466" s="222"/>
      <c r="H466" s="225">
        <v>7.56</v>
      </c>
      <c r="I466" s="226"/>
      <c r="J466" s="222"/>
      <c r="K466" s="222"/>
      <c r="L466" s="227"/>
      <c r="M466" s="228"/>
      <c r="N466" s="229"/>
      <c r="O466" s="229"/>
      <c r="P466" s="229"/>
      <c r="Q466" s="229"/>
      <c r="R466" s="229"/>
      <c r="S466" s="229"/>
      <c r="T466" s="230"/>
      <c r="AT466" s="231" t="s">
        <v>161</v>
      </c>
      <c r="AU466" s="231" t="s">
        <v>158</v>
      </c>
      <c r="AV466" s="12" t="s">
        <v>158</v>
      </c>
      <c r="AW466" s="12" t="s">
        <v>43</v>
      </c>
      <c r="AX466" s="12" t="s">
        <v>80</v>
      </c>
      <c r="AY466" s="231" t="s">
        <v>150</v>
      </c>
    </row>
    <row r="467" spans="2:51" s="12" customFormat="1" ht="13.5">
      <c r="B467" s="221"/>
      <c r="C467" s="222"/>
      <c r="D467" s="207" t="s">
        <v>161</v>
      </c>
      <c r="E467" s="223" t="s">
        <v>37</v>
      </c>
      <c r="F467" s="224" t="s">
        <v>523</v>
      </c>
      <c r="G467" s="222"/>
      <c r="H467" s="225">
        <v>3.6</v>
      </c>
      <c r="I467" s="226"/>
      <c r="J467" s="222"/>
      <c r="K467" s="222"/>
      <c r="L467" s="227"/>
      <c r="M467" s="228"/>
      <c r="N467" s="229"/>
      <c r="O467" s="229"/>
      <c r="P467" s="229"/>
      <c r="Q467" s="229"/>
      <c r="R467" s="229"/>
      <c r="S467" s="229"/>
      <c r="T467" s="230"/>
      <c r="AT467" s="231" t="s">
        <v>161</v>
      </c>
      <c r="AU467" s="231" t="s">
        <v>158</v>
      </c>
      <c r="AV467" s="12" t="s">
        <v>158</v>
      </c>
      <c r="AW467" s="12" t="s">
        <v>43</v>
      </c>
      <c r="AX467" s="12" t="s">
        <v>80</v>
      </c>
      <c r="AY467" s="231" t="s">
        <v>150</v>
      </c>
    </row>
    <row r="468" spans="2:51" s="12" customFormat="1" ht="13.5">
      <c r="B468" s="221"/>
      <c r="C468" s="222"/>
      <c r="D468" s="207" t="s">
        <v>161</v>
      </c>
      <c r="E468" s="223" t="s">
        <v>37</v>
      </c>
      <c r="F468" s="224" t="s">
        <v>424</v>
      </c>
      <c r="G468" s="222"/>
      <c r="H468" s="225">
        <v>1.08</v>
      </c>
      <c r="I468" s="226"/>
      <c r="J468" s="222"/>
      <c r="K468" s="222"/>
      <c r="L468" s="227"/>
      <c r="M468" s="228"/>
      <c r="N468" s="229"/>
      <c r="O468" s="229"/>
      <c r="P468" s="229"/>
      <c r="Q468" s="229"/>
      <c r="R468" s="229"/>
      <c r="S468" s="229"/>
      <c r="T468" s="230"/>
      <c r="AT468" s="231" t="s">
        <v>161</v>
      </c>
      <c r="AU468" s="231" t="s">
        <v>158</v>
      </c>
      <c r="AV468" s="12" t="s">
        <v>158</v>
      </c>
      <c r="AW468" s="12" t="s">
        <v>43</v>
      </c>
      <c r="AX468" s="12" t="s">
        <v>80</v>
      </c>
      <c r="AY468" s="231" t="s">
        <v>150</v>
      </c>
    </row>
    <row r="469" spans="2:51" s="12" customFormat="1" ht="13.5">
      <c r="B469" s="221"/>
      <c r="C469" s="222"/>
      <c r="D469" s="207" t="s">
        <v>161</v>
      </c>
      <c r="E469" s="223" t="s">
        <v>37</v>
      </c>
      <c r="F469" s="224" t="s">
        <v>524</v>
      </c>
      <c r="G469" s="222"/>
      <c r="H469" s="225">
        <v>1.7</v>
      </c>
      <c r="I469" s="226"/>
      <c r="J469" s="222"/>
      <c r="K469" s="222"/>
      <c r="L469" s="227"/>
      <c r="M469" s="228"/>
      <c r="N469" s="229"/>
      <c r="O469" s="229"/>
      <c r="P469" s="229"/>
      <c r="Q469" s="229"/>
      <c r="R469" s="229"/>
      <c r="S469" s="229"/>
      <c r="T469" s="230"/>
      <c r="AT469" s="231" t="s">
        <v>161</v>
      </c>
      <c r="AU469" s="231" t="s">
        <v>158</v>
      </c>
      <c r="AV469" s="12" t="s">
        <v>158</v>
      </c>
      <c r="AW469" s="12" t="s">
        <v>43</v>
      </c>
      <c r="AX469" s="12" t="s">
        <v>80</v>
      </c>
      <c r="AY469" s="231" t="s">
        <v>150</v>
      </c>
    </row>
    <row r="470" spans="2:51" s="13" customFormat="1" ht="13.5">
      <c r="B470" s="232"/>
      <c r="C470" s="233"/>
      <c r="D470" s="234" t="s">
        <v>161</v>
      </c>
      <c r="E470" s="235" t="s">
        <v>37</v>
      </c>
      <c r="F470" s="236" t="s">
        <v>164</v>
      </c>
      <c r="G470" s="233"/>
      <c r="H470" s="237">
        <v>240.965</v>
      </c>
      <c r="I470" s="238"/>
      <c r="J470" s="233"/>
      <c r="K470" s="233"/>
      <c r="L470" s="239"/>
      <c r="M470" s="240"/>
      <c r="N470" s="241"/>
      <c r="O470" s="241"/>
      <c r="P470" s="241"/>
      <c r="Q470" s="241"/>
      <c r="R470" s="241"/>
      <c r="S470" s="241"/>
      <c r="T470" s="242"/>
      <c r="AT470" s="243" t="s">
        <v>161</v>
      </c>
      <c r="AU470" s="243" t="s">
        <v>158</v>
      </c>
      <c r="AV470" s="13" t="s">
        <v>157</v>
      </c>
      <c r="AW470" s="13" t="s">
        <v>43</v>
      </c>
      <c r="AX470" s="13" t="s">
        <v>23</v>
      </c>
      <c r="AY470" s="243" t="s">
        <v>150</v>
      </c>
    </row>
    <row r="471" spans="2:65" s="1" customFormat="1" ht="31.5" customHeight="1">
      <c r="B471" s="42"/>
      <c r="C471" s="195" t="s">
        <v>349</v>
      </c>
      <c r="D471" s="195" t="s">
        <v>152</v>
      </c>
      <c r="E471" s="196" t="s">
        <v>525</v>
      </c>
      <c r="F471" s="197" t="s">
        <v>526</v>
      </c>
      <c r="G471" s="198" t="s">
        <v>155</v>
      </c>
      <c r="H471" s="199">
        <v>872.789</v>
      </c>
      <c r="I471" s="200"/>
      <c r="J471" s="201">
        <f>ROUND(I471*H471,2)</f>
        <v>0</v>
      </c>
      <c r="K471" s="197" t="s">
        <v>156</v>
      </c>
      <c r="L471" s="62"/>
      <c r="M471" s="202" t="s">
        <v>37</v>
      </c>
      <c r="N471" s="203" t="s">
        <v>52</v>
      </c>
      <c r="O471" s="43"/>
      <c r="P471" s="204">
        <f>O471*H471</f>
        <v>0</v>
      </c>
      <c r="Q471" s="204">
        <v>0</v>
      </c>
      <c r="R471" s="204">
        <f>Q471*H471</f>
        <v>0</v>
      </c>
      <c r="S471" s="204">
        <v>0.102</v>
      </c>
      <c r="T471" s="205">
        <f>S471*H471</f>
        <v>89.02447799999999</v>
      </c>
      <c r="AR471" s="24" t="s">
        <v>157</v>
      </c>
      <c r="AT471" s="24" t="s">
        <v>152</v>
      </c>
      <c r="AU471" s="24" t="s">
        <v>158</v>
      </c>
      <c r="AY471" s="24" t="s">
        <v>150</v>
      </c>
      <c r="BE471" s="206">
        <f>IF(N471="základní",J471,0)</f>
        <v>0</v>
      </c>
      <c r="BF471" s="206">
        <f>IF(N471="snížená",J471,0)</f>
        <v>0</v>
      </c>
      <c r="BG471" s="206">
        <f>IF(N471="zákl. přenesená",J471,0)</f>
        <v>0</v>
      </c>
      <c r="BH471" s="206">
        <f>IF(N471="sníž. přenesená",J471,0)</f>
        <v>0</v>
      </c>
      <c r="BI471" s="206">
        <f>IF(N471="nulová",J471,0)</f>
        <v>0</v>
      </c>
      <c r="BJ471" s="24" t="s">
        <v>158</v>
      </c>
      <c r="BK471" s="206">
        <f>ROUND(I471*H471,2)</f>
        <v>0</v>
      </c>
      <c r="BL471" s="24" t="s">
        <v>157</v>
      </c>
      <c r="BM471" s="24" t="s">
        <v>527</v>
      </c>
    </row>
    <row r="472" spans="2:51" s="11" customFormat="1" ht="13.5">
      <c r="B472" s="210"/>
      <c r="C472" s="211"/>
      <c r="D472" s="207" t="s">
        <v>161</v>
      </c>
      <c r="E472" s="212" t="s">
        <v>37</v>
      </c>
      <c r="F472" s="213" t="s">
        <v>235</v>
      </c>
      <c r="G472" s="211"/>
      <c r="H472" s="214" t="s">
        <v>37</v>
      </c>
      <c r="I472" s="215"/>
      <c r="J472" s="211"/>
      <c r="K472" s="211"/>
      <c r="L472" s="216"/>
      <c r="M472" s="217"/>
      <c r="N472" s="218"/>
      <c r="O472" s="218"/>
      <c r="P472" s="218"/>
      <c r="Q472" s="218"/>
      <c r="R472" s="218"/>
      <c r="S472" s="218"/>
      <c r="T472" s="219"/>
      <c r="AT472" s="220" t="s">
        <v>161</v>
      </c>
      <c r="AU472" s="220" t="s">
        <v>158</v>
      </c>
      <c r="AV472" s="11" t="s">
        <v>23</v>
      </c>
      <c r="AW472" s="11" t="s">
        <v>43</v>
      </c>
      <c r="AX472" s="11" t="s">
        <v>80</v>
      </c>
      <c r="AY472" s="220" t="s">
        <v>150</v>
      </c>
    </row>
    <row r="473" spans="2:51" s="11" customFormat="1" ht="13.5">
      <c r="B473" s="210"/>
      <c r="C473" s="211"/>
      <c r="D473" s="207" t="s">
        <v>161</v>
      </c>
      <c r="E473" s="212" t="s">
        <v>37</v>
      </c>
      <c r="F473" s="213" t="s">
        <v>301</v>
      </c>
      <c r="G473" s="211"/>
      <c r="H473" s="214" t="s">
        <v>37</v>
      </c>
      <c r="I473" s="215"/>
      <c r="J473" s="211"/>
      <c r="K473" s="211"/>
      <c r="L473" s="216"/>
      <c r="M473" s="217"/>
      <c r="N473" s="218"/>
      <c r="O473" s="218"/>
      <c r="P473" s="218"/>
      <c r="Q473" s="218"/>
      <c r="R473" s="218"/>
      <c r="S473" s="218"/>
      <c r="T473" s="219"/>
      <c r="AT473" s="220" t="s">
        <v>161</v>
      </c>
      <c r="AU473" s="220" t="s">
        <v>158</v>
      </c>
      <c r="AV473" s="11" t="s">
        <v>23</v>
      </c>
      <c r="AW473" s="11" t="s">
        <v>43</v>
      </c>
      <c r="AX473" s="11" t="s">
        <v>80</v>
      </c>
      <c r="AY473" s="220" t="s">
        <v>150</v>
      </c>
    </row>
    <row r="474" spans="2:51" s="12" customFormat="1" ht="13.5">
      <c r="B474" s="221"/>
      <c r="C474" s="222"/>
      <c r="D474" s="207" t="s">
        <v>161</v>
      </c>
      <c r="E474" s="223" t="s">
        <v>37</v>
      </c>
      <c r="F474" s="224" t="s">
        <v>528</v>
      </c>
      <c r="G474" s="222"/>
      <c r="H474" s="225">
        <v>511.29</v>
      </c>
      <c r="I474" s="226"/>
      <c r="J474" s="222"/>
      <c r="K474" s="222"/>
      <c r="L474" s="227"/>
      <c r="M474" s="228"/>
      <c r="N474" s="229"/>
      <c r="O474" s="229"/>
      <c r="P474" s="229"/>
      <c r="Q474" s="229"/>
      <c r="R474" s="229"/>
      <c r="S474" s="229"/>
      <c r="T474" s="230"/>
      <c r="AT474" s="231" t="s">
        <v>161</v>
      </c>
      <c r="AU474" s="231" t="s">
        <v>158</v>
      </c>
      <c r="AV474" s="12" t="s">
        <v>158</v>
      </c>
      <c r="AW474" s="12" t="s">
        <v>43</v>
      </c>
      <c r="AX474" s="12" t="s">
        <v>80</v>
      </c>
      <c r="AY474" s="231" t="s">
        <v>150</v>
      </c>
    </row>
    <row r="475" spans="2:51" s="12" customFormat="1" ht="13.5">
      <c r="B475" s="221"/>
      <c r="C475" s="222"/>
      <c r="D475" s="207" t="s">
        <v>161</v>
      </c>
      <c r="E475" s="223" t="s">
        <v>37</v>
      </c>
      <c r="F475" s="224" t="s">
        <v>382</v>
      </c>
      <c r="G475" s="222"/>
      <c r="H475" s="225">
        <v>-102.6</v>
      </c>
      <c r="I475" s="226"/>
      <c r="J475" s="222"/>
      <c r="K475" s="222"/>
      <c r="L475" s="227"/>
      <c r="M475" s="228"/>
      <c r="N475" s="229"/>
      <c r="O475" s="229"/>
      <c r="P475" s="229"/>
      <c r="Q475" s="229"/>
      <c r="R475" s="229"/>
      <c r="S475" s="229"/>
      <c r="T475" s="230"/>
      <c r="AT475" s="231" t="s">
        <v>161</v>
      </c>
      <c r="AU475" s="231" t="s">
        <v>158</v>
      </c>
      <c r="AV475" s="12" t="s">
        <v>158</v>
      </c>
      <c r="AW475" s="12" t="s">
        <v>43</v>
      </c>
      <c r="AX475" s="12" t="s">
        <v>80</v>
      </c>
      <c r="AY475" s="231" t="s">
        <v>150</v>
      </c>
    </row>
    <row r="476" spans="2:51" s="12" customFormat="1" ht="13.5">
      <c r="B476" s="221"/>
      <c r="C476" s="222"/>
      <c r="D476" s="207" t="s">
        <v>161</v>
      </c>
      <c r="E476" s="223" t="s">
        <v>37</v>
      </c>
      <c r="F476" s="224" t="s">
        <v>381</v>
      </c>
      <c r="G476" s="222"/>
      <c r="H476" s="225">
        <v>-141.075</v>
      </c>
      <c r="I476" s="226"/>
      <c r="J476" s="222"/>
      <c r="K476" s="222"/>
      <c r="L476" s="227"/>
      <c r="M476" s="228"/>
      <c r="N476" s="229"/>
      <c r="O476" s="229"/>
      <c r="P476" s="229"/>
      <c r="Q476" s="229"/>
      <c r="R476" s="229"/>
      <c r="S476" s="229"/>
      <c r="T476" s="230"/>
      <c r="AT476" s="231" t="s">
        <v>161</v>
      </c>
      <c r="AU476" s="231" t="s">
        <v>158</v>
      </c>
      <c r="AV476" s="12" t="s">
        <v>158</v>
      </c>
      <c r="AW476" s="12" t="s">
        <v>43</v>
      </c>
      <c r="AX476" s="12" t="s">
        <v>80</v>
      </c>
      <c r="AY476" s="231" t="s">
        <v>150</v>
      </c>
    </row>
    <row r="477" spans="2:51" s="14" customFormat="1" ht="13.5">
      <c r="B477" s="261"/>
      <c r="C477" s="262"/>
      <c r="D477" s="207" t="s">
        <v>161</v>
      </c>
      <c r="E477" s="263" t="s">
        <v>37</v>
      </c>
      <c r="F477" s="264" t="s">
        <v>238</v>
      </c>
      <c r="G477" s="262"/>
      <c r="H477" s="265">
        <v>267.615</v>
      </c>
      <c r="I477" s="266"/>
      <c r="J477" s="262"/>
      <c r="K477" s="262"/>
      <c r="L477" s="267"/>
      <c r="M477" s="268"/>
      <c r="N477" s="269"/>
      <c r="O477" s="269"/>
      <c r="P477" s="269"/>
      <c r="Q477" s="269"/>
      <c r="R477" s="269"/>
      <c r="S477" s="269"/>
      <c r="T477" s="270"/>
      <c r="AT477" s="271" t="s">
        <v>161</v>
      </c>
      <c r="AU477" s="271" t="s">
        <v>158</v>
      </c>
      <c r="AV477" s="14" t="s">
        <v>170</v>
      </c>
      <c r="AW477" s="14" t="s">
        <v>43</v>
      </c>
      <c r="AX477" s="14" t="s">
        <v>80</v>
      </c>
      <c r="AY477" s="271" t="s">
        <v>150</v>
      </c>
    </row>
    <row r="478" spans="2:51" s="11" customFormat="1" ht="13.5">
      <c r="B478" s="210"/>
      <c r="C478" s="211"/>
      <c r="D478" s="207" t="s">
        <v>161</v>
      </c>
      <c r="E478" s="212" t="s">
        <v>37</v>
      </c>
      <c r="F478" s="213" t="s">
        <v>239</v>
      </c>
      <c r="G478" s="211"/>
      <c r="H478" s="214" t="s">
        <v>37</v>
      </c>
      <c r="I478" s="215"/>
      <c r="J478" s="211"/>
      <c r="K478" s="211"/>
      <c r="L478" s="216"/>
      <c r="M478" s="217"/>
      <c r="N478" s="218"/>
      <c r="O478" s="218"/>
      <c r="P478" s="218"/>
      <c r="Q478" s="218"/>
      <c r="R478" s="218"/>
      <c r="S478" s="218"/>
      <c r="T478" s="219"/>
      <c r="AT478" s="220" t="s">
        <v>161</v>
      </c>
      <c r="AU478" s="220" t="s">
        <v>158</v>
      </c>
      <c r="AV478" s="11" t="s">
        <v>23</v>
      </c>
      <c r="AW478" s="11" t="s">
        <v>43</v>
      </c>
      <c r="AX478" s="11" t="s">
        <v>80</v>
      </c>
      <c r="AY478" s="220" t="s">
        <v>150</v>
      </c>
    </row>
    <row r="479" spans="2:51" s="12" customFormat="1" ht="13.5">
      <c r="B479" s="221"/>
      <c r="C479" s="222"/>
      <c r="D479" s="207" t="s">
        <v>161</v>
      </c>
      <c r="E479" s="223" t="s">
        <v>37</v>
      </c>
      <c r="F479" s="224" t="s">
        <v>529</v>
      </c>
      <c r="G479" s="222"/>
      <c r="H479" s="225">
        <v>548.996</v>
      </c>
      <c r="I479" s="226"/>
      <c r="J479" s="222"/>
      <c r="K479" s="222"/>
      <c r="L479" s="227"/>
      <c r="M479" s="228"/>
      <c r="N479" s="229"/>
      <c r="O479" s="229"/>
      <c r="P479" s="229"/>
      <c r="Q479" s="229"/>
      <c r="R479" s="229"/>
      <c r="S479" s="229"/>
      <c r="T479" s="230"/>
      <c r="AT479" s="231" t="s">
        <v>161</v>
      </c>
      <c r="AU479" s="231" t="s">
        <v>158</v>
      </c>
      <c r="AV479" s="12" t="s">
        <v>158</v>
      </c>
      <c r="AW479" s="12" t="s">
        <v>43</v>
      </c>
      <c r="AX479" s="12" t="s">
        <v>80</v>
      </c>
      <c r="AY479" s="231" t="s">
        <v>150</v>
      </c>
    </row>
    <row r="480" spans="2:51" s="12" customFormat="1" ht="13.5">
      <c r="B480" s="221"/>
      <c r="C480" s="222"/>
      <c r="D480" s="207" t="s">
        <v>161</v>
      </c>
      <c r="E480" s="223" t="s">
        <v>37</v>
      </c>
      <c r="F480" s="224" t="s">
        <v>386</v>
      </c>
      <c r="G480" s="222"/>
      <c r="H480" s="225">
        <v>-243</v>
      </c>
      <c r="I480" s="226"/>
      <c r="J480" s="222"/>
      <c r="K480" s="222"/>
      <c r="L480" s="227"/>
      <c r="M480" s="228"/>
      <c r="N480" s="229"/>
      <c r="O480" s="229"/>
      <c r="P480" s="229"/>
      <c r="Q480" s="229"/>
      <c r="R480" s="229"/>
      <c r="S480" s="229"/>
      <c r="T480" s="230"/>
      <c r="AT480" s="231" t="s">
        <v>161</v>
      </c>
      <c r="AU480" s="231" t="s">
        <v>158</v>
      </c>
      <c r="AV480" s="12" t="s">
        <v>158</v>
      </c>
      <c r="AW480" s="12" t="s">
        <v>43</v>
      </c>
      <c r="AX480" s="12" t="s">
        <v>80</v>
      </c>
      <c r="AY480" s="231" t="s">
        <v>150</v>
      </c>
    </row>
    <row r="481" spans="2:51" s="14" customFormat="1" ht="13.5">
      <c r="B481" s="261"/>
      <c r="C481" s="262"/>
      <c r="D481" s="207" t="s">
        <v>161</v>
      </c>
      <c r="E481" s="263" t="s">
        <v>37</v>
      </c>
      <c r="F481" s="264" t="s">
        <v>238</v>
      </c>
      <c r="G481" s="262"/>
      <c r="H481" s="265">
        <v>305.996</v>
      </c>
      <c r="I481" s="266"/>
      <c r="J481" s="262"/>
      <c r="K481" s="262"/>
      <c r="L481" s="267"/>
      <c r="M481" s="268"/>
      <c r="N481" s="269"/>
      <c r="O481" s="269"/>
      <c r="P481" s="269"/>
      <c r="Q481" s="269"/>
      <c r="R481" s="269"/>
      <c r="S481" s="269"/>
      <c r="T481" s="270"/>
      <c r="AT481" s="271" t="s">
        <v>161</v>
      </c>
      <c r="AU481" s="271" t="s">
        <v>158</v>
      </c>
      <c r="AV481" s="14" t="s">
        <v>170</v>
      </c>
      <c r="AW481" s="14" t="s">
        <v>43</v>
      </c>
      <c r="AX481" s="14" t="s">
        <v>80</v>
      </c>
      <c r="AY481" s="271" t="s">
        <v>150</v>
      </c>
    </row>
    <row r="482" spans="2:51" s="11" customFormat="1" ht="13.5">
      <c r="B482" s="210"/>
      <c r="C482" s="211"/>
      <c r="D482" s="207" t="s">
        <v>161</v>
      </c>
      <c r="E482" s="212" t="s">
        <v>37</v>
      </c>
      <c r="F482" s="213" t="s">
        <v>247</v>
      </c>
      <c r="G482" s="211"/>
      <c r="H482" s="214" t="s">
        <v>37</v>
      </c>
      <c r="I482" s="215"/>
      <c r="J482" s="211"/>
      <c r="K482" s="211"/>
      <c r="L482" s="216"/>
      <c r="M482" s="217"/>
      <c r="N482" s="218"/>
      <c r="O482" s="218"/>
      <c r="P482" s="218"/>
      <c r="Q482" s="218"/>
      <c r="R482" s="218"/>
      <c r="S482" s="218"/>
      <c r="T482" s="219"/>
      <c r="AT482" s="220" t="s">
        <v>161</v>
      </c>
      <c r="AU482" s="220" t="s">
        <v>158</v>
      </c>
      <c r="AV482" s="11" t="s">
        <v>23</v>
      </c>
      <c r="AW482" s="11" t="s">
        <v>43</v>
      </c>
      <c r="AX482" s="11" t="s">
        <v>80</v>
      </c>
      <c r="AY482" s="220" t="s">
        <v>150</v>
      </c>
    </row>
    <row r="483" spans="2:51" s="12" customFormat="1" ht="13.5">
      <c r="B483" s="221"/>
      <c r="C483" s="222"/>
      <c r="D483" s="207" t="s">
        <v>161</v>
      </c>
      <c r="E483" s="223" t="s">
        <v>37</v>
      </c>
      <c r="F483" s="224" t="s">
        <v>530</v>
      </c>
      <c r="G483" s="222"/>
      <c r="H483" s="225">
        <v>142.911</v>
      </c>
      <c r="I483" s="226"/>
      <c r="J483" s="222"/>
      <c r="K483" s="222"/>
      <c r="L483" s="227"/>
      <c r="M483" s="228"/>
      <c r="N483" s="229"/>
      <c r="O483" s="229"/>
      <c r="P483" s="229"/>
      <c r="Q483" s="229"/>
      <c r="R483" s="229"/>
      <c r="S483" s="229"/>
      <c r="T483" s="230"/>
      <c r="AT483" s="231" t="s">
        <v>161</v>
      </c>
      <c r="AU483" s="231" t="s">
        <v>158</v>
      </c>
      <c r="AV483" s="12" t="s">
        <v>158</v>
      </c>
      <c r="AW483" s="12" t="s">
        <v>43</v>
      </c>
      <c r="AX483" s="12" t="s">
        <v>80</v>
      </c>
      <c r="AY483" s="231" t="s">
        <v>150</v>
      </c>
    </row>
    <row r="484" spans="2:51" s="14" customFormat="1" ht="13.5">
      <c r="B484" s="261"/>
      <c r="C484" s="262"/>
      <c r="D484" s="207" t="s">
        <v>161</v>
      </c>
      <c r="E484" s="263" t="s">
        <v>37</v>
      </c>
      <c r="F484" s="264" t="s">
        <v>238</v>
      </c>
      <c r="G484" s="262"/>
      <c r="H484" s="265">
        <v>142.911</v>
      </c>
      <c r="I484" s="266"/>
      <c r="J484" s="262"/>
      <c r="K484" s="262"/>
      <c r="L484" s="267"/>
      <c r="M484" s="268"/>
      <c r="N484" s="269"/>
      <c r="O484" s="269"/>
      <c r="P484" s="269"/>
      <c r="Q484" s="269"/>
      <c r="R484" s="269"/>
      <c r="S484" s="269"/>
      <c r="T484" s="270"/>
      <c r="AT484" s="271" t="s">
        <v>161</v>
      </c>
      <c r="AU484" s="271" t="s">
        <v>158</v>
      </c>
      <c r="AV484" s="14" t="s">
        <v>170</v>
      </c>
      <c r="AW484" s="14" t="s">
        <v>43</v>
      </c>
      <c r="AX484" s="14" t="s">
        <v>80</v>
      </c>
      <c r="AY484" s="271" t="s">
        <v>150</v>
      </c>
    </row>
    <row r="485" spans="2:51" s="11" customFormat="1" ht="13.5">
      <c r="B485" s="210"/>
      <c r="C485" s="211"/>
      <c r="D485" s="207" t="s">
        <v>161</v>
      </c>
      <c r="E485" s="212" t="s">
        <v>37</v>
      </c>
      <c r="F485" s="213" t="s">
        <v>242</v>
      </c>
      <c r="G485" s="211"/>
      <c r="H485" s="214" t="s">
        <v>37</v>
      </c>
      <c r="I485" s="215"/>
      <c r="J485" s="211"/>
      <c r="K485" s="211"/>
      <c r="L485" s="216"/>
      <c r="M485" s="217"/>
      <c r="N485" s="218"/>
      <c r="O485" s="218"/>
      <c r="P485" s="218"/>
      <c r="Q485" s="218"/>
      <c r="R485" s="218"/>
      <c r="S485" s="218"/>
      <c r="T485" s="219"/>
      <c r="AT485" s="220" t="s">
        <v>161</v>
      </c>
      <c r="AU485" s="220" t="s">
        <v>158</v>
      </c>
      <c r="AV485" s="11" t="s">
        <v>23</v>
      </c>
      <c r="AW485" s="11" t="s">
        <v>43</v>
      </c>
      <c r="AX485" s="11" t="s">
        <v>80</v>
      </c>
      <c r="AY485" s="220" t="s">
        <v>150</v>
      </c>
    </row>
    <row r="486" spans="2:51" s="12" customFormat="1" ht="13.5">
      <c r="B486" s="221"/>
      <c r="C486" s="222"/>
      <c r="D486" s="207" t="s">
        <v>161</v>
      </c>
      <c r="E486" s="223" t="s">
        <v>37</v>
      </c>
      <c r="F486" s="224" t="s">
        <v>531</v>
      </c>
      <c r="G486" s="222"/>
      <c r="H486" s="225">
        <v>156.267</v>
      </c>
      <c r="I486" s="226"/>
      <c r="J486" s="222"/>
      <c r="K486" s="222"/>
      <c r="L486" s="227"/>
      <c r="M486" s="228"/>
      <c r="N486" s="229"/>
      <c r="O486" s="229"/>
      <c r="P486" s="229"/>
      <c r="Q486" s="229"/>
      <c r="R486" s="229"/>
      <c r="S486" s="229"/>
      <c r="T486" s="230"/>
      <c r="AT486" s="231" t="s">
        <v>161</v>
      </c>
      <c r="AU486" s="231" t="s">
        <v>158</v>
      </c>
      <c r="AV486" s="12" t="s">
        <v>158</v>
      </c>
      <c r="AW486" s="12" t="s">
        <v>43</v>
      </c>
      <c r="AX486" s="12" t="s">
        <v>80</v>
      </c>
      <c r="AY486" s="231" t="s">
        <v>150</v>
      </c>
    </row>
    <row r="487" spans="2:51" s="14" customFormat="1" ht="13.5">
      <c r="B487" s="261"/>
      <c r="C487" s="262"/>
      <c r="D487" s="207" t="s">
        <v>161</v>
      </c>
      <c r="E487" s="263" t="s">
        <v>37</v>
      </c>
      <c r="F487" s="264" t="s">
        <v>238</v>
      </c>
      <c r="G487" s="262"/>
      <c r="H487" s="265">
        <v>156.267</v>
      </c>
      <c r="I487" s="266"/>
      <c r="J487" s="262"/>
      <c r="K487" s="262"/>
      <c r="L487" s="267"/>
      <c r="M487" s="268"/>
      <c r="N487" s="269"/>
      <c r="O487" s="269"/>
      <c r="P487" s="269"/>
      <c r="Q487" s="269"/>
      <c r="R487" s="269"/>
      <c r="S487" s="269"/>
      <c r="T487" s="270"/>
      <c r="AT487" s="271" t="s">
        <v>161</v>
      </c>
      <c r="AU487" s="271" t="s">
        <v>158</v>
      </c>
      <c r="AV487" s="14" t="s">
        <v>170</v>
      </c>
      <c r="AW487" s="14" t="s">
        <v>43</v>
      </c>
      <c r="AX487" s="14" t="s">
        <v>80</v>
      </c>
      <c r="AY487" s="271" t="s">
        <v>150</v>
      </c>
    </row>
    <row r="488" spans="2:51" s="13" customFormat="1" ht="13.5">
      <c r="B488" s="232"/>
      <c r="C488" s="233"/>
      <c r="D488" s="234" t="s">
        <v>161</v>
      </c>
      <c r="E488" s="235" t="s">
        <v>37</v>
      </c>
      <c r="F488" s="236" t="s">
        <v>164</v>
      </c>
      <c r="G488" s="233"/>
      <c r="H488" s="237">
        <v>872.789</v>
      </c>
      <c r="I488" s="238"/>
      <c r="J488" s="233"/>
      <c r="K488" s="233"/>
      <c r="L488" s="239"/>
      <c r="M488" s="240"/>
      <c r="N488" s="241"/>
      <c r="O488" s="241"/>
      <c r="P488" s="241"/>
      <c r="Q488" s="241"/>
      <c r="R488" s="241"/>
      <c r="S488" s="241"/>
      <c r="T488" s="242"/>
      <c r="AT488" s="243" t="s">
        <v>161</v>
      </c>
      <c r="AU488" s="243" t="s">
        <v>158</v>
      </c>
      <c r="AV488" s="13" t="s">
        <v>157</v>
      </c>
      <c r="AW488" s="13" t="s">
        <v>43</v>
      </c>
      <c r="AX488" s="13" t="s">
        <v>23</v>
      </c>
      <c r="AY488" s="243" t="s">
        <v>150</v>
      </c>
    </row>
    <row r="489" spans="2:65" s="1" customFormat="1" ht="31.5" customHeight="1">
      <c r="B489" s="42"/>
      <c r="C489" s="195" t="s">
        <v>532</v>
      </c>
      <c r="D489" s="195" t="s">
        <v>152</v>
      </c>
      <c r="E489" s="196" t="s">
        <v>533</v>
      </c>
      <c r="F489" s="197" t="s">
        <v>534</v>
      </c>
      <c r="G489" s="198" t="s">
        <v>155</v>
      </c>
      <c r="H489" s="199">
        <v>30</v>
      </c>
      <c r="I489" s="200"/>
      <c r="J489" s="201">
        <f>ROUND(I489*H489,2)</f>
        <v>0</v>
      </c>
      <c r="K489" s="197" t="s">
        <v>156</v>
      </c>
      <c r="L489" s="62"/>
      <c r="M489" s="202" t="s">
        <v>37</v>
      </c>
      <c r="N489" s="203" t="s">
        <v>52</v>
      </c>
      <c r="O489" s="43"/>
      <c r="P489" s="204">
        <f>O489*H489</f>
        <v>0</v>
      </c>
      <c r="Q489" s="204">
        <v>0</v>
      </c>
      <c r="R489" s="204">
        <f>Q489*H489</f>
        <v>0</v>
      </c>
      <c r="S489" s="204">
        <v>0.0395</v>
      </c>
      <c r="T489" s="205">
        <f>S489*H489</f>
        <v>1.185</v>
      </c>
      <c r="AR489" s="24" t="s">
        <v>157</v>
      </c>
      <c r="AT489" s="24" t="s">
        <v>152</v>
      </c>
      <c r="AU489" s="24" t="s">
        <v>158</v>
      </c>
      <c r="AY489" s="24" t="s">
        <v>150</v>
      </c>
      <c r="BE489" s="206">
        <f>IF(N489="základní",J489,0)</f>
        <v>0</v>
      </c>
      <c r="BF489" s="206">
        <f>IF(N489="snížená",J489,0)</f>
        <v>0</v>
      </c>
      <c r="BG489" s="206">
        <f>IF(N489="zákl. přenesená",J489,0)</f>
        <v>0</v>
      </c>
      <c r="BH489" s="206">
        <f>IF(N489="sníž. přenesená",J489,0)</f>
        <v>0</v>
      </c>
      <c r="BI489" s="206">
        <f>IF(N489="nulová",J489,0)</f>
        <v>0</v>
      </c>
      <c r="BJ489" s="24" t="s">
        <v>158</v>
      </c>
      <c r="BK489" s="206">
        <f>ROUND(I489*H489,2)</f>
        <v>0</v>
      </c>
      <c r="BL489" s="24" t="s">
        <v>157</v>
      </c>
      <c r="BM489" s="24" t="s">
        <v>535</v>
      </c>
    </row>
    <row r="490" spans="2:47" s="1" customFormat="1" ht="81">
      <c r="B490" s="42"/>
      <c r="C490" s="64"/>
      <c r="D490" s="207" t="s">
        <v>159</v>
      </c>
      <c r="E490" s="64"/>
      <c r="F490" s="208" t="s">
        <v>536</v>
      </c>
      <c r="G490" s="64"/>
      <c r="H490" s="64"/>
      <c r="I490" s="165"/>
      <c r="J490" s="64"/>
      <c r="K490" s="64"/>
      <c r="L490" s="62"/>
      <c r="M490" s="209"/>
      <c r="N490" s="43"/>
      <c r="O490" s="43"/>
      <c r="P490" s="43"/>
      <c r="Q490" s="43"/>
      <c r="R490" s="43"/>
      <c r="S490" s="43"/>
      <c r="T490" s="79"/>
      <c r="AT490" s="24" t="s">
        <v>159</v>
      </c>
      <c r="AU490" s="24" t="s">
        <v>158</v>
      </c>
    </row>
    <row r="491" spans="2:51" s="11" customFormat="1" ht="13.5">
      <c r="B491" s="210"/>
      <c r="C491" s="211"/>
      <c r="D491" s="207" t="s">
        <v>161</v>
      </c>
      <c r="E491" s="212" t="s">
        <v>37</v>
      </c>
      <c r="F491" s="213" t="s">
        <v>537</v>
      </c>
      <c r="G491" s="211"/>
      <c r="H491" s="214" t="s">
        <v>37</v>
      </c>
      <c r="I491" s="215"/>
      <c r="J491" s="211"/>
      <c r="K491" s="211"/>
      <c r="L491" s="216"/>
      <c r="M491" s="217"/>
      <c r="N491" s="218"/>
      <c r="O491" s="218"/>
      <c r="P491" s="218"/>
      <c r="Q491" s="218"/>
      <c r="R491" s="218"/>
      <c r="S491" s="218"/>
      <c r="T491" s="219"/>
      <c r="AT491" s="220" t="s">
        <v>161</v>
      </c>
      <c r="AU491" s="220" t="s">
        <v>158</v>
      </c>
      <c r="AV491" s="11" t="s">
        <v>23</v>
      </c>
      <c r="AW491" s="11" t="s">
        <v>43</v>
      </c>
      <c r="AX491" s="11" t="s">
        <v>80</v>
      </c>
      <c r="AY491" s="220" t="s">
        <v>150</v>
      </c>
    </row>
    <row r="492" spans="2:51" s="12" customFormat="1" ht="13.5">
      <c r="B492" s="221"/>
      <c r="C492" s="222"/>
      <c r="D492" s="207" t="s">
        <v>161</v>
      </c>
      <c r="E492" s="223" t="s">
        <v>37</v>
      </c>
      <c r="F492" s="224" t="s">
        <v>265</v>
      </c>
      <c r="G492" s="222"/>
      <c r="H492" s="225">
        <v>30</v>
      </c>
      <c r="I492" s="226"/>
      <c r="J492" s="222"/>
      <c r="K492" s="222"/>
      <c r="L492" s="227"/>
      <c r="M492" s="228"/>
      <c r="N492" s="229"/>
      <c r="O492" s="229"/>
      <c r="P492" s="229"/>
      <c r="Q492" s="229"/>
      <c r="R492" s="229"/>
      <c r="S492" s="229"/>
      <c r="T492" s="230"/>
      <c r="AT492" s="231" t="s">
        <v>161</v>
      </c>
      <c r="AU492" s="231" t="s">
        <v>158</v>
      </c>
      <c r="AV492" s="12" t="s">
        <v>158</v>
      </c>
      <c r="AW492" s="12" t="s">
        <v>43</v>
      </c>
      <c r="AX492" s="12" t="s">
        <v>80</v>
      </c>
      <c r="AY492" s="231" t="s">
        <v>150</v>
      </c>
    </row>
    <row r="493" spans="2:51" s="13" customFormat="1" ht="13.5">
      <c r="B493" s="232"/>
      <c r="C493" s="233"/>
      <c r="D493" s="234" t="s">
        <v>161</v>
      </c>
      <c r="E493" s="235" t="s">
        <v>37</v>
      </c>
      <c r="F493" s="236" t="s">
        <v>164</v>
      </c>
      <c r="G493" s="233"/>
      <c r="H493" s="237">
        <v>30</v>
      </c>
      <c r="I493" s="238"/>
      <c r="J493" s="233"/>
      <c r="K493" s="233"/>
      <c r="L493" s="239"/>
      <c r="M493" s="240"/>
      <c r="N493" s="241"/>
      <c r="O493" s="241"/>
      <c r="P493" s="241"/>
      <c r="Q493" s="241"/>
      <c r="R493" s="241"/>
      <c r="S493" s="241"/>
      <c r="T493" s="242"/>
      <c r="AT493" s="243" t="s">
        <v>161</v>
      </c>
      <c r="AU493" s="243" t="s">
        <v>158</v>
      </c>
      <c r="AV493" s="13" t="s">
        <v>157</v>
      </c>
      <c r="AW493" s="13" t="s">
        <v>43</v>
      </c>
      <c r="AX493" s="13" t="s">
        <v>23</v>
      </c>
      <c r="AY493" s="243" t="s">
        <v>150</v>
      </c>
    </row>
    <row r="494" spans="2:65" s="1" customFormat="1" ht="31.5" customHeight="1">
      <c r="B494" s="42"/>
      <c r="C494" s="195" t="s">
        <v>359</v>
      </c>
      <c r="D494" s="195" t="s">
        <v>152</v>
      </c>
      <c r="E494" s="196" t="s">
        <v>538</v>
      </c>
      <c r="F494" s="197" t="s">
        <v>539</v>
      </c>
      <c r="G494" s="198" t="s">
        <v>155</v>
      </c>
      <c r="H494" s="199">
        <v>30</v>
      </c>
      <c r="I494" s="200"/>
      <c r="J494" s="201">
        <f>ROUND(I494*H494,2)</f>
        <v>0</v>
      </c>
      <c r="K494" s="197" t="s">
        <v>156</v>
      </c>
      <c r="L494" s="62"/>
      <c r="M494" s="202" t="s">
        <v>37</v>
      </c>
      <c r="N494" s="203" t="s">
        <v>52</v>
      </c>
      <c r="O494" s="43"/>
      <c r="P494" s="204">
        <f>O494*H494</f>
        <v>0</v>
      </c>
      <c r="Q494" s="204">
        <v>0.09975</v>
      </c>
      <c r="R494" s="204">
        <f>Q494*H494</f>
        <v>2.9925</v>
      </c>
      <c r="S494" s="204">
        <v>0</v>
      </c>
      <c r="T494" s="205">
        <f>S494*H494</f>
        <v>0</v>
      </c>
      <c r="AR494" s="24" t="s">
        <v>157</v>
      </c>
      <c r="AT494" s="24" t="s">
        <v>152</v>
      </c>
      <c r="AU494" s="24" t="s">
        <v>158</v>
      </c>
      <c r="AY494" s="24" t="s">
        <v>150</v>
      </c>
      <c r="BE494" s="206">
        <f>IF(N494="základní",J494,0)</f>
        <v>0</v>
      </c>
      <c r="BF494" s="206">
        <f>IF(N494="snížená",J494,0)</f>
        <v>0</v>
      </c>
      <c r="BG494" s="206">
        <f>IF(N494="zákl. přenesená",J494,0)</f>
        <v>0</v>
      </c>
      <c r="BH494" s="206">
        <f>IF(N494="sníž. přenesená",J494,0)</f>
        <v>0</v>
      </c>
      <c r="BI494" s="206">
        <f>IF(N494="nulová",J494,0)</f>
        <v>0</v>
      </c>
      <c r="BJ494" s="24" t="s">
        <v>158</v>
      </c>
      <c r="BK494" s="206">
        <f>ROUND(I494*H494,2)</f>
        <v>0</v>
      </c>
      <c r="BL494" s="24" t="s">
        <v>157</v>
      </c>
      <c r="BM494" s="24" t="s">
        <v>540</v>
      </c>
    </row>
    <row r="495" spans="2:47" s="1" customFormat="1" ht="135">
      <c r="B495" s="42"/>
      <c r="C495" s="64"/>
      <c r="D495" s="207" t="s">
        <v>159</v>
      </c>
      <c r="E495" s="64"/>
      <c r="F495" s="208" t="s">
        <v>541</v>
      </c>
      <c r="G495" s="64"/>
      <c r="H495" s="64"/>
      <c r="I495" s="165"/>
      <c r="J495" s="64"/>
      <c r="K495" s="64"/>
      <c r="L495" s="62"/>
      <c r="M495" s="209"/>
      <c r="N495" s="43"/>
      <c r="O495" s="43"/>
      <c r="P495" s="43"/>
      <c r="Q495" s="43"/>
      <c r="R495" s="43"/>
      <c r="S495" s="43"/>
      <c r="T495" s="79"/>
      <c r="AT495" s="24" t="s">
        <v>159</v>
      </c>
      <c r="AU495" s="24" t="s">
        <v>158</v>
      </c>
    </row>
    <row r="496" spans="2:51" s="11" customFormat="1" ht="13.5">
      <c r="B496" s="210"/>
      <c r="C496" s="211"/>
      <c r="D496" s="207" t="s">
        <v>161</v>
      </c>
      <c r="E496" s="212" t="s">
        <v>37</v>
      </c>
      <c r="F496" s="213" t="s">
        <v>537</v>
      </c>
      <c r="G496" s="211"/>
      <c r="H496" s="214" t="s">
        <v>37</v>
      </c>
      <c r="I496" s="215"/>
      <c r="J496" s="211"/>
      <c r="K496" s="211"/>
      <c r="L496" s="216"/>
      <c r="M496" s="217"/>
      <c r="N496" s="218"/>
      <c r="O496" s="218"/>
      <c r="P496" s="218"/>
      <c r="Q496" s="218"/>
      <c r="R496" s="218"/>
      <c r="S496" s="218"/>
      <c r="T496" s="219"/>
      <c r="AT496" s="220" t="s">
        <v>161</v>
      </c>
      <c r="AU496" s="220" t="s">
        <v>158</v>
      </c>
      <c r="AV496" s="11" t="s">
        <v>23</v>
      </c>
      <c r="AW496" s="11" t="s">
        <v>43</v>
      </c>
      <c r="AX496" s="11" t="s">
        <v>80</v>
      </c>
      <c r="AY496" s="220" t="s">
        <v>150</v>
      </c>
    </row>
    <row r="497" spans="2:51" s="12" customFormat="1" ht="13.5">
      <c r="B497" s="221"/>
      <c r="C497" s="222"/>
      <c r="D497" s="207" t="s">
        <v>161</v>
      </c>
      <c r="E497" s="223" t="s">
        <v>37</v>
      </c>
      <c r="F497" s="224" t="s">
        <v>265</v>
      </c>
      <c r="G497" s="222"/>
      <c r="H497" s="225">
        <v>30</v>
      </c>
      <c r="I497" s="226"/>
      <c r="J497" s="222"/>
      <c r="K497" s="222"/>
      <c r="L497" s="227"/>
      <c r="M497" s="228"/>
      <c r="N497" s="229"/>
      <c r="O497" s="229"/>
      <c r="P497" s="229"/>
      <c r="Q497" s="229"/>
      <c r="R497" s="229"/>
      <c r="S497" s="229"/>
      <c r="T497" s="230"/>
      <c r="AT497" s="231" t="s">
        <v>161</v>
      </c>
      <c r="AU497" s="231" t="s">
        <v>158</v>
      </c>
      <c r="AV497" s="12" t="s">
        <v>158</v>
      </c>
      <c r="AW497" s="12" t="s">
        <v>43</v>
      </c>
      <c r="AX497" s="12" t="s">
        <v>80</v>
      </c>
      <c r="AY497" s="231" t="s">
        <v>150</v>
      </c>
    </row>
    <row r="498" spans="2:51" s="13" customFormat="1" ht="13.5">
      <c r="B498" s="232"/>
      <c r="C498" s="233"/>
      <c r="D498" s="207" t="s">
        <v>161</v>
      </c>
      <c r="E498" s="248" t="s">
        <v>37</v>
      </c>
      <c r="F498" s="249" t="s">
        <v>164</v>
      </c>
      <c r="G498" s="233"/>
      <c r="H498" s="250">
        <v>30</v>
      </c>
      <c r="I498" s="238"/>
      <c r="J498" s="233"/>
      <c r="K498" s="233"/>
      <c r="L498" s="239"/>
      <c r="M498" s="240"/>
      <c r="N498" s="241"/>
      <c r="O498" s="241"/>
      <c r="P498" s="241"/>
      <c r="Q498" s="241"/>
      <c r="R498" s="241"/>
      <c r="S498" s="241"/>
      <c r="T498" s="242"/>
      <c r="AT498" s="243" t="s">
        <v>161</v>
      </c>
      <c r="AU498" s="243" t="s">
        <v>158</v>
      </c>
      <c r="AV498" s="13" t="s">
        <v>157</v>
      </c>
      <c r="AW498" s="13" t="s">
        <v>43</v>
      </c>
      <c r="AX498" s="13" t="s">
        <v>23</v>
      </c>
      <c r="AY498" s="243" t="s">
        <v>150</v>
      </c>
    </row>
    <row r="499" spans="2:63" s="10" customFormat="1" ht="29.85" customHeight="1">
      <c r="B499" s="178"/>
      <c r="C499" s="179"/>
      <c r="D499" s="192" t="s">
        <v>79</v>
      </c>
      <c r="E499" s="193" t="s">
        <v>542</v>
      </c>
      <c r="F499" s="193" t="s">
        <v>543</v>
      </c>
      <c r="G499" s="179"/>
      <c r="H499" s="179"/>
      <c r="I499" s="182"/>
      <c r="J499" s="194">
        <f>BK499</f>
        <v>0</v>
      </c>
      <c r="K499" s="179"/>
      <c r="L499" s="184"/>
      <c r="M499" s="185"/>
      <c r="N499" s="186"/>
      <c r="O499" s="186"/>
      <c r="P499" s="187">
        <f>SUM(P500:P507)</f>
        <v>0</v>
      </c>
      <c r="Q499" s="186"/>
      <c r="R499" s="187">
        <f>SUM(R500:R507)</f>
        <v>0</v>
      </c>
      <c r="S499" s="186"/>
      <c r="T499" s="188">
        <f>SUM(T500:T507)</f>
        <v>0</v>
      </c>
      <c r="AR499" s="189" t="s">
        <v>23</v>
      </c>
      <c r="AT499" s="190" t="s">
        <v>79</v>
      </c>
      <c r="AU499" s="190" t="s">
        <v>23</v>
      </c>
      <c r="AY499" s="189" t="s">
        <v>150</v>
      </c>
      <c r="BK499" s="191">
        <f>SUM(BK500:BK507)</f>
        <v>0</v>
      </c>
    </row>
    <row r="500" spans="2:65" s="1" customFormat="1" ht="31.5" customHeight="1">
      <c r="B500" s="42"/>
      <c r="C500" s="195" t="s">
        <v>544</v>
      </c>
      <c r="D500" s="195" t="s">
        <v>152</v>
      </c>
      <c r="E500" s="196" t="s">
        <v>545</v>
      </c>
      <c r="F500" s="197" t="s">
        <v>546</v>
      </c>
      <c r="G500" s="198" t="s">
        <v>182</v>
      </c>
      <c r="H500" s="199">
        <v>161.126</v>
      </c>
      <c r="I500" s="200"/>
      <c r="J500" s="201">
        <f>ROUND(I500*H500,2)</f>
        <v>0</v>
      </c>
      <c r="K500" s="197" t="s">
        <v>156</v>
      </c>
      <c r="L500" s="62"/>
      <c r="M500" s="202" t="s">
        <v>37</v>
      </c>
      <c r="N500" s="203" t="s">
        <v>52</v>
      </c>
      <c r="O500" s="43"/>
      <c r="P500" s="204">
        <f>O500*H500</f>
        <v>0</v>
      </c>
      <c r="Q500" s="204">
        <v>0</v>
      </c>
      <c r="R500" s="204">
        <f>Q500*H500</f>
        <v>0</v>
      </c>
      <c r="S500" s="204">
        <v>0</v>
      </c>
      <c r="T500" s="205">
        <f>S500*H500</f>
        <v>0</v>
      </c>
      <c r="AR500" s="24" t="s">
        <v>157</v>
      </c>
      <c r="AT500" s="24" t="s">
        <v>152</v>
      </c>
      <c r="AU500" s="24" t="s">
        <v>158</v>
      </c>
      <c r="AY500" s="24" t="s">
        <v>150</v>
      </c>
      <c r="BE500" s="206">
        <f>IF(N500="základní",J500,0)</f>
        <v>0</v>
      </c>
      <c r="BF500" s="206">
        <f>IF(N500="snížená",J500,0)</f>
        <v>0</v>
      </c>
      <c r="BG500" s="206">
        <f>IF(N500="zákl. přenesená",J500,0)</f>
        <v>0</v>
      </c>
      <c r="BH500" s="206">
        <f>IF(N500="sníž. přenesená",J500,0)</f>
        <v>0</v>
      </c>
      <c r="BI500" s="206">
        <f>IF(N500="nulová",J500,0)</f>
        <v>0</v>
      </c>
      <c r="BJ500" s="24" t="s">
        <v>158</v>
      </c>
      <c r="BK500" s="206">
        <f>ROUND(I500*H500,2)</f>
        <v>0</v>
      </c>
      <c r="BL500" s="24" t="s">
        <v>157</v>
      </c>
      <c r="BM500" s="24" t="s">
        <v>547</v>
      </c>
    </row>
    <row r="501" spans="2:47" s="1" customFormat="1" ht="121.5">
      <c r="B501" s="42"/>
      <c r="C501" s="64"/>
      <c r="D501" s="234" t="s">
        <v>159</v>
      </c>
      <c r="E501" s="64"/>
      <c r="F501" s="244" t="s">
        <v>548</v>
      </c>
      <c r="G501" s="64"/>
      <c r="H501" s="64"/>
      <c r="I501" s="165"/>
      <c r="J501" s="64"/>
      <c r="K501" s="64"/>
      <c r="L501" s="62"/>
      <c r="M501" s="209"/>
      <c r="N501" s="43"/>
      <c r="O501" s="43"/>
      <c r="P501" s="43"/>
      <c r="Q501" s="43"/>
      <c r="R501" s="43"/>
      <c r="S501" s="43"/>
      <c r="T501" s="79"/>
      <c r="AT501" s="24" t="s">
        <v>159</v>
      </c>
      <c r="AU501" s="24" t="s">
        <v>158</v>
      </c>
    </row>
    <row r="502" spans="2:65" s="1" customFormat="1" ht="31.5" customHeight="1">
      <c r="B502" s="42"/>
      <c r="C502" s="195" t="s">
        <v>363</v>
      </c>
      <c r="D502" s="195" t="s">
        <v>152</v>
      </c>
      <c r="E502" s="196" t="s">
        <v>549</v>
      </c>
      <c r="F502" s="197" t="s">
        <v>550</v>
      </c>
      <c r="G502" s="198" t="s">
        <v>182</v>
      </c>
      <c r="H502" s="199">
        <v>161.126</v>
      </c>
      <c r="I502" s="200"/>
      <c r="J502" s="201">
        <f>ROUND(I502*H502,2)</f>
        <v>0</v>
      </c>
      <c r="K502" s="197" t="s">
        <v>156</v>
      </c>
      <c r="L502" s="62"/>
      <c r="M502" s="202" t="s">
        <v>37</v>
      </c>
      <c r="N502" s="203" t="s">
        <v>52</v>
      </c>
      <c r="O502" s="43"/>
      <c r="P502" s="204">
        <f>O502*H502</f>
        <v>0</v>
      </c>
      <c r="Q502" s="204">
        <v>0</v>
      </c>
      <c r="R502" s="204">
        <f>Q502*H502</f>
        <v>0</v>
      </c>
      <c r="S502" s="204">
        <v>0</v>
      </c>
      <c r="T502" s="205">
        <f>S502*H502</f>
        <v>0</v>
      </c>
      <c r="AR502" s="24" t="s">
        <v>157</v>
      </c>
      <c r="AT502" s="24" t="s">
        <v>152</v>
      </c>
      <c r="AU502" s="24" t="s">
        <v>158</v>
      </c>
      <c r="AY502" s="24" t="s">
        <v>150</v>
      </c>
      <c r="BE502" s="206">
        <f>IF(N502="základní",J502,0)</f>
        <v>0</v>
      </c>
      <c r="BF502" s="206">
        <f>IF(N502="snížená",J502,0)</f>
        <v>0</v>
      </c>
      <c r="BG502" s="206">
        <f>IF(N502="zákl. přenesená",J502,0)</f>
        <v>0</v>
      </c>
      <c r="BH502" s="206">
        <f>IF(N502="sníž. přenesená",J502,0)</f>
        <v>0</v>
      </c>
      <c r="BI502" s="206">
        <f>IF(N502="nulová",J502,0)</f>
        <v>0</v>
      </c>
      <c r="BJ502" s="24" t="s">
        <v>158</v>
      </c>
      <c r="BK502" s="206">
        <f>ROUND(I502*H502,2)</f>
        <v>0</v>
      </c>
      <c r="BL502" s="24" t="s">
        <v>157</v>
      </c>
      <c r="BM502" s="24" t="s">
        <v>551</v>
      </c>
    </row>
    <row r="503" spans="2:47" s="1" customFormat="1" ht="81">
      <c r="B503" s="42"/>
      <c r="C503" s="64"/>
      <c r="D503" s="234" t="s">
        <v>159</v>
      </c>
      <c r="E503" s="64"/>
      <c r="F503" s="244" t="s">
        <v>552</v>
      </c>
      <c r="G503" s="64"/>
      <c r="H503" s="64"/>
      <c r="I503" s="165"/>
      <c r="J503" s="64"/>
      <c r="K503" s="64"/>
      <c r="L503" s="62"/>
      <c r="M503" s="209"/>
      <c r="N503" s="43"/>
      <c r="O503" s="43"/>
      <c r="P503" s="43"/>
      <c r="Q503" s="43"/>
      <c r="R503" s="43"/>
      <c r="S503" s="43"/>
      <c r="T503" s="79"/>
      <c r="AT503" s="24" t="s">
        <v>159</v>
      </c>
      <c r="AU503" s="24" t="s">
        <v>158</v>
      </c>
    </row>
    <row r="504" spans="2:65" s="1" customFormat="1" ht="31.5" customHeight="1">
      <c r="B504" s="42"/>
      <c r="C504" s="195" t="s">
        <v>553</v>
      </c>
      <c r="D504" s="195" t="s">
        <v>152</v>
      </c>
      <c r="E504" s="196" t="s">
        <v>554</v>
      </c>
      <c r="F504" s="197" t="s">
        <v>555</v>
      </c>
      <c r="G504" s="198" t="s">
        <v>182</v>
      </c>
      <c r="H504" s="199">
        <v>1611.26</v>
      </c>
      <c r="I504" s="200"/>
      <c r="J504" s="201">
        <f>ROUND(I504*H504,2)</f>
        <v>0</v>
      </c>
      <c r="K504" s="197" t="s">
        <v>156</v>
      </c>
      <c r="L504" s="62"/>
      <c r="M504" s="202" t="s">
        <v>37</v>
      </c>
      <c r="N504" s="203" t="s">
        <v>52</v>
      </c>
      <c r="O504" s="43"/>
      <c r="P504" s="204">
        <f>O504*H504</f>
        <v>0</v>
      </c>
      <c r="Q504" s="204">
        <v>0</v>
      </c>
      <c r="R504" s="204">
        <f>Q504*H504</f>
        <v>0</v>
      </c>
      <c r="S504" s="204">
        <v>0</v>
      </c>
      <c r="T504" s="205">
        <f>S504*H504</f>
        <v>0</v>
      </c>
      <c r="AR504" s="24" t="s">
        <v>157</v>
      </c>
      <c r="AT504" s="24" t="s">
        <v>152</v>
      </c>
      <c r="AU504" s="24" t="s">
        <v>158</v>
      </c>
      <c r="AY504" s="24" t="s">
        <v>150</v>
      </c>
      <c r="BE504" s="206">
        <f>IF(N504="základní",J504,0)</f>
        <v>0</v>
      </c>
      <c r="BF504" s="206">
        <f>IF(N504="snížená",J504,0)</f>
        <v>0</v>
      </c>
      <c r="BG504" s="206">
        <f>IF(N504="zákl. přenesená",J504,0)</f>
        <v>0</v>
      </c>
      <c r="BH504" s="206">
        <f>IF(N504="sníž. přenesená",J504,0)</f>
        <v>0</v>
      </c>
      <c r="BI504" s="206">
        <f>IF(N504="nulová",J504,0)</f>
        <v>0</v>
      </c>
      <c r="BJ504" s="24" t="s">
        <v>158</v>
      </c>
      <c r="BK504" s="206">
        <f>ROUND(I504*H504,2)</f>
        <v>0</v>
      </c>
      <c r="BL504" s="24" t="s">
        <v>157</v>
      </c>
      <c r="BM504" s="24" t="s">
        <v>556</v>
      </c>
    </row>
    <row r="505" spans="2:47" s="1" customFormat="1" ht="81">
      <c r="B505" s="42"/>
      <c r="C505" s="64"/>
      <c r="D505" s="234" t="s">
        <v>159</v>
      </c>
      <c r="E505" s="64"/>
      <c r="F505" s="244" t="s">
        <v>552</v>
      </c>
      <c r="G505" s="64"/>
      <c r="H505" s="64"/>
      <c r="I505" s="165"/>
      <c r="J505" s="64"/>
      <c r="K505" s="64"/>
      <c r="L505" s="62"/>
      <c r="M505" s="209"/>
      <c r="N505" s="43"/>
      <c r="O505" s="43"/>
      <c r="P505" s="43"/>
      <c r="Q505" s="43"/>
      <c r="R505" s="43"/>
      <c r="S505" s="43"/>
      <c r="T505" s="79"/>
      <c r="AT505" s="24" t="s">
        <v>159</v>
      </c>
      <c r="AU505" s="24" t="s">
        <v>158</v>
      </c>
    </row>
    <row r="506" spans="2:65" s="1" customFormat="1" ht="22.5" customHeight="1">
      <c r="B506" s="42"/>
      <c r="C506" s="195" t="s">
        <v>375</v>
      </c>
      <c r="D506" s="195" t="s">
        <v>152</v>
      </c>
      <c r="E506" s="196" t="s">
        <v>557</v>
      </c>
      <c r="F506" s="197" t="s">
        <v>558</v>
      </c>
      <c r="G506" s="198" t="s">
        <v>182</v>
      </c>
      <c r="H506" s="199">
        <v>161.126</v>
      </c>
      <c r="I506" s="200"/>
      <c r="J506" s="201">
        <f>ROUND(I506*H506,2)</f>
        <v>0</v>
      </c>
      <c r="K506" s="197" t="s">
        <v>156</v>
      </c>
      <c r="L506" s="62"/>
      <c r="M506" s="202" t="s">
        <v>37</v>
      </c>
      <c r="N506" s="203" t="s">
        <v>52</v>
      </c>
      <c r="O506" s="43"/>
      <c r="P506" s="204">
        <f>O506*H506</f>
        <v>0</v>
      </c>
      <c r="Q506" s="204">
        <v>0</v>
      </c>
      <c r="R506" s="204">
        <f>Q506*H506</f>
        <v>0</v>
      </c>
      <c r="S506" s="204">
        <v>0</v>
      </c>
      <c r="T506" s="205">
        <f>S506*H506</f>
        <v>0</v>
      </c>
      <c r="AR506" s="24" t="s">
        <v>157</v>
      </c>
      <c r="AT506" s="24" t="s">
        <v>152</v>
      </c>
      <c r="AU506" s="24" t="s">
        <v>158</v>
      </c>
      <c r="AY506" s="24" t="s">
        <v>150</v>
      </c>
      <c r="BE506" s="206">
        <f>IF(N506="základní",J506,0)</f>
        <v>0</v>
      </c>
      <c r="BF506" s="206">
        <f>IF(N506="snížená",J506,0)</f>
        <v>0</v>
      </c>
      <c r="BG506" s="206">
        <f>IF(N506="zákl. přenesená",J506,0)</f>
        <v>0</v>
      </c>
      <c r="BH506" s="206">
        <f>IF(N506="sníž. přenesená",J506,0)</f>
        <v>0</v>
      </c>
      <c r="BI506" s="206">
        <f>IF(N506="nulová",J506,0)</f>
        <v>0</v>
      </c>
      <c r="BJ506" s="24" t="s">
        <v>158</v>
      </c>
      <c r="BK506" s="206">
        <f>ROUND(I506*H506,2)</f>
        <v>0</v>
      </c>
      <c r="BL506" s="24" t="s">
        <v>157</v>
      </c>
      <c r="BM506" s="24" t="s">
        <v>559</v>
      </c>
    </row>
    <row r="507" spans="2:47" s="1" customFormat="1" ht="67.5">
      <c r="B507" s="42"/>
      <c r="C507" s="64"/>
      <c r="D507" s="207" t="s">
        <v>159</v>
      </c>
      <c r="E507" s="64"/>
      <c r="F507" s="208" t="s">
        <v>560</v>
      </c>
      <c r="G507" s="64"/>
      <c r="H507" s="64"/>
      <c r="I507" s="165"/>
      <c r="J507" s="64"/>
      <c r="K507" s="64"/>
      <c r="L507" s="62"/>
      <c r="M507" s="209"/>
      <c r="N507" s="43"/>
      <c r="O507" s="43"/>
      <c r="P507" s="43"/>
      <c r="Q507" s="43"/>
      <c r="R507" s="43"/>
      <c r="S507" s="43"/>
      <c r="T507" s="79"/>
      <c r="AT507" s="24" t="s">
        <v>159</v>
      </c>
      <c r="AU507" s="24" t="s">
        <v>158</v>
      </c>
    </row>
    <row r="508" spans="2:63" s="10" customFormat="1" ht="29.85" customHeight="1">
      <c r="B508" s="178"/>
      <c r="C508" s="179"/>
      <c r="D508" s="192" t="s">
        <v>79</v>
      </c>
      <c r="E508" s="193" t="s">
        <v>561</v>
      </c>
      <c r="F508" s="193" t="s">
        <v>562</v>
      </c>
      <c r="G508" s="179"/>
      <c r="H508" s="179"/>
      <c r="I508" s="182"/>
      <c r="J508" s="194">
        <f>BK508</f>
        <v>0</v>
      </c>
      <c r="K508" s="179"/>
      <c r="L508" s="184"/>
      <c r="M508" s="185"/>
      <c r="N508" s="186"/>
      <c r="O508" s="186"/>
      <c r="P508" s="187">
        <f>SUM(P509:P510)</f>
        <v>0</v>
      </c>
      <c r="Q508" s="186"/>
      <c r="R508" s="187">
        <f>SUM(R509:R510)</f>
        <v>0</v>
      </c>
      <c r="S508" s="186"/>
      <c r="T508" s="188">
        <f>SUM(T509:T510)</f>
        <v>0</v>
      </c>
      <c r="AR508" s="189" t="s">
        <v>23</v>
      </c>
      <c r="AT508" s="190" t="s">
        <v>79</v>
      </c>
      <c r="AU508" s="190" t="s">
        <v>23</v>
      </c>
      <c r="AY508" s="189" t="s">
        <v>150</v>
      </c>
      <c r="BK508" s="191">
        <f>SUM(BK509:BK510)</f>
        <v>0</v>
      </c>
    </row>
    <row r="509" spans="2:65" s="1" customFormat="1" ht="44.25" customHeight="1">
      <c r="B509" s="42"/>
      <c r="C509" s="195" t="s">
        <v>563</v>
      </c>
      <c r="D509" s="195" t="s">
        <v>152</v>
      </c>
      <c r="E509" s="196" t="s">
        <v>564</v>
      </c>
      <c r="F509" s="197" t="s">
        <v>565</v>
      </c>
      <c r="G509" s="198" t="s">
        <v>182</v>
      </c>
      <c r="H509" s="199">
        <v>169.881</v>
      </c>
      <c r="I509" s="200"/>
      <c r="J509" s="201">
        <f>ROUND(I509*H509,2)</f>
        <v>0</v>
      </c>
      <c r="K509" s="197" t="s">
        <v>156</v>
      </c>
      <c r="L509" s="62"/>
      <c r="M509" s="202" t="s">
        <v>37</v>
      </c>
      <c r="N509" s="203" t="s">
        <v>52</v>
      </c>
      <c r="O509" s="43"/>
      <c r="P509" s="204">
        <f>O509*H509</f>
        <v>0</v>
      </c>
      <c r="Q509" s="204">
        <v>0</v>
      </c>
      <c r="R509" s="204">
        <f>Q509*H509</f>
        <v>0</v>
      </c>
      <c r="S509" s="204">
        <v>0</v>
      </c>
      <c r="T509" s="205">
        <f>S509*H509</f>
        <v>0</v>
      </c>
      <c r="AR509" s="24" t="s">
        <v>157</v>
      </c>
      <c r="AT509" s="24" t="s">
        <v>152</v>
      </c>
      <c r="AU509" s="24" t="s">
        <v>158</v>
      </c>
      <c r="AY509" s="24" t="s">
        <v>150</v>
      </c>
      <c r="BE509" s="206">
        <f>IF(N509="základní",J509,0)</f>
        <v>0</v>
      </c>
      <c r="BF509" s="206">
        <f>IF(N509="snížená",J509,0)</f>
        <v>0</v>
      </c>
      <c r="BG509" s="206">
        <f>IF(N509="zákl. přenesená",J509,0)</f>
        <v>0</v>
      </c>
      <c r="BH509" s="206">
        <f>IF(N509="sníž. přenesená",J509,0)</f>
        <v>0</v>
      </c>
      <c r="BI509" s="206">
        <f>IF(N509="nulová",J509,0)</f>
        <v>0</v>
      </c>
      <c r="BJ509" s="24" t="s">
        <v>158</v>
      </c>
      <c r="BK509" s="206">
        <f>ROUND(I509*H509,2)</f>
        <v>0</v>
      </c>
      <c r="BL509" s="24" t="s">
        <v>157</v>
      </c>
      <c r="BM509" s="24" t="s">
        <v>566</v>
      </c>
    </row>
    <row r="510" spans="2:47" s="1" customFormat="1" ht="81">
      <c r="B510" s="42"/>
      <c r="C510" s="64"/>
      <c r="D510" s="207" t="s">
        <v>159</v>
      </c>
      <c r="E510" s="64"/>
      <c r="F510" s="208" t="s">
        <v>567</v>
      </c>
      <c r="G510" s="64"/>
      <c r="H510" s="64"/>
      <c r="I510" s="165"/>
      <c r="J510" s="64"/>
      <c r="K510" s="64"/>
      <c r="L510" s="62"/>
      <c r="M510" s="209"/>
      <c r="N510" s="43"/>
      <c r="O510" s="43"/>
      <c r="P510" s="43"/>
      <c r="Q510" s="43"/>
      <c r="R510" s="43"/>
      <c r="S510" s="43"/>
      <c r="T510" s="79"/>
      <c r="AT510" s="24" t="s">
        <v>159</v>
      </c>
      <c r="AU510" s="24" t="s">
        <v>158</v>
      </c>
    </row>
    <row r="511" spans="2:63" s="10" customFormat="1" ht="37.35" customHeight="1">
      <c r="B511" s="178"/>
      <c r="C511" s="179"/>
      <c r="D511" s="180" t="s">
        <v>79</v>
      </c>
      <c r="E511" s="181" t="s">
        <v>568</v>
      </c>
      <c r="F511" s="181" t="s">
        <v>569</v>
      </c>
      <c r="G511" s="179"/>
      <c r="H511" s="179"/>
      <c r="I511" s="182"/>
      <c r="J511" s="183">
        <f>BK511</f>
        <v>0</v>
      </c>
      <c r="K511" s="179"/>
      <c r="L511" s="184"/>
      <c r="M511" s="185"/>
      <c r="N511" s="186"/>
      <c r="O511" s="186"/>
      <c r="P511" s="187">
        <f>P512+P519+P534+P542+P549+P591+P713+P744+P762+P765</f>
        <v>0</v>
      </c>
      <c r="Q511" s="186"/>
      <c r="R511" s="187">
        <f>R512+R519+R534+R542+R549+R591+R713+R744+R762+R765</f>
        <v>12.0067357</v>
      </c>
      <c r="S511" s="186"/>
      <c r="T511" s="188">
        <f>T512+T519+T534+T542+T549+T591+T713+T744+T762+T765</f>
        <v>6.130891999999999</v>
      </c>
      <c r="AR511" s="189" t="s">
        <v>158</v>
      </c>
      <c r="AT511" s="190" t="s">
        <v>79</v>
      </c>
      <c r="AU511" s="190" t="s">
        <v>80</v>
      </c>
      <c r="AY511" s="189" t="s">
        <v>150</v>
      </c>
      <c r="BK511" s="191">
        <f>BK512+BK519+BK534+BK542+BK549+BK591+BK713+BK744+BK762+BK765</f>
        <v>0</v>
      </c>
    </row>
    <row r="512" spans="2:63" s="10" customFormat="1" ht="19.9" customHeight="1">
      <c r="B512" s="178"/>
      <c r="C512" s="179"/>
      <c r="D512" s="192" t="s">
        <v>79</v>
      </c>
      <c r="E512" s="193" t="s">
        <v>570</v>
      </c>
      <c r="F512" s="193" t="s">
        <v>571</v>
      </c>
      <c r="G512" s="179"/>
      <c r="H512" s="179"/>
      <c r="I512" s="182"/>
      <c r="J512" s="194">
        <f>BK512</f>
        <v>0</v>
      </c>
      <c r="K512" s="179"/>
      <c r="L512" s="184"/>
      <c r="M512" s="185"/>
      <c r="N512" s="186"/>
      <c r="O512" s="186"/>
      <c r="P512" s="187">
        <f>SUM(P513:P518)</f>
        <v>0</v>
      </c>
      <c r="Q512" s="186"/>
      <c r="R512" s="187">
        <f>SUM(R513:R518)</f>
        <v>0.9049320000000001</v>
      </c>
      <c r="S512" s="186"/>
      <c r="T512" s="188">
        <f>SUM(T513:T518)</f>
        <v>0</v>
      </c>
      <c r="AR512" s="189" t="s">
        <v>158</v>
      </c>
      <c r="AT512" s="190" t="s">
        <v>79</v>
      </c>
      <c r="AU512" s="190" t="s">
        <v>23</v>
      </c>
      <c r="AY512" s="189" t="s">
        <v>150</v>
      </c>
      <c r="BK512" s="191">
        <f>SUM(BK513:BK518)</f>
        <v>0</v>
      </c>
    </row>
    <row r="513" spans="2:65" s="1" customFormat="1" ht="22.5" customHeight="1">
      <c r="B513" s="42"/>
      <c r="C513" s="195" t="s">
        <v>379</v>
      </c>
      <c r="D513" s="195" t="s">
        <v>152</v>
      </c>
      <c r="E513" s="196" t="s">
        <v>572</v>
      </c>
      <c r="F513" s="197" t="s">
        <v>573</v>
      </c>
      <c r="G513" s="198" t="s">
        <v>155</v>
      </c>
      <c r="H513" s="199">
        <v>258.552</v>
      </c>
      <c r="I513" s="200"/>
      <c r="J513" s="201">
        <f>ROUND(I513*H513,2)</f>
        <v>0</v>
      </c>
      <c r="K513" s="197" t="s">
        <v>156</v>
      </c>
      <c r="L513" s="62"/>
      <c r="M513" s="202" t="s">
        <v>37</v>
      </c>
      <c r="N513" s="203" t="s">
        <v>52</v>
      </c>
      <c r="O513" s="43"/>
      <c r="P513" s="204">
        <f>O513*H513</f>
        <v>0</v>
      </c>
      <c r="Q513" s="204">
        <v>0.0035</v>
      </c>
      <c r="R513" s="204">
        <f>Q513*H513</f>
        <v>0.9049320000000001</v>
      </c>
      <c r="S513" s="204">
        <v>0</v>
      </c>
      <c r="T513" s="205">
        <f>S513*H513</f>
        <v>0</v>
      </c>
      <c r="AR513" s="24" t="s">
        <v>205</v>
      </c>
      <c r="AT513" s="24" t="s">
        <v>152</v>
      </c>
      <c r="AU513" s="24" t="s">
        <v>158</v>
      </c>
      <c r="AY513" s="24" t="s">
        <v>150</v>
      </c>
      <c r="BE513" s="206">
        <f>IF(N513="základní",J513,0)</f>
        <v>0</v>
      </c>
      <c r="BF513" s="206">
        <f>IF(N513="snížená",J513,0)</f>
        <v>0</v>
      </c>
      <c r="BG513" s="206">
        <f>IF(N513="zákl. přenesená",J513,0)</f>
        <v>0</v>
      </c>
      <c r="BH513" s="206">
        <f>IF(N513="sníž. přenesená",J513,0)</f>
        <v>0</v>
      </c>
      <c r="BI513" s="206">
        <f>IF(N513="nulová",J513,0)</f>
        <v>0</v>
      </c>
      <c r="BJ513" s="24" t="s">
        <v>158</v>
      </c>
      <c r="BK513" s="206">
        <f>ROUND(I513*H513,2)</f>
        <v>0</v>
      </c>
      <c r="BL513" s="24" t="s">
        <v>205</v>
      </c>
      <c r="BM513" s="24" t="s">
        <v>574</v>
      </c>
    </row>
    <row r="514" spans="2:51" s="11" customFormat="1" ht="13.5">
      <c r="B514" s="210"/>
      <c r="C514" s="211"/>
      <c r="D514" s="207" t="s">
        <v>161</v>
      </c>
      <c r="E514" s="212" t="s">
        <v>37</v>
      </c>
      <c r="F514" s="213" t="s">
        <v>301</v>
      </c>
      <c r="G514" s="211"/>
      <c r="H514" s="214" t="s">
        <v>37</v>
      </c>
      <c r="I514" s="215"/>
      <c r="J514" s="211"/>
      <c r="K514" s="211"/>
      <c r="L514" s="216"/>
      <c r="M514" s="217"/>
      <c r="N514" s="218"/>
      <c r="O514" s="218"/>
      <c r="P514" s="218"/>
      <c r="Q514" s="218"/>
      <c r="R514" s="218"/>
      <c r="S514" s="218"/>
      <c r="T514" s="219"/>
      <c r="AT514" s="220" t="s">
        <v>161</v>
      </c>
      <c r="AU514" s="220" t="s">
        <v>158</v>
      </c>
      <c r="AV514" s="11" t="s">
        <v>23</v>
      </c>
      <c r="AW514" s="11" t="s">
        <v>43</v>
      </c>
      <c r="AX514" s="11" t="s">
        <v>80</v>
      </c>
      <c r="AY514" s="220" t="s">
        <v>150</v>
      </c>
    </row>
    <row r="515" spans="2:51" s="12" customFormat="1" ht="13.5">
      <c r="B515" s="221"/>
      <c r="C515" s="222"/>
      <c r="D515" s="207" t="s">
        <v>161</v>
      </c>
      <c r="E515" s="223" t="s">
        <v>37</v>
      </c>
      <c r="F515" s="224" t="s">
        <v>575</v>
      </c>
      <c r="G515" s="222"/>
      <c r="H515" s="225">
        <v>258.552</v>
      </c>
      <c r="I515" s="226"/>
      <c r="J515" s="222"/>
      <c r="K515" s="222"/>
      <c r="L515" s="227"/>
      <c r="M515" s="228"/>
      <c r="N515" s="229"/>
      <c r="O515" s="229"/>
      <c r="P515" s="229"/>
      <c r="Q515" s="229"/>
      <c r="R515" s="229"/>
      <c r="S515" s="229"/>
      <c r="T515" s="230"/>
      <c r="AT515" s="231" t="s">
        <v>161</v>
      </c>
      <c r="AU515" s="231" t="s">
        <v>158</v>
      </c>
      <c r="AV515" s="12" t="s">
        <v>158</v>
      </c>
      <c r="AW515" s="12" t="s">
        <v>43</v>
      </c>
      <c r="AX515" s="12" t="s">
        <v>80</v>
      </c>
      <c r="AY515" s="231" t="s">
        <v>150</v>
      </c>
    </row>
    <row r="516" spans="2:51" s="13" customFormat="1" ht="13.5">
      <c r="B516" s="232"/>
      <c r="C516" s="233"/>
      <c r="D516" s="234" t="s">
        <v>161</v>
      </c>
      <c r="E516" s="235" t="s">
        <v>37</v>
      </c>
      <c r="F516" s="236" t="s">
        <v>164</v>
      </c>
      <c r="G516" s="233"/>
      <c r="H516" s="237">
        <v>258.552</v>
      </c>
      <c r="I516" s="238"/>
      <c r="J516" s="233"/>
      <c r="K516" s="233"/>
      <c r="L516" s="239"/>
      <c r="M516" s="240"/>
      <c r="N516" s="241"/>
      <c r="O516" s="241"/>
      <c r="P516" s="241"/>
      <c r="Q516" s="241"/>
      <c r="R516" s="241"/>
      <c r="S516" s="241"/>
      <c r="T516" s="242"/>
      <c r="AT516" s="243" t="s">
        <v>161</v>
      </c>
      <c r="AU516" s="243" t="s">
        <v>158</v>
      </c>
      <c r="AV516" s="13" t="s">
        <v>157</v>
      </c>
      <c r="AW516" s="13" t="s">
        <v>43</v>
      </c>
      <c r="AX516" s="13" t="s">
        <v>23</v>
      </c>
      <c r="AY516" s="243" t="s">
        <v>150</v>
      </c>
    </row>
    <row r="517" spans="2:65" s="1" customFormat="1" ht="44.25" customHeight="1">
      <c r="B517" s="42"/>
      <c r="C517" s="195" t="s">
        <v>576</v>
      </c>
      <c r="D517" s="195" t="s">
        <v>152</v>
      </c>
      <c r="E517" s="196" t="s">
        <v>577</v>
      </c>
      <c r="F517" s="197" t="s">
        <v>578</v>
      </c>
      <c r="G517" s="198" t="s">
        <v>182</v>
      </c>
      <c r="H517" s="199">
        <v>0.905</v>
      </c>
      <c r="I517" s="200"/>
      <c r="J517" s="201">
        <f>ROUND(I517*H517,2)</f>
        <v>0</v>
      </c>
      <c r="K517" s="197" t="s">
        <v>156</v>
      </c>
      <c r="L517" s="62"/>
      <c r="M517" s="202" t="s">
        <v>37</v>
      </c>
      <c r="N517" s="203" t="s">
        <v>52</v>
      </c>
      <c r="O517" s="43"/>
      <c r="P517" s="204">
        <f>O517*H517</f>
        <v>0</v>
      </c>
      <c r="Q517" s="204">
        <v>0</v>
      </c>
      <c r="R517" s="204">
        <f>Q517*H517</f>
        <v>0</v>
      </c>
      <c r="S517" s="204">
        <v>0</v>
      </c>
      <c r="T517" s="205">
        <f>S517*H517</f>
        <v>0</v>
      </c>
      <c r="AR517" s="24" t="s">
        <v>205</v>
      </c>
      <c r="AT517" s="24" t="s">
        <v>152</v>
      </c>
      <c r="AU517" s="24" t="s">
        <v>158</v>
      </c>
      <c r="AY517" s="24" t="s">
        <v>150</v>
      </c>
      <c r="BE517" s="206">
        <f>IF(N517="základní",J517,0)</f>
        <v>0</v>
      </c>
      <c r="BF517" s="206">
        <f>IF(N517="snížená",J517,0)</f>
        <v>0</v>
      </c>
      <c r="BG517" s="206">
        <f>IF(N517="zákl. přenesená",J517,0)</f>
        <v>0</v>
      </c>
      <c r="BH517" s="206">
        <f>IF(N517="sníž. přenesená",J517,0)</f>
        <v>0</v>
      </c>
      <c r="BI517" s="206">
        <f>IF(N517="nulová",J517,0)</f>
        <v>0</v>
      </c>
      <c r="BJ517" s="24" t="s">
        <v>158</v>
      </c>
      <c r="BK517" s="206">
        <f>ROUND(I517*H517,2)</f>
        <v>0</v>
      </c>
      <c r="BL517" s="24" t="s">
        <v>205</v>
      </c>
      <c r="BM517" s="24" t="s">
        <v>579</v>
      </c>
    </row>
    <row r="518" spans="2:47" s="1" customFormat="1" ht="121.5">
      <c r="B518" s="42"/>
      <c r="C518" s="64"/>
      <c r="D518" s="207" t="s">
        <v>159</v>
      </c>
      <c r="E518" s="64"/>
      <c r="F518" s="208" t="s">
        <v>580</v>
      </c>
      <c r="G518" s="64"/>
      <c r="H518" s="64"/>
      <c r="I518" s="165"/>
      <c r="J518" s="64"/>
      <c r="K518" s="64"/>
      <c r="L518" s="62"/>
      <c r="M518" s="209"/>
      <c r="N518" s="43"/>
      <c r="O518" s="43"/>
      <c r="P518" s="43"/>
      <c r="Q518" s="43"/>
      <c r="R518" s="43"/>
      <c r="S518" s="43"/>
      <c r="T518" s="79"/>
      <c r="AT518" s="24" t="s">
        <v>159</v>
      </c>
      <c r="AU518" s="24" t="s">
        <v>158</v>
      </c>
    </row>
    <row r="519" spans="2:63" s="10" customFormat="1" ht="29.85" customHeight="1">
      <c r="B519" s="178"/>
      <c r="C519" s="179"/>
      <c r="D519" s="192" t="s">
        <v>79</v>
      </c>
      <c r="E519" s="193" t="s">
        <v>581</v>
      </c>
      <c r="F519" s="193" t="s">
        <v>582</v>
      </c>
      <c r="G519" s="179"/>
      <c r="H519" s="179"/>
      <c r="I519" s="182"/>
      <c r="J519" s="194">
        <f>BK519</f>
        <v>0</v>
      </c>
      <c r="K519" s="179"/>
      <c r="L519" s="184"/>
      <c r="M519" s="185"/>
      <c r="N519" s="186"/>
      <c r="O519" s="186"/>
      <c r="P519" s="187">
        <f>SUM(P520:P533)</f>
        <v>0</v>
      </c>
      <c r="Q519" s="186"/>
      <c r="R519" s="187">
        <f>SUM(R520:R533)</f>
        <v>0.16639370000000003</v>
      </c>
      <c r="S519" s="186"/>
      <c r="T519" s="188">
        <f>SUM(T520:T533)</f>
        <v>0.0616</v>
      </c>
      <c r="AR519" s="189" t="s">
        <v>158</v>
      </c>
      <c r="AT519" s="190" t="s">
        <v>79</v>
      </c>
      <c r="AU519" s="190" t="s">
        <v>23</v>
      </c>
      <c r="AY519" s="189" t="s">
        <v>150</v>
      </c>
      <c r="BK519" s="191">
        <f>SUM(BK520:BK533)</f>
        <v>0</v>
      </c>
    </row>
    <row r="520" spans="2:65" s="1" customFormat="1" ht="31.5" customHeight="1">
      <c r="B520" s="42"/>
      <c r="C520" s="195" t="s">
        <v>392</v>
      </c>
      <c r="D520" s="195" t="s">
        <v>152</v>
      </c>
      <c r="E520" s="196" t="s">
        <v>583</v>
      </c>
      <c r="F520" s="197" t="s">
        <v>584</v>
      </c>
      <c r="G520" s="198" t="s">
        <v>155</v>
      </c>
      <c r="H520" s="199">
        <v>30.8</v>
      </c>
      <c r="I520" s="200"/>
      <c r="J520" s="201">
        <f>ROUND(I520*H520,2)</f>
        <v>0</v>
      </c>
      <c r="K520" s="197" t="s">
        <v>156</v>
      </c>
      <c r="L520" s="62"/>
      <c r="M520" s="202" t="s">
        <v>37</v>
      </c>
      <c r="N520" s="203" t="s">
        <v>52</v>
      </c>
      <c r="O520" s="43"/>
      <c r="P520" s="204">
        <f>O520*H520</f>
        <v>0</v>
      </c>
      <c r="Q520" s="204">
        <v>0</v>
      </c>
      <c r="R520" s="204">
        <f>Q520*H520</f>
        <v>0</v>
      </c>
      <c r="S520" s="204">
        <v>0.002</v>
      </c>
      <c r="T520" s="205">
        <f>S520*H520</f>
        <v>0.0616</v>
      </c>
      <c r="AR520" s="24" t="s">
        <v>205</v>
      </c>
      <c r="AT520" s="24" t="s">
        <v>152</v>
      </c>
      <c r="AU520" s="24" t="s">
        <v>158</v>
      </c>
      <c r="AY520" s="24" t="s">
        <v>150</v>
      </c>
      <c r="BE520" s="206">
        <f>IF(N520="základní",J520,0)</f>
        <v>0</v>
      </c>
      <c r="BF520" s="206">
        <f>IF(N520="snížená",J520,0)</f>
        <v>0</v>
      </c>
      <c r="BG520" s="206">
        <f>IF(N520="zákl. přenesená",J520,0)</f>
        <v>0</v>
      </c>
      <c r="BH520" s="206">
        <f>IF(N520="sníž. přenesená",J520,0)</f>
        <v>0</v>
      </c>
      <c r="BI520" s="206">
        <f>IF(N520="nulová",J520,0)</f>
        <v>0</v>
      </c>
      <c r="BJ520" s="24" t="s">
        <v>158</v>
      </c>
      <c r="BK520" s="206">
        <f>ROUND(I520*H520,2)</f>
        <v>0</v>
      </c>
      <c r="BL520" s="24" t="s">
        <v>205</v>
      </c>
      <c r="BM520" s="24" t="s">
        <v>585</v>
      </c>
    </row>
    <row r="521" spans="2:51" s="11" customFormat="1" ht="13.5">
      <c r="B521" s="210"/>
      <c r="C521" s="211"/>
      <c r="D521" s="207" t="s">
        <v>161</v>
      </c>
      <c r="E521" s="212" t="s">
        <v>37</v>
      </c>
      <c r="F521" s="213" t="s">
        <v>586</v>
      </c>
      <c r="G521" s="211"/>
      <c r="H521" s="214" t="s">
        <v>37</v>
      </c>
      <c r="I521" s="215"/>
      <c r="J521" s="211"/>
      <c r="K521" s="211"/>
      <c r="L521" s="216"/>
      <c r="M521" s="217"/>
      <c r="N521" s="218"/>
      <c r="O521" s="218"/>
      <c r="P521" s="218"/>
      <c r="Q521" s="218"/>
      <c r="R521" s="218"/>
      <c r="S521" s="218"/>
      <c r="T521" s="219"/>
      <c r="AT521" s="220" t="s">
        <v>161</v>
      </c>
      <c r="AU521" s="220" t="s">
        <v>158</v>
      </c>
      <c r="AV521" s="11" t="s">
        <v>23</v>
      </c>
      <c r="AW521" s="11" t="s">
        <v>43</v>
      </c>
      <c r="AX521" s="11" t="s">
        <v>80</v>
      </c>
      <c r="AY521" s="220" t="s">
        <v>150</v>
      </c>
    </row>
    <row r="522" spans="2:51" s="12" customFormat="1" ht="13.5">
      <c r="B522" s="221"/>
      <c r="C522" s="222"/>
      <c r="D522" s="207" t="s">
        <v>161</v>
      </c>
      <c r="E522" s="223" t="s">
        <v>37</v>
      </c>
      <c r="F522" s="224" t="s">
        <v>587</v>
      </c>
      <c r="G522" s="222"/>
      <c r="H522" s="225">
        <v>30.8</v>
      </c>
      <c r="I522" s="226"/>
      <c r="J522" s="222"/>
      <c r="K522" s="222"/>
      <c r="L522" s="227"/>
      <c r="M522" s="228"/>
      <c r="N522" s="229"/>
      <c r="O522" s="229"/>
      <c r="P522" s="229"/>
      <c r="Q522" s="229"/>
      <c r="R522" s="229"/>
      <c r="S522" s="229"/>
      <c r="T522" s="230"/>
      <c r="AT522" s="231" t="s">
        <v>161</v>
      </c>
      <c r="AU522" s="231" t="s">
        <v>158</v>
      </c>
      <c r="AV522" s="12" t="s">
        <v>158</v>
      </c>
      <c r="AW522" s="12" t="s">
        <v>43</v>
      </c>
      <c r="AX522" s="12" t="s">
        <v>80</v>
      </c>
      <c r="AY522" s="231" t="s">
        <v>150</v>
      </c>
    </row>
    <row r="523" spans="2:51" s="13" customFormat="1" ht="13.5">
      <c r="B523" s="232"/>
      <c r="C523" s="233"/>
      <c r="D523" s="234" t="s">
        <v>161</v>
      </c>
      <c r="E523" s="235" t="s">
        <v>37</v>
      </c>
      <c r="F523" s="236" t="s">
        <v>164</v>
      </c>
      <c r="G523" s="233"/>
      <c r="H523" s="237">
        <v>30.8</v>
      </c>
      <c r="I523" s="238"/>
      <c r="J523" s="233"/>
      <c r="K523" s="233"/>
      <c r="L523" s="239"/>
      <c r="M523" s="240"/>
      <c r="N523" s="241"/>
      <c r="O523" s="241"/>
      <c r="P523" s="241"/>
      <c r="Q523" s="241"/>
      <c r="R523" s="241"/>
      <c r="S523" s="241"/>
      <c r="T523" s="242"/>
      <c r="AT523" s="243" t="s">
        <v>161</v>
      </c>
      <c r="AU523" s="243" t="s">
        <v>158</v>
      </c>
      <c r="AV523" s="13" t="s">
        <v>157</v>
      </c>
      <c r="AW523" s="13" t="s">
        <v>43</v>
      </c>
      <c r="AX523" s="13" t="s">
        <v>23</v>
      </c>
      <c r="AY523" s="243" t="s">
        <v>150</v>
      </c>
    </row>
    <row r="524" spans="2:65" s="1" customFormat="1" ht="31.5" customHeight="1">
      <c r="B524" s="42"/>
      <c r="C524" s="195" t="s">
        <v>588</v>
      </c>
      <c r="D524" s="195" t="s">
        <v>152</v>
      </c>
      <c r="E524" s="196" t="s">
        <v>589</v>
      </c>
      <c r="F524" s="197" t="s">
        <v>590</v>
      </c>
      <c r="G524" s="198" t="s">
        <v>155</v>
      </c>
      <c r="H524" s="199">
        <v>45.7</v>
      </c>
      <c r="I524" s="200"/>
      <c r="J524" s="201">
        <f>ROUND(I524*H524,2)</f>
        <v>0</v>
      </c>
      <c r="K524" s="197" t="s">
        <v>156</v>
      </c>
      <c r="L524" s="62"/>
      <c r="M524" s="202" t="s">
        <v>37</v>
      </c>
      <c r="N524" s="203" t="s">
        <v>52</v>
      </c>
      <c r="O524" s="43"/>
      <c r="P524" s="204">
        <f>O524*H524</f>
        <v>0</v>
      </c>
      <c r="Q524" s="204">
        <v>0.00072</v>
      </c>
      <c r="R524" s="204">
        <f>Q524*H524</f>
        <v>0.032904</v>
      </c>
      <c r="S524" s="204">
        <v>0</v>
      </c>
      <c r="T524" s="205">
        <f>S524*H524</f>
        <v>0</v>
      </c>
      <c r="AR524" s="24" t="s">
        <v>205</v>
      </c>
      <c r="AT524" s="24" t="s">
        <v>152</v>
      </c>
      <c r="AU524" s="24" t="s">
        <v>158</v>
      </c>
      <c r="AY524" s="24" t="s">
        <v>150</v>
      </c>
      <c r="BE524" s="206">
        <f>IF(N524="základní",J524,0)</f>
        <v>0</v>
      </c>
      <c r="BF524" s="206">
        <f>IF(N524="snížená",J524,0)</f>
        <v>0</v>
      </c>
      <c r="BG524" s="206">
        <f>IF(N524="zákl. přenesená",J524,0)</f>
        <v>0</v>
      </c>
      <c r="BH524" s="206">
        <f>IF(N524="sníž. přenesená",J524,0)</f>
        <v>0</v>
      </c>
      <c r="BI524" s="206">
        <f>IF(N524="nulová",J524,0)</f>
        <v>0</v>
      </c>
      <c r="BJ524" s="24" t="s">
        <v>158</v>
      </c>
      <c r="BK524" s="206">
        <f>ROUND(I524*H524,2)</f>
        <v>0</v>
      </c>
      <c r="BL524" s="24" t="s">
        <v>205</v>
      </c>
      <c r="BM524" s="24" t="s">
        <v>591</v>
      </c>
    </row>
    <row r="525" spans="2:47" s="1" customFormat="1" ht="40.5">
      <c r="B525" s="42"/>
      <c r="C525" s="64"/>
      <c r="D525" s="207" t="s">
        <v>159</v>
      </c>
      <c r="E525" s="64"/>
      <c r="F525" s="208" t="s">
        <v>592</v>
      </c>
      <c r="G525" s="64"/>
      <c r="H525" s="64"/>
      <c r="I525" s="165"/>
      <c r="J525" s="64"/>
      <c r="K525" s="64"/>
      <c r="L525" s="62"/>
      <c r="M525" s="209"/>
      <c r="N525" s="43"/>
      <c r="O525" s="43"/>
      <c r="P525" s="43"/>
      <c r="Q525" s="43"/>
      <c r="R525" s="43"/>
      <c r="S525" s="43"/>
      <c r="T525" s="79"/>
      <c r="AT525" s="24" t="s">
        <v>159</v>
      </c>
      <c r="AU525" s="24" t="s">
        <v>158</v>
      </c>
    </row>
    <row r="526" spans="2:51" s="11" customFormat="1" ht="13.5">
      <c r="B526" s="210"/>
      <c r="C526" s="211"/>
      <c r="D526" s="207" t="s">
        <v>161</v>
      </c>
      <c r="E526" s="212" t="s">
        <v>37</v>
      </c>
      <c r="F526" s="213" t="s">
        <v>586</v>
      </c>
      <c r="G526" s="211"/>
      <c r="H526" s="214" t="s">
        <v>37</v>
      </c>
      <c r="I526" s="215"/>
      <c r="J526" s="211"/>
      <c r="K526" s="211"/>
      <c r="L526" s="216"/>
      <c r="M526" s="217"/>
      <c r="N526" s="218"/>
      <c r="O526" s="218"/>
      <c r="P526" s="218"/>
      <c r="Q526" s="218"/>
      <c r="R526" s="218"/>
      <c r="S526" s="218"/>
      <c r="T526" s="219"/>
      <c r="AT526" s="220" t="s">
        <v>161</v>
      </c>
      <c r="AU526" s="220" t="s">
        <v>158</v>
      </c>
      <c r="AV526" s="11" t="s">
        <v>23</v>
      </c>
      <c r="AW526" s="11" t="s">
        <v>43</v>
      </c>
      <c r="AX526" s="11" t="s">
        <v>80</v>
      </c>
      <c r="AY526" s="220" t="s">
        <v>150</v>
      </c>
    </row>
    <row r="527" spans="2:51" s="12" customFormat="1" ht="13.5">
      <c r="B527" s="221"/>
      <c r="C527" s="222"/>
      <c r="D527" s="207" t="s">
        <v>161</v>
      </c>
      <c r="E527" s="223" t="s">
        <v>37</v>
      </c>
      <c r="F527" s="224" t="s">
        <v>593</v>
      </c>
      <c r="G527" s="222"/>
      <c r="H527" s="225">
        <v>44</v>
      </c>
      <c r="I527" s="226"/>
      <c r="J527" s="222"/>
      <c r="K527" s="222"/>
      <c r="L527" s="227"/>
      <c r="M527" s="228"/>
      <c r="N527" s="229"/>
      <c r="O527" s="229"/>
      <c r="P527" s="229"/>
      <c r="Q527" s="229"/>
      <c r="R527" s="229"/>
      <c r="S527" s="229"/>
      <c r="T527" s="230"/>
      <c r="AT527" s="231" t="s">
        <v>161</v>
      </c>
      <c r="AU527" s="231" t="s">
        <v>158</v>
      </c>
      <c r="AV527" s="12" t="s">
        <v>158</v>
      </c>
      <c r="AW527" s="12" t="s">
        <v>43</v>
      </c>
      <c r="AX527" s="12" t="s">
        <v>80</v>
      </c>
      <c r="AY527" s="231" t="s">
        <v>150</v>
      </c>
    </row>
    <row r="528" spans="2:51" s="11" customFormat="1" ht="13.5">
      <c r="B528" s="210"/>
      <c r="C528" s="211"/>
      <c r="D528" s="207" t="s">
        <v>161</v>
      </c>
      <c r="E528" s="212" t="s">
        <v>37</v>
      </c>
      <c r="F528" s="213" t="s">
        <v>594</v>
      </c>
      <c r="G528" s="211"/>
      <c r="H528" s="214" t="s">
        <v>37</v>
      </c>
      <c r="I528" s="215"/>
      <c r="J528" s="211"/>
      <c r="K528" s="211"/>
      <c r="L528" s="216"/>
      <c r="M528" s="217"/>
      <c r="N528" s="218"/>
      <c r="O528" s="218"/>
      <c r="P528" s="218"/>
      <c r="Q528" s="218"/>
      <c r="R528" s="218"/>
      <c r="S528" s="218"/>
      <c r="T528" s="219"/>
      <c r="AT528" s="220" t="s">
        <v>161</v>
      </c>
      <c r="AU528" s="220" t="s">
        <v>158</v>
      </c>
      <c r="AV528" s="11" t="s">
        <v>23</v>
      </c>
      <c r="AW528" s="11" t="s">
        <v>43</v>
      </c>
      <c r="AX528" s="11" t="s">
        <v>80</v>
      </c>
      <c r="AY528" s="220" t="s">
        <v>150</v>
      </c>
    </row>
    <row r="529" spans="2:51" s="12" customFormat="1" ht="13.5">
      <c r="B529" s="221"/>
      <c r="C529" s="222"/>
      <c r="D529" s="207" t="s">
        <v>161</v>
      </c>
      <c r="E529" s="223" t="s">
        <v>37</v>
      </c>
      <c r="F529" s="224" t="s">
        <v>595</v>
      </c>
      <c r="G529" s="222"/>
      <c r="H529" s="225">
        <v>1.7</v>
      </c>
      <c r="I529" s="226"/>
      <c r="J529" s="222"/>
      <c r="K529" s="222"/>
      <c r="L529" s="227"/>
      <c r="M529" s="228"/>
      <c r="N529" s="229"/>
      <c r="O529" s="229"/>
      <c r="P529" s="229"/>
      <c r="Q529" s="229"/>
      <c r="R529" s="229"/>
      <c r="S529" s="229"/>
      <c r="T529" s="230"/>
      <c r="AT529" s="231" t="s">
        <v>161</v>
      </c>
      <c r="AU529" s="231" t="s">
        <v>158</v>
      </c>
      <c r="AV529" s="12" t="s">
        <v>158</v>
      </c>
      <c r="AW529" s="12" t="s">
        <v>43</v>
      </c>
      <c r="AX529" s="12" t="s">
        <v>80</v>
      </c>
      <c r="AY529" s="231" t="s">
        <v>150</v>
      </c>
    </row>
    <row r="530" spans="2:51" s="13" customFormat="1" ht="13.5">
      <c r="B530" s="232"/>
      <c r="C530" s="233"/>
      <c r="D530" s="234" t="s">
        <v>161</v>
      </c>
      <c r="E530" s="235" t="s">
        <v>37</v>
      </c>
      <c r="F530" s="236" t="s">
        <v>164</v>
      </c>
      <c r="G530" s="233"/>
      <c r="H530" s="237">
        <v>45.7</v>
      </c>
      <c r="I530" s="238"/>
      <c r="J530" s="233"/>
      <c r="K530" s="233"/>
      <c r="L530" s="239"/>
      <c r="M530" s="240"/>
      <c r="N530" s="241"/>
      <c r="O530" s="241"/>
      <c r="P530" s="241"/>
      <c r="Q530" s="241"/>
      <c r="R530" s="241"/>
      <c r="S530" s="241"/>
      <c r="T530" s="242"/>
      <c r="AT530" s="243" t="s">
        <v>161</v>
      </c>
      <c r="AU530" s="243" t="s">
        <v>158</v>
      </c>
      <c r="AV530" s="13" t="s">
        <v>157</v>
      </c>
      <c r="AW530" s="13" t="s">
        <v>43</v>
      </c>
      <c r="AX530" s="13" t="s">
        <v>23</v>
      </c>
      <c r="AY530" s="243" t="s">
        <v>150</v>
      </c>
    </row>
    <row r="531" spans="2:65" s="1" customFormat="1" ht="22.5" customHeight="1">
      <c r="B531" s="42"/>
      <c r="C531" s="251" t="s">
        <v>396</v>
      </c>
      <c r="D531" s="251" t="s">
        <v>215</v>
      </c>
      <c r="E531" s="252" t="s">
        <v>596</v>
      </c>
      <c r="F531" s="253" t="s">
        <v>597</v>
      </c>
      <c r="G531" s="254" t="s">
        <v>155</v>
      </c>
      <c r="H531" s="255">
        <v>52.555</v>
      </c>
      <c r="I531" s="256"/>
      <c r="J531" s="257">
        <f>ROUND(I531*H531,2)</f>
        <v>0</v>
      </c>
      <c r="K531" s="253" t="s">
        <v>156</v>
      </c>
      <c r="L531" s="258"/>
      <c r="M531" s="259" t="s">
        <v>37</v>
      </c>
      <c r="N531" s="260" t="s">
        <v>52</v>
      </c>
      <c r="O531" s="43"/>
      <c r="P531" s="204">
        <f>O531*H531</f>
        <v>0</v>
      </c>
      <c r="Q531" s="204">
        <v>0.00254</v>
      </c>
      <c r="R531" s="204">
        <f>Q531*H531</f>
        <v>0.13348970000000002</v>
      </c>
      <c r="S531" s="204">
        <v>0</v>
      </c>
      <c r="T531" s="205">
        <f>S531*H531</f>
        <v>0</v>
      </c>
      <c r="AR531" s="24" t="s">
        <v>268</v>
      </c>
      <c r="AT531" s="24" t="s">
        <v>215</v>
      </c>
      <c r="AU531" s="24" t="s">
        <v>158</v>
      </c>
      <c r="AY531" s="24" t="s">
        <v>150</v>
      </c>
      <c r="BE531" s="206">
        <f>IF(N531="základní",J531,0)</f>
        <v>0</v>
      </c>
      <c r="BF531" s="206">
        <f>IF(N531="snížená",J531,0)</f>
        <v>0</v>
      </c>
      <c r="BG531" s="206">
        <f>IF(N531="zákl. přenesená",J531,0)</f>
        <v>0</v>
      </c>
      <c r="BH531" s="206">
        <f>IF(N531="sníž. přenesená",J531,0)</f>
        <v>0</v>
      </c>
      <c r="BI531" s="206">
        <f>IF(N531="nulová",J531,0)</f>
        <v>0</v>
      </c>
      <c r="BJ531" s="24" t="s">
        <v>158</v>
      </c>
      <c r="BK531" s="206">
        <f>ROUND(I531*H531,2)</f>
        <v>0</v>
      </c>
      <c r="BL531" s="24" t="s">
        <v>205</v>
      </c>
      <c r="BM531" s="24" t="s">
        <v>598</v>
      </c>
    </row>
    <row r="532" spans="2:65" s="1" customFormat="1" ht="31.5" customHeight="1">
      <c r="B532" s="42"/>
      <c r="C532" s="195" t="s">
        <v>599</v>
      </c>
      <c r="D532" s="195" t="s">
        <v>152</v>
      </c>
      <c r="E532" s="196" t="s">
        <v>600</v>
      </c>
      <c r="F532" s="197" t="s">
        <v>601</v>
      </c>
      <c r="G532" s="198" t="s">
        <v>182</v>
      </c>
      <c r="H532" s="199">
        <v>0.166</v>
      </c>
      <c r="I532" s="200"/>
      <c r="J532" s="201">
        <f>ROUND(I532*H532,2)</f>
        <v>0</v>
      </c>
      <c r="K532" s="197" t="s">
        <v>156</v>
      </c>
      <c r="L532" s="62"/>
      <c r="M532" s="202" t="s">
        <v>37</v>
      </c>
      <c r="N532" s="203" t="s">
        <v>52</v>
      </c>
      <c r="O532" s="43"/>
      <c r="P532" s="204">
        <f>O532*H532</f>
        <v>0</v>
      </c>
      <c r="Q532" s="204">
        <v>0</v>
      </c>
      <c r="R532" s="204">
        <f>Q532*H532</f>
        <v>0</v>
      </c>
      <c r="S532" s="204">
        <v>0</v>
      </c>
      <c r="T532" s="205">
        <f>S532*H532</f>
        <v>0</v>
      </c>
      <c r="AR532" s="24" t="s">
        <v>205</v>
      </c>
      <c r="AT532" s="24" t="s">
        <v>152</v>
      </c>
      <c r="AU532" s="24" t="s">
        <v>158</v>
      </c>
      <c r="AY532" s="24" t="s">
        <v>150</v>
      </c>
      <c r="BE532" s="206">
        <f>IF(N532="základní",J532,0)</f>
        <v>0</v>
      </c>
      <c r="BF532" s="206">
        <f>IF(N532="snížená",J532,0)</f>
        <v>0</v>
      </c>
      <c r="BG532" s="206">
        <f>IF(N532="zákl. přenesená",J532,0)</f>
        <v>0</v>
      </c>
      <c r="BH532" s="206">
        <f>IF(N532="sníž. přenesená",J532,0)</f>
        <v>0</v>
      </c>
      <c r="BI532" s="206">
        <f>IF(N532="nulová",J532,0)</f>
        <v>0</v>
      </c>
      <c r="BJ532" s="24" t="s">
        <v>158</v>
      </c>
      <c r="BK532" s="206">
        <f>ROUND(I532*H532,2)</f>
        <v>0</v>
      </c>
      <c r="BL532" s="24" t="s">
        <v>205</v>
      </c>
      <c r="BM532" s="24" t="s">
        <v>602</v>
      </c>
    </row>
    <row r="533" spans="2:47" s="1" customFormat="1" ht="121.5">
      <c r="B533" s="42"/>
      <c r="C533" s="64"/>
      <c r="D533" s="207" t="s">
        <v>159</v>
      </c>
      <c r="E533" s="64"/>
      <c r="F533" s="208" t="s">
        <v>603</v>
      </c>
      <c r="G533" s="64"/>
      <c r="H533" s="64"/>
      <c r="I533" s="165"/>
      <c r="J533" s="64"/>
      <c r="K533" s="64"/>
      <c r="L533" s="62"/>
      <c r="M533" s="209"/>
      <c r="N533" s="43"/>
      <c r="O533" s="43"/>
      <c r="P533" s="43"/>
      <c r="Q533" s="43"/>
      <c r="R533" s="43"/>
      <c r="S533" s="43"/>
      <c r="T533" s="79"/>
      <c r="AT533" s="24" t="s">
        <v>159</v>
      </c>
      <c r="AU533" s="24" t="s">
        <v>158</v>
      </c>
    </row>
    <row r="534" spans="2:63" s="10" customFormat="1" ht="29.85" customHeight="1">
      <c r="B534" s="178"/>
      <c r="C534" s="179"/>
      <c r="D534" s="192" t="s">
        <v>79</v>
      </c>
      <c r="E534" s="193" t="s">
        <v>604</v>
      </c>
      <c r="F534" s="193" t="s">
        <v>605</v>
      </c>
      <c r="G534" s="179"/>
      <c r="H534" s="179"/>
      <c r="I534" s="182"/>
      <c r="J534" s="194">
        <f>BK534</f>
        <v>0</v>
      </c>
      <c r="K534" s="179"/>
      <c r="L534" s="184"/>
      <c r="M534" s="185"/>
      <c r="N534" s="186"/>
      <c r="O534" s="186"/>
      <c r="P534" s="187">
        <f>SUM(P535:P541)</f>
        <v>0</v>
      </c>
      <c r="Q534" s="186"/>
      <c r="R534" s="187">
        <f>SUM(R535:R541)</f>
        <v>0.32319</v>
      </c>
      <c r="S534" s="186"/>
      <c r="T534" s="188">
        <f>SUM(T535:T541)</f>
        <v>0</v>
      </c>
      <c r="AR534" s="189" t="s">
        <v>158</v>
      </c>
      <c r="AT534" s="190" t="s">
        <v>79</v>
      </c>
      <c r="AU534" s="190" t="s">
        <v>23</v>
      </c>
      <c r="AY534" s="189" t="s">
        <v>150</v>
      </c>
      <c r="BK534" s="191">
        <f>SUM(BK535:BK541)</f>
        <v>0</v>
      </c>
    </row>
    <row r="535" spans="2:65" s="1" customFormat="1" ht="31.5" customHeight="1">
      <c r="B535" s="42"/>
      <c r="C535" s="195" t="s">
        <v>400</v>
      </c>
      <c r="D535" s="195" t="s">
        <v>152</v>
      </c>
      <c r="E535" s="196" t="s">
        <v>606</v>
      </c>
      <c r="F535" s="197" t="s">
        <v>607</v>
      </c>
      <c r="G535" s="198" t="s">
        <v>155</v>
      </c>
      <c r="H535" s="199">
        <v>256.5</v>
      </c>
      <c r="I535" s="200"/>
      <c r="J535" s="201">
        <f>ROUND(I535*H535,2)</f>
        <v>0</v>
      </c>
      <c r="K535" s="197" t="s">
        <v>156</v>
      </c>
      <c r="L535" s="62"/>
      <c r="M535" s="202" t="s">
        <v>37</v>
      </c>
      <c r="N535" s="203" t="s">
        <v>52</v>
      </c>
      <c r="O535" s="43"/>
      <c r="P535" s="204">
        <f>O535*H535</f>
        <v>0</v>
      </c>
      <c r="Q535" s="204">
        <v>0</v>
      </c>
      <c r="R535" s="204">
        <f>Q535*H535</f>
        <v>0</v>
      </c>
      <c r="S535" s="204">
        <v>0</v>
      </c>
      <c r="T535" s="205">
        <f>S535*H535</f>
        <v>0</v>
      </c>
      <c r="AR535" s="24" t="s">
        <v>205</v>
      </c>
      <c r="AT535" s="24" t="s">
        <v>152</v>
      </c>
      <c r="AU535" s="24" t="s">
        <v>158</v>
      </c>
      <c r="AY535" s="24" t="s">
        <v>150</v>
      </c>
      <c r="BE535" s="206">
        <f>IF(N535="základní",J535,0)</f>
        <v>0</v>
      </c>
      <c r="BF535" s="206">
        <f>IF(N535="snížená",J535,0)</f>
        <v>0</v>
      </c>
      <c r="BG535" s="206">
        <f>IF(N535="zákl. přenesená",J535,0)</f>
        <v>0</v>
      </c>
      <c r="BH535" s="206">
        <f>IF(N535="sníž. přenesená",J535,0)</f>
        <v>0</v>
      </c>
      <c r="BI535" s="206">
        <f>IF(N535="nulová",J535,0)</f>
        <v>0</v>
      </c>
      <c r="BJ535" s="24" t="s">
        <v>158</v>
      </c>
      <c r="BK535" s="206">
        <f>ROUND(I535*H535,2)</f>
        <v>0</v>
      </c>
      <c r="BL535" s="24" t="s">
        <v>205</v>
      </c>
      <c r="BM535" s="24" t="s">
        <v>220</v>
      </c>
    </row>
    <row r="536" spans="2:47" s="1" customFormat="1" ht="40.5">
      <c r="B536" s="42"/>
      <c r="C536" s="64"/>
      <c r="D536" s="207" t="s">
        <v>159</v>
      </c>
      <c r="E536" s="64"/>
      <c r="F536" s="208" t="s">
        <v>608</v>
      </c>
      <c r="G536" s="64"/>
      <c r="H536" s="64"/>
      <c r="I536" s="165"/>
      <c r="J536" s="64"/>
      <c r="K536" s="64"/>
      <c r="L536" s="62"/>
      <c r="M536" s="209"/>
      <c r="N536" s="43"/>
      <c r="O536" s="43"/>
      <c r="P536" s="43"/>
      <c r="Q536" s="43"/>
      <c r="R536" s="43"/>
      <c r="S536" s="43"/>
      <c r="T536" s="79"/>
      <c r="AT536" s="24" t="s">
        <v>159</v>
      </c>
      <c r="AU536" s="24" t="s">
        <v>158</v>
      </c>
    </row>
    <row r="537" spans="2:51" s="12" customFormat="1" ht="13.5">
      <c r="B537" s="221"/>
      <c r="C537" s="222"/>
      <c r="D537" s="207" t="s">
        <v>161</v>
      </c>
      <c r="E537" s="223" t="s">
        <v>37</v>
      </c>
      <c r="F537" s="224" t="s">
        <v>439</v>
      </c>
      <c r="G537" s="222"/>
      <c r="H537" s="225">
        <v>256.5</v>
      </c>
      <c r="I537" s="226"/>
      <c r="J537" s="222"/>
      <c r="K537" s="222"/>
      <c r="L537" s="227"/>
      <c r="M537" s="228"/>
      <c r="N537" s="229"/>
      <c r="O537" s="229"/>
      <c r="P537" s="229"/>
      <c r="Q537" s="229"/>
      <c r="R537" s="229"/>
      <c r="S537" s="229"/>
      <c r="T537" s="230"/>
      <c r="AT537" s="231" t="s">
        <v>161</v>
      </c>
      <c r="AU537" s="231" t="s">
        <v>158</v>
      </c>
      <c r="AV537" s="12" t="s">
        <v>158</v>
      </c>
      <c r="AW537" s="12" t="s">
        <v>43</v>
      </c>
      <c r="AX537" s="12" t="s">
        <v>80</v>
      </c>
      <c r="AY537" s="231" t="s">
        <v>150</v>
      </c>
    </row>
    <row r="538" spans="2:51" s="13" customFormat="1" ht="13.5">
      <c r="B538" s="232"/>
      <c r="C538" s="233"/>
      <c r="D538" s="234" t="s">
        <v>161</v>
      </c>
      <c r="E538" s="235" t="s">
        <v>37</v>
      </c>
      <c r="F538" s="236" t="s">
        <v>164</v>
      </c>
      <c r="G538" s="233"/>
      <c r="H538" s="237">
        <v>256.5</v>
      </c>
      <c r="I538" s="238"/>
      <c r="J538" s="233"/>
      <c r="K538" s="233"/>
      <c r="L538" s="239"/>
      <c r="M538" s="240"/>
      <c r="N538" s="241"/>
      <c r="O538" s="241"/>
      <c r="P538" s="241"/>
      <c r="Q538" s="241"/>
      <c r="R538" s="241"/>
      <c r="S538" s="241"/>
      <c r="T538" s="242"/>
      <c r="AT538" s="243" t="s">
        <v>161</v>
      </c>
      <c r="AU538" s="243" t="s">
        <v>158</v>
      </c>
      <c r="AV538" s="13" t="s">
        <v>157</v>
      </c>
      <c r="AW538" s="13" t="s">
        <v>43</v>
      </c>
      <c r="AX538" s="13" t="s">
        <v>23</v>
      </c>
      <c r="AY538" s="243" t="s">
        <v>150</v>
      </c>
    </row>
    <row r="539" spans="2:65" s="1" customFormat="1" ht="31.5" customHeight="1">
      <c r="B539" s="42"/>
      <c r="C539" s="251" t="s">
        <v>609</v>
      </c>
      <c r="D539" s="251" t="s">
        <v>215</v>
      </c>
      <c r="E539" s="252" t="s">
        <v>610</v>
      </c>
      <c r="F539" s="253" t="s">
        <v>611</v>
      </c>
      <c r="G539" s="254" t="s">
        <v>155</v>
      </c>
      <c r="H539" s="255">
        <v>269.325</v>
      </c>
      <c r="I539" s="256"/>
      <c r="J539" s="257">
        <f>ROUND(I539*H539,2)</f>
        <v>0</v>
      </c>
      <c r="K539" s="253" t="s">
        <v>156</v>
      </c>
      <c r="L539" s="258"/>
      <c r="M539" s="259" t="s">
        <v>37</v>
      </c>
      <c r="N539" s="260" t="s">
        <v>52</v>
      </c>
      <c r="O539" s="43"/>
      <c r="P539" s="204">
        <f>O539*H539</f>
        <v>0</v>
      </c>
      <c r="Q539" s="204">
        <v>0.0012</v>
      </c>
      <c r="R539" s="204">
        <f>Q539*H539</f>
        <v>0.32319</v>
      </c>
      <c r="S539" s="204">
        <v>0</v>
      </c>
      <c r="T539" s="205">
        <f>S539*H539</f>
        <v>0</v>
      </c>
      <c r="AR539" s="24" t="s">
        <v>268</v>
      </c>
      <c r="AT539" s="24" t="s">
        <v>215</v>
      </c>
      <c r="AU539" s="24" t="s">
        <v>158</v>
      </c>
      <c r="AY539" s="24" t="s">
        <v>150</v>
      </c>
      <c r="BE539" s="206">
        <f>IF(N539="základní",J539,0)</f>
        <v>0</v>
      </c>
      <c r="BF539" s="206">
        <f>IF(N539="snížená",J539,0)</f>
        <v>0</v>
      </c>
      <c r="BG539" s="206">
        <f>IF(N539="zákl. přenesená",J539,0)</f>
        <v>0</v>
      </c>
      <c r="BH539" s="206">
        <f>IF(N539="sníž. přenesená",J539,0)</f>
        <v>0</v>
      </c>
      <c r="BI539" s="206">
        <f>IF(N539="nulová",J539,0)</f>
        <v>0</v>
      </c>
      <c r="BJ539" s="24" t="s">
        <v>158</v>
      </c>
      <c r="BK539" s="206">
        <f>ROUND(I539*H539,2)</f>
        <v>0</v>
      </c>
      <c r="BL539" s="24" t="s">
        <v>205</v>
      </c>
      <c r="BM539" s="24" t="s">
        <v>612</v>
      </c>
    </row>
    <row r="540" spans="2:65" s="1" customFormat="1" ht="31.5" customHeight="1">
      <c r="B540" s="42"/>
      <c r="C540" s="195" t="s">
        <v>404</v>
      </c>
      <c r="D540" s="195" t="s">
        <v>152</v>
      </c>
      <c r="E540" s="196" t="s">
        <v>613</v>
      </c>
      <c r="F540" s="197" t="s">
        <v>614</v>
      </c>
      <c r="G540" s="198" t="s">
        <v>182</v>
      </c>
      <c r="H540" s="199">
        <v>0.323</v>
      </c>
      <c r="I540" s="200"/>
      <c r="J540" s="201">
        <f>ROUND(I540*H540,2)</f>
        <v>0</v>
      </c>
      <c r="K540" s="197" t="s">
        <v>156</v>
      </c>
      <c r="L540" s="62"/>
      <c r="M540" s="202" t="s">
        <v>37</v>
      </c>
      <c r="N540" s="203" t="s">
        <v>52</v>
      </c>
      <c r="O540" s="43"/>
      <c r="P540" s="204">
        <f>O540*H540</f>
        <v>0</v>
      </c>
      <c r="Q540" s="204">
        <v>0</v>
      </c>
      <c r="R540" s="204">
        <f>Q540*H540</f>
        <v>0</v>
      </c>
      <c r="S540" s="204">
        <v>0</v>
      </c>
      <c r="T540" s="205">
        <f>S540*H540</f>
        <v>0</v>
      </c>
      <c r="AR540" s="24" t="s">
        <v>205</v>
      </c>
      <c r="AT540" s="24" t="s">
        <v>152</v>
      </c>
      <c r="AU540" s="24" t="s">
        <v>158</v>
      </c>
      <c r="AY540" s="24" t="s">
        <v>150</v>
      </c>
      <c r="BE540" s="206">
        <f>IF(N540="základní",J540,0)</f>
        <v>0</v>
      </c>
      <c r="BF540" s="206">
        <f>IF(N540="snížená",J540,0)</f>
        <v>0</v>
      </c>
      <c r="BG540" s="206">
        <f>IF(N540="zákl. přenesená",J540,0)</f>
        <v>0</v>
      </c>
      <c r="BH540" s="206">
        <f>IF(N540="sníž. přenesená",J540,0)</f>
        <v>0</v>
      </c>
      <c r="BI540" s="206">
        <f>IF(N540="nulová",J540,0)</f>
        <v>0</v>
      </c>
      <c r="BJ540" s="24" t="s">
        <v>158</v>
      </c>
      <c r="BK540" s="206">
        <f>ROUND(I540*H540,2)</f>
        <v>0</v>
      </c>
      <c r="BL540" s="24" t="s">
        <v>205</v>
      </c>
      <c r="BM540" s="24" t="s">
        <v>615</v>
      </c>
    </row>
    <row r="541" spans="2:47" s="1" customFormat="1" ht="121.5">
      <c r="B541" s="42"/>
      <c r="C541" s="64"/>
      <c r="D541" s="207" t="s">
        <v>159</v>
      </c>
      <c r="E541" s="64"/>
      <c r="F541" s="208" t="s">
        <v>616</v>
      </c>
      <c r="G541" s="64"/>
      <c r="H541" s="64"/>
      <c r="I541" s="165"/>
      <c r="J541" s="64"/>
      <c r="K541" s="64"/>
      <c r="L541" s="62"/>
      <c r="M541" s="209"/>
      <c r="N541" s="43"/>
      <c r="O541" s="43"/>
      <c r="P541" s="43"/>
      <c r="Q541" s="43"/>
      <c r="R541" s="43"/>
      <c r="S541" s="43"/>
      <c r="T541" s="79"/>
      <c r="AT541" s="24" t="s">
        <v>159</v>
      </c>
      <c r="AU541" s="24" t="s">
        <v>158</v>
      </c>
    </row>
    <row r="542" spans="2:63" s="10" customFormat="1" ht="29.85" customHeight="1">
      <c r="B542" s="178"/>
      <c r="C542" s="179"/>
      <c r="D542" s="192" t="s">
        <v>79</v>
      </c>
      <c r="E542" s="193" t="s">
        <v>617</v>
      </c>
      <c r="F542" s="193" t="s">
        <v>618</v>
      </c>
      <c r="G542" s="179"/>
      <c r="H542" s="179"/>
      <c r="I542" s="182"/>
      <c r="J542" s="194">
        <f>BK542</f>
        <v>0</v>
      </c>
      <c r="K542" s="179"/>
      <c r="L542" s="184"/>
      <c r="M542" s="185"/>
      <c r="N542" s="186"/>
      <c r="O542" s="186"/>
      <c r="P542" s="187">
        <f>SUM(P543:P548)</f>
        <v>0</v>
      </c>
      <c r="Q542" s="186"/>
      <c r="R542" s="187">
        <f>SUM(R543:R548)</f>
        <v>0</v>
      </c>
      <c r="S542" s="186"/>
      <c r="T542" s="188">
        <f>SUM(T543:T548)</f>
        <v>0</v>
      </c>
      <c r="AR542" s="189" t="s">
        <v>158</v>
      </c>
      <c r="AT542" s="190" t="s">
        <v>79</v>
      </c>
      <c r="AU542" s="190" t="s">
        <v>23</v>
      </c>
      <c r="AY542" s="189" t="s">
        <v>150</v>
      </c>
      <c r="BK542" s="191">
        <f>SUM(BK543:BK548)</f>
        <v>0</v>
      </c>
    </row>
    <row r="543" spans="2:65" s="1" customFormat="1" ht="22.5" customHeight="1">
      <c r="B543" s="42"/>
      <c r="C543" s="195" t="s">
        <v>619</v>
      </c>
      <c r="D543" s="195" t="s">
        <v>152</v>
      </c>
      <c r="E543" s="196" t="s">
        <v>620</v>
      </c>
      <c r="F543" s="197" t="s">
        <v>621</v>
      </c>
      <c r="G543" s="198" t="s">
        <v>622</v>
      </c>
      <c r="H543" s="199">
        <v>1</v>
      </c>
      <c r="I543" s="200"/>
      <c r="J543" s="201">
        <f>ROUND(I543*H543,2)</f>
        <v>0</v>
      </c>
      <c r="K543" s="197" t="s">
        <v>37</v>
      </c>
      <c r="L543" s="62"/>
      <c r="M543" s="202" t="s">
        <v>37</v>
      </c>
      <c r="N543" s="203" t="s">
        <v>52</v>
      </c>
      <c r="O543" s="43"/>
      <c r="P543" s="204">
        <f>O543*H543</f>
        <v>0</v>
      </c>
      <c r="Q543" s="204">
        <v>0</v>
      </c>
      <c r="R543" s="204">
        <f>Q543*H543</f>
        <v>0</v>
      </c>
      <c r="S543" s="204">
        <v>0</v>
      </c>
      <c r="T543" s="205">
        <f>S543*H543</f>
        <v>0</v>
      </c>
      <c r="AR543" s="24" t="s">
        <v>205</v>
      </c>
      <c r="AT543" s="24" t="s">
        <v>152</v>
      </c>
      <c r="AU543" s="24" t="s">
        <v>158</v>
      </c>
      <c r="AY543" s="24" t="s">
        <v>150</v>
      </c>
      <c r="BE543" s="206">
        <f>IF(N543="základní",J543,0)</f>
        <v>0</v>
      </c>
      <c r="BF543" s="206">
        <f>IF(N543="snížená",J543,0)</f>
        <v>0</v>
      </c>
      <c r="BG543" s="206">
        <f>IF(N543="zákl. přenesená",J543,0)</f>
        <v>0</v>
      </c>
      <c r="BH543" s="206">
        <f>IF(N543="sníž. přenesená",J543,0)</f>
        <v>0</v>
      </c>
      <c r="BI543" s="206">
        <f>IF(N543="nulová",J543,0)</f>
        <v>0</v>
      </c>
      <c r="BJ543" s="24" t="s">
        <v>158</v>
      </c>
      <c r="BK543" s="206">
        <f>ROUND(I543*H543,2)</f>
        <v>0</v>
      </c>
      <c r="BL543" s="24" t="s">
        <v>205</v>
      </c>
      <c r="BM543" s="24" t="s">
        <v>623</v>
      </c>
    </row>
    <row r="544" spans="2:51" s="11" customFormat="1" ht="13.5">
      <c r="B544" s="210"/>
      <c r="C544" s="211"/>
      <c r="D544" s="207" t="s">
        <v>161</v>
      </c>
      <c r="E544" s="212" t="s">
        <v>37</v>
      </c>
      <c r="F544" s="213" t="s">
        <v>624</v>
      </c>
      <c r="G544" s="211"/>
      <c r="H544" s="214" t="s">
        <v>37</v>
      </c>
      <c r="I544" s="215"/>
      <c r="J544" s="211"/>
      <c r="K544" s="211"/>
      <c r="L544" s="216"/>
      <c r="M544" s="217"/>
      <c r="N544" s="218"/>
      <c r="O544" s="218"/>
      <c r="P544" s="218"/>
      <c r="Q544" s="218"/>
      <c r="R544" s="218"/>
      <c r="S544" s="218"/>
      <c r="T544" s="219"/>
      <c r="AT544" s="220" t="s">
        <v>161</v>
      </c>
      <c r="AU544" s="220" t="s">
        <v>158</v>
      </c>
      <c r="AV544" s="11" t="s">
        <v>23</v>
      </c>
      <c r="AW544" s="11" t="s">
        <v>43</v>
      </c>
      <c r="AX544" s="11" t="s">
        <v>80</v>
      </c>
      <c r="AY544" s="220" t="s">
        <v>150</v>
      </c>
    </row>
    <row r="545" spans="2:51" s="12" customFormat="1" ht="13.5">
      <c r="B545" s="221"/>
      <c r="C545" s="222"/>
      <c r="D545" s="207" t="s">
        <v>161</v>
      </c>
      <c r="E545" s="223" t="s">
        <v>37</v>
      </c>
      <c r="F545" s="224" t="s">
        <v>23</v>
      </c>
      <c r="G545" s="222"/>
      <c r="H545" s="225">
        <v>1</v>
      </c>
      <c r="I545" s="226"/>
      <c r="J545" s="222"/>
      <c r="K545" s="222"/>
      <c r="L545" s="227"/>
      <c r="M545" s="228"/>
      <c r="N545" s="229"/>
      <c r="O545" s="229"/>
      <c r="P545" s="229"/>
      <c r="Q545" s="229"/>
      <c r="R545" s="229"/>
      <c r="S545" s="229"/>
      <c r="T545" s="230"/>
      <c r="AT545" s="231" t="s">
        <v>161</v>
      </c>
      <c r="AU545" s="231" t="s">
        <v>158</v>
      </c>
      <c r="AV545" s="12" t="s">
        <v>158</v>
      </c>
      <c r="AW545" s="12" t="s">
        <v>43</v>
      </c>
      <c r="AX545" s="12" t="s">
        <v>80</v>
      </c>
      <c r="AY545" s="231" t="s">
        <v>150</v>
      </c>
    </row>
    <row r="546" spans="2:51" s="13" customFormat="1" ht="13.5">
      <c r="B546" s="232"/>
      <c r="C546" s="233"/>
      <c r="D546" s="234" t="s">
        <v>161</v>
      </c>
      <c r="E546" s="235" t="s">
        <v>37</v>
      </c>
      <c r="F546" s="236" t="s">
        <v>164</v>
      </c>
      <c r="G546" s="233"/>
      <c r="H546" s="237">
        <v>1</v>
      </c>
      <c r="I546" s="238"/>
      <c r="J546" s="233"/>
      <c r="K546" s="233"/>
      <c r="L546" s="239"/>
      <c r="M546" s="240"/>
      <c r="N546" s="241"/>
      <c r="O546" s="241"/>
      <c r="P546" s="241"/>
      <c r="Q546" s="241"/>
      <c r="R546" s="241"/>
      <c r="S546" s="241"/>
      <c r="T546" s="242"/>
      <c r="AT546" s="243" t="s">
        <v>161</v>
      </c>
      <c r="AU546" s="243" t="s">
        <v>158</v>
      </c>
      <c r="AV546" s="13" t="s">
        <v>157</v>
      </c>
      <c r="AW546" s="13" t="s">
        <v>43</v>
      </c>
      <c r="AX546" s="13" t="s">
        <v>23</v>
      </c>
      <c r="AY546" s="243" t="s">
        <v>150</v>
      </c>
    </row>
    <row r="547" spans="2:65" s="1" customFormat="1" ht="31.5" customHeight="1">
      <c r="B547" s="42"/>
      <c r="C547" s="195" t="s">
        <v>407</v>
      </c>
      <c r="D547" s="195" t="s">
        <v>152</v>
      </c>
      <c r="E547" s="196" t="s">
        <v>625</v>
      </c>
      <c r="F547" s="197" t="s">
        <v>626</v>
      </c>
      <c r="G547" s="198" t="s">
        <v>182</v>
      </c>
      <c r="H547" s="199">
        <v>0.002</v>
      </c>
      <c r="I547" s="200"/>
      <c r="J547" s="201">
        <f>ROUND(I547*H547,2)</f>
        <v>0</v>
      </c>
      <c r="K547" s="197" t="s">
        <v>156</v>
      </c>
      <c r="L547" s="62"/>
      <c r="M547" s="202" t="s">
        <v>37</v>
      </c>
      <c r="N547" s="203" t="s">
        <v>52</v>
      </c>
      <c r="O547" s="43"/>
      <c r="P547" s="204">
        <f>O547*H547</f>
        <v>0</v>
      </c>
      <c r="Q547" s="204">
        <v>0</v>
      </c>
      <c r="R547" s="204">
        <f>Q547*H547</f>
        <v>0</v>
      </c>
      <c r="S547" s="204">
        <v>0</v>
      </c>
      <c r="T547" s="205">
        <f>S547*H547</f>
        <v>0</v>
      </c>
      <c r="AR547" s="24" t="s">
        <v>205</v>
      </c>
      <c r="AT547" s="24" t="s">
        <v>152</v>
      </c>
      <c r="AU547" s="24" t="s">
        <v>158</v>
      </c>
      <c r="AY547" s="24" t="s">
        <v>150</v>
      </c>
      <c r="BE547" s="206">
        <f>IF(N547="základní",J547,0)</f>
        <v>0</v>
      </c>
      <c r="BF547" s="206">
        <f>IF(N547="snížená",J547,0)</f>
        <v>0</v>
      </c>
      <c r="BG547" s="206">
        <f>IF(N547="zákl. přenesená",J547,0)</f>
        <v>0</v>
      </c>
      <c r="BH547" s="206">
        <f>IF(N547="sníž. přenesená",J547,0)</f>
        <v>0</v>
      </c>
      <c r="BI547" s="206">
        <f>IF(N547="nulová",J547,0)</f>
        <v>0</v>
      </c>
      <c r="BJ547" s="24" t="s">
        <v>158</v>
      </c>
      <c r="BK547" s="206">
        <f>ROUND(I547*H547,2)</f>
        <v>0</v>
      </c>
      <c r="BL547" s="24" t="s">
        <v>205</v>
      </c>
      <c r="BM547" s="24" t="s">
        <v>627</v>
      </c>
    </row>
    <row r="548" spans="2:47" s="1" customFormat="1" ht="121.5">
      <c r="B548" s="42"/>
      <c r="C548" s="64"/>
      <c r="D548" s="207" t="s">
        <v>159</v>
      </c>
      <c r="E548" s="64"/>
      <c r="F548" s="208" t="s">
        <v>580</v>
      </c>
      <c r="G548" s="64"/>
      <c r="H548" s="64"/>
      <c r="I548" s="165"/>
      <c r="J548" s="64"/>
      <c r="K548" s="64"/>
      <c r="L548" s="62"/>
      <c r="M548" s="209"/>
      <c r="N548" s="43"/>
      <c r="O548" s="43"/>
      <c r="P548" s="43"/>
      <c r="Q548" s="43"/>
      <c r="R548" s="43"/>
      <c r="S548" s="43"/>
      <c r="T548" s="79"/>
      <c r="AT548" s="24" t="s">
        <v>159</v>
      </c>
      <c r="AU548" s="24" t="s">
        <v>158</v>
      </c>
    </row>
    <row r="549" spans="2:63" s="10" customFormat="1" ht="29.85" customHeight="1">
      <c r="B549" s="178"/>
      <c r="C549" s="179"/>
      <c r="D549" s="192" t="s">
        <v>79</v>
      </c>
      <c r="E549" s="193" t="s">
        <v>628</v>
      </c>
      <c r="F549" s="193" t="s">
        <v>629</v>
      </c>
      <c r="G549" s="179"/>
      <c r="H549" s="179"/>
      <c r="I549" s="182"/>
      <c r="J549" s="194">
        <f>BK549</f>
        <v>0</v>
      </c>
      <c r="K549" s="179"/>
      <c r="L549" s="184"/>
      <c r="M549" s="185"/>
      <c r="N549" s="186"/>
      <c r="O549" s="186"/>
      <c r="P549" s="187">
        <f>SUM(P550:P590)</f>
        <v>0</v>
      </c>
      <c r="Q549" s="186"/>
      <c r="R549" s="187">
        <f>SUM(R550:R590)</f>
        <v>2.2099235</v>
      </c>
      <c r="S549" s="186"/>
      <c r="T549" s="188">
        <f>SUM(T550:T590)</f>
        <v>1.218652</v>
      </c>
      <c r="AR549" s="189" t="s">
        <v>158</v>
      </c>
      <c r="AT549" s="190" t="s">
        <v>79</v>
      </c>
      <c r="AU549" s="190" t="s">
        <v>23</v>
      </c>
      <c r="AY549" s="189" t="s">
        <v>150</v>
      </c>
      <c r="BK549" s="191">
        <f>SUM(BK550:BK590)</f>
        <v>0</v>
      </c>
    </row>
    <row r="550" spans="2:65" s="1" customFormat="1" ht="22.5" customHeight="1">
      <c r="B550" s="42"/>
      <c r="C550" s="195" t="s">
        <v>630</v>
      </c>
      <c r="D550" s="195" t="s">
        <v>152</v>
      </c>
      <c r="E550" s="196" t="s">
        <v>631</v>
      </c>
      <c r="F550" s="197" t="s">
        <v>632</v>
      </c>
      <c r="G550" s="198" t="s">
        <v>198</v>
      </c>
      <c r="H550" s="199">
        <v>185.25</v>
      </c>
      <c r="I550" s="200"/>
      <c r="J550" s="201">
        <f>ROUND(I550*H550,2)</f>
        <v>0</v>
      </c>
      <c r="K550" s="197" t="s">
        <v>156</v>
      </c>
      <c r="L550" s="62"/>
      <c r="M550" s="202" t="s">
        <v>37</v>
      </c>
      <c r="N550" s="203" t="s">
        <v>52</v>
      </c>
      <c r="O550" s="43"/>
      <c r="P550" s="204">
        <f>O550*H550</f>
        <v>0</v>
      </c>
      <c r="Q550" s="204">
        <v>0</v>
      </c>
      <c r="R550" s="204">
        <f>Q550*H550</f>
        <v>0</v>
      </c>
      <c r="S550" s="204">
        <v>0.00177</v>
      </c>
      <c r="T550" s="205">
        <f>S550*H550</f>
        <v>0.32789250000000003</v>
      </c>
      <c r="AR550" s="24" t="s">
        <v>205</v>
      </c>
      <c r="AT550" s="24" t="s">
        <v>152</v>
      </c>
      <c r="AU550" s="24" t="s">
        <v>158</v>
      </c>
      <c r="AY550" s="24" t="s">
        <v>150</v>
      </c>
      <c r="BE550" s="206">
        <f>IF(N550="základní",J550,0)</f>
        <v>0</v>
      </c>
      <c r="BF550" s="206">
        <f>IF(N550="snížená",J550,0)</f>
        <v>0</v>
      </c>
      <c r="BG550" s="206">
        <f>IF(N550="zákl. přenesená",J550,0)</f>
        <v>0</v>
      </c>
      <c r="BH550" s="206">
        <f>IF(N550="sníž. přenesená",J550,0)</f>
        <v>0</v>
      </c>
      <c r="BI550" s="206">
        <f>IF(N550="nulová",J550,0)</f>
        <v>0</v>
      </c>
      <c r="BJ550" s="24" t="s">
        <v>158</v>
      </c>
      <c r="BK550" s="206">
        <f>ROUND(I550*H550,2)</f>
        <v>0</v>
      </c>
      <c r="BL550" s="24" t="s">
        <v>205</v>
      </c>
      <c r="BM550" s="24" t="s">
        <v>633</v>
      </c>
    </row>
    <row r="551" spans="2:51" s="12" customFormat="1" ht="13.5">
      <c r="B551" s="221"/>
      <c r="C551" s="222"/>
      <c r="D551" s="207" t="s">
        <v>161</v>
      </c>
      <c r="E551" s="223" t="s">
        <v>37</v>
      </c>
      <c r="F551" s="224" t="s">
        <v>634</v>
      </c>
      <c r="G551" s="222"/>
      <c r="H551" s="225">
        <v>185.25</v>
      </c>
      <c r="I551" s="226"/>
      <c r="J551" s="222"/>
      <c r="K551" s="222"/>
      <c r="L551" s="227"/>
      <c r="M551" s="228"/>
      <c r="N551" s="229"/>
      <c r="O551" s="229"/>
      <c r="P551" s="229"/>
      <c r="Q551" s="229"/>
      <c r="R551" s="229"/>
      <c r="S551" s="229"/>
      <c r="T551" s="230"/>
      <c r="AT551" s="231" t="s">
        <v>161</v>
      </c>
      <c r="AU551" s="231" t="s">
        <v>158</v>
      </c>
      <c r="AV551" s="12" t="s">
        <v>158</v>
      </c>
      <c r="AW551" s="12" t="s">
        <v>43</v>
      </c>
      <c r="AX551" s="12" t="s">
        <v>80</v>
      </c>
      <c r="AY551" s="231" t="s">
        <v>150</v>
      </c>
    </row>
    <row r="552" spans="2:51" s="13" customFormat="1" ht="13.5">
      <c r="B552" s="232"/>
      <c r="C552" s="233"/>
      <c r="D552" s="234" t="s">
        <v>161</v>
      </c>
      <c r="E552" s="235" t="s">
        <v>37</v>
      </c>
      <c r="F552" s="236" t="s">
        <v>164</v>
      </c>
      <c r="G552" s="233"/>
      <c r="H552" s="237">
        <v>185.25</v>
      </c>
      <c r="I552" s="238"/>
      <c r="J552" s="233"/>
      <c r="K552" s="233"/>
      <c r="L552" s="239"/>
      <c r="M552" s="240"/>
      <c r="N552" s="241"/>
      <c r="O552" s="241"/>
      <c r="P552" s="241"/>
      <c r="Q552" s="241"/>
      <c r="R552" s="241"/>
      <c r="S552" s="241"/>
      <c r="T552" s="242"/>
      <c r="AT552" s="243" t="s">
        <v>161</v>
      </c>
      <c r="AU552" s="243" t="s">
        <v>158</v>
      </c>
      <c r="AV552" s="13" t="s">
        <v>157</v>
      </c>
      <c r="AW552" s="13" t="s">
        <v>43</v>
      </c>
      <c r="AX552" s="13" t="s">
        <v>23</v>
      </c>
      <c r="AY552" s="243" t="s">
        <v>150</v>
      </c>
    </row>
    <row r="553" spans="2:65" s="1" customFormat="1" ht="22.5" customHeight="1">
      <c r="B553" s="42"/>
      <c r="C553" s="195" t="s">
        <v>413</v>
      </c>
      <c r="D553" s="195" t="s">
        <v>152</v>
      </c>
      <c r="E553" s="196" t="s">
        <v>635</v>
      </c>
      <c r="F553" s="197" t="s">
        <v>636</v>
      </c>
      <c r="G553" s="198" t="s">
        <v>198</v>
      </c>
      <c r="H553" s="199">
        <v>302.85</v>
      </c>
      <c r="I553" s="200"/>
      <c r="J553" s="201">
        <f>ROUND(I553*H553,2)</f>
        <v>0</v>
      </c>
      <c r="K553" s="197" t="s">
        <v>156</v>
      </c>
      <c r="L553" s="62"/>
      <c r="M553" s="202" t="s">
        <v>37</v>
      </c>
      <c r="N553" s="203" t="s">
        <v>52</v>
      </c>
      <c r="O553" s="43"/>
      <c r="P553" s="204">
        <f>O553*H553</f>
        <v>0</v>
      </c>
      <c r="Q553" s="204">
        <v>0</v>
      </c>
      <c r="R553" s="204">
        <f>Q553*H553</f>
        <v>0</v>
      </c>
      <c r="S553" s="204">
        <v>0.00167</v>
      </c>
      <c r="T553" s="205">
        <f>S553*H553</f>
        <v>0.5057595</v>
      </c>
      <c r="AR553" s="24" t="s">
        <v>205</v>
      </c>
      <c r="AT553" s="24" t="s">
        <v>152</v>
      </c>
      <c r="AU553" s="24" t="s">
        <v>158</v>
      </c>
      <c r="AY553" s="24" t="s">
        <v>150</v>
      </c>
      <c r="BE553" s="206">
        <f>IF(N553="základní",J553,0)</f>
        <v>0</v>
      </c>
      <c r="BF553" s="206">
        <f>IF(N553="snížená",J553,0)</f>
        <v>0</v>
      </c>
      <c r="BG553" s="206">
        <f>IF(N553="zákl. přenesená",J553,0)</f>
        <v>0</v>
      </c>
      <c r="BH553" s="206">
        <f>IF(N553="sníž. přenesená",J553,0)</f>
        <v>0</v>
      </c>
      <c r="BI553" s="206">
        <f>IF(N553="nulová",J553,0)</f>
        <v>0</v>
      </c>
      <c r="BJ553" s="24" t="s">
        <v>158</v>
      </c>
      <c r="BK553" s="206">
        <f>ROUND(I553*H553,2)</f>
        <v>0</v>
      </c>
      <c r="BL553" s="24" t="s">
        <v>205</v>
      </c>
      <c r="BM553" s="24" t="s">
        <v>637</v>
      </c>
    </row>
    <row r="554" spans="2:51" s="12" customFormat="1" ht="13.5">
      <c r="B554" s="221"/>
      <c r="C554" s="222"/>
      <c r="D554" s="207" t="s">
        <v>161</v>
      </c>
      <c r="E554" s="223" t="s">
        <v>37</v>
      </c>
      <c r="F554" s="224" t="s">
        <v>638</v>
      </c>
      <c r="G554" s="222"/>
      <c r="H554" s="225">
        <v>162</v>
      </c>
      <c r="I554" s="226"/>
      <c r="J554" s="222"/>
      <c r="K554" s="222"/>
      <c r="L554" s="227"/>
      <c r="M554" s="228"/>
      <c r="N554" s="229"/>
      <c r="O554" s="229"/>
      <c r="P554" s="229"/>
      <c r="Q554" s="229"/>
      <c r="R554" s="229"/>
      <c r="S554" s="229"/>
      <c r="T554" s="230"/>
      <c r="AT554" s="231" t="s">
        <v>161</v>
      </c>
      <c r="AU554" s="231" t="s">
        <v>158</v>
      </c>
      <c r="AV554" s="12" t="s">
        <v>158</v>
      </c>
      <c r="AW554" s="12" t="s">
        <v>43</v>
      </c>
      <c r="AX554" s="12" t="s">
        <v>80</v>
      </c>
      <c r="AY554" s="231" t="s">
        <v>150</v>
      </c>
    </row>
    <row r="555" spans="2:51" s="12" customFormat="1" ht="13.5">
      <c r="B555" s="221"/>
      <c r="C555" s="222"/>
      <c r="D555" s="207" t="s">
        <v>161</v>
      </c>
      <c r="E555" s="223" t="s">
        <v>37</v>
      </c>
      <c r="F555" s="224" t="s">
        <v>639</v>
      </c>
      <c r="G555" s="222"/>
      <c r="H555" s="225">
        <v>39.9</v>
      </c>
      <c r="I555" s="226"/>
      <c r="J555" s="222"/>
      <c r="K555" s="222"/>
      <c r="L555" s="227"/>
      <c r="M555" s="228"/>
      <c r="N555" s="229"/>
      <c r="O555" s="229"/>
      <c r="P555" s="229"/>
      <c r="Q555" s="229"/>
      <c r="R555" s="229"/>
      <c r="S555" s="229"/>
      <c r="T555" s="230"/>
      <c r="AT555" s="231" t="s">
        <v>161</v>
      </c>
      <c r="AU555" s="231" t="s">
        <v>158</v>
      </c>
      <c r="AV555" s="12" t="s">
        <v>158</v>
      </c>
      <c r="AW555" s="12" t="s">
        <v>43</v>
      </c>
      <c r="AX555" s="12" t="s">
        <v>80</v>
      </c>
      <c r="AY555" s="231" t="s">
        <v>150</v>
      </c>
    </row>
    <row r="556" spans="2:51" s="12" customFormat="1" ht="13.5">
      <c r="B556" s="221"/>
      <c r="C556" s="222"/>
      <c r="D556" s="207" t="s">
        <v>161</v>
      </c>
      <c r="E556" s="223" t="s">
        <v>37</v>
      </c>
      <c r="F556" s="224" t="s">
        <v>640</v>
      </c>
      <c r="G556" s="222"/>
      <c r="H556" s="225">
        <v>88.35</v>
      </c>
      <c r="I556" s="226"/>
      <c r="J556" s="222"/>
      <c r="K556" s="222"/>
      <c r="L556" s="227"/>
      <c r="M556" s="228"/>
      <c r="N556" s="229"/>
      <c r="O556" s="229"/>
      <c r="P556" s="229"/>
      <c r="Q556" s="229"/>
      <c r="R556" s="229"/>
      <c r="S556" s="229"/>
      <c r="T556" s="230"/>
      <c r="AT556" s="231" t="s">
        <v>161</v>
      </c>
      <c r="AU556" s="231" t="s">
        <v>158</v>
      </c>
      <c r="AV556" s="12" t="s">
        <v>158</v>
      </c>
      <c r="AW556" s="12" t="s">
        <v>43</v>
      </c>
      <c r="AX556" s="12" t="s">
        <v>80</v>
      </c>
      <c r="AY556" s="231" t="s">
        <v>150</v>
      </c>
    </row>
    <row r="557" spans="2:51" s="12" customFormat="1" ht="13.5">
      <c r="B557" s="221"/>
      <c r="C557" s="222"/>
      <c r="D557" s="207" t="s">
        <v>161</v>
      </c>
      <c r="E557" s="223" t="s">
        <v>37</v>
      </c>
      <c r="F557" s="224" t="s">
        <v>641</v>
      </c>
      <c r="G557" s="222"/>
      <c r="H557" s="225">
        <v>12.6</v>
      </c>
      <c r="I557" s="226"/>
      <c r="J557" s="222"/>
      <c r="K557" s="222"/>
      <c r="L557" s="227"/>
      <c r="M557" s="228"/>
      <c r="N557" s="229"/>
      <c r="O557" s="229"/>
      <c r="P557" s="229"/>
      <c r="Q557" s="229"/>
      <c r="R557" s="229"/>
      <c r="S557" s="229"/>
      <c r="T557" s="230"/>
      <c r="AT557" s="231" t="s">
        <v>161</v>
      </c>
      <c r="AU557" s="231" t="s">
        <v>158</v>
      </c>
      <c r="AV557" s="12" t="s">
        <v>158</v>
      </c>
      <c r="AW557" s="12" t="s">
        <v>43</v>
      </c>
      <c r="AX557" s="12" t="s">
        <v>80</v>
      </c>
      <c r="AY557" s="231" t="s">
        <v>150</v>
      </c>
    </row>
    <row r="558" spans="2:51" s="13" customFormat="1" ht="13.5">
      <c r="B558" s="232"/>
      <c r="C558" s="233"/>
      <c r="D558" s="234" t="s">
        <v>161</v>
      </c>
      <c r="E558" s="235" t="s">
        <v>37</v>
      </c>
      <c r="F558" s="236" t="s">
        <v>164</v>
      </c>
      <c r="G558" s="233"/>
      <c r="H558" s="237">
        <v>302.85</v>
      </c>
      <c r="I558" s="238"/>
      <c r="J558" s="233"/>
      <c r="K558" s="233"/>
      <c r="L558" s="239"/>
      <c r="M558" s="240"/>
      <c r="N558" s="241"/>
      <c r="O558" s="241"/>
      <c r="P558" s="241"/>
      <c r="Q558" s="241"/>
      <c r="R558" s="241"/>
      <c r="S558" s="241"/>
      <c r="T558" s="242"/>
      <c r="AT558" s="243" t="s">
        <v>161</v>
      </c>
      <c r="AU558" s="243" t="s">
        <v>158</v>
      </c>
      <c r="AV558" s="13" t="s">
        <v>157</v>
      </c>
      <c r="AW558" s="13" t="s">
        <v>43</v>
      </c>
      <c r="AX558" s="13" t="s">
        <v>23</v>
      </c>
      <c r="AY558" s="243" t="s">
        <v>150</v>
      </c>
    </row>
    <row r="559" spans="2:65" s="1" customFormat="1" ht="22.5" customHeight="1">
      <c r="B559" s="42"/>
      <c r="C559" s="195" t="s">
        <v>642</v>
      </c>
      <c r="D559" s="195" t="s">
        <v>152</v>
      </c>
      <c r="E559" s="196" t="s">
        <v>643</v>
      </c>
      <c r="F559" s="197" t="s">
        <v>644</v>
      </c>
      <c r="G559" s="198" t="s">
        <v>198</v>
      </c>
      <c r="H559" s="199">
        <v>220</v>
      </c>
      <c r="I559" s="200"/>
      <c r="J559" s="201">
        <f>ROUND(I559*H559,2)</f>
        <v>0</v>
      </c>
      <c r="K559" s="197" t="s">
        <v>156</v>
      </c>
      <c r="L559" s="62"/>
      <c r="M559" s="202" t="s">
        <v>37</v>
      </c>
      <c r="N559" s="203" t="s">
        <v>52</v>
      </c>
      <c r="O559" s="43"/>
      <c r="P559" s="204">
        <f>O559*H559</f>
        <v>0</v>
      </c>
      <c r="Q559" s="204">
        <v>0</v>
      </c>
      <c r="R559" s="204">
        <f>Q559*H559</f>
        <v>0</v>
      </c>
      <c r="S559" s="204">
        <v>0.00175</v>
      </c>
      <c r="T559" s="205">
        <f>S559*H559</f>
        <v>0.385</v>
      </c>
      <c r="AR559" s="24" t="s">
        <v>205</v>
      </c>
      <c r="AT559" s="24" t="s">
        <v>152</v>
      </c>
      <c r="AU559" s="24" t="s">
        <v>158</v>
      </c>
      <c r="AY559" s="24" t="s">
        <v>150</v>
      </c>
      <c r="BE559" s="206">
        <f>IF(N559="základní",J559,0)</f>
        <v>0</v>
      </c>
      <c r="BF559" s="206">
        <f>IF(N559="snížená",J559,0)</f>
        <v>0</v>
      </c>
      <c r="BG559" s="206">
        <f>IF(N559="zákl. přenesená",J559,0)</f>
        <v>0</v>
      </c>
      <c r="BH559" s="206">
        <f>IF(N559="sníž. přenesená",J559,0)</f>
        <v>0</v>
      </c>
      <c r="BI559" s="206">
        <f>IF(N559="nulová",J559,0)</f>
        <v>0</v>
      </c>
      <c r="BJ559" s="24" t="s">
        <v>158</v>
      </c>
      <c r="BK559" s="206">
        <f>ROUND(I559*H559,2)</f>
        <v>0</v>
      </c>
      <c r="BL559" s="24" t="s">
        <v>205</v>
      </c>
      <c r="BM559" s="24" t="s">
        <v>645</v>
      </c>
    </row>
    <row r="560" spans="2:51" s="12" customFormat="1" ht="13.5">
      <c r="B560" s="221"/>
      <c r="C560" s="222"/>
      <c r="D560" s="207" t="s">
        <v>161</v>
      </c>
      <c r="E560" s="223" t="s">
        <v>37</v>
      </c>
      <c r="F560" s="224" t="s">
        <v>646</v>
      </c>
      <c r="G560" s="222"/>
      <c r="H560" s="225">
        <v>220</v>
      </c>
      <c r="I560" s="226"/>
      <c r="J560" s="222"/>
      <c r="K560" s="222"/>
      <c r="L560" s="227"/>
      <c r="M560" s="228"/>
      <c r="N560" s="229"/>
      <c r="O560" s="229"/>
      <c r="P560" s="229"/>
      <c r="Q560" s="229"/>
      <c r="R560" s="229"/>
      <c r="S560" s="229"/>
      <c r="T560" s="230"/>
      <c r="AT560" s="231" t="s">
        <v>161</v>
      </c>
      <c r="AU560" s="231" t="s">
        <v>158</v>
      </c>
      <c r="AV560" s="12" t="s">
        <v>158</v>
      </c>
      <c r="AW560" s="12" t="s">
        <v>43</v>
      </c>
      <c r="AX560" s="12" t="s">
        <v>80</v>
      </c>
      <c r="AY560" s="231" t="s">
        <v>150</v>
      </c>
    </row>
    <row r="561" spans="2:51" s="13" customFormat="1" ht="13.5">
      <c r="B561" s="232"/>
      <c r="C561" s="233"/>
      <c r="D561" s="234" t="s">
        <v>161</v>
      </c>
      <c r="E561" s="235" t="s">
        <v>37</v>
      </c>
      <c r="F561" s="236" t="s">
        <v>164</v>
      </c>
      <c r="G561" s="233"/>
      <c r="H561" s="237">
        <v>220</v>
      </c>
      <c r="I561" s="238"/>
      <c r="J561" s="233"/>
      <c r="K561" s="233"/>
      <c r="L561" s="239"/>
      <c r="M561" s="240"/>
      <c r="N561" s="241"/>
      <c r="O561" s="241"/>
      <c r="P561" s="241"/>
      <c r="Q561" s="241"/>
      <c r="R561" s="241"/>
      <c r="S561" s="241"/>
      <c r="T561" s="242"/>
      <c r="AT561" s="243" t="s">
        <v>161</v>
      </c>
      <c r="AU561" s="243" t="s">
        <v>158</v>
      </c>
      <c r="AV561" s="13" t="s">
        <v>157</v>
      </c>
      <c r="AW561" s="13" t="s">
        <v>43</v>
      </c>
      <c r="AX561" s="13" t="s">
        <v>23</v>
      </c>
      <c r="AY561" s="243" t="s">
        <v>150</v>
      </c>
    </row>
    <row r="562" spans="2:65" s="1" customFormat="1" ht="31.5" customHeight="1">
      <c r="B562" s="42"/>
      <c r="C562" s="195" t="s">
        <v>428</v>
      </c>
      <c r="D562" s="195" t="s">
        <v>152</v>
      </c>
      <c r="E562" s="196" t="s">
        <v>647</v>
      </c>
      <c r="F562" s="197" t="s">
        <v>648</v>
      </c>
      <c r="G562" s="198" t="s">
        <v>198</v>
      </c>
      <c r="H562" s="199">
        <v>185.25</v>
      </c>
      <c r="I562" s="200"/>
      <c r="J562" s="201">
        <f>ROUND(I562*H562,2)</f>
        <v>0</v>
      </c>
      <c r="K562" s="197" t="s">
        <v>156</v>
      </c>
      <c r="L562" s="62"/>
      <c r="M562" s="202" t="s">
        <v>37</v>
      </c>
      <c r="N562" s="203" t="s">
        <v>52</v>
      </c>
      <c r="O562" s="43"/>
      <c r="P562" s="204">
        <f>O562*H562</f>
        <v>0</v>
      </c>
      <c r="Q562" s="204">
        <v>0.00227</v>
      </c>
      <c r="R562" s="204">
        <f>Q562*H562</f>
        <v>0.4205175</v>
      </c>
      <c r="S562" s="204">
        <v>0</v>
      </c>
      <c r="T562" s="205">
        <f>S562*H562</f>
        <v>0</v>
      </c>
      <c r="AR562" s="24" t="s">
        <v>205</v>
      </c>
      <c r="AT562" s="24" t="s">
        <v>152</v>
      </c>
      <c r="AU562" s="24" t="s">
        <v>158</v>
      </c>
      <c r="AY562" s="24" t="s">
        <v>150</v>
      </c>
      <c r="BE562" s="206">
        <f>IF(N562="základní",J562,0)</f>
        <v>0</v>
      </c>
      <c r="BF562" s="206">
        <f>IF(N562="snížená",J562,0)</f>
        <v>0</v>
      </c>
      <c r="BG562" s="206">
        <f>IF(N562="zákl. přenesená",J562,0)</f>
        <v>0</v>
      </c>
      <c r="BH562" s="206">
        <f>IF(N562="sníž. přenesená",J562,0)</f>
        <v>0</v>
      </c>
      <c r="BI562" s="206">
        <f>IF(N562="nulová",J562,0)</f>
        <v>0</v>
      </c>
      <c r="BJ562" s="24" t="s">
        <v>158</v>
      </c>
      <c r="BK562" s="206">
        <f>ROUND(I562*H562,2)</f>
        <v>0</v>
      </c>
      <c r="BL562" s="24" t="s">
        <v>205</v>
      </c>
      <c r="BM562" s="24" t="s">
        <v>649</v>
      </c>
    </row>
    <row r="563" spans="2:47" s="1" customFormat="1" ht="54">
      <c r="B563" s="42"/>
      <c r="C563" s="64"/>
      <c r="D563" s="207" t="s">
        <v>159</v>
      </c>
      <c r="E563" s="64"/>
      <c r="F563" s="208" t="s">
        <v>650</v>
      </c>
      <c r="G563" s="64"/>
      <c r="H563" s="64"/>
      <c r="I563" s="165"/>
      <c r="J563" s="64"/>
      <c r="K563" s="64"/>
      <c r="L563" s="62"/>
      <c r="M563" s="209"/>
      <c r="N563" s="43"/>
      <c r="O563" s="43"/>
      <c r="P563" s="43"/>
      <c r="Q563" s="43"/>
      <c r="R563" s="43"/>
      <c r="S563" s="43"/>
      <c r="T563" s="79"/>
      <c r="AT563" s="24" t="s">
        <v>159</v>
      </c>
      <c r="AU563" s="24" t="s">
        <v>158</v>
      </c>
    </row>
    <row r="564" spans="2:51" s="11" customFormat="1" ht="13.5">
      <c r="B564" s="210"/>
      <c r="C564" s="211"/>
      <c r="D564" s="207" t="s">
        <v>161</v>
      </c>
      <c r="E564" s="212" t="s">
        <v>37</v>
      </c>
      <c r="F564" s="213" t="s">
        <v>651</v>
      </c>
      <c r="G564" s="211"/>
      <c r="H564" s="214" t="s">
        <v>37</v>
      </c>
      <c r="I564" s="215"/>
      <c r="J564" s="211"/>
      <c r="K564" s="211"/>
      <c r="L564" s="216"/>
      <c r="M564" s="217"/>
      <c r="N564" s="218"/>
      <c r="O564" s="218"/>
      <c r="P564" s="218"/>
      <c r="Q564" s="218"/>
      <c r="R564" s="218"/>
      <c r="S564" s="218"/>
      <c r="T564" s="219"/>
      <c r="AT564" s="220" t="s">
        <v>161</v>
      </c>
      <c r="AU564" s="220" t="s">
        <v>158</v>
      </c>
      <c r="AV564" s="11" t="s">
        <v>23</v>
      </c>
      <c r="AW564" s="11" t="s">
        <v>43</v>
      </c>
      <c r="AX564" s="11" t="s">
        <v>80</v>
      </c>
      <c r="AY564" s="220" t="s">
        <v>150</v>
      </c>
    </row>
    <row r="565" spans="2:51" s="12" customFormat="1" ht="13.5">
      <c r="B565" s="221"/>
      <c r="C565" s="222"/>
      <c r="D565" s="207" t="s">
        <v>161</v>
      </c>
      <c r="E565" s="223" t="s">
        <v>37</v>
      </c>
      <c r="F565" s="224" t="s">
        <v>652</v>
      </c>
      <c r="G565" s="222"/>
      <c r="H565" s="225">
        <v>185.25</v>
      </c>
      <c r="I565" s="226"/>
      <c r="J565" s="222"/>
      <c r="K565" s="222"/>
      <c r="L565" s="227"/>
      <c r="M565" s="228"/>
      <c r="N565" s="229"/>
      <c r="O565" s="229"/>
      <c r="P565" s="229"/>
      <c r="Q565" s="229"/>
      <c r="R565" s="229"/>
      <c r="S565" s="229"/>
      <c r="T565" s="230"/>
      <c r="AT565" s="231" t="s">
        <v>161</v>
      </c>
      <c r="AU565" s="231" t="s">
        <v>158</v>
      </c>
      <c r="AV565" s="12" t="s">
        <v>158</v>
      </c>
      <c r="AW565" s="12" t="s">
        <v>43</v>
      </c>
      <c r="AX565" s="12" t="s">
        <v>80</v>
      </c>
      <c r="AY565" s="231" t="s">
        <v>150</v>
      </c>
    </row>
    <row r="566" spans="2:51" s="13" customFormat="1" ht="13.5">
      <c r="B566" s="232"/>
      <c r="C566" s="233"/>
      <c r="D566" s="234" t="s">
        <v>161</v>
      </c>
      <c r="E566" s="235" t="s">
        <v>37</v>
      </c>
      <c r="F566" s="236" t="s">
        <v>164</v>
      </c>
      <c r="G566" s="233"/>
      <c r="H566" s="237">
        <v>185.25</v>
      </c>
      <c r="I566" s="238"/>
      <c r="J566" s="233"/>
      <c r="K566" s="233"/>
      <c r="L566" s="239"/>
      <c r="M566" s="240"/>
      <c r="N566" s="241"/>
      <c r="O566" s="241"/>
      <c r="P566" s="241"/>
      <c r="Q566" s="241"/>
      <c r="R566" s="241"/>
      <c r="S566" s="241"/>
      <c r="T566" s="242"/>
      <c r="AT566" s="243" t="s">
        <v>161</v>
      </c>
      <c r="AU566" s="243" t="s">
        <v>158</v>
      </c>
      <c r="AV566" s="13" t="s">
        <v>157</v>
      </c>
      <c r="AW566" s="13" t="s">
        <v>43</v>
      </c>
      <c r="AX566" s="13" t="s">
        <v>23</v>
      </c>
      <c r="AY566" s="243" t="s">
        <v>150</v>
      </c>
    </row>
    <row r="567" spans="2:65" s="1" customFormat="1" ht="31.5" customHeight="1">
      <c r="B567" s="42"/>
      <c r="C567" s="195" t="s">
        <v>623</v>
      </c>
      <c r="D567" s="195" t="s">
        <v>152</v>
      </c>
      <c r="E567" s="196" t="s">
        <v>653</v>
      </c>
      <c r="F567" s="197" t="s">
        <v>654</v>
      </c>
      <c r="G567" s="198" t="s">
        <v>198</v>
      </c>
      <c r="H567" s="199">
        <v>193</v>
      </c>
      <c r="I567" s="200"/>
      <c r="J567" s="201">
        <f>ROUND(I567*H567,2)</f>
        <v>0</v>
      </c>
      <c r="K567" s="197" t="s">
        <v>156</v>
      </c>
      <c r="L567" s="62"/>
      <c r="M567" s="202" t="s">
        <v>37</v>
      </c>
      <c r="N567" s="203" t="s">
        <v>52</v>
      </c>
      <c r="O567" s="43"/>
      <c r="P567" s="204">
        <f>O567*H567</f>
        <v>0</v>
      </c>
      <c r="Q567" s="204">
        <v>0.00584</v>
      </c>
      <c r="R567" s="204">
        <f>Q567*H567</f>
        <v>1.12712</v>
      </c>
      <c r="S567" s="204">
        <v>0</v>
      </c>
      <c r="T567" s="205">
        <f>S567*H567</f>
        <v>0</v>
      </c>
      <c r="AR567" s="24" t="s">
        <v>205</v>
      </c>
      <c r="AT567" s="24" t="s">
        <v>152</v>
      </c>
      <c r="AU567" s="24" t="s">
        <v>158</v>
      </c>
      <c r="AY567" s="24" t="s">
        <v>150</v>
      </c>
      <c r="BE567" s="206">
        <f>IF(N567="základní",J567,0)</f>
        <v>0</v>
      </c>
      <c r="BF567" s="206">
        <f>IF(N567="snížená",J567,0)</f>
        <v>0</v>
      </c>
      <c r="BG567" s="206">
        <f>IF(N567="zákl. přenesená",J567,0)</f>
        <v>0</v>
      </c>
      <c r="BH567" s="206">
        <f>IF(N567="sníž. přenesená",J567,0)</f>
        <v>0</v>
      </c>
      <c r="BI567" s="206">
        <f>IF(N567="nulová",J567,0)</f>
        <v>0</v>
      </c>
      <c r="BJ567" s="24" t="s">
        <v>158</v>
      </c>
      <c r="BK567" s="206">
        <f>ROUND(I567*H567,2)</f>
        <v>0</v>
      </c>
      <c r="BL567" s="24" t="s">
        <v>205</v>
      </c>
      <c r="BM567" s="24" t="s">
        <v>655</v>
      </c>
    </row>
    <row r="568" spans="2:51" s="11" customFormat="1" ht="13.5">
      <c r="B568" s="210"/>
      <c r="C568" s="211"/>
      <c r="D568" s="207" t="s">
        <v>161</v>
      </c>
      <c r="E568" s="212" t="s">
        <v>37</v>
      </c>
      <c r="F568" s="213" t="s">
        <v>656</v>
      </c>
      <c r="G568" s="211"/>
      <c r="H568" s="214" t="s">
        <v>37</v>
      </c>
      <c r="I568" s="215"/>
      <c r="J568" s="211"/>
      <c r="K568" s="211"/>
      <c r="L568" s="216"/>
      <c r="M568" s="217"/>
      <c r="N568" s="218"/>
      <c r="O568" s="218"/>
      <c r="P568" s="218"/>
      <c r="Q568" s="218"/>
      <c r="R568" s="218"/>
      <c r="S568" s="218"/>
      <c r="T568" s="219"/>
      <c r="AT568" s="220" t="s">
        <v>161</v>
      </c>
      <c r="AU568" s="220" t="s">
        <v>158</v>
      </c>
      <c r="AV568" s="11" t="s">
        <v>23</v>
      </c>
      <c r="AW568" s="11" t="s">
        <v>43</v>
      </c>
      <c r="AX568" s="11" t="s">
        <v>80</v>
      </c>
      <c r="AY568" s="220" t="s">
        <v>150</v>
      </c>
    </row>
    <row r="569" spans="2:51" s="12" customFormat="1" ht="13.5">
      <c r="B569" s="221"/>
      <c r="C569" s="222"/>
      <c r="D569" s="207" t="s">
        <v>161</v>
      </c>
      <c r="E569" s="223" t="s">
        <v>37</v>
      </c>
      <c r="F569" s="224" t="s">
        <v>657</v>
      </c>
      <c r="G569" s="222"/>
      <c r="H569" s="225">
        <v>193</v>
      </c>
      <c r="I569" s="226"/>
      <c r="J569" s="222"/>
      <c r="K569" s="222"/>
      <c r="L569" s="227"/>
      <c r="M569" s="228"/>
      <c r="N569" s="229"/>
      <c r="O569" s="229"/>
      <c r="P569" s="229"/>
      <c r="Q569" s="229"/>
      <c r="R569" s="229"/>
      <c r="S569" s="229"/>
      <c r="T569" s="230"/>
      <c r="AT569" s="231" t="s">
        <v>161</v>
      </c>
      <c r="AU569" s="231" t="s">
        <v>158</v>
      </c>
      <c r="AV569" s="12" t="s">
        <v>158</v>
      </c>
      <c r="AW569" s="12" t="s">
        <v>43</v>
      </c>
      <c r="AX569" s="12" t="s">
        <v>80</v>
      </c>
      <c r="AY569" s="231" t="s">
        <v>150</v>
      </c>
    </row>
    <row r="570" spans="2:51" s="13" customFormat="1" ht="13.5">
      <c r="B570" s="232"/>
      <c r="C570" s="233"/>
      <c r="D570" s="234" t="s">
        <v>161</v>
      </c>
      <c r="E570" s="235" t="s">
        <v>37</v>
      </c>
      <c r="F570" s="236" t="s">
        <v>164</v>
      </c>
      <c r="G570" s="233"/>
      <c r="H570" s="237">
        <v>193</v>
      </c>
      <c r="I570" s="238"/>
      <c r="J570" s="233"/>
      <c r="K570" s="233"/>
      <c r="L570" s="239"/>
      <c r="M570" s="240"/>
      <c r="N570" s="241"/>
      <c r="O570" s="241"/>
      <c r="P570" s="241"/>
      <c r="Q570" s="241"/>
      <c r="R570" s="241"/>
      <c r="S570" s="241"/>
      <c r="T570" s="242"/>
      <c r="AT570" s="243" t="s">
        <v>161</v>
      </c>
      <c r="AU570" s="243" t="s">
        <v>158</v>
      </c>
      <c r="AV570" s="13" t="s">
        <v>157</v>
      </c>
      <c r="AW570" s="13" t="s">
        <v>43</v>
      </c>
      <c r="AX570" s="13" t="s">
        <v>23</v>
      </c>
      <c r="AY570" s="243" t="s">
        <v>150</v>
      </c>
    </row>
    <row r="571" spans="2:65" s="1" customFormat="1" ht="31.5" customHeight="1">
      <c r="B571" s="42"/>
      <c r="C571" s="195" t="s">
        <v>433</v>
      </c>
      <c r="D571" s="195" t="s">
        <v>152</v>
      </c>
      <c r="E571" s="196" t="s">
        <v>658</v>
      </c>
      <c r="F571" s="197" t="s">
        <v>659</v>
      </c>
      <c r="G571" s="198" t="s">
        <v>198</v>
      </c>
      <c r="H571" s="199">
        <v>39.9</v>
      </c>
      <c r="I571" s="200"/>
      <c r="J571" s="201">
        <f>ROUND(I571*H571,2)</f>
        <v>0</v>
      </c>
      <c r="K571" s="197" t="s">
        <v>156</v>
      </c>
      <c r="L571" s="62"/>
      <c r="M571" s="202" t="s">
        <v>37</v>
      </c>
      <c r="N571" s="203" t="s">
        <v>52</v>
      </c>
      <c r="O571" s="43"/>
      <c r="P571" s="204">
        <f>O571*H571</f>
        <v>0</v>
      </c>
      <c r="Q571" s="204">
        <v>0.00222</v>
      </c>
      <c r="R571" s="204">
        <f>Q571*H571</f>
        <v>0.088578</v>
      </c>
      <c r="S571" s="204">
        <v>0</v>
      </c>
      <c r="T571" s="205">
        <f>S571*H571</f>
        <v>0</v>
      </c>
      <c r="AR571" s="24" t="s">
        <v>205</v>
      </c>
      <c r="AT571" s="24" t="s">
        <v>152</v>
      </c>
      <c r="AU571" s="24" t="s">
        <v>158</v>
      </c>
      <c r="AY571" s="24" t="s">
        <v>150</v>
      </c>
      <c r="BE571" s="206">
        <f>IF(N571="základní",J571,0)</f>
        <v>0</v>
      </c>
      <c r="BF571" s="206">
        <f>IF(N571="snížená",J571,0)</f>
        <v>0</v>
      </c>
      <c r="BG571" s="206">
        <f>IF(N571="zákl. přenesená",J571,0)</f>
        <v>0</v>
      </c>
      <c r="BH571" s="206">
        <f>IF(N571="sníž. přenesená",J571,0)</f>
        <v>0</v>
      </c>
      <c r="BI571" s="206">
        <f>IF(N571="nulová",J571,0)</f>
        <v>0</v>
      </c>
      <c r="BJ571" s="24" t="s">
        <v>158</v>
      </c>
      <c r="BK571" s="206">
        <f>ROUND(I571*H571,2)</f>
        <v>0</v>
      </c>
      <c r="BL571" s="24" t="s">
        <v>205</v>
      </c>
      <c r="BM571" s="24" t="s">
        <v>660</v>
      </c>
    </row>
    <row r="572" spans="2:51" s="11" customFormat="1" ht="13.5">
      <c r="B572" s="210"/>
      <c r="C572" s="211"/>
      <c r="D572" s="207" t="s">
        <v>161</v>
      </c>
      <c r="E572" s="212" t="s">
        <v>37</v>
      </c>
      <c r="F572" s="213" t="s">
        <v>661</v>
      </c>
      <c r="G572" s="211"/>
      <c r="H572" s="214" t="s">
        <v>37</v>
      </c>
      <c r="I572" s="215"/>
      <c r="J572" s="211"/>
      <c r="K572" s="211"/>
      <c r="L572" s="216"/>
      <c r="M572" s="217"/>
      <c r="N572" s="218"/>
      <c r="O572" s="218"/>
      <c r="P572" s="218"/>
      <c r="Q572" s="218"/>
      <c r="R572" s="218"/>
      <c r="S572" s="218"/>
      <c r="T572" s="219"/>
      <c r="AT572" s="220" t="s">
        <v>161</v>
      </c>
      <c r="AU572" s="220" t="s">
        <v>158</v>
      </c>
      <c r="AV572" s="11" t="s">
        <v>23</v>
      </c>
      <c r="AW572" s="11" t="s">
        <v>43</v>
      </c>
      <c r="AX572" s="11" t="s">
        <v>80</v>
      </c>
      <c r="AY572" s="220" t="s">
        <v>150</v>
      </c>
    </row>
    <row r="573" spans="2:51" s="12" customFormat="1" ht="13.5">
      <c r="B573" s="221"/>
      <c r="C573" s="222"/>
      <c r="D573" s="207" t="s">
        <v>161</v>
      </c>
      <c r="E573" s="223" t="s">
        <v>37</v>
      </c>
      <c r="F573" s="224" t="s">
        <v>662</v>
      </c>
      <c r="G573" s="222"/>
      <c r="H573" s="225">
        <v>39.9</v>
      </c>
      <c r="I573" s="226"/>
      <c r="J573" s="222"/>
      <c r="K573" s="222"/>
      <c r="L573" s="227"/>
      <c r="M573" s="228"/>
      <c r="N573" s="229"/>
      <c r="O573" s="229"/>
      <c r="P573" s="229"/>
      <c r="Q573" s="229"/>
      <c r="R573" s="229"/>
      <c r="S573" s="229"/>
      <c r="T573" s="230"/>
      <c r="AT573" s="231" t="s">
        <v>161</v>
      </c>
      <c r="AU573" s="231" t="s">
        <v>158</v>
      </c>
      <c r="AV573" s="12" t="s">
        <v>158</v>
      </c>
      <c r="AW573" s="12" t="s">
        <v>43</v>
      </c>
      <c r="AX573" s="12" t="s">
        <v>80</v>
      </c>
      <c r="AY573" s="231" t="s">
        <v>150</v>
      </c>
    </row>
    <row r="574" spans="2:51" s="13" customFormat="1" ht="13.5">
      <c r="B574" s="232"/>
      <c r="C574" s="233"/>
      <c r="D574" s="234" t="s">
        <v>161</v>
      </c>
      <c r="E574" s="235" t="s">
        <v>37</v>
      </c>
      <c r="F574" s="236" t="s">
        <v>164</v>
      </c>
      <c r="G574" s="233"/>
      <c r="H574" s="237">
        <v>39.9</v>
      </c>
      <c r="I574" s="238"/>
      <c r="J574" s="233"/>
      <c r="K574" s="233"/>
      <c r="L574" s="239"/>
      <c r="M574" s="240"/>
      <c r="N574" s="241"/>
      <c r="O574" s="241"/>
      <c r="P574" s="241"/>
      <c r="Q574" s="241"/>
      <c r="R574" s="241"/>
      <c r="S574" s="241"/>
      <c r="T574" s="242"/>
      <c r="AT574" s="243" t="s">
        <v>161</v>
      </c>
      <c r="AU574" s="243" t="s">
        <v>158</v>
      </c>
      <c r="AV574" s="13" t="s">
        <v>157</v>
      </c>
      <c r="AW574" s="13" t="s">
        <v>43</v>
      </c>
      <c r="AX574" s="13" t="s">
        <v>23</v>
      </c>
      <c r="AY574" s="243" t="s">
        <v>150</v>
      </c>
    </row>
    <row r="575" spans="2:65" s="1" customFormat="1" ht="31.5" customHeight="1">
      <c r="B575" s="42"/>
      <c r="C575" s="195" t="s">
        <v>663</v>
      </c>
      <c r="D575" s="195" t="s">
        <v>152</v>
      </c>
      <c r="E575" s="196" t="s">
        <v>664</v>
      </c>
      <c r="F575" s="197" t="s">
        <v>665</v>
      </c>
      <c r="G575" s="198" t="s">
        <v>198</v>
      </c>
      <c r="H575" s="199">
        <v>100.95</v>
      </c>
      <c r="I575" s="200"/>
      <c r="J575" s="201">
        <f>ROUND(I575*H575,2)</f>
        <v>0</v>
      </c>
      <c r="K575" s="197" t="s">
        <v>37</v>
      </c>
      <c r="L575" s="62"/>
      <c r="M575" s="202" t="s">
        <v>37</v>
      </c>
      <c r="N575" s="203" t="s">
        <v>52</v>
      </c>
      <c r="O575" s="43"/>
      <c r="P575" s="204">
        <f>O575*H575</f>
        <v>0</v>
      </c>
      <c r="Q575" s="204">
        <v>0</v>
      </c>
      <c r="R575" s="204">
        <f>Q575*H575</f>
        <v>0</v>
      </c>
      <c r="S575" s="204">
        <v>0</v>
      </c>
      <c r="T575" s="205">
        <f>S575*H575</f>
        <v>0</v>
      </c>
      <c r="AR575" s="24" t="s">
        <v>205</v>
      </c>
      <c r="AT575" s="24" t="s">
        <v>152</v>
      </c>
      <c r="AU575" s="24" t="s">
        <v>158</v>
      </c>
      <c r="AY575" s="24" t="s">
        <v>150</v>
      </c>
      <c r="BE575" s="206">
        <f>IF(N575="základní",J575,0)</f>
        <v>0</v>
      </c>
      <c r="BF575" s="206">
        <f>IF(N575="snížená",J575,0)</f>
        <v>0</v>
      </c>
      <c r="BG575" s="206">
        <f>IF(N575="zákl. přenesená",J575,0)</f>
        <v>0</v>
      </c>
      <c r="BH575" s="206">
        <f>IF(N575="sníž. přenesená",J575,0)</f>
        <v>0</v>
      </c>
      <c r="BI575" s="206">
        <f>IF(N575="nulová",J575,0)</f>
        <v>0</v>
      </c>
      <c r="BJ575" s="24" t="s">
        <v>158</v>
      </c>
      <c r="BK575" s="206">
        <f>ROUND(I575*H575,2)</f>
        <v>0</v>
      </c>
      <c r="BL575" s="24" t="s">
        <v>205</v>
      </c>
      <c r="BM575" s="24" t="s">
        <v>201</v>
      </c>
    </row>
    <row r="576" spans="2:51" s="11" customFormat="1" ht="13.5">
      <c r="B576" s="210"/>
      <c r="C576" s="211"/>
      <c r="D576" s="207" t="s">
        <v>161</v>
      </c>
      <c r="E576" s="212" t="s">
        <v>37</v>
      </c>
      <c r="F576" s="213" t="s">
        <v>666</v>
      </c>
      <c r="G576" s="211"/>
      <c r="H576" s="214" t="s">
        <v>37</v>
      </c>
      <c r="I576" s="215"/>
      <c r="J576" s="211"/>
      <c r="K576" s="211"/>
      <c r="L576" s="216"/>
      <c r="M576" s="217"/>
      <c r="N576" s="218"/>
      <c r="O576" s="218"/>
      <c r="P576" s="218"/>
      <c r="Q576" s="218"/>
      <c r="R576" s="218"/>
      <c r="S576" s="218"/>
      <c r="T576" s="219"/>
      <c r="AT576" s="220" t="s">
        <v>161</v>
      </c>
      <c r="AU576" s="220" t="s">
        <v>158</v>
      </c>
      <c r="AV576" s="11" t="s">
        <v>23</v>
      </c>
      <c r="AW576" s="11" t="s">
        <v>43</v>
      </c>
      <c r="AX576" s="11" t="s">
        <v>80</v>
      </c>
      <c r="AY576" s="220" t="s">
        <v>150</v>
      </c>
    </row>
    <row r="577" spans="2:51" s="12" customFormat="1" ht="13.5">
      <c r="B577" s="221"/>
      <c r="C577" s="222"/>
      <c r="D577" s="207" t="s">
        <v>161</v>
      </c>
      <c r="E577" s="223" t="s">
        <v>37</v>
      </c>
      <c r="F577" s="224" t="s">
        <v>667</v>
      </c>
      <c r="G577" s="222"/>
      <c r="H577" s="225">
        <v>88.35</v>
      </c>
      <c r="I577" s="226"/>
      <c r="J577" s="222"/>
      <c r="K577" s="222"/>
      <c r="L577" s="227"/>
      <c r="M577" s="228"/>
      <c r="N577" s="229"/>
      <c r="O577" s="229"/>
      <c r="P577" s="229"/>
      <c r="Q577" s="229"/>
      <c r="R577" s="229"/>
      <c r="S577" s="229"/>
      <c r="T577" s="230"/>
      <c r="AT577" s="231" t="s">
        <v>161</v>
      </c>
      <c r="AU577" s="231" t="s">
        <v>158</v>
      </c>
      <c r="AV577" s="12" t="s">
        <v>158</v>
      </c>
      <c r="AW577" s="12" t="s">
        <v>43</v>
      </c>
      <c r="AX577" s="12" t="s">
        <v>80</v>
      </c>
      <c r="AY577" s="231" t="s">
        <v>150</v>
      </c>
    </row>
    <row r="578" spans="2:51" s="11" customFormat="1" ht="13.5">
      <c r="B578" s="210"/>
      <c r="C578" s="211"/>
      <c r="D578" s="207" t="s">
        <v>161</v>
      </c>
      <c r="E578" s="212" t="s">
        <v>37</v>
      </c>
      <c r="F578" s="213" t="s">
        <v>668</v>
      </c>
      <c r="G578" s="211"/>
      <c r="H578" s="214" t="s">
        <v>37</v>
      </c>
      <c r="I578" s="215"/>
      <c r="J578" s="211"/>
      <c r="K578" s="211"/>
      <c r="L578" s="216"/>
      <c r="M578" s="217"/>
      <c r="N578" s="218"/>
      <c r="O578" s="218"/>
      <c r="P578" s="218"/>
      <c r="Q578" s="218"/>
      <c r="R578" s="218"/>
      <c r="S578" s="218"/>
      <c r="T578" s="219"/>
      <c r="AT578" s="220" t="s">
        <v>161</v>
      </c>
      <c r="AU578" s="220" t="s">
        <v>158</v>
      </c>
      <c r="AV578" s="11" t="s">
        <v>23</v>
      </c>
      <c r="AW578" s="11" t="s">
        <v>43</v>
      </c>
      <c r="AX578" s="11" t="s">
        <v>80</v>
      </c>
      <c r="AY578" s="220" t="s">
        <v>150</v>
      </c>
    </row>
    <row r="579" spans="2:51" s="12" customFormat="1" ht="13.5">
      <c r="B579" s="221"/>
      <c r="C579" s="222"/>
      <c r="D579" s="207" t="s">
        <v>161</v>
      </c>
      <c r="E579" s="223" t="s">
        <v>37</v>
      </c>
      <c r="F579" s="224" t="s">
        <v>669</v>
      </c>
      <c r="G579" s="222"/>
      <c r="H579" s="225">
        <v>12.6</v>
      </c>
      <c r="I579" s="226"/>
      <c r="J579" s="222"/>
      <c r="K579" s="222"/>
      <c r="L579" s="227"/>
      <c r="M579" s="228"/>
      <c r="N579" s="229"/>
      <c r="O579" s="229"/>
      <c r="P579" s="229"/>
      <c r="Q579" s="229"/>
      <c r="R579" s="229"/>
      <c r="S579" s="229"/>
      <c r="T579" s="230"/>
      <c r="AT579" s="231" t="s">
        <v>161</v>
      </c>
      <c r="AU579" s="231" t="s">
        <v>158</v>
      </c>
      <c r="AV579" s="12" t="s">
        <v>158</v>
      </c>
      <c r="AW579" s="12" t="s">
        <v>43</v>
      </c>
      <c r="AX579" s="12" t="s">
        <v>80</v>
      </c>
      <c r="AY579" s="231" t="s">
        <v>150</v>
      </c>
    </row>
    <row r="580" spans="2:51" s="13" customFormat="1" ht="13.5">
      <c r="B580" s="232"/>
      <c r="C580" s="233"/>
      <c r="D580" s="234" t="s">
        <v>161</v>
      </c>
      <c r="E580" s="235" t="s">
        <v>37</v>
      </c>
      <c r="F580" s="236" t="s">
        <v>164</v>
      </c>
      <c r="G580" s="233"/>
      <c r="H580" s="237">
        <v>100.95</v>
      </c>
      <c r="I580" s="238"/>
      <c r="J580" s="233"/>
      <c r="K580" s="233"/>
      <c r="L580" s="239"/>
      <c r="M580" s="240"/>
      <c r="N580" s="241"/>
      <c r="O580" s="241"/>
      <c r="P580" s="241"/>
      <c r="Q580" s="241"/>
      <c r="R580" s="241"/>
      <c r="S580" s="241"/>
      <c r="T580" s="242"/>
      <c r="AT580" s="243" t="s">
        <v>161</v>
      </c>
      <c r="AU580" s="243" t="s">
        <v>158</v>
      </c>
      <c r="AV580" s="13" t="s">
        <v>157</v>
      </c>
      <c r="AW580" s="13" t="s">
        <v>43</v>
      </c>
      <c r="AX580" s="13" t="s">
        <v>23</v>
      </c>
      <c r="AY580" s="243" t="s">
        <v>150</v>
      </c>
    </row>
    <row r="581" spans="2:65" s="1" customFormat="1" ht="31.5" customHeight="1">
      <c r="B581" s="42"/>
      <c r="C581" s="195" t="s">
        <v>438</v>
      </c>
      <c r="D581" s="195" t="s">
        <v>152</v>
      </c>
      <c r="E581" s="196" t="s">
        <v>670</v>
      </c>
      <c r="F581" s="197" t="s">
        <v>671</v>
      </c>
      <c r="G581" s="198" t="s">
        <v>198</v>
      </c>
      <c r="H581" s="199">
        <v>162</v>
      </c>
      <c r="I581" s="200"/>
      <c r="J581" s="201">
        <f>ROUND(I581*H581,2)</f>
        <v>0</v>
      </c>
      <c r="K581" s="197" t="s">
        <v>156</v>
      </c>
      <c r="L581" s="62"/>
      <c r="M581" s="202" t="s">
        <v>37</v>
      </c>
      <c r="N581" s="203" t="s">
        <v>52</v>
      </c>
      <c r="O581" s="43"/>
      <c r="P581" s="204">
        <f>O581*H581</f>
        <v>0</v>
      </c>
      <c r="Q581" s="204">
        <v>0.00352</v>
      </c>
      <c r="R581" s="204">
        <f>Q581*H581</f>
        <v>0.57024</v>
      </c>
      <c r="S581" s="204">
        <v>0</v>
      </c>
      <c r="T581" s="205">
        <f>S581*H581</f>
        <v>0</v>
      </c>
      <c r="AR581" s="24" t="s">
        <v>205</v>
      </c>
      <c r="AT581" s="24" t="s">
        <v>152</v>
      </c>
      <c r="AU581" s="24" t="s">
        <v>158</v>
      </c>
      <c r="AY581" s="24" t="s">
        <v>150</v>
      </c>
      <c r="BE581" s="206">
        <f>IF(N581="základní",J581,0)</f>
        <v>0</v>
      </c>
      <c r="BF581" s="206">
        <f>IF(N581="snížená",J581,0)</f>
        <v>0</v>
      </c>
      <c r="BG581" s="206">
        <f>IF(N581="zákl. přenesená",J581,0)</f>
        <v>0</v>
      </c>
      <c r="BH581" s="206">
        <f>IF(N581="sníž. přenesená",J581,0)</f>
        <v>0</v>
      </c>
      <c r="BI581" s="206">
        <f>IF(N581="nulová",J581,0)</f>
        <v>0</v>
      </c>
      <c r="BJ581" s="24" t="s">
        <v>158</v>
      </c>
      <c r="BK581" s="206">
        <f>ROUND(I581*H581,2)</f>
        <v>0</v>
      </c>
      <c r="BL581" s="24" t="s">
        <v>205</v>
      </c>
      <c r="BM581" s="24" t="s">
        <v>672</v>
      </c>
    </row>
    <row r="582" spans="2:51" s="11" customFormat="1" ht="13.5">
      <c r="B582" s="210"/>
      <c r="C582" s="211"/>
      <c r="D582" s="207" t="s">
        <v>161</v>
      </c>
      <c r="E582" s="212" t="s">
        <v>37</v>
      </c>
      <c r="F582" s="213" t="s">
        <v>673</v>
      </c>
      <c r="G582" s="211"/>
      <c r="H582" s="214" t="s">
        <v>37</v>
      </c>
      <c r="I582" s="215"/>
      <c r="J582" s="211"/>
      <c r="K582" s="211"/>
      <c r="L582" s="216"/>
      <c r="M582" s="217"/>
      <c r="N582" s="218"/>
      <c r="O582" s="218"/>
      <c r="P582" s="218"/>
      <c r="Q582" s="218"/>
      <c r="R582" s="218"/>
      <c r="S582" s="218"/>
      <c r="T582" s="219"/>
      <c r="AT582" s="220" t="s">
        <v>161</v>
      </c>
      <c r="AU582" s="220" t="s">
        <v>158</v>
      </c>
      <c r="AV582" s="11" t="s">
        <v>23</v>
      </c>
      <c r="AW582" s="11" t="s">
        <v>43</v>
      </c>
      <c r="AX582" s="11" t="s">
        <v>80</v>
      </c>
      <c r="AY582" s="220" t="s">
        <v>150</v>
      </c>
    </row>
    <row r="583" spans="2:51" s="12" customFormat="1" ht="13.5">
      <c r="B583" s="221"/>
      <c r="C583" s="222"/>
      <c r="D583" s="207" t="s">
        <v>161</v>
      </c>
      <c r="E583" s="223" t="s">
        <v>37</v>
      </c>
      <c r="F583" s="224" t="s">
        <v>674</v>
      </c>
      <c r="G583" s="222"/>
      <c r="H583" s="225">
        <v>162</v>
      </c>
      <c r="I583" s="226"/>
      <c r="J583" s="222"/>
      <c r="K583" s="222"/>
      <c r="L583" s="227"/>
      <c r="M583" s="228"/>
      <c r="N583" s="229"/>
      <c r="O583" s="229"/>
      <c r="P583" s="229"/>
      <c r="Q583" s="229"/>
      <c r="R583" s="229"/>
      <c r="S583" s="229"/>
      <c r="T583" s="230"/>
      <c r="AT583" s="231" t="s">
        <v>161</v>
      </c>
      <c r="AU583" s="231" t="s">
        <v>158</v>
      </c>
      <c r="AV583" s="12" t="s">
        <v>158</v>
      </c>
      <c r="AW583" s="12" t="s">
        <v>43</v>
      </c>
      <c r="AX583" s="12" t="s">
        <v>80</v>
      </c>
      <c r="AY583" s="231" t="s">
        <v>150</v>
      </c>
    </row>
    <row r="584" spans="2:51" s="13" customFormat="1" ht="13.5">
      <c r="B584" s="232"/>
      <c r="C584" s="233"/>
      <c r="D584" s="234" t="s">
        <v>161</v>
      </c>
      <c r="E584" s="235" t="s">
        <v>37</v>
      </c>
      <c r="F584" s="236" t="s">
        <v>164</v>
      </c>
      <c r="G584" s="233"/>
      <c r="H584" s="237">
        <v>162</v>
      </c>
      <c r="I584" s="238"/>
      <c r="J584" s="233"/>
      <c r="K584" s="233"/>
      <c r="L584" s="239"/>
      <c r="M584" s="240"/>
      <c r="N584" s="241"/>
      <c r="O584" s="241"/>
      <c r="P584" s="241"/>
      <c r="Q584" s="241"/>
      <c r="R584" s="241"/>
      <c r="S584" s="241"/>
      <c r="T584" s="242"/>
      <c r="AT584" s="243" t="s">
        <v>161</v>
      </c>
      <c r="AU584" s="243" t="s">
        <v>158</v>
      </c>
      <c r="AV584" s="13" t="s">
        <v>157</v>
      </c>
      <c r="AW584" s="13" t="s">
        <v>43</v>
      </c>
      <c r="AX584" s="13" t="s">
        <v>23</v>
      </c>
      <c r="AY584" s="243" t="s">
        <v>150</v>
      </c>
    </row>
    <row r="585" spans="2:65" s="1" customFormat="1" ht="31.5" customHeight="1">
      <c r="B585" s="42"/>
      <c r="C585" s="195" t="s">
        <v>675</v>
      </c>
      <c r="D585" s="195" t="s">
        <v>152</v>
      </c>
      <c r="E585" s="196" t="s">
        <v>676</v>
      </c>
      <c r="F585" s="197" t="s">
        <v>677</v>
      </c>
      <c r="G585" s="198" t="s">
        <v>198</v>
      </c>
      <c r="H585" s="199">
        <v>1.2</v>
      </c>
      <c r="I585" s="200"/>
      <c r="J585" s="201">
        <f>ROUND(I585*H585,2)</f>
        <v>0</v>
      </c>
      <c r="K585" s="197" t="s">
        <v>156</v>
      </c>
      <c r="L585" s="62"/>
      <c r="M585" s="202" t="s">
        <v>37</v>
      </c>
      <c r="N585" s="203" t="s">
        <v>52</v>
      </c>
      <c r="O585" s="43"/>
      <c r="P585" s="204">
        <f>O585*H585</f>
        <v>0</v>
      </c>
      <c r="Q585" s="204">
        <v>0.00289</v>
      </c>
      <c r="R585" s="204">
        <f>Q585*H585</f>
        <v>0.003468</v>
      </c>
      <c r="S585" s="204">
        <v>0</v>
      </c>
      <c r="T585" s="205">
        <f>S585*H585</f>
        <v>0</v>
      </c>
      <c r="AR585" s="24" t="s">
        <v>205</v>
      </c>
      <c r="AT585" s="24" t="s">
        <v>152</v>
      </c>
      <c r="AU585" s="24" t="s">
        <v>158</v>
      </c>
      <c r="AY585" s="24" t="s">
        <v>150</v>
      </c>
      <c r="BE585" s="206">
        <f>IF(N585="základní",J585,0)</f>
        <v>0</v>
      </c>
      <c r="BF585" s="206">
        <f>IF(N585="snížená",J585,0)</f>
        <v>0</v>
      </c>
      <c r="BG585" s="206">
        <f>IF(N585="zákl. přenesená",J585,0)</f>
        <v>0</v>
      </c>
      <c r="BH585" s="206">
        <f>IF(N585="sníž. přenesená",J585,0)</f>
        <v>0</v>
      </c>
      <c r="BI585" s="206">
        <f>IF(N585="nulová",J585,0)</f>
        <v>0</v>
      </c>
      <c r="BJ585" s="24" t="s">
        <v>158</v>
      </c>
      <c r="BK585" s="206">
        <f>ROUND(I585*H585,2)</f>
        <v>0</v>
      </c>
      <c r="BL585" s="24" t="s">
        <v>205</v>
      </c>
      <c r="BM585" s="24" t="s">
        <v>678</v>
      </c>
    </row>
    <row r="586" spans="2:51" s="11" customFormat="1" ht="13.5">
      <c r="B586" s="210"/>
      <c r="C586" s="211"/>
      <c r="D586" s="207" t="s">
        <v>161</v>
      </c>
      <c r="E586" s="212" t="s">
        <v>37</v>
      </c>
      <c r="F586" s="213" t="s">
        <v>679</v>
      </c>
      <c r="G586" s="211"/>
      <c r="H586" s="214" t="s">
        <v>37</v>
      </c>
      <c r="I586" s="215"/>
      <c r="J586" s="211"/>
      <c r="K586" s="211"/>
      <c r="L586" s="216"/>
      <c r="M586" s="217"/>
      <c r="N586" s="218"/>
      <c r="O586" s="218"/>
      <c r="P586" s="218"/>
      <c r="Q586" s="218"/>
      <c r="R586" s="218"/>
      <c r="S586" s="218"/>
      <c r="T586" s="219"/>
      <c r="AT586" s="220" t="s">
        <v>161</v>
      </c>
      <c r="AU586" s="220" t="s">
        <v>158</v>
      </c>
      <c r="AV586" s="11" t="s">
        <v>23</v>
      </c>
      <c r="AW586" s="11" t="s">
        <v>43</v>
      </c>
      <c r="AX586" s="11" t="s">
        <v>80</v>
      </c>
      <c r="AY586" s="220" t="s">
        <v>150</v>
      </c>
    </row>
    <row r="587" spans="2:51" s="12" customFormat="1" ht="13.5">
      <c r="B587" s="221"/>
      <c r="C587" s="222"/>
      <c r="D587" s="207" t="s">
        <v>161</v>
      </c>
      <c r="E587" s="223" t="s">
        <v>37</v>
      </c>
      <c r="F587" s="224" t="s">
        <v>680</v>
      </c>
      <c r="G587" s="222"/>
      <c r="H587" s="225">
        <v>1.2</v>
      </c>
      <c r="I587" s="226"/>
      <c r="J587" s="222"/>
      <c r="K587" s="222"/>
      <c r="L587" s="227"/>
      <c r="M587" s="228"/>
      <c r="N587" s="229"/>
      <c r="O587" s="229"/>
      <c r="P587" s="229"/>
      <c r="Q587" s="229"/>
      <c r="R587" s="229"/>
      <c r="S587" s="229"/>
      <c r="T587" s="230"/>
      <c r="AT587" s="231" t="s">
        <v>161</v>
      </c>
      <c r="AU587" s="231" t="s">
        <v>158</v>
      </c>
      <c r="AV587" s="12" t="s">
        <v>158</v>
      </c>
      <c r="AW587" s="12" t="s">
        <v>43</v>
      </c>
      <c r="AX587" s="12" t="s">
        <v>80</v>
      </c>
      <c r="AY587" s="231" t="s">
        <v>150</v>
      </c>
    </row>
    <row r="588" spans="2:51" s="13" customFormat="1" ht="13.5">
      <c r="B588" s="232"/>
      <c r="C588" s="233"/>
      <c r="D588" s="234" t="s">
        <v>161</v>
      </c>
      <c r="E588" s="235" t="s">
        <v>37</v>
      </c>
      <c r="F588" s="236" t="s">
        <v>164</v>
      </c>
      <c r="G588" s="233"/>
      <c r="H588" s="237">
        <v>1.2</v>
      </c>
      <c r="I588" s="238"/>
      <c r="J588" s="233"/>
      <c r="K588" s="233"/>
      <c r="L588" s="239"/>
      <c r="M588" s="240"/>
      <c r="N588" s="241"/>
      <c r="O588" s="241"/>
      <c r="P588" s="241"/>
      <c r="Q588" s="241"/>
      <c r="R588" s="241"/>
      <c r="S588" s="241"/>
      <c r="T588" s="242"/>
      <c r="AT588" s="243" t="s">
        <v>161</v>
      </c>
      <c r="AU588" s="243" t="s">
        <v>158</v>
      </c>
      <c r="AV588" s="13" t="s">
        <v>157</v>
      </c>
      <c r="AW588" s="13" t="s">
        <v>43</v>
      </c>
      <c r="AX588" s="13" t="s">
        <v>23</v>
      </c>
      <c r="AY588" s="243" t="s">
        <v>150</v>
      </c>
    </row>
    <row r="589" spans="2:65" s="1" customFormat="1" ht="31.5" customHeight="1">
      <c r="B589" s="42"/>
      <c r="C589" s="195" t="s">
        <v>443</v>
      </c>
      <c r="D589" s="195" t="s">
        <v>152</v>
      </c>
      <c r="E589" s="196" t="s">
        <v>681</v>
      </c>
      <c r="F589" s="197" t="s">
        <v>682</v>
      </c>
      <c r="G589" s="198" t="s">
        <v>182</v>
      </c>
      <c r="H589" s="199">
        <v>1.938</v>
      </c>
      <c r="I589" s="200"/>
      <c r="J589" s="201">
        <f>ROUND(I589*H589,2)</f>
        <v>0</v>
      </c>
      <c r="K589" s="197" t="s">
        <v>156</v>
      </c>
      <c r="L589" s="62"/>
      <c r="M589" s="202" t="s">
        <v>37</v>
      </c>
      <c r="N589" s="203" t="s">
        <v>52</v>
      </c>
      <c r="O589" s="43"/>
      <c r="P589" s="204">
        <f>O589*H589</f>
        <v>0</v>
      </c>
      <c r="Q589" s="204">
        <v>0</v>
      </c>
      <c r="R589" s="204">
        <f>Q589*H589</f>
        <v>0</v>
      </c>
      <c r="S589" s="204">
        <v>0</v>
      </c>
      <c r="T589" s="205">
        <f>S589*H589</f>
        <v>0</v>
      </c>
      <c r="AR589" s="24" t="s">
        <v>205</v>
      </c>
      <c r="AT589" s="24" t="s">
        <v>152</v>
      </c>
      <c r="AU589" s="24" t="s">
        <v>158</v>
      </c>
      <c r="AY589" s="24" t="s">
        <v>150</v>
      </c>
      <c r="BE589" s="206">
        <f>IF(N589="základní",J589,0)</f>
        <v>0</v>
      </c>
      <c r="BF589" s="206">
        <f>IF(N589="snížená",J589,0)</f>
        <v>0</v>
      </c>
      <c r="BG589" s="206">
        <f>IF(N589="zákl. přenesená",J589,0)</f>
        <v>0</v>
      </c>
      <c r="BH589" s="206">
        <f>IF(N589="sníž. přenesená",J589,0)</f>
        <v>0</v>
      </c>
      <c r="BI589" s="206">
        <f>IF(N589="nulová",J589,0)</f>
        <v>0</v>
      </c>
      <c r="BJ589" s="24" t="s">
        <v>158</v>
      </c>
      <c r="BK589" s="206">
        <f>ROUND(I589*H589,2)</f>
        <v>0</v>
      </c>
      <c r="BL589" s="24" t="s">
        <v>205</v>
      </c>
      <c r="BM589" s="24" t="s">
        <v>683</v>
      </c>
    </row>
    <row r="590" spans="2:47" s="1" customFormat="1" ht="121.5">
      <c r="B590" s="42"/>
      <c r="C590" s="64"/>
      <c r="D590" s="207" t="s">
        <v>159</v>
      </c>
      <c r="E590" s="64"/>
      <c r="F590" s="208" t="s">
        <v>684</v>
      </c>
      <c r="G590" s="64"/>
      <c r="H590" s="64"/>
      <c r="I590" s="165"/>
      <c r="J590" s="64"/>
      <c r="K590" s="64"/>
      <c r="L590" s="62"/>
      <c r="M590" s="209"/>
      <c r="N590" s="43"/>
      <c r="O590" s="43"/>
      <c r="P590" s="43"/>
      <c r="Q590" s="43"/>
      <c r="R590" s="43"/>
      <c r="S590" s="43"/>
      <c r="T590" s="79"/>
      <c r="AT590" s="24" t="s">
        <v>159</v>
      </c>
      <c r="AU590" s="24" t="s">
        <v>158</v>
      </c>
    </row>
    <row r="591" spans="2:63" s="10" customFormat="1" ht="29.85" customHeight="1">
      <c r="B591" s="178"/>
      <c r="C591" s="179"/>
      <c r="D591" s="192" t="s">
        <v>79</v>
      </c>
      <c r="E591" s="193" t="s">
        <v>685</v>
      </c>
      <c r="F591" s="193" t="s">
        <v>686</v>
      </c>
      <c r="G591" s="179"/>
      <c r="H591" s="179"/>
      <c r="I591" s="182"/>
      <c r="J591" s="194">
        <f>BK591</f>
        <v>0</v>
      </c>
      <c r="K591" s="179"/>
      <c r="L591" s="184"/>
      <c r="M591" s="185"/>
      <c r="N591" s="186"/>
      <c r="O591" s="186"/>
      <c r="P591" s="187">
        <f>SUM(P592:P712)</f>
        <v>0</v>
      </c>
      <c r="Q591" s="186"/>
      <c r="R591" s="187">
        <f>SUM(R592:R712)</f>
        <v>1.5705642599999998</v>
      </c>
      <c r="S591" s="186"/>
      <c r="T591" s="188">
        <f>SUM(T592:T712)</f>
        <v>0</v>
      </c>
      <c r="AR591" s="189" t="s">
        <v>158</v>
      </c>
      <c r="AT591" s="190" t="s">
        <v>79</v>
      </c>
      <c r="AU591" s="190" t="s">
        <v>23</v>
      </c>
      <c r="AY591" s="189" t="s">
        <v>150</v>
      </c>
      <c r="BK591" s="191">
        <f>SUM(BK592:BK712)</f>
        <v>0</v>
      </c>
    </row>
    <row r="592" spans="2:65" s="1" customFormat="1" ht="22.5" customHeight="1">
      <c r="B592" s="42"/>
      <c r="C592" s="195" t="s">
        <v>687</v>
      </c>
      <c r="D592" s="195" t="s">
        <v>152</v>
      </c>
      <c r="E592" s="196" t="s">
        <v>688</v>
      </c>
      <c r="F592" s="197" t="s">
        <v>689</v>
      </c>
      <c r="G592" s="198" t="s">
        <v>198</v>
      </c>
      <c r="H592" s="199">
        <v>116.4</v>
      </c>
      <c r="I592" s="200"/>
      <c r="J592" s="201">
        <f>ROUND(I592*H592,2)</f>
        <v>0</v>
      </c>
      <c r="K592" s="197" t="s">
        <v>37</v>
      </c>
      <c r="L592" s="62"/>
      <c r="M592" s="202" t="s">
        <v>37</v>
      </c>
      <c r="N592" s="203" t="s">
        <v>52</v>
      </c>
      <c r="O592" s="43"/>
      <c r="P592" s="204">
        <f>O592*H592</f>
        <v>0</v>
      </c>
      <c r="Q592" s="204">
        <v>0</v>
      </c>
      <c r="R592" s="204">
        <f>Q592*H592</f>
        <v>0</v>
      </c>
      <c r="S592" s="204">
        <v>0</v>
      </c>
      <c r="T592" s="205">
        <f>S592*H592</f>
        <v>0</v>
      </c>
      <c r="AR592" s="24" t="s">
        <v>205</v>
      </c>
      <c r="AT592" s="24" t="s">
        <v>152</v>
      </c>
      <c r="AU592" s="24" t="s">
        <v>158</v>
      </c>
      <c r="AY592" s="24" t="s">
        <v>150</v>
      </c>
      <c r="BE592" s="206">
        <f>IF(N592="základní",J592,0)</f>
        <v>0</v>
      </c>
      <c r="BF592" s="206">
        <f>IF(N592="snížená",J592,0)</f>
        <v>0</v>
      </c>
      <c r="BG592" s="206">
        <f>IF(N592="zákl. přenesená",J592,0)</f>
        <v>0</v>
      </c>
      <c r="BH592" s="206">
        <f>IF(N592="sníž. přenesená",J592,0)</f>
        <v>0</v>
      </c>
      <c r="BI592" s="206">
        <f>IF(N592="nulová",J592,0)</f>
        <v>0</v>
      </c>
      <c r="BJ592" s="24" t="s">
        <v>158</v>
      </c>
      <c r="BK592" s="206">
        <f>ROUND(I592*H592,2)</f>
        <v>0</v>
      </c>
      <c r="BL592" s="24" t="s">
        <v>205</v>
      </c>
      <c r="BM592" s="24" t="s">
        <v>690</v>
      </c>
    </row>
    <row r="593" spans="2:51" s="11" customFormat="1" ht="13.5">
      <c r="B593" s="210"/>
      <c r="C593" s="211"/>
      <c r="D593" s="207" t="s">
        <v>161</v>
      </c>
      <c r="E593" s="212" t="s">
        <v>37</v>
      </c>
      <c r="F593" s="213" t="s">
        <v>691</v>
      </c>
      <c r="G593" s="211"/>
      <c r="H593" s="214" t="s">
        <v>37</v>
      </c>
      <c r="I593" s="215"/>
      <c r="J593" s="211"/>
      <c r="K593" s="211"/>
      <c r="L593" s="216"/>
      <c r="M593" s="217"/>
      <c r="N593" s="218"/>
      <c r="O593" s="218"/>
      <c r="P593" s="218"/>
      <c r="Q593" s="218"/>
      <c r="R593" s="218"/>
      <c r="S593" s="218"/>
      <c r="T593" s="219"/>
      <c r="AT593" s="220" t="s">
        <v>161</v>
      </c>
      <c r="AU593" s="220" t="s">
        <v>158</v>
      </c>
      <c r="AV593" s="11" t="s">
        <v>23</v>
      </c>
      <c r="AW593" s="11" t="s">
        <v>43</v>
      </c>
      <c r="AX593" s="11" t="s">
        <v>80</v>
      </c>
      <c r="AY593" s="220" t="s">
        <v>150</v>
      </c>
    </row>
    <row r="594" spans="2:51" s="12" customFormat="1" ht="13.5">
      <c r="B594" s="221"/>
      <c r="C594" s="222"/>
      <c r="D594" s="207" t="s">
        <v>161</v>
      </c>
      <c r="E594" s="223" t="s">
        <v>37</v>
      </c>
      <c r="F594" s="224" t="s">
        <v>692</v>
      </c>
      <c r="G594" s="222"/>
      <c r="H594" s="225">
        <v>45</v>
      </c>
      <c r="I594" s="226"/>
      <c r="J594" s="222"/>
      <c r="K594" s="222"/>
      <c r="L594" s="227"/>
      <c r="M594" s="228"/>
      <c r="N594" s="229"/>
      <c r="O594" s="229"/>
      <c r="P594" s="229"/>
      <c r="Q594" s="229"/>
      <c r="R594" s="229"/>
      <c r="S594" s="229"/>
      <c r="T594" s="230"/>
      <c r="AT594" s="231" t="s">
        <v>161</v>
      </c>
      <c r="AU594" s="231" t="s">
        <v>158</v>
      </c>
      <c r="AV594" s="12" t="s">
        <v>158</v>
      </c>
      <c r="AW594" s="12" t="s">
        <v>43</v>
      </c>
      <c r="AX594" s="12" t="s">
        <v>80</v>
      </c>
      <c r="AY594" s="231" t="s">
        <v>150</v>
      </c>
    </row>
    <row r="595" spans="2:51" s="11" customFormat="1" ht="13.5">
      <c r="B595" s="210"/>
      <c r="C595" s="211"/>
      <c r="D595" s="207" t="s">
        <v>161</v>
      </c>
      <c r="E595" s="212" t="s">
        <v>37</v>
      </c>
      <c r="F595" s="213" t="s">
        <v>693</v>
      </c>
      <c r="G595" s="211"/>
      <c r="H595" s="214" t="s">
        <v>37</v>
      </c>
      <c r="I595" s="215"/>
      <c r="J595" s="211"/>
      <c r="K595" s="211"/>
      <c r="L595" s="216"/>
      <c r="M595" s="217"/>
      <c r="N595" s="218"/>
      <c r="O595" s="218"/>
      <c r="P595" s="218"/>
      <c r="Q595" s="218"/>
      <c r="R595" s="218"/>
      <c r="S595" s="218"/>
      <c r="T595" s="219"/>
      <c r="AT595" s="220" t="s">
        <v>161</v>
      </c>
      <c r="AU595" s="220" t="s">
        <v>158</v>
      </c>
      <c r="AV595" s="11" t="s">
        <v>23</v>
      </c>
      <c r="AW595" s="11" t="s">
        <v>43</v>
      </c>
      <c r="AX595" s="11" t="s">
        <v>80</v>
      </c>
      <c r="AY595" s="220" t="s">
        <v>150</v>
      </c>
    </row>
    <row r="596" spans="2:51" s="12" customFormat="1" ht="13.5">
      <c r="B596" s="221"/>
      <c r="C596" s="222"/>
      <c r="D596" s="207" t="s">
        <v>161</v>
      </c>
      <c r="E596" s="223" t="s">
        <v>37</v>
      </c>
      <c r="F596" s="224" t="s">
        <v>694</v>
      </c>
      <c r="G596" s="222"/>
      <c r="H596" s="225">
        <v>48</v>
      </c>
      <c r="I596" s="226"/>
      <c r="J596" s="222"/>
      <c r="K596" s="222"/>
      <c r="L596" s="227"/>
      <c r="M596" s="228"/>
      <c r="N596" s="229"/>
      <c r="O596" s="229"/>
      <c r="P596" s="229"/>
      <c r="Q596" s="229"/>
      <c r="R596" s="229"/>
      <c r="S596" s="229"/>
      <c r="T596" s="230"/>
      <c r="AT596" s="231" t="s">
        <v>161</v>
      </c>
      <c r="AU596" s="231" t="s">
        <v>158</v>
      </c>
      <c r="AV596" s="12" t="s">
        <v>158</v>
      </c>
      <c r="AW596" s="12" t="s">
        <v>43</v>
      </c>
      <c r="AX596" s="12" t="s">
        <v>80</v>
      </c>
      <c r="AY596" s="231" t="s">
        <v>150</v>
      </c>
    </row>
    <row r="597" spans="2:51" s="11" customFormat="1" ht="13.5">
      <c r="B597" s="210"/>
      <c r="C597" s="211"/>
      <c r="D597" s="207" t="s">
        <v>161</v>
      </c>
      <c r="E597" s="212" t="s">
        <v>37</v>
      </c>
      <c r="F597" s="213" t="s">
        <v>695</v>
      </c>
      <c r="G597" s="211"/>
      <c r="H597" s="214" t="s">
        <v>37</v>
      </c>
      <c r="I597" s="215"/>
      <c r="J597" s="211"/>
      <c r="K597" s="211"/>
      <c r="L597" s="216"/>
      <c r="M597" s="217"/>
      <c r="N597" s="218"/>
      <c r="O597" s="218"/>
      <c r="P597" s="218"/>
      <c r="Q597" s="218"/>
      <c r="R597" s="218"/>
      <c r="S597" s="218"/>
      <c r="T597" s="219"/>
      <c r="AT597" s="220" t="s">
        <v>161</v>
      </c>
      <c r="AU597" s="220" t="s">
        <v>158</v>
      </c>
      <c r="AV597" s="11" t="s">
        <v>23</v>
      </c>
      <c r="AW597" s="11" t="s">
        <v>43</v>
      </c>
      <c r="AX597" s="11" t="s">
        <v>80</v>
      </c>
      <c r="AY597" s="220" t="s">
        <v>150</v>
      </c>
    </row>
    <row r="598" spans="2:51" s="12" customFormat="1" ht="13.5">
      <c r="B598" s="221"/>
      <c r="C598" s="222"/>
      <c r="D598" s="207" t="s">
        <v>161</v>
      </c>
      <c r="E598" s="223" t="s">
        <v>37</v>
      </c>
      <c r="F598" s="224" t="s">
        <v>696</v>
      </c>
      <c r="G598" s="222"/>
      <c r="H598" s="225">
        <v>21.6</v>
      </c>
      <c r="I598" s="226"/>
      <c r="J598" s="222"/>
      <c r="K598" s="222"/>
      <c r="L598" s="227"/>
      <c r="M598" s="228"/>
      <c r="N598" s="229"/>
      <c r="O598" s="229"/>
      <c r="P598" s="229"/>
      <c r="Q598" s="229"/>
      <c r="R598" s="229"/>
      <c r="S598" s="229"/>
      <c r="T598" s="230"/>
      <c r="AT598" s="231" t="s">
        <v>161</v>
      </c>
      <c r="AU598" s="231" t="s">
        <v>158</v>
      </c>
      <c r="AV598" s="12" t="s">
        <v>158</v>
      </c>
      <c r="AW598" s="12" t="s">
        <v>43</v>
      </c>
      <c r="AX598" s="12" t="s">
        <v>80</v>
      </c>
      <c r="AY598" s="231" t="s">
        <v>150</v>
      </c>
    </row>
    <row r="599" spans="2:51" s="11" customFormat="1" ht="13.5">
      <c r="B599" s="210"/>
      <c r="C599" s="211"/>
      <c r="D599" s="207" t="s">
        <v>161</v>
      </c>
      <c r="E599" s="212" t="s">
        <v>37</v>
      </c>
      <c r="F599" s="213" t="s">
        <v>697</v>
      </c>
      <c r="G599" s="211"/>
      <c r="H599" s="214" t="s">
        <v>37</v>
      </c>
      <c r="I599" s="215"/>
      <c r="J599" s="211"/>
      <c r="K599" s="211"/>
      <c r="L599" s="216"/>
      <c r="M599" s="217"/>
      <c r="N599" s="218"/>
      <c r="O599" s="218"/>
      <c r="P599" s="218"/>
      <c r="Q599" s="218"/>
      <c r="R599" s="218"/>
      <c r="S599" s="218"/>
      <c r="T599" s="219"/>
      <c r="AT599" s="220" t="s">
        <v>161</v>
      </c>
      <c r="AU599" s="220" t="s">
        <v>158</v>
      </c>
      <c r="AV599" s="11" t="s">
        <v>23</v>
      </c>
      <c r="AW599" s="11" t="s">
        <v>43</v>
      </c>
      <c r="AX599" s="11" t="s">
        <v>80</v>
      </c>
      <c r="AY599" s="220" t="s">
        <v>150</v>
      </c>
    </row>
    <row r="600" spans="2:51" s="12" customFormat="1" ht="13.5">
      <c r="B600" s="221"/>
      <c r="C600" s="222"/>
      <c r="D600" s="207" t="s">
        <v>161</v>
      </c>
      <c r="E600" s="223" t="s">
        <v>37</v>
      </c>
      <c r="F600" s="224" t="s">
        <v>698</v>
      </c>
      <c r="G600" s="222"/>
      <c r="H600" s="225">
        <v>1.8</v>
      </c>
      <c r="I600" s="226"/>
      <c r="J600" s="222"/>
      <c r="K600" s="222"/>
      <c r="L600" s="227"/>
      <c r="M600" s="228"/>
      <c r="N600" s="229"/>
      <c r="O600" s="229"/>
      <c r="P600" s="229"/>
      <c r="Q600" s="229"/>
      <c r="R600" s="229"/>
      <c r="S600" s="229"/>
      <c r="T600" s="230"/>
      <c r="AT600" s="231" t="s">
        <v>161</v>
      </c>
      <c r="AU600" s="231" t="s">
        <v>158</v>
      </c>
      <c r="AV600" s="12" t="s">
        <v>158</v>
      </c>
      <c r="AW600" s="12" t="s">
        <v>43</v>
      </c>
      <c r="AX600" s="12" t="s">
        <v>80</v>
      </c>
      <c r="AY600" s="231" t="s">
        <v>150</v>
      </c>
    </row>
    <row r="601" spans="2:51" s="13" customFormat="1" ht="13.5">
      <c r="B601" s="232"/>
      <c r="C601" s="233"/>
      <c r="D601" s="234" t="s">
        <v>161</v>
      </c>
      <c r="E601" s="235" t="s">
        <v>37</v>
      </c>
      <c r="F601" s="236" t="s">
        <v>164</v>
      </c>
      <c r="G601" s="233"/>
      <c r="H601" s="237">
        <v>116.4</v>
      </c>
      <c r="I601" s="238"/>
      <c r="J601" s="233"/>
      <c r="K601" s="233"/>
      <c r="L601" s="239"/>
      <c r="M601" s="240"/>
      <c r="N601" s="241"/>
      <c r="O601" s="241"/>
      <c r="P601" s="241"/>
      <c r="Q601" s="241"/>
      <c r="R601" s="241"/>
      <c r="S601" s="241"/>
      <c r="T601" s="242"/>
      <c r="AT601" s="243" t="s">
        <v>161</v>
      </c>
      <c r="AU601" s="243" t="s">
        <v>158</v>
      </c>
      <c r="AV601" s="13" t="s">
        <v>157</v>
      </c>
      <c r="AW601" s="13" t="s">
        <v>43</v>
      </c>
      <c r="AX601" s="13" t="s">
        <v>23</v>
      </c>
      <c r="AY601" s="243" t="s">
        <v>150</v>
      </c>
    </row>
    <row r="602" spans="2:65" s="1" customFormat="1" ht="31.5" customHeight="1">
      <c r="B602" s="42"/>
      <c r="C602" s="195" t="s">
        <v>449</v>
      </c>
      <c r="D602" s="195" t="s">
        <v>152</v>
      </c>
      <c r="E602" s="196" t="s">
        <v>699</v>
      </c>
      <c r="F602" s="197" t="s">
        <v>700</v>
      </c>
      <c r="G602" s="198" t="s">
        <v>155</v>
      </c>
      <c r="H602" s="199">
        <v>26.776</v>
      </c>
      <c r="I602" s="200"/>
      <c r="J602" s="201">
        <f>ROUND(I602*H602,2)</f>
        <v>0</v>
      </c>
      <c r="K602" s="197" t="s">
        <v>156</v>
      </c>
      <c r="L602" s="62"/>
      <c r="M602" s="202" t="s">
        <v>37</v>
      </c>
      <c r="N602" s="203" t="s">
        <v>52</v>
      </c>
      <c r="O602" s="43"/>
      <c r="P602" s="204">
        <f>O602*H602</f>
        <v>0</v>
      </c>
      <c r="Q602" s="204">
        <v>0.00026</v>
      </c>
      <c r="R602" s="204">
        <f>Q602*H602</f>
        <v>0.006961759999999999</v>
      </c>
      <c r="S602" s="204">
        <v>0</v>
      </c>
      <c r="T602" s="205">
        <f>S602*H602</f>
        <v>0</v>
      </c>
      <c r="AR602" s="24" t="s">
        <v>205</v>
      </c>
      <c r="AT602" s="24" t="s">
        <v>152</v>
      </c>
      <c r="AU602" s="24" t="s">
        <v>158</v>
      </c>
      <c r="AY602" s="24" t="s">
        <v>150</v>
      </c>
      <c r="BE602" s="206">
        <f>IF(N602="základní",J602,0)</f>
        <v>0</v>
      </c>
      <c r="BF602" s="206">
        <f>IF(N602="snížená",J602,0)</f>
        <v>0</v>
      </c>
      <c r="BG602" s="206">
        <f>IF(N602="zákl. přenesená",J602,0)</f>
        <v>0</v>
      </c>
      <c r="BH602" s="206">
        <f>IF(N602="sníž. přenesená",J602,0)</f>
        <v>0</v>
      </c>
      <c r="BI602" s="206">
        <f>IF(N602="nulová",J602,0)</f>
        <v>0</v>
      </c>
      <c r="BJ602" s="24" t="s">
        <v>158</v>
      </c>
      <c r="BK602" s="206">
        <f>ROUND(I602*H602,2)</f>
        <v>0</v>
      </c>
      <c r="BL602" s="24" t="s">
        <v>205</v>
      </c>
      <c r="BM602" s="24" t="s">
        <v>701</v>
      </c>
    </row>
    <row r="603" spans="2:47" s="1" customFormat="1" ht="94.5">
      <c r="B603" s="42"/>
      <c r="C603" s="64"/>
      <c r="D603" s="207" t="s">
        <v>159</v>
      </c>
      <c r="E603" s="64"/>
      <c r="F603" s="208" t="s">
        <v>702</v>
      </c>
      <c r="G603" s="64"/>
      <c r="H603" s="64"/>
      <c r="I603" s="165"/>
      <c r="J603" s="64"/>
      <c r="K603" s="64"/>
      <c r="L603" s="62"/>
      <c r="M603" s="209"/>
      <c r="N603" s="43"/>
      <c r="O603" s="43"/>
      <c r="P603" s="43"/>
      <c r="Q603" s="43"/>
      <c r="R603" s="43"/>
      <c r="S603" s="43"/>
      <c r="T603" s="79"/>
      <c r="AT603" s="24" t="s">
        <v>159</v>
      </c>
      <c r="AU603" s="24" t="s">
        <v>158</v>
      </c>
    </row>
    <row r="604" spans="2:51" s="11" customFormat="1" ht="13.5">
      <c r="B604" s="210"/>
      <c r="C604" s="211"/>
      <c r="D604" s="207" t="s">
        <v>161</v>
      </c>
      <c r="E604" s="212" t="s">
        <v>37</v>
      </c>
      <c r="F604" s="213" t="s">
        <v>703</v>
      </c>
      <c r="G604" s="211"/>
      <c r="H604" s="214" t="s">
        <v>37</v>
      </c>
      <c r="I604" s="215"/>
      <c r="J604" s="211"/>
      <c r="K604" s="211"/>
      <c r="L604" s="216"/>
      <c r="M604" s="217"/>
      <c r="N604" s="218"/>
      <c r="O604" s="218"/>
      <c r="P604" s="218"/>
      <c r="Q604" s="218"/>
      <c r="R604" s="218"/>
      <c r="S604" s="218"/>
      <c r="T604" s="219"/>
      <c r="AT604" s="220" t="s">
        <v>161</v>
      </c>
      <c r="AU604" s="220" t="s">
        <v>158</v>
      </c>
      <c r="AV604" s="11" t="s">
        <v>23</v>
      </c>
      <c r="AW604" s="11" t="s">
        <v>43</v>
      </c>
      <c r="AX604" s="11" t="s">
        <v>80</v>
      </c>
      <c r="AY604" s="220" t="s">
        <v>150</v>
      </c>
    </row>
    <row r="605" spans="2:51" s="12" customFormat="1" ht="13.5">
      <c r="B605" s="221"/>
      <c r="C605" s="222"/>
      <c r="D605" s="207" t="s">
        <v>161</v>
      </c>
      <c r="E605" s="223" t="s">
        <v>37</v>
      </c>
      <c r="F605" s="224" t="s">
        <v>704</v>
      </c>
      <c r="G605" s="222"/>
      <c r="H605" s="225">
        <v>13.388</v>
      </c>
      <c r="I605" s="226"/>
      <c r="J605" s="222"/>
      <c r="K605" s="222"/>
      <c r="L605" s="227"/>
      <c r="M605" s="228"/>
      <c r="N605" s="229"/>
      <c r="O605" s="229"/>
      <c r="P605" s="229"/>
      <c r="Q605" s="229"/>
      <c r="R605" s="229"/>
      <c r="S605" s="229"/>
      <c r="T605" s="230"/>
      <c r="AT605" s="231" t="s">
        <v>161</v>
      </c>
      <c r="AU605" s="231" t="s">
        <v>158</v>
      </c>
      <c r="AV605" s="12" t="s">
        <v>158</v>
      </c>
      <c r="AW605" s="12" t="s">
        <v>43</v>
      </c>
      <c r="AX605" s="12" t="s">
        <v>80</v>
      </c>
      <c r="AY605" s="231" t="s">
        <v>150</v>
      </c>
    </row>
    <row r="606" spans="2:51" s="11" customFormat="1" ht="13.5">
      <c r="B606" s="210"/>
      <c r="C606" s="211"/>
      <c r="D606" s="207" t="s">
        <v>161</v>
      </c>
      <c r="E606" s="212" t="s">
        <v>37</v>
      </c>
      <c r="F606" s="213" t="s">
        <v>705</v>
      </c>
      <c r="G606" s="211"/>
      <c r="H606" s="214" t="s">
        <v>37</v>
      </c>
      <c r="I606" s="215"/>
      <c r="J606" s="211"/>
      <c r="K606" s="211"/>
      <c r="L606" s="216"/>
      <c r="M606" s="217"/>
      <c r="N606" s="218"/>
      <c r="O606" s="218"/>
      <c r="P606" s="218"/>
      <c r="Q606" s="218"/>
      <c r="R606" s="218"/>
      <c r="S606" s="218"/>
      <c r="T606" s="219"/>
      <c r="AT606" s="220" t="s">
        <v>161</v>
      </c>
      <c r="AU606" s="220" t="s">
        <v>158</v>
      </c>
      <c r="AV606" s="11" t="s">
        <v>23</v>
      </c>
      <c r="AW606" s="11" t="s">
        <v>43</v>
      </c>
      <c r="AX606" s="11" t="s">
        <v>80</v>
      </c>
      <c r="AY606" s="220" t="s">
        <v>150</v>
      </c>
    </row>
    <row r="607" spans="2:51" s="12" customFormat="1" ht="13.5">
      <c r="B607" s="221"/>
      <c r="C607" s="222"/>
      <c r="D607" s="207" t="s">
        <v>161</v>
      </c>
      <c r="E607" s="223" t="s">
        <v>37</v>
      </c>
      <c r="F607" s="224" t="s">
        <v>704</v>
      </c>
      <c r="G607" s="222"/>
      <c r="H607" s="225">
        <v>13.388</v>
      </c>
      <c r="I607" s="226"/>
      <c r="J607" s="222"/>
      <c r="K607" s="222"/>
      <c r="L607" s="227"/>
      <c r="M607" s="228"/>
      <c r="N607" s="229"/>
      <c r="O607" s="229"/>
      <c r="P607" s="229"/>
      <c r="Q607" s="229"/>
      <c r="R607" s="229"/>
      <c r="S607" s="229"/>
      <c r="T607" s="230"/>
      <c r="AT607" s="231" t="s">
        <v>161</v>
      </c>
      <c r="AU607" s="231" t="s">
        <v>158</v>
      </c>
      <c r="AV607" s="12" t="s">
        <v>158</v>
      </c>
      <c r="AW607" s="12" t="s">
        <v>43</v>
      </c>
      <c r="AX607" s="12" t="s">
        <v>80</v>
      </c>
      <c r="AY607" s="231" t="s">
        <v>150</v>
      </c>
    </row>
    <row r="608" spans="2:51" s="13" customFormat="1" ht="13.5">
      <c r="B608" s="232"/>
      <c r="C608" s="233"/>
      <c r="D608" s="234" t="s">
        <v>161</v>
      </c>
      <c r="E608" s="235" t="s">
        <v>37</v>
      </c>
      <c r="F608" s="236" t="s">
        <v>164</v>
      </c>
      <c r="G608" s="233"/>
      <c r="H608" s="237">
        <v>26.776</v>
      </c>
      <c r="I608" s="238"/>
      <c r="J608" s="233"/>
      <c r="K608" s="233"/>
      <c r="L608" s="239"/>
      <c r="M608" s="240"/>
      <c r="N608" s="241"/>
      <c r="O608" s="241"/>
      <c r="P608" s="241"/>
      <c r="Q608" s="241"/>
      <c r="R608" s="241"/>
      <c r="S608" s="241"/>
      <c r="T608" s="242"/>
      <c r="AT608" s="243" t="s">
        <v>161</v>
      </c>
      <c r="AU608" s="243" t="s">
        <v>158</v>
      </c>
      <c r="AV608" s="13" t="s">
        <v>157</v>
      </c>
      <c r="AW608" s="13" t="s">
        <v>43</v>
      </c>
      <c r="AX608" s="13" t="s">
        <v>23</v>
      </c>
      <c r="AY608" s="243" t="s">
        <v>150</v>
      </c>
    </row>
    <row r="609" spans="2:65" s="1" customFormat="1" ht="44.25" customHeight="1">
      <c r="B609" s="42"/>
      <c r="C609" s="195" t="s">
        <v>706</v>
      </c>
      <c r="D609" s="195" t="s">
        <v>152</v>
      </c>
      <c r="E609" s="196" t="s">
        <v>707</v>
      </c>
      <c r="F609" s="197" t="s">
        <v>708</v>
      </c>
      <c r="G609" s="198" t="s">
        <v>155</v>
      </c>
      <c r="H609" s="199">
        <v>79.56</v>
      </c>
      <c r="I609" s="200"/>
      <c r="J609" s="201">
        <f>ROUND(I609*H609,2)</f>
        <v>0</v>
      </c>
      <c r="K609" s="197" t="s">
        <v>156</v>
      </c>
      <c r="L609" s="62"/>
      <c r="M609" s="202" t="s">
        <v>37</v>
      </c>
      <c r="N609" s="203" t="s">
        <v>52</v>
      </c>
      <c r="O609" s="43"/>
      <c r="P609" s="204">
        <f>O609*H609</f>
        <v>0</v>
      </c>
      <c r="Q609" s="204">
        <v>0.00025</v>
      </c>
      <c r="R609" s="204">
        <f>Q609*H609</f>
        <v>0.01989</v>
      </c>
      <c r="S609" s="204">
        <v>0</v>
      </c>
      <c r="T609" s="205">
        <f>S609*H609</f>
        <v>0</v>
      </c>
      <c r="AR609" s="24" t="s">
        <v>205</v>
      </c>
      <c r="AT609" s="24" t="s">
        <v>152</v>
      </c>
      <c r="AU609" s="24" t="s">
        <v>158</v>
      </c>
      <c r="AY609" s="24" t="s">
        <v>150</v>
      </c>
      <c r="BE609" s="206">
        <f>IF(N609="základní",J609,0)</f>
        <v>0</v>
      </c>
      <c r="BF609" s="206">
        <f>IF(N609="snížená",J609,0)</f>
        <v>0</v>
      </c>
      <c r="BG609" s="206">
        <f>IF(N609="zákl. přenesená",J609,0)</f>
        <v>0</v>
      </c>
      <c r="BH609" s="206">
        <f>IF(N609="sníž. přenesená",J609,0)</f>
        <v>0</v>
      </c>
      <c r="BI609" s="206">
        <f>IF(N609="nulová",J609,0)</f>
        <v>0</v>
      </c>
      <c r="BJ609" s="24" t="s">
        <v>158</v>
      </c>
      <c r="BK609" s="206">
        <f>ROUND(I609*H609,2)</f>
        <v>0</v>
      </c>
      <c r="BL609" s="24" t="s">
        <v>205</v>
      </c>
      <c r="BM609" s="24" t="s">
        <v>709</v>
      </c>
    </row>
    <row r="610" spans="2:47" s="1" customFormat="1" ht="94.5">
      <c r="B610" s="42"/>
      <c r="C610" s="64"/>
      <c r="D610" s="207" t="s">
        <v>159</v>
      </c>
      <c r="E610" s="64"/>
      <c r="F610" s="208" t="s">
        <v>702</v>
      </c>
      <c r="G610" s="64"/>
      <c r="H610" s="64"/>
      <c r="I610" s="165"/>
      <c r="J610" s="64"/>
      <c r="K610" s="64"/>
      <c r="L610" s="62"/>
      <c r="M610" s="209"/>
      <c r="N610" s="43"/>
      <c r="O610" s="43"/>
      <c r="P610" s="43"/>
      <c r="Q610" s="43"/>
      <c r="R610" s="43"/>
      <c r="S610" s="43"/>
      <c r="T610" s="79"/>
      <c r="AT610" s="24" t="s">
        <v>159</v>
      </c>
      <c r="AU610" s="24" t="s">
        <v>158</v>
      </c>
    </row>
    <row r="611" spans="2:51" s="11" customFormat="1" ht="13.5">
      <c r="B611" s="210"/>
      <c r="C611" s="211"/>
      <c r="D611" s="207" t="s">
        <v>161</v>
      </c>
      <c r="E611" s="212" t="s">
        <v>37</v>
      </c>
      <c r="F611" s="213" t="s">
        <v>693</v>
      </c>
      <c r="G611" s="211"/>
      <c r="H611" s="214" t="s">
        <v>37</v>
      </c>
      <c r="I611" s="215"/>
      <c r="J611" s="211"/>
      <c r="K611" s="211"/>
      <c r="L611" s="216"/>
      <c r="M611" s="217"/>
      <c r="N611" s="218"/>
      <c r="O611" s="218"/>
      <c r="P611" s="218"/>
      <c r="Q611" s="218"/>
      <c r="R611" s="218"/>
      <c r="S611" s="218"/>
      <c r="T611" s="219"/>
      <c r="AT611" s="220" t="s">
        <v>161</v>
      </c>
      <c r="AU611" s="220" t="s">
        <v>158</v>
      </c>
      <c r="AV611" s="11" t="s">
        <v>23</v>
      </c>
      <c r="AW611" s="11" t="s">
        <v>43</v>
      </c>
      <c r="AX611" s="11" t="s">
        <v>80</v>
      </c>
      <c r="AY611" s="220" t="s">
        <v>150</v>
      </c>
    </row>
    <row r="612" spans="2:51" s="12" customFormat="1" ht="13.5">
      <c r="B612" s="221"/>
      <c r="C612" s="222"/>
      <c r="D612" s="207" t="s">
        <v>161</v>
      </c>
      <c r="E612" s="223" t="s">
        <v>37</v>
      </c>
      <c r="F612" s="224" t="s">
        <v>521</v>
      </c>
      <c r="G612" s="222"/>
      <c r="H612" s="225">
        <v>72</v>
      </c>
      <c r="I612" s="226"/>
      <c r="J612" s="222"/>
      <c r="K612" s="222"/>
      <c r="L612" s="227"/>
      <c r="M612" s="228"/>
      <c r="N612" s="229"/>
      <c r="O612" s="229"/>
      <c r="P612" s="229"/>
      <c r="Q612" s="229"/>
      <c r="R612" s="229"/>
      <c r="S612" s="229"/>
      <c r="T612" s="230"/>
      <c r="AT612" s="231" t="s">
        <v>161</v>
      </c>
      <c r="AU612" s="231" t="s">
        <v>158</v>
      </c>
      <c r="AV612" s="12" t="s">
        <v>158</v>
      </c>
      <c r="AW612" s="12" t="s">
        <v>43</v>
      </c>
      <c r="AX612" s="12" t="s">
        <v>80</v>
      </c>
      <c r="AY612" s="231" t="s">
        <v>150</v>
      </c>
    </row>
    <row r="613" spans="2:51" s="11" customFormat="1" ht="13.5">
      <c r="B613" s="210"/>
      <c r="C613" s="211"/>
      <c r="D613" s="207" t="s">
        <v>161</v>
      </c>
      <c r="E613" s="212" t="s">
        <v>37</v>
      </c>
      <c r="F613" s="213" t="s">
        <v>710</v>
      </c>
      <c r="G613" s="211"/>
      <c r="H613" s="214" t="s">
        <v>37</v>
      </c>
      <c r="I613" s="215"/>
      <c r="J613" s="211"/>
      <c r="K613" s="211"/>
      <c r="L613" s="216"/>
      <c r="M613" s="217"/>
      <c r="N613" s="218"/>
      <c r="O613" s="218"/>
      <c r="P613" s="218"/>
      <c r="Q613" s="218"/>
      <c r="R613" s="218"/>
      <c r="S613" s="218"/>
      <c r="T613" s="219"/>
      <c r="AT613" s="220" t="s">
        <v>161</v>
      </c>
      <c r="AU613" s="220" t="s">
        <v>158</v>
      </c>
      <c r="AV613" s="11" t="s">
        <v>23</v>
      </c>
      <c r="AW613" s="11" t="s">
        <v>43</v>
      </c>
      <c r="AX613" s="11" t="s">
        <v>80</v>
      </c>
      <c r="AY613" s="220" t="s">
        <v>150</v>
      </c>
    </row>
    <row r="614" spans="2:51" s="12" customFormat="1" ht="13.5">
      <c r="B614" s="221"/>
      <c r="C614" s="222"/>
      <c r="D614" s="207" t="s">
        <v>161</v>
      </c>
      <c r="E614" s="223" t="s">
        <v>37</v>
      </c>
      <c r="F614" s="224" t="s">
        <v>522</v>
      </c>
      <c r="G614" s="222"/>
      <c r="H614" s="225">
        <v>7.56</v>
      </c>
      <c r="I614" s="226"/>
      <c r="J614" s="222"/>
      <c r="K614" s="222"/>
      <c r="L614" s="227"/>
      <c r="M614" s="228"/>
      <c r="N614" s="229"/>
      <c r="O614" s="229"/>
      <c r="P614" s="229"/>
      <c r="Q614" s="229"/>
      <c r="R614" s="229"/>
      <c r="S614" s="229"/>
      <c r="T614" s="230"/>
      <c r="AT614" s="231" t="s">
        <v>161</v>
      </c>
      <c r="AU614" s="231" t="s">
        <v>158</v>
      </c>
      <c r="AV614" s="12" t="s">
        <v>158</v>
      </c>
      <c r="AW614" s="12" t="s">
        <v>43</v>
      </c>
      <c r="AX614" s="12" t="s">
        <v>80</v>
      </c>
      <c r="AY614" s="231" t="s">
        <v>150</v>
      </c>
    </row>
    <row r="615" spans="2:51" s="13" customFormat="1" ht="13.5">
      <c r="B615" s="232"/>
      <c r="C615" s="233"/>
      <c r="D615" s="234" t="s">
        <v>161</v>
      </c>
      <c r="E615" s="235" t="s">
        <v>37</v>
      </c>
      <c r="F615" s="236" t="s">
        <v>164</v>
      </c>
      <c r="G615" s="233"/>
      <c r="H615" s="237">
        <v>79.56</v>
      </c>
      <c r="I615" s="238"/>
      <c r="J615" s="233"/>
      <c r="K615" s="233"/>
      <c r="L615" s="239"/>
      <c r="M615" s="240"/>
      <c r="N615" s="241"/>
      <c r="O615" s="241"/>
      <c r="P615" s="241"/>
      <c r="Q615" s="241"/>
      <c r="R615" s="241"/>
      <c r="S615" s="241"/>
      <c r="T615" s="242"/>
      <c r="AT615" s="243" t="s">
        <v>161</v>
      </c>
      <c r="AU615" s="243" t="s">
        <v>158</v>
      </c>
      <c r="AV615" s="13" t="s">
        <v>157</v>
      </c>
      <c r="AW615" s="13" t="s">
        <v>43</v>
      </c>
      <c r="AX615" s="13" t="s">
        <v>23</v>
      </c>
      <c r="AY615" s="243" t="s">
        <v>150</v>
      </c>
    </row>
    <row r="616" spans="2:65" s="1" customFormat="1" ht="44.25" customHeight="1">
      <c r="B616" s="42"/>
      <c r="C616" s="195" t="s">
        <v>454</v>
      </c>
      <c r="D616" s="195" t="s">
        <v>152</v>
      </c>
      <c r="E616" s="196" t="s">
        <v>711</v>
      </c>
      <c r="F616" s="197" t="s">
        <v>712</v>
      </c>
      <c r="G616" s="198" t="s">
        <v>155</v>
      </c>
      <c r="H616" s="199">
        <v>74.25</v>
      </c>
      <c r="I616" s="200"/>
      <c r="J616" s="201">
        <f>ROUND(I616*H616,2)</f>
        <v>0</v>
      </c>
      <c r="K616" s="197" t="s">
        <v>156</v>
      </c>
      <c r="L616" s="62"/>
      <c r="M616" s="202" t="s">
        <v>37</v>
      </c>
      <c r="N616" s="203" t="s">
        <v>52</v>
      </c>
      <c r="O616" s="43"/>
      <c r="P616" s="204">
        <f>O616*H616</f>
        <v>0</v>
      </c>
      <c r="Q616" s="204">
        <v>0.00025</v>
      </c>
      <c r="R616" s="204">
        <f>Q616*H616</f>
        <v>0.0185625</v>
      </c>
      <c r="S616" s="204">
        <v>0</v>
      </c>
      <c r="T616" s="205">
        <f>S616*H616</f>
        <v>0</v>
      </c>
      <c r="AR616" s="24" t="s">
        <v>205</v>
      </c>
      <c r="AT616" s="24" t="s">
        <v>152</v>
      </c>
      <c r="AU616" s="24" t="s">
        <v>158</v>
      </c>
      <c r="AY616" s="24" t="s">
        <v>150</v>
      </c>
      <c r="BE616" s="206">
        <f>IF(N616="základní",J616,0)</f>
        <v>0</v>
      </c>
      <c r="BF616" s="206">
        <f>IF(N616="snížená",J616,0)</f>
        <v>0</v>
      </c>
      <c r="BG616" s="206">
        <f>IF(N616="zákl. přenesená",J616,0)</f>
        <v>0</v>
      </c>
      <c r="BH616" s="206">
        <f>IF(N616="sníž. přenesená",J616,0)</f>
        <v>0</v>
      </c>
      <c r="BI616" s="206">
        <f>IF(N616="nulová",J616,0)</f>
        <v>0</v>
      </c>
      <c r="BJ616" s="24" t="s">
        <v>158</v>
      </c>
      <c r="BK616" s="206">
        <f>ROUND(I616*H616,2)</f>
        <v>0</v>
      </c>
      <c r="BL616" s="24" t="s">
        <v>205</v>
      </c>
      <c r="BM616" s="24" t="s">
        <v>713</v>
      </c>
    </row>
    <row r="617" spans="2:47" s="1" customFormat="1" ht="94.5">
      <c r="B617" s="42"/>
      <c r="C617" s="64"/>
      <c r="D617" s="207" t="s">
        <v>159</v>
      </c>
      <c r="E617" s="64"/>
      <c r="F617" s="208" t="s">
        <v>702</v>
      </c>
      <c r="G617" s="64"/>
      <c r="H617" s="64"/>
      <c r="I617" s="165"/>
      <c r="J617" s="64"/>
      <c r="K617" s="64"/>
      <c r="L617" s="62"/>
      <c r="M617" s="209"/>
      <c r="N617" s="43"/>
      <c r="O617" s="43"/>
      <c r="P617" s="43"/>
      <c r="Q617" s="43"/>
      <c r="R617" s="43"/>
      <c r="S617" s="43"/>
      <c r="T617" s="79"/>
      <c r="AT617" s="24" t="s">
        <v>159</v>
      </c>
      <c r="AU617" s="24" t="s">
        <v>158</v>
      </c>
    </row>
    <row r="618" spans="2:51" s="11" customFormat="1" ht="13.5">
      <c r="B618" s="210"/>
      <c r="C618" s="211"/>
      <c r="D618" s="207" t="s">
        <v>161</v>
      </c>
      <c r="E618" s="212" t="s">
        <v>37</v>
      </c>
      <c r="F618" s="213" t="s">
        <v>691</v>
      </c>
      <c r="G618" s="211"/>
      <c r="H618" s="214" t="s">
        <v>37</v>
      </c>
      <c r="I618" s="215"/>
      <c r="J618" s="211"/>
      <c r="K618" s="211"/>
      <c r="L618" s="216"/>
      <c r="M618" s="217"/>
      <c r="N618" s="218"/>
      <c r="O618" s="218"/>
      <c r="P618" s="218"/>
      <c r="Q618" s="218"/>
      <c r="R618" s="218"/>
      <c r="S618" s="218"/>
      <c r="T618" s="219"/>
      <c r="AT618" s="220" t="s">
        <v>161</v>
      </c>
      <c r="AU618" s="220" t="s">
        <v>158</v>
      </c>
      <c r="AV618" s="11" t="s">
        <v>23</v>
      </c>
      <c r="AW618" s="11" t="s">
        <v>43</v>
      </c>
      <c r="AX618" s="11" t="s">
        <v>80</v>
      </c>
      <c r="AY618" s="220" t="s">
        <v>150</v>
      </c>
    </row>
    <row r="619" spans="2:51" s="12" customFormat="1" ht="13.5">
      <c r="B619" s="221"/>
      <c r="C619" s="222"/>
      <c r="D619" s="207" t="s">
        <v>161</v>
      </c>
      <c r="E619" s="223" t="s">
        <v>37</v>
      </c>
      <c r="F619" s="224" t="s">
        <v>519</v>
      </c>
      <c r="G619" s="222"/>
      <c r="H619" s="225">
        <v>74.25</v>
      </c>
      <c r="I619" s="226"/>
      <c r="J619" s="222"/>
      <c r="K619" s="222"/>
      <c r="L619" s="227"/>
      <c r="M619" s="228"/>
      <c r="N619" s="229"/>
      <c r="O619" s="229"/>
      <c r="P619" s="229"/>
      <c r="Q619" s="229"/>
      <c r="R619" s="229"/>
      <c r="S619" s="229"/>
      <c r="T619" s="230"/>
      <c r="AT619" s="231" t="s">
        <v>161</v>
      </c>
      <c r="AU619" s="231" t="s">
        <v>158</v>
      </c>
      <c r="AV619" s="12" t="s">
        <v>158</v>
      </c>
      <c r="AW619" s="12" t="s">
        <v>43</v>
      </c>
      <c r="AX619" s="12" t="s">
        <v>80</v>
      </c>
      <c r="AY619" s="231" t="s">
        <v>150</v>
      </c>
    </row>
    <row r="620" spans="2:51" s="13" customFormat="1" ht="13.5">
      <c r="B620" s="232"/>
      <c r="C620" s="233"/>
      <c r="D620" s="234" t="s">
        <v>161</v>
      </c>
      <c r="E620" s="235" t="s">
        <v>37</v>
      </c>
      <c r="F620" s="236" t="s">
        <v>164</v>
      </c>
      <c r="G620" s="233"/>
      <c r="H620" s="237">
        <v>74.25</v>
      </c>
      <c r="I620" s="238"/>
      <c r="J620" s="233"/>
      <c r="K620" s="233"/>
      <c r="L620" s="239"/>
      <c r="M620" s="240"/>
      <c r="N620" s="241"/>
      <c r="O620" s="241"/>
      <c r="P620" s="241"/>
      <c r="Q620" s="241"/>
      <c r="R620" s="241"/>
      <c r="S620" s="241"/>
      <c r="T620" s="242"/>
      <c r="AT620" s="243" t="s">
        <v>161</v>
      </c>
      <c r="AU620" s="243" t="s">
        <v>158</v>
      </c>
      <c r="AV620" s="13" t="s">
        <v>157</v>
      </c>
      <c r="AW620" s="13" t="s">
        <v>43</v>
      </c>
      <c r="AX620" s="13" t="s">
        <v>23</v>
      </c>
      <c r="AY620" s="243" t="s">
        <v>150</v>
      </c>
    </row>
    <row r="621" spans="2:65" s="1" customFormat="1" ht="31.5" customHeight="1">
      <c r="B621" s="42"/>
      <c r="C621" s="195" t="s">
        <v>714</v>
      </c>
      <c r="D621" s="195" t="s">
        <v>152</v>
      </c>
      <c r="E621" s="196" t="s">
        <v>715</v>
      </c>
      <c r="F621" s="197" t="s">
        <v>716</v>
      </c>
      <c r="G621" s="198" t="s">
        <v>622</v>
      </c>
      <c r="H621" s="199">
        <v>7</v>
      </c>
      <c r="I621" s="200"/>
      <c r="J621" s="201">
        <f>ROUND(I621*H621,2)</f>
        <v>0</v>
      </c>
      <c r="K621" s="197" t="s">
        <v>156</v>
      </c>
      <c r="L621" s="62"/>
      <c r="M621" s="202" t="s">
        <v>37</v>
      </c>
      <c r="N621" s="203" t="s">
        <v>52</v>
      </c>
      <c r="O621" s="43"/>
      <c r="P621" s="204">
        <f>O621*H621</f>
        <v>0</v>
      </c>
      <c r="Q621" s="204">
        <v>0.00025</v>
      </c>
      <c r="R621" s="204">
        <f>Q621*H621</f>
        <v>0.00175</v>
      </c>
      <c r="S621" s="204">
        <v>0</v>
      </c>
      <c r="T621" s="205">
        <f>S621*H621</f>
        <v>0</v>
      </c>
      <c r="AR621" s="24" t="s">
        <v>205</v>
      </c>
      <c r="AT621" s="24" t="s">
        <v>152</v>
      </c>
      <c r="AU621" s="24" t="s">
        <v>158</v>
      </c>
      <c r="AY621" s="24" t="s">
        <v>150</v>
      </c>
      <c r="BE621" s="206">
        <f>IF(N621="základní",J621,0)</f>
        <v>0</v>
      </c>
      <c r="BF621" s="206">
        <f>IF(N621="snížená",J621,0)</f>
        <v>0</v>
      </c>
      <c r="BG621" s="206">
        <f>IF(N621="zákl. přenesená",J621,0)</f>
        <v>0</v>
      </c>
      <c r="BH621" s="206">
        <f>IF(N621="sníž. přenesená",J621,0)</f>
        <v>0</v>
      </c>
      <c r="BI621" s="206">
        <f>IF(N621="nulová",J621,0)</f>
        <v>0</v>
      </c>
      <c r="BJ621" s="24" t="s">
        <v>158</v>
      </c>
      <c r="BK621" s="206">
        <f>ROUND(I621*H621,2)</f>
        <v>0</v>
      </c>
      <c r="BL621" s="24" t="s">
        <v>205</v>
      </c>
      <c r="BM621" s="24" t="s">
        <v>717</v>
      </c>
    </row>
    <row r="622" spans="2:47" s="1" customFormat="1" ht="94.5">
      <c r="B622" s="42"/>
      <c r="C622" s="64"/>
      <c r="D622" s="207" t="s">
        <v>159</v>
      </c>
      <c r="E622" s="64"/>
      <c r="F622" s="208" t="s">
        <v>702</v>
      </c>
      <c r="G622" s="64"/>
      <c r="H622" s="64"/>
      <c r="I622" s="165"/>
      <c r="J622" s="64"/>
      <c r="K622" s="64"/>
      <c r="L622" s="62"/>
      <c r="M622" s="209"/>
      <c r="N622" s="43"/>
      <c r="O622" s="43"/>
      <c r="P622" s="43"/>
      <c r="Q622" s="43"/>
      <c r="R622" s="43"/>
      <c r="S622" s="43"/>
      <c r="T622" s="79"/>
      <c r="AT622" s="24" t="s">
        <v>159</v>
      </c>
      <c r="AU622" s="24" t="s">
        <v>158</v>
      </c>
    </row>
    <row r="623" spans="2:51" s="11" customFormat="1" ht="13.5">
      <c r="B623" s="210"/>
      <c r="C623" s="211"/>
      <c r="D623" s="207" t="s">
        <v>161</v>
      </c>
      <c r="E623" s="212" t="s">
        <v>37</v>
      </c>
      <c r="F623" s="213" t="s">
        <v>718</v>
      </c>
      <c r="G623" s="211"/>
      <c r="H623" s="214" t="s">
        <v>37</v>
      </c>
      <c r="I623" s="215"/>
      <c r="J623" s="211"/>
      <c r="K623" s="211"/>
      <c r="L623" s="216"/>
      <c r="M623" s="217"/>
      <c r="N623" s="218"/>
      <c r="O623" s="218"/>
      <c r="P623" s="218"/>
      <c r="Q623" s="218"/>
      <c r="R623" s="218"/>
      <c r="S623" s="218"/>
      <c r="T623" s="219"/>
      <c r="AT623" s="220" t="s">
        <v>161</v>
      </c>
      <c r="AU623" s="220" t="s">
        <v>158</v>
      </c>
      <c r="AV623" s="11" t="s">
        <v>23</v>
      </c>
      <c r="AW623" s="11" t="s">
        <v>43</v>
      </c>
      <c r="AX623" s="11" t="s">
        <v>80</v>
      </c>
      <c r="AY623" s="220" t="s">
        <v>150</v>
      </c>
    </row>
    <row r="624" spans="2:51" s="12" customFormat="1" ht="13.5">
      <c r="B624" s="221"/>
      <c r="C624" s="222"/>
      <c r="D624" s="207" t="s">
        <v>161</v>
      </c>
      <c r="E624" s="223" t="s">
        <v>37</v>
      </c>
      <c r="F624" s="224" t="s">
        <v>179</v>
      </c>
      <c r="G624" s="222"/>
      <c r="H624" s="225">
        <v>5</v>
      </c>
      <c r="I624" s="226"/>
      <c r="J624" s="222"/>
      <c r="K624" s="222"/>
      <c r="L624" s="227"/>
      <c r="M624" s="228"/>
      <c r="N624" s="229"/>
      <c r="O624" s="229"/>
      <c r="P624" s="229"/>
      <c r="Q624" s="229"/>
      <c r="R624" s="229"/>
      <c r="S624" s="229"/>
      <c r="T624" s="230"/>
      <c r="AT624" s="231" t="s">
        <v>161</v>
      </c>
      <c r="AU624" s="231" t="s">
        <v>158</v>
      </c>
      <c r="AV624" s="12" t="s">
        <v>158</v>
      </c>
      <c r="AW624" s="12" t="s">
        <v>43</v>
      </c>
      <c r="AX624" s="12" t="s">
        <v>80</v>
      </c>
      <c r="AY624" s="231" t="s">
        <v>150</v>
      </c>
    </row>
    <row r="625" spans="2:51" s="11" customFormat="1" ht="13.5">
      <c r="B625" s="210"/>
      <c r="C625" s="211"/>
      <c r="D625" s="207" t="s">
        <v>161</v>
      </c>
      <c r="E625" s="212" t="s">
        <v>37</v>
      </c>
      <c r="F625" s="213" t="s">
        <v>697</v>
      </c>
      <c r="G625" s="211"/>
      <c r="H625" s="214" t="s">
        <v>37</v>
      </c>
      <c r="I625" s="215"/>
      <c r="J625" s="211"/>
      <c r="K625" s="211"/>
      <c r="L625" s="216"/>
      <c r="M625" s="217"/>
      <c r="N625" s="218"/>
      <c r="O625" s="218"/>
      <c r="P625" s="218"/>
      <c r="Q625" s="218"/>
      <c r="R625" s="218"/>
      <c r="S625" s="218"/>
      <c r="T625" s="219"/>
      <c r="AT625" s="220" t="s">
        <v>161</v>
      </c>
      <c r="AU625" s="220" t="s">
        <v>158</v>
      </c>
      <c r="AV625" s="11" t="s">
        <v>23</v>
      </c>
      <c r="AW625" s="11" t="s">
        <v>43</v>
      </c>
      <c r="AX625" s="11" t="s">
        <v>80</v>
      </c>
      <c r="AY625" s="220" t="s">
        <v>150</v>
      </c>
    </row>
    <row r="626" spans="2:51" s="12" customFormat="1" ht="13.5">
      <c r="B626" s="221"/>
      <c r="C626" s="222"/>
      <c r="D626" s="207" t="s">
        <v>161</v>
      </c>
      <c r="E626" s="223" t="s">
        <v>37</v>
      </c>
      <c r="F626" s="224" t="s">
        <v>158</v>
      </c>
      <c r="G626" s="222"/>
      <c r="H626" s="225">
        <v>2</v>
      </c>
      <c r="I626" s="226"/>
      <c r="J626" s="222"/>
      <c r="K626" s="222"/>
      <c r="L626" s="227"/>
      <c r="M626" s="228"/>
      <c r="N626" s="229"/>
      <c r="O626" s="229"/>
      <c r="P626" s="229"/>
      <c r="Q626" s="229"/>
      <c r="R626" s="229"/>
      <c r="S626" s="229"/>
      <c r="T626" s="230"/>
      <c r="AT626" s="231" t="s">
        <v>161</v>
      </c>
      <c r="AU626" s="231" t="s">
        <v>158</v>
      </c>
      <c r="AV626" s="12" t="s">
        <v>158</v>
      </c>
      <c r="AW626" s="12" t="s">
        <v>43</v>
      </c>
      <c r="AX626" s="12" t="s">
        <v>80</v>
      </c>
      <c r="AY626" s="231" t="s">
        <v>150</v>
      </c>
    </row>
    <row r="627" spans="2:51" s="13" customFormat="1" ht="13.5">
      <c r="B627" s="232"/>
      <c r="C627" s="233"/>
      <c r="D627" s="234" t="s">
        <v>161</v>
      </c>
      <c r="E627" s="235" t="s">
        <v>37</v>
      </c>
      <c r="F627" s="236" t="s">
        <v>164</v>
      </c>
      <c r="G627" s="233"/>
      <c r="H627" s="237">
        <v>7</v>
      </c>
      <c r="I627" s="238"/>
      <c r="J627" s="233"/>
      <c r="K627" s="233"/>
      <c r="L627" s="239"/>
      <c r="M627" s="240"/>
      <c r="N627" s="241"/>
      <c r="O627" s="241"/>
      <c r="P627" s="241"/>
      <c r="Q627" s="241"/>
      <c r="R627" s="241"/>
      <c r="S627" s="241"/>
      <c r="T627" s="242"/>
      <c r="AT627" s="243" t="s">
        <v>161</v>
      </c>
      <c r="AU627" s="243" t="s">
        <v>158</v>
      </c>
      <c r="AV627" s="13" t="s">
        <v>157</v>
      </c>
      <c r="AW627" s="13" t="s">
        <v>43</v>
      </c>
      <c r="AX627" s="13" t="s">
        <v>23</v>
      </c>
      <c r="AY627" s="243" t="s">
        <v>150</v>
      </c>
    </row>
    <row r="628" spans="2:65" s="1" customFormat="1" ht="31.5" customHeight="1">
      <c r="B628" s="42"/>
      <c r="C628" s="195" t="s">
        <v>461</v>
      </c>
      <c r="D628" s="195" t="s">
        <v>152</v>
      </c>
      <c r="E628" s="196" t="s">
        <v>719</v>
      </c>
      <c r="F628" s="197" t="s">
        <v>720</v>
      </c>
      <c r="G628" s="198" t="s">
        <v>622</v>
      </c>
      <c r="H628" s="199">
        <v>30</v>
      </c>
      <c r="I628" s="200"/>
      <c r="J628" s="201">
        <f>ROUND(I628*H628,2)</f>
        <v>0</v>
      </c>
      <c r="K628" s="197" t="s">
        <v>156</v>
      </c>
      <c r="L628" s="62"/>
      <c r="M628" s="202" t="s">
        <v>37</v>
      </c>
      <c r="N628" s="203" t="s">
        <v>52</v>
      </c>
      <c r="O628" s="43"/>
      <c r="P628" s="204">
        <f>O628*H628</f>
        <v>0</v>
      </c>
      <c r="Q628" s="204">
        <v>0.00024</v>
      </c>
      <c r="R628" s="204">
        <f>Q628*H628</f>
        <v>0.0072</v>
      </c>
      <c r="S628" s="204">
        <v>0</v>
      </c>
      <c r="T628" s="205">
        <f>S628*H628</f>
        <v>0</v>
      </c>
      <c r="AR628" s="24" t="s">
        <v>205</v>
      </c>
      <c r="AT628" s="24" t="s">
        <v>152</v>
      </c>
      <c r="AU628" s="24" t="s">
        <v>158</v>
      </c>
      <c r="AY628" s="24" t="s">
        <v>150</v>
      </c>
      <c r="BE628" s="206">
        <f>IF(N628="základní",J628,0)</f>
        <v>0</v>
      </c>
      <c r="BF628" s="206">
        <f>IF(N628="snížená",J628,0)</f>
        <v>0</v>
      </c>
      <c r="BG628" s="206">
        <f>IF(N628="zákl. přenesená",J628,0)</f>
        <v>0</v>
      </c>
      <c r="BH628" s="206">
        <f>IF(N628="sníž. přenesená",J628,0)</f>
        <v>0</v>
      </c>
      <c r="BI628" s="206">
        <f>IF(N628="nulová",J628,0)</f>
        <v>0</v>
      </c>
      <c r="BJ628" s="24" t="s">
        <v>158</v>
      </c>
      <c r="BK628" s="206">
        <f>ROUND(I628*H628,2)</f>
        <v>0</v>
      </c>
      <c r="BL628" s="24" t="s">
        <v>205</v>
      </c>
      <c r="BM628" s="24" t="s">
        <v>721</v>
      </c>
    </row>
    <row r="629" spans="2:47" s="1" customFormat="1" ht="54">
      <c r="B629" s="42"/>
      <c r="C629" s="64"/>
      <c r="D629" s="207" t="s">
        <v>159</v>
      </c>
      <c r="E629" s="64"/>
      <c r="F629" s="208" t="s">
        <v>722</v>
      </c>
      <c r="G629" s="64"/>
      <c r="H629" s="64"/>
      <c r="I629" s="165"/>
      <c r="J629" s="64"/>
      <c r="K629" s="64"/>
      <c r="L629" s="62"/>
      <c r="M629" s="209"/>
      <c r="N629" s="43"/>
      <c r="O629" s="43"/>
      <c r="P629" s="43"/>
      <c r="Q629" s="43"/>
      <c r="R629" s="43"/>
      <c r="S629" s="43"/>
      <c r="T629" s="79"/>
      <c r="AT629" s="24" t="s">
        <v>159</v>
      </c>
      <c r="AU629" s="24" t="s">
        <v>158</v>
      </c>
    </row>
    <row r="630" spans="2:51" s="11" customFormat="1" ht="13.5">
      <c r="B630" s="210"/>
      <c r="C630" s="211"/>
      <c r="D630" s="207" t="s">
        <v>161</v>
      </c>
      <c r="E630" s="212" t="s">
        <v>37</v>
      </c>
      <c r="F630" s="213" t="s">
        <v>691</v>
      </c>
      <c r="G630" s="211"/>
      <c r="H630" s="214" t="s">
        <v>37</v>
      </c>
      <c r="I630" s="215"/>
      <c r="J630" s="211"/>
      <c r="K630" s="211"/>
      <c r="L630" s="216"/>
      <c r="M630" s="217"/>
      <c r="N630" s="218"/>
      <c r="O630" s="218"/>
      <c r="P630" s="218"/>
      <c r="Q630" s="218"/>
      <c r="R630" s="218"/>
      <c r="S630" s="218"/>
      <c r="T630" s="219"/>
      <c r="AT630" s="220" t="s">
        <v>161</v>
      </c>
      <c r="AU630" s="220" t="s">
        <v>158</v>
      </c>
      <c r="AV630" s="11" t="s">
        <v>23</v>
      </c>
      <c r="AW630" s="11" t="s">
        <v>43</v>
      </c>
      <c r="AX630" s="11" t="s">
        <v>80</v>
      </c>
      <c r="AY630" s="220" t="s">
        <v>150</v>
      </c>
    </row>
    <row r="631" spans="2:51" s="12" customFormat="1" ht="13.5">
      <c r="B631" s="221"/>
      <c r="C631" s="222"/>
      <c r="D631" s="207" t="s">
        <v>161</v>
      </c>
      <c r="E631" s="223" t="s">
        <v>37</v>
      </c>
      <c r="F631" s="224" t="s">
        <v>265</v>
      </c>
      <c r="G631" s="222"/>
      <c r="H631" s="225">
        <v>30</v>
      </c>
      <c r="I631" s="226"/>
      <c r="J631" s="222"/>
      <c r="K631" s="222"/>
      <c r="L631" s="227"/>
      <c r="M631" s="228"/>
      <c r="N631" s="229"/>
      <c r="O631" s="229"/>
      <c r="P631" s="229"/>
      <c r="Q631" s="229"/>
      <c r="R631" s="229"/>
      <c r="S631" s="229"/>
      <c r="T631" s="230"/>
      <c r="AT631" s="231" t="s">
        <v>161</v>
      </c>
      <c r="AU631" s="231" t="s">
        <v>158</v>
      </c>
      <c r="AV631" s="12" t="s">
        <v>158</v>
      </c>
      <c r="AW631" s="12" t="s">
        <v>43</v>
      </c>
      <c r="AX631" s="12" t="s">
        <v>80</v>
      </c>
      <c r="AY631" s="231" t="s">
        <v>150</v>
      </c>
    </row>
    <row r="632" spans="2:51" s="13" customFormat="1" ht="13.5">
      <c r="B632" s="232"/>
      <c r="C632" s="233"/>
      <c r="D632" s="234" t="s">
        <v>161</v>
      </c>
      <c r="E632" s="235" t="s">
        <v>37</v>
      </c>
      <c r="F632" s="236" t="s">
        <v>164</v>
      </c>
      <c r="G632" s="233"/>
      <c r="H632" s="237">
        <v>30</v>
      </c>
      <c r="I632" s="238"/>
      <c r="J632" s="233"/>
      <c r="K632" s="233"/>
      <c r="L632" s="239"/>
      <c r="M632" s="240"/>
      <c r="N632" s="241"/>
      <c r="O632" s="241"/>
      <c r="P632" s="241"/>
      <c r="Q632" s="241"/>
      <c r="R632" s="241"/>
      <c r="S632" s="241"/>
      <c r="T632" s="242"/>
      <c r="AT632" s="243" t="s">
        <v>161</v>
      </c>
      <c r="AU632" s="243" t="s">
        <v>158</v>
      </c>
      <c r="AV632" s="13" t="s">
        <v>157</v>
      </c>
      <c r="AW632" s="13" t="s">
        <v>43</v>
      </c>
      <c r="AX632" s="13" t="s">
        <v>23</v>
      </c>
      <c r="AY632" s="243" t="s">
        <v>150</v>
      </c>
    </row>
    <row r="633" spans="2:65" s="1" customFormat="1" ht="31.5" customHeight="1">
      <c r="B633" s="42"/>
      <c r="C633" s="195" t="s">
        <v>723</v>
      </c>
      <c r="D633" s="195" t="s">
        <v>152</v>
      </c>
      <c r="E633" s="196" t="s">
        <v>724</v>
      </c>
      <c r="F633" s="197" t="s">
        <v>725</v>
      </c>
      <c r="G633" s="198" t="s">
        <v>622</v>
      </c>
      <c r="H633" s="199">
        <v>1</v>
      </c>
      <c r="I633" s="200"/>
      <c r="J633" s="201">
        <f>ROUND(I633*H633,2)</f>
        <v>0</v>
      </c>
      <c r="K633" s="197" t="s">
        <v>156</v>
      </c>
      <c r="L633" s="62"/>
      <c r="M633" s="202" t="s">
        <v>37</v>
      </c>
      <c r="N633" s="203" t="s">
        <v>52</v>
      </c>
      <c r="O633" s="43"/>
      <c r="P633" s="204">
        <f>O633*H633</f>
        <v>0</v>
      </c>
      <c r="Q633" s="204">
        <v>0</v>
      </c>
      <c r="R633" s="204">
        <f>Q633*H633</f>
        <v>0</v>
      </c>
      <c r="S633" s="204">
        <v>0</v>
      </c>
      <c r="T633" s="205">
        <f>S633*H633</f>
        <v>0</v>
      </c>
      <c r="AR633" s="24" t="s">
        <v>205</v>
      </c>
      <c r="AT633" s="24" t="s">
        <v>152</v>
      </c>
      <c r="AU633" s="24" t="s">
        <v>158</v>
      </c>
      <c r="AY633" s="24" t="s">
        <v>150</v>
      </c>
      <c r="BE633" s="206">
        <f>IF(N633="základní",J633,0)</f>
        <v>0</v>
      </c>
      <c r="BF633" s="206">
        <f>IF(N633="snížená",J633,0)</f>
        <v>0</v>
      </c>
      <c r="BG633" s="206">
        <f>IF(N633="zákl. přenesená",J633,0)</f>
        <v>0</v>
      </c>
      <c r="BH633" s="206">
        <f>IF(N633="sníž. přenesená",J633,0)</f>
        <v>0</v>
      </c>
      <c r="BI633" s="206">
        <f>IF(N633="nulová",J633,0)</f>
        <v>0</v>
      </c>
      <c r="BJ633" s="24" t="s">
        <v>158</v>
      </c>
      <c r="BK633" s="206">
        <f>ROUND(I633*H633,2)</f>
        <v>0</v>
      </c>
      <c r="BL633" s="24" t="s">
        <v>205</v>
      </c>
      <c r="BM633" s="24" t="s">
        <v>726</v>
      </c>
    </row>
    <row r="634" spans="2:47" s="1" customFormat="1" ht="148.5">
      <c r="B634" s="42"/>
      <c r="C634" s="64"/>
      <c r="D634" s="207" t="s">
        <v>159</v>
      </c>
      <c r="E634" s="64"/>
      <c r="F634" s="208" t="s">
        <v>727</v>
      </c>
      <c r="G634" s="64"/>
      <c r="H634" s="64"/>
      <c r="I634" s="165"/>
      <c r="J634" s="64"/>
      <c r="K634" s="64"/>
      <c r="L634" s="62"/>
      <c r="M634" s="209"/>
      <c r="N634" s="43"/>
      <c r="O634" s="43"/>
      <c r="P634" s="43"/>
      <c r="Q634" s="43"/>
      <c r="R634" s="43"/>
      <c r="S634" s="43"/>
      <c r="T634" s="79"/>
      <c r="AT634" s="24" t="s">
        <v>159</v>
      </c>
      <c r="AU634" s="24" t="s">
        <v>158</v>
      </c>
    </row>
    <row r="635" spans="2:51" s="11" customFormat="1" ht="13.5">
      <c r="B635" s="210"/>
      <c r="C635" s="211"/>
      <c r="D635" s="207" t="s">
        <v>161</v>
      </c>
      <c r="E635" s="212" t="s">
        <v>37</v>
      </c>
      <c r="F635" s="213" t="s">
        <v>728</v>
      </c>
      <c r="G635" s="211"/>
      <c r="H635" s="214" t="s">
        <v>37</v>
      </c>
      <c r="I635" s="215"/>
      <c r="J635" s="211"/>
      <c r="K635" s="211"/>
      <c r="L635" s="216"/>
      <c r="M635" s="217"/>
      <c r="N635" s="218"/>
      <c r="O635" s="218"/>
      <c r="P635" s="218"/>
      <c r="Q635" s="218"/>
      <c r="R635" s="218"/>
      <c r="S635" s="218"/>
      <c r="T635" s="219"/>
      <c r="AT635" s="220" t="s">
        <v>161</v>
      </c>
      <c r="AU635" s="220" t="s">
        <v>158</v>
      </c>
      <c r="AV635" s="11" t="s">
        <v>23</v>
      </c>
      <c r="AW635" s="11" t="s">
        <v>43</v>
      </c>
      <c r="AX635" s="11" t="s">
        <v>80</v>
      </c>
      <c r="AY635" s="220" t="s">
        <v>150</v>
      </c>
    </row>
    <row r="636" spans="2:51" s="12" customFormat="1" ht="13.5">
      <c r="B636" s="221"/>
      <c r="C636" s="222"/>
      <c r="D636" s="207" t="s">
        <v>161</v>
      </c>
      <c r="E636" s="223" t="s">
        <v>37</v>
      </c>
      <c r="F636" s="224" t="s">
        <v>23</v>
      </c>
      <c r="G636" s="222"/>
      <c r="H636" s="225">
        <v>1</v>
      </c>
      <c r="I636" s="226"/>
      <c r="J636" s="222"/>
      <c r="K636" s="222"/>
      <c r="L636" s="227"/>
      <c r="M636" s="228"/>
      <c r="N636" s="229"/>
      <c r="O636" s="229"/>
      <c r="P636" s="229"/>
      <c r="Q636" s="229"/>
      <c r="R636" s="229"/>
      <c r="S636" s="229"/>
      <c r="T636" s="230"/>
      <c r="AT636" s="231" t="s">
        <v>161</v>
      </c>
      <c r="AU636" s="231" t="s">
        <v>158</v>
      </c>
      <c r="AV636" s="12" t="s">
        <v>158</v>
      </c>
      <c r="AW636" s="12" t="s">
        <v>43</v>
      </c>
      <c r="AX636" s="12" t="s">
        <v>80</v>
      </c>
      <c r="AY636" s="231" t="s">
        <v>150</v>
      </c>
    </row>
    <row r="637" spans="2:51" s="13" customFormat="1" ht="13.5">
      <c r="B637" s="232"/>
      <c r="C637" s="233"/>
      <c r="D637" s="234" t="s">
        <v>161</v>
      </c>
      <c r="E637" s="235" t="s">
        <v>37</v>
      </c>
      <c r="F637" s="236" t="s">
        <v>164</v>
      </c>
      <c r="G637" s="233"/>
      <c r="H637" s="237">
        <v>1</v>
      </c>
      <c r="I637" s="238"/>
      <c r="J637" s="233"/>
      <c r="K637" s="233"/>
      <c r="L637" s="239"/>
      <c r="M637" s="240"/>
      <c r="N637" s="241"/>
      <c r="O637" s="241"/>
      <c r="P637" s="241"/>
      <c r="Q637" s="241"/>
      <c r="R637" s="241"/>
      <c r="S637" s="241"/>
      <c r="T637" s="242"/>
      <c r="AT637" s="243" t="s">
        <v>161</v>
      </c>
      <c r="AU637" s="243" t="s">
        <v>158</v>
      </c>
      <c r="AV637" s="13" t="s">
        <v>157</v>
      </c>
      <c r="AW637" s="13" t="s">
        <v>43</v>
      </c>
      <c r="AX637" s="13" t="s">
        <v>23</v>
      </c>
      <c r="AY637" s="243" t="s">
        <v>150</v>
      </c>
    </row>
    <row r="638" spans="2:65" s="1" customFormat="1" ht="22.5" customHeight="1">
      <c r="B638" s="42"/>
      <c r="C638" s="251" t="s">
        <v>465</v>
      </c>
      <c r="D638" s="251" t="s">
        <v>215</v>
      </c>
      <c r="E638" s="252" t="s">
        <v>729</v>
      </c>
      <c r="F638" s="253" t="s">
        <v>730</v>
      </c>
      <c r="G638" s="254" t="s">
        <v>622</v>
      </c>
      <c r="H638" s="255">
        <v>30</v>
      </c>
      <c r="I638" s="256"/>
      <c r="J638" s="257">
        <f>ROUND(I638*H638,2)</f>
        <v>0</v>
      </c>
      <c r="K638" s="253" t="s">
        <v>156</v>
      </c>
      <c r="L638" s="258"/>
      <c r="M638" s="259" t="s">
        <v>37</v>
      </c>
      <c r="N638" s="260" t="s">
        <v>52</v>
      </c>
      <c r="O638" s="43"/>
      <c r="P638" s="204">
        <f>O638*H638</f>
        <v>0</v>
      </c>
      <c r="Q638" s="204">
        <v>0.0389</v>
      </c>
      <c r="R638" s="204">
        <f>Q638*H638</f>
        <v>1.1669999999999998</v>
      </c>
      <c r="S638" s="204">
        <v>0</v>
      </c>
      <c r="T638" s="205">
        <f>S638*H638</f>
        <v>0</v>
      </c>
      <c r="AR638" s="24" t="s">
        <v>268</v>
      </c>
      <c r="AT638" s="24" t="s">
        <v>215</v>
      </c>
      <c r="AU638" s="24" t="s">
        <v>158</v>
      </c>
      <c r="AY638" s="24" t="s">
        <v>150</v>
      </c>
      <c r="BE638" s="206">
        <f>IF(N638="základní",J638,0)</f>
        <v>0</v>
      </c>
      <c r="BF638" s="206">
        <f>IF(N638="snížená",J638,0)</f>
        <v>0</v>
      </c>
      <c r="BG638" s="206">
        <f>IF(N638="zákl. přenesená",J638,0)</f>
        <v>0</v>
      </c>
      <c r="BH638" s="206">
        <f>IF(N638="sníž. přenesená",J638,0)</f>
        <v>0</v>
      </c>
      <c r="BI638" s="206">
        <f>IF(N638="nulová",J638,0)</f>
        <v>0</v>
      </c>
      <c r="BJ638" s="24" t="s">
        <v>158</v>
      </c>
      <c r="BK638" s="206">
        <f>ROUND(I638*H638,2)</f>
        <v>0</v>
      </c>
      <c r="BL638" s="24" t="s">
        <v>205</v>
      </c>
      <c r="BM638" s="24" t="s">
        <v>731</v>
      </c>
    </row>
    <row r="639" spans="2:51" s="11" customFormat="1" ht="13.5">
      <c r="B639" s="210"/>
      <c r="C639" s="211"/>
      <c r="D639" s="207" t="s">
        <v>161</v>
      </c>
      <c r="E639" s="212" t="s">
        <v>37</v>
      </c>
      <c r="F639" s="213" t="s">
        <v>691</v>
      </c>
      <c r="G639" s="211"/>
      <c r="H639" s="214" t="s">
        <v>37</v>
      </c>
      <c r="I639" s="215"/>
      <c r="J639" s="211"/>
      <c r="K639" s="211"/>
      <c r="L639" s="216"/>
      <c r="M639" s="217"/>
      <c r="N639" s="218"/>
      <c r="O639" s="218"/>
      <c r="P639" s="218"/>
      <c r="Q639" s="218"/>
      <c r="R639" s="218"/>
      <c r="S639" s="218"/>
      <c r="T639" s="219"/>
      <c r="AT639" s="220" t="s">
        <v>161</v>
      </c>
      <c r="AU639" s="220" t="s">
        <v>158</v>
      </c>
      <c r="AV639" s="11" t="s">
        <v>23</v>
      </c>
      <c r="AW639" s="11" t="s">
        <v>43</v>
      </c>
      <c r="AX639" s="11" t="s">
        <v>80</v>
      </c>
      <c r="AY639" s="220" t="s">
        <v>150</v>
      </c>
    </row>
    <row r="640" spans="2:51" s="12" customFormat="1" ht="13.5">
      <c r="B640" s="221"/>
      <c r="C640" s="222"/>
      <c r="D640" s="207" t="s">
        <v>161</v>
      </c>
      <c r="E640" s="223" t="s">
        <v>37</v>
      </c>
      <c r="F640" s="224" t="s">
        <v>265</v>
      </c>
      <c r="G640" s="222"/>
      <c r="H640" s="225">
        <v>30</v>
      </c>
      <c r="I640" s="226"/>
      <c r="J640" s="222"/>
      <c r="K640" s="222"/>
      <c r="L640" s="227"/>
      <c r="M640" s="228"/>
      <c r="N640" s="229"/>
      <c r="O640" s="229"/>
      <c r="P640" s="229"/>
      <c r="Q640" s="229"/>
      <c r="R640" s="229"/>
      <c r="S640" s="229"/>
      <c r="T640" s="230"/>
      <c r="AT640" s="231" t="s">
        <v>161</v>
      </c>
      <c r="AU640" s="231" t="s">
        <v>158</v>
      </c>
      <c r="AV640" s="12" t="s">
        <v>158</v>
      </c>
      <c r="AW640" s="12" t="s">
        <v>43</v>
      </c>
      <c r="AX640" s="12" t="s">
        <v>80</v>
      </c>
      <c r="AY640" s="231" t="s">
        <v>150</v>
      </c>
    </row>
    <row r="641" spans="2:51" s="13" customFormat="1" ht="13.5">
      <c r="B641" s="232"/>
      <c r="C641" s="233"/>
      <c r="D641" s="234" t="s">
        <v>161</v>
      </c>
      <c r="E641" s="235" t="s">
        <v>37</v>
      </c>
      <c r="F641" s="236" t="s">
        <v>164</v>
      </c>
      <c r="G641" s="233"/>
      <c r="H641" s="237">
        <v>30</v>
      </c>
      <c r="I641" s="238"/>
      <c r="J641" s="233"/>
      <c r="K641" s="233"/>
      <c r="L641" s="239"/>
      <c r="M641" s="240"/>
      <c r="N641" s="241"/>
      <c r="O641" s="241"/>
      <c r="P641" s="241"/>
      <c r="Q641" s="241"/>
      <c r="R641" s="241"/>
      <c r="S641" s="241"/>
      <c r="T641" s="242"/>
      <c r="AT641" s="243" t="s">
        <v>161</v>
      </c>
      <c r="AU641" s="243" t="s">
        <v>158</v>
      </c>
      <c r="AV641" s="13" t="s">
        <v>157</v>
      </c>
      <c r="AW641" s="13" t="s">
        <v>43</v>
      </c>
      <c r="AX641" s="13" t="s">
        <v>23</v>
      </c>
      <c r="AY641" s="243" t="s">
        <v>150</v>
      </c>
    </row>
    <row r="642" spans="2:65" s="1" customFormat="1" ht="22.5" customHeight="1">
      <c r="B642" s="42"/>
      <c r="C642" s="251" t="s">
        <v>732</v>
      </c>
      <c r="D642" s="251" t="s">
        <v>215</v>
      </c>
      <c r="E642" s="252" t="s">
        <v>733</v>
      </c>
      <c r="F642" s="253" t="s">
        <v>734</v>
      </c>
      <c r="G642" s="254" t="s">
        <v>622</v>
      </c>
      <c r="H642" s="255">
        <v>30</v>
      </c>
      <c r="I642" s="256"/>
      <c r="J642" s="257">
        <f>ROUND(I642*H642,2)</f>
        <v>0</v>
      </c>
      <c r="K642" s="253" t="s">
        <v>37</v>
      </c>
      <c r="L642" s="258"/>
      <c r="M642" s="259" t="s">
        <v>37</v>
      </c>
      <c r="N642" s="260" t="s">
        <v>52</v>
      </c>
      <c r="O642" s="43"/>
      <c r="P642" s="204">
        <f>O642*H642</f>
        <v>0</v>
      </c>
      <c r="Q642" s="204">
        <v>0</v>
      </c>
      <c r="R642" s="204">
        <f>Q642*H642</f>
        <v>0</v>
      </c>
      <c r="S642" s="204">
        <v>0</v>
      </c>
      <c r="T642" s="205">
        <f>S642*H642</f>
        <v>0</v>
      </c>
      <c r="AR642" s="24" t="s">
        <v>268</v>
      </c>
      <c r="AT642" s="24" t="s">
        <v>215</v>
      </c>
      <c r="AU642" s="24" t="s">
        <v>158</v>
      </c>
      <c r="AY642" s="24" t="s">
        <v>150</v>
      </c>
      <c r="BE642" s="206">
        <f>IF(N642="základní",J642,0)</f>
        <v>0</v>
      </c>
      <c r="BF642" s="206">
        <f>IF(N642="snížená",J642,0)</f>
        <v>0</v>
      </c>
      <c r="BG642" s="206">
        <f>IF(N642="zákl. přenesená",J642,0)</f>
        <v>0</v>
      </c>
      <c r="BH642" s="206">
        <f>IF(N642="sníž. přenesená",J642,0)</f>
        <v>0</v>
      </c>
      <c r="BI642" s="206">
        <f>IF(N642="nulová",J642,0)</f>
        <v>0</v>
      </c>
      <c r="BJ642" s="24" t="s">
        <v>158</v>
      </c>
      <c r="BK642" s="206">
        <f>ROUND(I642*H642,2)</f>
        <v>0</v>
      </c>
      <c r="BL642" s="24" t="s">
        <v>205</v>
      </c>
      <c r="BM642" s="24" t="s">
        <v>735</v>
      </c>
    </row>
    <row r="643" spans="2:51" s="11" customFormat="1" ht="13.5">
      <c r="B643" s="210"/>
      <c r="C643" s="211"/>
      <c r="D643" s="207" t="s">
        <v>161</v>
      </c>
      <c r="E643" s="212" t="s">
        <v>37</v>
      </c>
      <c r="F643" s="213" t="s">
        <v>691</v>
      </c>
      <c r="G643" s="211"/>
      <c r="H643" s="214" t="s">
        <v>37</v>
      </c>
      <c r="I643" s="215"/>
      <c r="J643" s="211"/>
      <c r="K643" s="211"/>
      <c r="L643" s="216"/>
      <c r="M643" s="217"/>
      <c r="N643" s="218"/>
      <c r="O643" s="218"/>
      <c r="P643" s="218"/>
      <c r="Q643" s="218"/>
      <c r="R643" s="218"/>
      <c r="S643" s="218"/>
      <c r="T643" s="219"/>
      <c r="AT643" s="220" t="s">
        <v>161</v>
      </c>
      <c r="AU643" s="220" t="s">
        <v>158</v>
      </c>
      <c r="AV643" s="11" t="s">
        <v>23</v>
      </c>
      <c r="AW643" s="11" t="s">
        <v>43</v>
      </c>
      <c r="AX643" s="11" t="s">
        <v>80</v>
      </c>
      <c r="AY643" s="220" t="s">
        <v>150</v>
      </c>
    </row>
    <row r="644" spans="2:51" s="12" customFormat="1" ht="13.5">
      <c r="B644" s="221"/>
      <c r="C644" s="222"/>
      <c r="D644" s="207" t="s">
        <v>161</v>
      </c>
      <c r="E644" s="223" t="s">
        <v>37</v>
      </c>
      <c r="F644" s="224" t="s">
        <v>265</v>
      </c>
      <c r="G644" s="222"/>
      <c r="H644" s="225">
        <v>30</v>
      </c>
      <c r="I644" s="226"/>
      <c r="J644" s="222"/>
      <c r="K644" s="222"/>
      <c r="L644" s="227"/>
      <c r="M644" s="228"/>
      <c r="N644" s="229"/>
      <c r="O644" s="229"/>
      <c r="P644" s="229"/>
      <c r="Q644" s="229"/>
      <c r="R644" s="229"/>
      <c r="S644" s="229"/>
      <c r="T644" s="230"/>
      <c r="AT644" s="231" t="s">
        <v>161</v>
      </c>
      <c r="AU644" s="231" t="s">
        <v>158</v>
      </c>
      <c r="AV644" s="12" t="s">
        <v>158</v>
      </c>
      <c r="AW644" s="12" t="s">
        <v>43</v>
      </c>
      <c r="AX644" s="12" t="s">
        <v>80</v>
      </c>
      <c r="AY644" s="231" t="s">
        <v>150</v>
      </c>
    </row>
    <row r="645" spans="2:51" s="13" customFormat="1" ht="13.5">
      <c r="B645" s="232"/>
      <c r="C645" s="233"/>
      <c r="D645" s="234" t="s">
        <v>161</v>
      </c>
      <c r="E645" s="235" t="s">
        <v>37</v>
      </c>
      <c r="F645" s="236" t="s">
        <v>164</v>
      </c>
      <c r="G645" s="233"/>
      <c r="H645" s="237">
        <v>30</v>
      </c>
      <c r="I645" s="238"/>
      <c r="J645" s="233"/>
      <c r="K645" s="233"/>
      <c r="L645" s="239"/>
      <c r="M645" s="240"/>
      <c r="N645" s="241"/>
      <c r="O645" s="241"/>
      <c r="P645" s="241"/>
      <c r="Q645" s="241"/>
      <c r="R645" s="241"/>
      <c r="S645" s="241"/>
      <c r="T645" s="242"/>
      <c r="AT645" s="243" t="s">
        <v>161</v>
      </c>
      <c r="AU645" s="243" t="s">
        <v>158</v>
      </c>
      <c r="AV645" s="13" t="s">
        <v>157</v>
      </c>
      <c r="AW645" s="13" t="s">
        <v>43</v>
      </c>
      <c r="AX645" s="13" t="s">
        <v>23</v>
      </c>
      <c r="AY645" s="243" t="s">
        <v>150</v>
      </c>
    </row>
    <row r="646" spans="2:65" s="1" customFormat="1" ht="31.5" customHeight="1">
      <c r="B646" s="42"/>
      <c r="C646" s="251" t="s">
        <v>469</v>
      </c>
      <c r="D646" s="251" t="s">
        <v>215</v>
      </c>
      <c r="E646" s="252" t="s">
        <v>736</v>
      </c>
      <c r="F646" s="253" t="s">
        <v>737</v>
      </c>
      <c r="G646" s="254" t="s">
        <v>622</v>
      </c>
      <c r="H646" s="255">
        <v>2</v>
      </c>
      <c r="I646" s="256"/>
      <c r="J646" s="257">
        <f>ROUND(I646*H646,2)</f>
        <v>0</v>
      </c>
      <c r="K646" s="253" t="s">
        <v>37</v>
      </c>
      <c r="L646" s="258"/>
      <c r="M646" s="259" t="s">
        <v>37</v>
      </c>
      <c r="N646" s="260" t="s">
        <v>52</v>
      </c>
      <c r="O646" s="43"/>
      <c r="P646" s="204">
        <f>O646*H646</f>
        <v>0</v>
      </c>
      <c r="Q646" s="204">
        <v>0</v>
      </c>
      <c r="R646" s="204">
        <f>Q646*H646</f>
        <v>0</v>
      </c>
      <c r="S646" s="204">
        <v>0</v>
      </c>
      <c r="T646" s="205">
        <f>S646*H646</f>
        <v>0</v>
      </c>
      <c r="AR646" s="24" t="s">
        <v>268</v>
      </c>
      <c r="AT646" s="24" t="s">
        <v>215</v>
      </c>
      <c r="AU646" s="24" t="s">
        <v>158</v>
      </c>
      <c r="AY646" s="24" t="s">
        <v>150</v>
      </c>
      <c r="BE646" s="206">
        <f>IF(N646="základní",J646,0)</f>
        <v>0</v>
      </c>
      <c r="BF646" s="206">
        <f>IF(N646="snížená",J646,0)</f>
        <v>0</v>
      </c>
      <c r="BG646" s="206">
        <f>IF(N646="zákl. přenesená",J646,0)</f>
        <v>0</v>
      </c>
      <c r="BH646" s="206">
        <f>IF(N646="sníž. přenesená",J646,0)</f>
        <v>0</v>
      </c>
      <c r="BI646" s="206">
        <f>IF(N646="nulová",J646,0)</f>
        <v>0</v>
      </c>
      <c r="BJ646" s="24" t="s">
        <v>158</v>
      </c>
      <c r="BK646" s="206">
        <f>ROUND(I646*H646,2)</f>
        <v>0</v>
      </c>
      <c r="BL646" s="24" t="s">
        <v>205</v>
      </c>
      <c r="BM646" s="24" t="s">
        <v>738</v>
      </c>
    </row>
    <row r="647" spans="2:51" s="11" customFormat="1" ht="13.5">
      <c r="B647" s="210"/>
      <c r="C647" s="211"/>
      <c r="D647" s="207" t="s">
        <v>161</v>
      </c>
      <c r="E647" s="212" t="s">
        <v>37</v>
      </c>
      <c r="F647" s="213" t="s">
        <v>739</v>
      </c>
      <c r="G647" s="211"/>
      <c r="H647" s="214" t="s">
        <v>37</v>
      </c>
      <c r="I647" s="215"/>
      <c r="J647" s="211"/>
      <c r="K647" s="211"/>
      <c r="L647" s="216"/>
      <c r="M647" s="217"/>
      <c r="N647" s="218"/>
      <c r="O647" s="218"/>
      <c r="P647" s="218"/>
      <c r="Q647" s="218"/>
      <c r="R647" s="218"/>
      <c r="S647" s="218"/>
      <c r="T647" s="219"/>
      <c r="AT647" s="220" t="s">
        <v>161</v>
      </c>
      <c r="AU647" s="220" t="s">
        <v>158</v>
      </c>
      <c r="AV647" s="11" t="s">
        <v>23</v>
      </c>
      <c r="AW647" s="11" t="s">
        <v>43</v>
      </c>
      <c r="AX647" s="11" t="s">
        <v>80</v>
      </c>
      <c r="AY647" s="220" t="s">
        <v>150</v>
      </c>
    </row>
    <row r="648" spans="2:51" s="12" customFormat="1" ht="13.5">
      <c r="B648" s="221"/>
      <c r="C648" s="222"/>
      <c r="D648" s="207" t="s">
        <v>161</v>
      </c>
      <c r="E648" s="223" t="s">
        <v>37</v>
      </c>
      <c r="F648" s="224" t="s">
        <v>23</v>
      </c>
      <c r="G648" s="222"/>
      <c r="H648" s="225">
        <v>1</v>
      </c>
      <c r="I648" s="226"/>
      <c r="J648" s="222"/>
      <c r="K648" s="222"/>
      <c r="L648" s="227"/>
      <c r="M648" s="228"/>
      <c r="N648" s="229"/>
      <c r="O648" s="229"/>
      <c r="P648" s="229"/>
      <c r="Q648" s="229"/>
      <c r="R648" s="229"/>
      <c r="S648" s="229"/>
      <c r="T648" s="230"/>
      <c r="AT648" s="231" t="s">
        <v>161</v>
      </c>
      <c r="AU648" s="231" t="s">
        <v>158</v>
      </c>
      <c r="AV648" s="12" t="s">
        <v>158</v>
      </c>
      <c r="AW648" s="12" t="s">
        <v>43</v>
      </c>
      <c r="AX648" s="12" t="s">
        <v>80</v>
      </c>
      <c r="AY648" s="231" t="s">
        <v>150</v>
      </c>
    </row>
    <row r="649" spans="2:51" s="11" customFormat="1" ht="13.5">
      <c r="B649" s="210"/>
      <c r="C649" s="211"/>
      <c r="D649" s="207" t="s">
        <v>161</v>
      </c>
      <c r="E649" s="212" t="s">
        <v>37</v>
      </c>
      <c r="F649" s="213" t="s">
        <v>740</v>
      </c>
      <c r="G649" s="211"/>
      <c r="H649" s="214" t="s">
        <v>37</v>
      </c>
      <c r="I649" s="215"/>
      <c r="J649" s="211"/>
      <c r="K649" s="211"/>
      <c r="L649" s="216"/>
      <c r="M649" s="217"/>
      <c r="N649" s="218"/>
      <c r="O649" s="218"/>
      <c r="P649" s="218"/>
      <c r="Q649" s="218"/>
      <c r="R649" s="218"/>
      <c r="S649" s="218"/>
      <c r="T649" s="219"/>
      <c r="AT649" s="220" t="s">
        <v>161</v>
      </c>
      <c r="AU649" s="220" t="s">
        <v>158</v>
      </c>
      <c r="AV649" s="11" t="s">
        <v>23</v>
      </c>
      <c r="AW649" s="11" t="s">
        <v>43</v>
      </c>
      <c r="AX649" s="11" t="s">
        <v>80</v>
      </c>
      <c r="AY649" s="220" t="s">
        <v>150</v>
      </c>
    </row>
    <row r="650" spans="2:51" s="12" customFormat="1" ht="13.5">
      <c r="B650" s="221"/>
      <c r="C650" s="222"/>
      <c r="D650" s="207" t="s">
        <v>161</v>
      </c>
      <c r="E650" s="223" t="s">
        <v>37</v>
      </c>
      <c r="F650" s="224" t="s">
        <v>23</v>
      </c>
      <c r="G650" s="222"/>
      <c r="H650" s="225">
        <v>1</v>
      </c>
      <c r="I650" s="226"/>
      <c r="J650" s="222"/>
      <c r="K650" s="222"/>
      <c r="L650" s="227"/>
      <c r="M650" s="228"/>
      <c r="N650" s="229"/>
      <c r="O650" s="229"/>
      <c r="P650" s="229"/>
      <c r="Q650" s="229"/>
      <c r="R650" s="229"/>
      <c r="S650" s="229"/>
      <c r="T650" s="230"/>
      <c r="AT650" s="231" t="s">
        <v>161</v>
      </c>
      <c r="AU650" s="231" t="s">
        <v>158</v>
      </c>
      <c r="AV650" s="12" t="s">
        <v>158</v>
      </c>
      <c r="AW650" s="12" t="s">
        <v>43</v>
      </c>
      <c r="AX650" s="12" t="s">
        <v>80</v>
      </c>
      <c r="AY650" s="231" t="s">
        <v>150</v>
      </c>
    </row>
    <row r="651" spans="2:51" s="13" customFormat="1" ht="13.5">
      <c r="B651" s="232"/>
      <c r="C651" s="233"/>
      <c r="D651" s="234" t="s">
        <v>161</v>
      </c>
      <c r="E651" s="235" t="s">
        <v>37</v>
      </c>
      <c r="F651" s="236" t="s">
        <v>164</v>
      </c>
      <c r="G651" s="233"/>
      <c r="H651" s="237">
        <v>2</v>
      </c>
      <c r="I651" s="238"/>
      <c r="J651" s="233"/>
      <c r="K651" s="233"/>
      <c r="L651" s="239"/>
      <c r="M651" s="240"/>
      <c r="N651" s="241"/>
      <c r="O651" s="241"/>
      <c r="P651" s="241"/>
      <c r="Q651" s="241"/>
      <c r="R651" s="241"/>
      <c r="S651" s="241"/>
      <c r="T651" s="242"/>
      <c r="AT651" s="243" t="s">
        <v>161</v>
      </c>
      <c r="AU651" s="243" t="s">
        <v>158</v>
      </c>
      <c r="AV651" s="13" t="s">
        <v>157</v>
      </c>
      <c r="AW651" s="13" t="s">
        <v>43</v>
      </c>
      <c r="AX651" s="13" t="s">
        <v>23</v>
      </c>
      <c r="AY651" s="243" t="s">
        <v>150</v>
      </c>
    </row>
    <row r="652" spans="2:65" s="1" customFormat="1" ht="22.5" customHeight="1">
      <c r="B652" s="42"/>
      <c r="C652" s="251" t="s">
        <v>741</v>
      </c>
      <c r="D652" s="251" t="s">
        <v>215</v>
      </c>
      <c r="E652" s="252" t="s">
        <v>742</v>
      </c>
      <c r="F652" s="253" t="s">
        <v>743</v>
      </c>
      <c r="G652" s="254" t="s">
        <v>622</v>
      </c>
      <c r="H652" s="255">
        <v>16</v>
      </c>
      <c r="I652" s="256"/>
      <c r="J652" s="257">
        <f>ROUND(I652*H652,2)</f>
        <v>0</v>
      </c>
      <c r="K652" s="253" t="s">
        <v>37</v>
      </c>
      <c r="L652" s="258"/>
      <c r="M652" s="259" t="s">
        <v>37</v>
      </c>
      <c r="N652" s="260" t="s">
        <v>52</v>
      </c>
      <c r="O652" s="43"/>
      <c r="P652" s="204">
        <f>O652*H652</f>
        <v>0</v>
      </c>
      <c r="Q652" s="204">
        <v>0</v>
      </c>
      <c r="R652" s="204">
        <f>Q652*H652</f>
        <v>0</v>
      </c>
      <c r="S652" s="204">
        <v>0</v>
      </c>
      <c r="T652" s="205">
        <f>S652*H652</f>
        <v>0</v>
      </c>
      <c r="AR652" s="24" t="s">
        <v>268</v>
      </c>
      <c r="AT652" s="24" t="s">
        <v>215</v>
      </c>
      <c r="AU652" s="24" t="s">
        <v>158</v>
      </c>
      <c r="AY652" s="24" t="s">
        <v>150</v>
      </c>
      <c r="BE652" s="206">
        <f>IF(N652="základní",J652,0)</f>
        <v>0</v>
      </c>
      <c r="BF652" s="206">
        <f>IF(N652="snížená",J652,0)</f>
        <v>0</v>
      </c>
      <c r="BG652" s="206">
        <f>IF(N652="zákl. přenesená",J652,0)</f>
        <v>0</v>
      </c>
      <c r="BH652" s="206">
        <f>IF(N652="sníž. přenesená",J652,0)</f>
        <v>0</v>
      </c>
      <c r="BI652" s="206">
        <f>IF(N652="nulová",J652,0)</f>
        <v>0</v>
      </c>
      <c r="BJ652" s="24" t="s">
        <v>158</v>
      </c>
      <c r="BK652" s="206">
        <f>ROUND(I652*H652,2)</f>
        <v>0</v>
      </c>
      <c r="BL652" s="24" t="s">
        <v>205</v>
      </c>
      <c r="BM652" s="24" t="s">
        <v>744</v>
      </c>
    </row>
    <row r="653" spans="2:51" s="11" customFormat="1" ht="13.5">
      <c r="B653" s="210"/>
      <c r="C653" s="211"/>
      <c r="D653" s="207" t="s">
        <v>161</v>
      </c>
      <c r="E653" s="212" t="s">
        <v>37</v>
      </c>
      <c r="F653" s="213" t="s">
        <v>693</v>
      </c>
      <c r="G653" s="211"/>
      <c r="H653" s="214" t="s">
        <v>37</v>
      </c>
      <c r="I653" s="215"/>
      <c r="J653" s="211"/>
      <c r="K653" s="211"/>
      <c r="L653" s="216"/>
      <c r="M653" s="217"/>
      <c r="N653" s="218"/>
      <c r="O653" s="218"/>
      <c r="P653" s="218"/>
      <c r="Q653" s="218"/>
      <c r="R653" s="218"/>
      <c r="S653" s="218"/>
      <c r="T653" s="219"/>
      <c r="AT653" s="220" t="s">
        <v>161</v>
      </c>
      <c r="AU653" s="220" t="s">
        <v>158</v>
      </c>
      <c r="AV653" s="11" t="s">
        <v>23</v>
      </c>
      <c r="AW653" s="11" t="s">
        <v>43</v>
      </c>
      <c r="AX653" s="11" t="s">
        <v>80</v>
      </c>
      <c r="AY653" s="220" t="s">
        <v>150</v>
      </c>
    </row>
    <row r="654" spans="2:51" s="12" customFormat="1" ht="13.5">
      <c r="B654" s="221"/>
      <c r="C654" s="222"/>
      <c r="D654" s="207" t="s">
        <v>161</v>
      </c>
      <c r="E654" s="223" t="s">
        <v>37</v>
      </c>
      <c r="F654" s="224" t="s">
        <v>205</v>
      </c>
      <c r="G654" s="222"/>
      <c r="H654" s="225">
        <v>16</v>
      </c>
      <c r="I654" s="226"/>
      <c r="J654" s="222"/>
      <c r="K654" s="222"/>
      <c r="L654" s="227"/>
      <c r="M654" s="228"/>
      <c r="N654" s="229"/>
      <c r="O654" s="229"/>
      <c r="P654" s="229"/>
      <c r="Q654" s="229"/>
      <c r="R654" s="229"/>
      <c r="S654" s="229"/>
      <c r="T654" s="230"/>
      <c r="AT654" s="231" t="s">
        <v>161</v>
      </c>
      <c r="AU654" s="231" t="s">
        <v>158</v>
      </c>
      <c r="AV654" s="12" t="s">
        <v>158</v>
      </c>
      <c r="AW654" s="12" t="s">
        <v>43</v>
      </c>
      <c r="AX654" s="12" t="s">
        <v>80</v>
      </c>
      <c r="AY654" s="231" t="s">
        <v>150</v>
      </c>
    </row>
    <row r="655" spans="2:51" s="13" customFormat="1" ht="13.5">
      <c r="B655" s="232"/>
      <c r="C655" s="233"/>
      <c r="D655" s="234" t="s">
        <v>161</v>
      </c>
      <c r="E655" s="235" t="s">
        <v>37</v>
      </c>
      <c r="F655" s="236" t="s">
        <v>164</v>
      </c>
      <c r="G655" s="233"/>
      <c r="H655" s="237">
        <v>16</v>
      </c>
      <c r="I655" s="238"/>
      <c r="J655" s="233"/>
      <c r="K655" s="233"/>
      <c r="L655" s="239"/>
      <c r="M655" s="240"/>
      <c r="N655" s="241"/>
      <c r="O655" s="241"/>
      <c r="P655" s="241"/>
      <c r="Q655" s="241"/>
      <c r="R655" s="241"/>
      <c r="S655" s="241"/>
      <c r="T655" s="242"/>
      <c r="AT655" s="243" t="s">
        <v>161</v>
      </c>
      <c r="AU655" s="243" t="s">
        <v>158</v>
      </c>
      <c r="AV655" s="13" t="s">
        <v>157</v>
      </c>
      <c r="AW655" s="13" t="s">
        <v>43</v>
      </c>
      <c r="AX655" s="13" t="s">
        <v>23</v>
      </c>
      <c r="AY655" s="243" t="s">
        <v>150</v>
      </c>
    </row>
    <row r="656" spans="2:65" s="1" customFormat="1" ht="22.5" customHeight="1">
      <c r="B656" s="42"/>
      <c r="C656" s="251" t="s">
        <v>474</v>
      </c>
      <c r="D656" s="251" t="s">
        <v>215</v>
      </c>
      <c r="E656" s="252" t="s">
        <v>745</v>
      </c>
      <c r="F656" s="253" t="s">
        <v>746</v>
      </c>
      <c r="G656" s="254" t="s">
        <v>622</v>
      </c>
      <c r="H656" s="255">
        <v>7</v>
      </c>
      <c r="I656" s="256"/>
      <c r="J656" s="257">
        <f>ROUND(I656*H656,2)</f>
        <v>0</v>
      </c>
      <c r="K656" s="253" t="s">
        <v>37</v>
      </c>
      <c r="L656" s="258"/>
      <c r="M656" s="259" t="s">
        <v>37</v>
      </c>
      <c r="N656" s="260" t="s">
        <v>52</v>
      </c>
      <c r="O656" s="43"/>
      <c r="P656" s="204">
        <f>O656*H656</f>
        <v>0</v>
      </c>
      <c r="Q656" s="204">
        <v>0</v>
      </c>
      <c r="R656" s="204">
        <f>Q656*H656</f>
        <v>0</v>
      </c>
      <c r="S656" s="204">
        <v>0</v>
      </c>
      <c r="T656" s="205">
        <f>S656*H656</f>
        <v>0</v>
      </c>
      <c r="AR656" s="24" t="s">
        <v>268</v>
      </c>
      <c r="AT656" s="24" t="s">
        <v>215</v>
      </c>
      <c r="AU656" s="24" t="s">
        <v>158</v>
      </c>
      <c r="AY656" s="24" t="s">
        <v>150</v>
      </c>
      <c r="BE656" s="206">
        <f>IF(N656="základní",J656,0)</f>
        <v>0</v>
      </c>
      <c r="BF656" s="206">
        <f>IF(N656="snížená",J656,0)</f>
        <v>0</v>
      </c>
      <c r="BG656" s="206">
        <f>IF(N656="zákl. přenesená",J656,0)</f>
        <v>0</v>
      </c>
      <c r="BH656" s="206">
        <f>IF(N656="sníž. přenesená",J656,0)</f>
        <v>0</v>
      </c>
      <c r="BI656" s="206">
        <f>IF(N656="nulová",J656,0)</f>
        <v>0</v>
      </c>
      <c r="BJ656" s="24" t="s">
        <v>158</v>
      </c>
      <c r="BK656" s="206">
        <f>ROUND(I656*H656,2)</f>
        <v>0</v>
      </c>
      <c r="BL656" s="24" t="s">
        <v>205</v>
      </c>
      <c r="BM656" s="24" t="s">
        <v>747</v>
      </c>
    </row>
    <row r="657" spans="2:51" s="11" customFormat="1" ht="13.5">
      <c r="B657" s="210"/>
      <c r="C657" s="211"/>
      <c r="D657" s="207" t="s">
        <v>161</v>
      </c>
      <c r="E657" s="212" t="s">
        <v>37</v>
      </c>
      <c r="F657" s="213" t="s">
        <v>710</v>
      </c>
      <c r="G657" s="211"/>
      <c r="H657" s="214" t="s">
        <v>37</v>
      </c>
      <c r="I657" s="215"/>
      <c r="J657" s="211"/>
      <c r="K657" s="211"/>
      <c r="L657" s="216"/>
      <c r="M657" s="217"/>
      <c r="N657" s="218"/>
      <c r="O657" s="218"/>
      <c r="P657" s="218"/>
      <c r="Q657" s="218"/>
      <c r="R657" s="218"/>
      <c r="S657" s="218"/>
      <c r="T657" s="219"/>
      <c r="AT657" s="220" t="s">
        <v>161</v>
      </c>
      <c r="AU657" s="220" t="s">
        <v>158</v>
      </c>
      <c r="AV657" s="11" t="s">
        <v>23</v>
      </c>
      <c r="AW657" s="11" t="s">
        <v>43</v>
      </c>
      <c r="AX657" s="11" t="s">
        <v>80</v>
      </c>
      <c r="AY657" s="220" t="s">
        <v>150</v>
      </c>
    </row>
    <row r="658" spans="2:51" s="12" customFormat="1" ht="13.5">
      <c r="B658" s="221"/>
      <c r="C658" s="222"/>
      <c r="D658" s="207" t="s">
        <v>161</v>
      </c>
      <c r="E658" s="223" t="s">
        <v>37</v>
      </c>
      <c r="F658" s="224" t="s">
        <v>195</v>
      </c>
      <c r="G658" s="222"/>
      <c r="H658" s="225">
        <v>7</v>
      </c>
      <c r="I658" s="226"/>
      <c r="J658" s="222"/>
      <c r="K658" s="222"/>
      <c r="L658" s="227"/>
      <c r="M658" s="228"/>
      <c r="N658" s="229"/>
      <c r="O658" s="229"/>
      <c r="P658" s="229"/>
      <c r="Q658" s="229"/>
      <c r="R658" s="229"/>
      <c r="S658" s="229"/>
      <c r="T658" s="230"/>
      <c r="AT658" s="231" t="s">
        <v>161</v>
      </c>
      <c r="AU658" s="231" t="s">
        <v>158</v>
      </c>
      <c r="AV658" s="12" t="s">
        <v>158</v>
      </c>
      <c r="AW658" s="12" t="s">
        <v>43</v>
      </c>
      <c r="AX658" s="12" t="s">
        <v>80</v>
      </c>
      <c r="AY658" s="231" t="s">
        <v>150</v>
      </c>
    </row>
    <row r="659" spans="2:51" s="13" customFormat="1" ht="13.5">
      <c r="B659" s="232"/>
      <c r="C659" s="233"/>
      <c r="D659" s="234" t="s">
        <v>161</v>
      </c>
      <c r="E659" s="235" t="s">
        <v>37</v>
      </c>
      <c r="F659" s="236" t="s">
        <v>164</v>
      </c>
      <c r="G659" s="233"/>
      <c r="H659" s="237">
        <v>7</v>
      </c>
      <c r="I659" s="238"/>
      <c r="J659" s="233"/>
      <c r="K659" s="233"/>
      <c r="L659" s="239"/>
      <c r="M659" s="240"/>
      <c r="N659" s="241"/>
      <c r="O659" s="241"/>
      <c r="P659" s="241"/>
      <c r="Q659" s="241"/>
      <c r="R659" s="241"/>
      <c r="S659" s="241"/>
      <c r="T659" s="242"/>
      <c r="AT659" s="243" t="s">
        <v>161</v>
      </c>
      <c r="AU659" s="243" t="s">
        <v>158</v>
      </c>
      <c r="AV659" s="13" t="s">
        <v>157</v>
      </c>
      <c r="AW659" s="13" t="s">
        <v>43</v>
      </c>
      <c r="AX659" s="13" t="s">
        <v>23</v>
      </c>
      <c r="AY659" s="243" t="s">
        <v>150</v>
      </c>
    </row>
    <row r="660" spans="2:65" s="1" customFormat="1" ht="22.5" customHeight="1">
      <c r="B660" s="42"/>
      <c r="C660" s="251" t="s">
        <v>748</v>
      </c>
      <c r="D660" s="251" t="s">
        <v>215</v>
      </c>
      <c r="E660" s="252" t="s">
        <v>749</v>
      </c>
      <c r="F660" s="253" t="s">
        <v>750</v>
      </c>
      <c r="G660" s="254" t="s">
        <v>622</v>
      </c>
      <c r="H660" s="255">
        <v>5</v>
      </c>
      <c r="I660" s="256"/>
      <c r="J660" s="257">
        <f>ROUND(I660*H660,2)</f>
        <v>0</v>
      </c>
      <c r="K660" s="253" t="s">
        <v>37</v>
      </c>
      <c r="L660" s="258"/>
      <c r="M660" s="259" t="s">
        <v>37</v>
      </c>
      <c r="N660" s="260" t="s">
        <v>52</v>
      </c>
      <c r="O660" s="43"/>
      <c r="P660" s="204">
        <f>O660*H660</f>
        <v>0</v>
      </c>
      <c r="Q660" s="204">
        <v>0</v>
      </c>
      <c r="R660" s="204">
        <f>Q660*H660</f>
        <v>0</v>
      </c>
      <c r="S660" s="204">
        <v>0</v>
      </c>
      <c r="T660" s="205">
        <f>S660*H660</f>
        <v>0</v>
      </c>
      <c r="AR660" s="24" t="s">
        <v>268</v>
      </c>
      <c r="AT660" s="24" t="s">
        <v>215</v>
      </c>
      <c r="AU660" s="24" t="s">
        <v>158</v>
      </c>
      <c r="AY660" s="24" t="s">
        <v>150</v>
      </c>
      <c r="BE660" s="206">
        <f>IF(N660="základní",J660,0)</f>
        <v>0</v>
      </c>
      <c r="BF660" s="206">
        <f>IF(N660="snížená",J660,0)</f>
        <v>0</v>
      </c>
      <c r="BG660" s="206">
        <f>IF(N660="zákl. přenesená",J660,0)</f>
        <v>0</v>
      </c>
      <c r="BH660" s="206">
        <f>IF(N660="sníž. přenesená",J660,0)</f>
        <v>0</v>
      </c>
      <c r="BI660" s="206">
        <f>IF(N660="nulová",J660,0)</f>
        <v>0</v>
      </c>
      <c r="BJ660" s="24" t="s">
        <v>158</v>
      </c>
      <c r="BK660" s="206">
        <f>ROUND(I660*H660,2)</f>
        <v>0</v>
      </c>
      <c r="BL660" s="24" t="s">
        <v>205</v>
      </c>
      <c r="BM660" s="24" t="s">
        <v>751</v>
      </c>
    </row>
    <row r="661" spans="2:51" s="11" customFormat="1" ht="13.5">
      <c r="B661" s="210"/>
      <c r="C661" s="211"/>
      <c r="D661" s="207" t="s">
        <v>161</v>
      </c>
      <c r="E661" s="212" t="s">
        <v>37</v>
      </c>
      <c r="F661" s="213" t="s">
        <v>718</v>
      </c>
      <c r="G661" s="211"/>
      <c r="H661" s="214" t="s">
        <v>37</v>
      </c>
      <c r="I661" s="215"/>
      <c r="J661" s="211"/>
      <c r="K661" s="211"/>
      <c r="L661" s="216"/>
      <c r="M661" s="217"/>
      <c r="N661" s="218"/>
      <c r="O661" s="218"/>
      <c r="P661" s="218"/>
      <c r="Q661" s="218"/>
      <c r="R661" s="218"/>
      <c r="S661" s="218"/>
      <c r="T661" s="219"/>
      <c r="AT661" s="220" t="s">
        <v>161</v>
      </c>
      <c r="AU661" s="220" t="s">
        <v>158</v>
      </c>
      <c r="AV661" s="11" t="s">
        <v>23</v>
      </c>
      <c r="AW661" s="11" t="s">
        <v>43</v>
      </c>
      <c r="AX661" s="11" t="s">
        <v>80</v>
      </c>
      <c r="AY661" s="220" t="s">
        <v>150</v>
      </c>
    </row>
    <row r="662" spans="2:51" s="12" customFormat="1" ht="13.5">
      <c r="B662" s="221"/>
      <c r="C662" s="222"/>
      <c r="D662" s="207" t="s">
        <v>161</v>
      </c>
      <c r="E662" s="223" t="s">
        <v>37</v>
      </c>
      <c r="F662" s="224" t="s">
        <v>179</v>
      </c>
      <c r="G662" s="222"/>
      <c r="H662" s="225">
        <v>5</v>
      </c>
      <c r="I662" s="226"/>
      <c r="J662" s="222"/>
      <c r="K662" s="222"/>
      <c r="L662" s="227"/>
      <c r="M662" s="228"/>
      <c r="N662" s="229"/>
      <c r="O662" s="229"/>
      <c r="P662" s="229"/>
      <c r="Q662" s="229"/>
      <c r="R662" s="229"/>
      <c r="S662" s="229"/>
      <c r="T662" s="230"/>
      <c r="AT662" s="231" t="s">
        <v>161</v>
      </c>
      <c r="AU662" s="231" t="s">
        <v>158</v>
      </c>
      <c r="AV662" s="12" t="s">
        <v>158</v>
      </c>
      <c r="AW662" s="12" t="s">
        <v>43</v>
      </c>
      <c r="AX662" s="12" t="s">
        <v>80</v>
      </c>
      <c r="AY662" s="231" t="s">
        <v>150</v>
      </c>
    </row>
    <row r="663" spans="2:51" s="13" customFormat="1" ht="13.5">
      <c r="B663" s="232"/>
      <c r="C663" s="233"/>
      <c r="D663" s="234" t="s">
        <v>161</v>
      </c>
      <c r="E663" s="235" t="s">
        <v>37</v>
      </c>
      <c r="F663" s="236" t="s">
        <v>164</v>
      </c>
      <c r="G663" s="233"/>
      <c r="H663" s="237">
        <v>5</v>
      </c>
      <c r="I663" s="238"/>
      <c r="J663" s="233"/>
      <c r="K663" s="233"/>
      <c r="L663" s="239"/>
      <c r="M663" s="240"/>
      <c r="N663" s="241"/>
      <c r="O663" s="241"/>
      <c r="P663" s="241"/>
      <c r="Q663" s="241"/>
      <c r="R663" s="241"/>
      <c r="S663" s="241"/>
      <c r="T663" s="242"/>
      <c r="AT663" s="243" t="s">
        <v>161</v>
      </c>
      <c r="AU663" s="243" t="s">
        <v>158</v>
      </c>
      <c r="AV663" s="13" t="s">
        <v>157</v>
      </c>
      <c r="AW663" s="13" t="s">
        <v>43</v>
      </c>
      <c r="AX663" s="13" t="s">
        <v>23</v>
      </c>
      <c r="AY663" s="243" t="s">
        <v>150</v>
      </c>
    </row>
    <row r="664" spans="2:65" s="1" customFormat="1" ht="22.5" customHeight="1">
      <c r="B664" s="42"/>
      <c r="C664" s="251" t="s">
        <v>477</v>
      </c>
      <c r="D664" s="251" t="s">
        <v>215</v>
      </c>
      <c r="E664" s="252" t="s">
        <v>752</v>
      </c>
      <c r="F664" s="253" t="s">
        <v>753</v>
      </c>
      <c r="G664" s="254" t="s">
        <v>622</v>
      </c>
      <c r="H664" s="255">
        <v>2</v>
      </c>
      <c r="I664" s="256"/>
      <c r="J664" s="257">
        <f>ROUND(I664*H664,2)</f>
        <v>0</v>
      </c>
      <c r="K664" s="253" t="s">
        <v>37</v>
      </c>
      <c r="L664" s="258"/>
      <c r="M664" s="259" t="s">
        <v>37</v>
      </c>
      <c r="N664" s="260" t="s">
        <v>52</v>
      </c>
      <c r="O664" s="43"/>
      <c r="P664" s="204">
        <f>O664*H664</f>
        <v>0</v>
      </c>
      <c r="Q664" s="204">
        <v>0</v>
      </c>
      <c r="R664" s="204">
        <f>Q664*H664</f>
        <v>0</v>
      </c>
      <c r="S664" s="204">
        <v>0</v>
      </c>
      <c r="T664" s="205">
        <f>S664*H664</f>
        <v>0</v>
      </c>
      <c r="AR664" s="24" t="s">
        <v>268</v>
      </c>
      <c r="AT664" s="24" t="s">
        <v>215</v>
      </c>
      <c r="AU664" s="24" t="s">
        <v>158</v>
      </c>
      <c r="AY664" s="24" t="s">
        <v>150</v>
      </c>
      <c r="BE664" s="206">
        <f>IF(N664="základní",J664,0)</f>
        <v>0</v>
      </c>
      <c r="BF664" s="206">
        <f>IF(N664="snížená",J664,0)</f>
        <v>0</v>
      </c>
      <c r="BG664" s="206">
        <f>IF(N664="zákl. přenesená",J664,0)</f>
        <v>0</v>
      </c>
      <c r="BH664" s="206">
        <f>IF(N664="sníž. přenesená",J664,0)</f>
        <v>0</v>
      </c>
      <c r="BI664" s="206">
        <f>IF(N664="nulová",J664,0)</f>
        <v>0</v>
      </c>
      <c r="BJ664" s="24" t="s">
        <v>158</v>
      </c>
      <c r="BK664" s="206">
        <f>ROUND(I664*H664,2)</f>
        <v>0</v>
      </c>
      <c r="BL664" s="24" t="s">
        <v>205</v>
      </c>
      <c r="BM664" s="24" t="s">
        <v>754</v>
      </c>
    </row>
    <row r="665" spans="2:51" s="11" customFormat="1" ht="13.5">
      <c r="B665" s="210"/>
      <c r="C665" s="211"/>
      <c r="D665" s="207" t="s">
        <v>161</v>
      </c>
      <c r="E665" s="212" t="s">
        <v>37</v>
      </c>
      <c r="F665" s="213" t="s">
        <v>697</v>
      </c>
      <c r="G665" s="211"/>
      <c r="H665" s="214" t="s">
        <v>37</v>
      </c>
      <c r="I665" s="215"/>
      <c r="J665" s="211"/>
      <c r="K665" s="211"/>
      <c r="L665" s="216"/>
      <c r="M665" s="217"/>
      <c r="N665" s="218"/>
      <c r="O665" s="218"/>
      <c r="P665" s="218"/>
      <c r="Q665" s="218"/>
      <c r="R665" s="218"/>
      <c r="S665" s="218"/>
      <c r="T665" s="219"/>
      <c r="AT665" s="220" t="s">
        <v>161</v>
      </c>
      <c r="AU665" s="220" t="s">
        <v>158</v>
      </c>
      <c r="AV665" s="11" t="s">
        <v>23</v>
      </c>
      <c r="AW665" s="11" t="s">
        <v>43</v>
      </c>
      <c r="AX665" s="11" t="s">
        <v>80</v>
      </c>
      <c r="AY665" s="220" t="s">
        <v>150</v>
      </c>
    </row>
    <row r="666" spans="2:51" s="12" customFormat="1" ht="13.5">
      <c r="B666" s="221"/>
      <c r="C666" s="222"/>
      <c r="D666" s="207" t="s">
        <v>161</v>
      </c>
      <c r="E666" s="223" t="s">
        <v>37</v>
      </c>
      <c r="F666" s="224" t="s">
        <v>158</v>
      </c>
      <c r="G666" s="222"/>
      <c r="H666" s="225">
        <v>2</v>
      </c>
      <c r="I666" s="226"/>
      <c r="J666" s="222"/>
      <c r="K666" s="222"/>
      <c r="L666" s="227"/>
      <c r="M666" s="228"/>
      <c r="N666" s="229"/>
      <c r="O666" s="229"/>
      <c r="P666" s="229"/>
      <c r="Q666" s="229"/>
      <c r="R666" s="229"/>
      <c r="S666" s="229"/>
      <c r="T666" s="230"/>
      <c r="AT666" s="231" t="s">
        <v>161</v>
      </c>
      <c r="AU666" s="231" t="s">
        <v>158</v>
      </c>
      <c r="AV666" s="12" t="s">
        <v>158</v>
      </c>
      <c r="AW666" s="12" t="s">
        <v>43</v>
      </c>
      <c r="AX666" s="12" t="s">
        <v>80</v>
      </c>
      <c r="AY666" s="231" t="s">
        <v>150</v>
      </c>
    </row>
    <row r="667" spans="2:51" s="13" customFormat="1" ht="13.5">
      <c r="B667" s="232"/>
      <c r="C667" s="233"/>
      <c r="D667" s="234" t="s">
        <v>161</v>
      </c>
      <c r="E667" s="235" t="s">
        <v>37</v>
      </c>
      <c r="F667" s="236" t="s">
        <v>164</v>
      </c>
      <c r="G667" s="233"/>
      <c r="H667" s="237">
        <v>2</v>
      </c>
      <c r="I667" s="238"/>
      <c r="J667" s="233"/>
      <c r="K667" s="233"/>
      <c r="L667" s="239"/>
      <c r="M667" s="240"/>
      <c r="N667" s="241"/>
      <c r="O667" s="241"/>
      <c r="P667" s="241"/>
      <c r="Q667" s="241"/>
      <c r="R667" s="241"/>
      <c r="S667" s="241"/>
      <c r="T667" s="242"/>
      <c r="AT667" s="243" t="s">
        <v>161</v>
      </c>
      <c r="AU667" s="243" t="s">
        <v>158</v>
      </c>
      <c r="AV667" s="13" t="s">
        <v>157</v>
      </c>
      <c r="AW667" s="13" t="s">
        <v>43</v>
      </c>
      <c r="AX667" s="13" t="s">
        <v>23</v>
      </c>
      <c r="AY667" s="243" t="s">
        <v>150</v>
      </c>
    </row>
    <row r="668" spans="2:65" s="1" customFormat="1" ht="22.5" customHeight="1">
      <c r="B668" s="42"/>
      <c r="C668" s="251" t="s">
        <v>755</v>
      </c>
      <c r="D668" s="251" t="s">
        <v>215</v>
      </c>
      <c r="E668" s="252" t="s">
        <v>756</v>
      </c>
      <c r="F668" s="253" t="s">
        <v>757</v>
      </c>
      <c r="G668" s="254" t="s">
        <v>622</v>
      </c>
      <c r="H668" s="255">
        <v>1</v>
      </c>
      <c r="I668" s="256"/>
      <c r="J668" s="257">
        <f>ROUND(I668*H668,2)</f>
        <v>0</v>
      </c>
      <c r="K668" s="253" t="s">
        <v>37</v>
      </c>
      <c r="L668" s="258"/>
      <c r="M668" s="259" t="s">
        <v>37</v>
      </c>
      <c r="N668" s="260" t="s">
        <v>52</v>
      </c>
      <c r="O668" s="43"/>
      <c r="P668" s="204">
        <f>O668*H668</f>
        <v>0</v>
      </c>
      <c r="Q668" s="204">
        <v>0</v>
      </c>
      <c r="R668" s="204">
        <f>Q668*H668</f>
        <v>0</v>
      </c>
      <c r="S668" s="204">
        <v>0</v>
      </c>
      <c r="T668" s="205">
        <f>S668*H668</f>
        <v>0</v>
      </c>
      <c r="AR668" s="24" t="s">
        <v>268</v>
      </c>
      <c r="AT668" s="24" t="s">
        <v>215</v>
      </c>
      <c r="AU668" s="24" t="s">
        <v>158</v>
      </c>
      <c r="AY668" s="24" t="s">
        <v>150</v>
      </c>
      <c r="BE668" s="206">
        <f>IF(N668="základní",J668,0)</f>
        <v>0</v>
      </c>
      <c r="BF668" s="206">
        <f>IF(N668="snížená",J668,0)</f>
        <v>0</v>
      </c>
      <c r="BG668" s="206">
        <f>IF(N668="zákl. přenesená",J668,0)</f>
        <v>0</v>
      </c>
      <c r="BH668" s="206">
        <f>IF(N668="sníž. přenesená",J668,0)</f>
        <v>0</v>
      </c>
      <c r="BI668" s="206">
        <f>IF(N668="nulová",J668,0)</f>
        <v>0</v>
      </c>
      <c r="BJ668" s="24" t="s">
        <v>158</v>
      </c>
      <c r="BK668" s="206">
        <f>ROUND(I668*H668,2)</f>
        <v>0</v>
      </c>
      <c r="BL668" s="24" t="s">
        <v>205</v>
      </c>
      <c r="BM668" s="24" t="s">
        <v>758</v>
      </c>
    </row>
    <row r="669" spans="2:51" s="11" customFormat="1" ht="13.5">
      <c r="B669" s="210"/>
      <c r="C669" s="211"/>
      <c r="D669" s="207" t="s">
        <v>161</v>
      </c>
      <c r="E669" s="212" t="s">
        <v>37</v>
      </c>
      <c r="F669" s="213" t="s">
        <v>728</v>
      </c>
      <c r="G669" s="211"/>
      <c r="H669" s="214" t="s">
        <v>37</v>
      </c>
      <c r="I669" s="215"/>
      <c r="J669" s="211"/>
      <c r="K669" s="211"/>
      <c r="L669" s="216"/>
      <c r="M669" s="217"/>
      <c r="N669" s="218"/>
      <c r="O669" s="218"/>
      <c r="P669" s="218"/>
      <c r="Q669" s="218"/>
      <c r="R669" s="218"/>
      <c r="S669" s="218"/>
      <c r="T669" s="219"/>
      <c r="AT669" s="220" t="s">
        <v>161</v>
      </c>
      <c r="AU669" s="220" t="s">
        <v>158</v>
      </c>
      <c r="AV669" s="11" t="s">
        <v>23</v>
      </c>
      <c r="AW669" s="11" t="s">
        <v>43</v>
      </c>
      <c r="AX669" s="11" t="s">
        <v>80</v>
      </c>
      <c r="AY669" s="220" t="s">
        <v>150</v>
      </c>
    </row>
    <row r="670" spans="2:51" s="12" customFormat="1" ht="13.5">
      <c r="B670" s="221"/>
      <c r="C670" s="222"/>
      <c r="D670" s="207" t="s">
        <v>161</v>
      </c>
      <c r="E670" s="223" t="s">
        <v>37</v>
      </c>
      <c r="F670" s="224" t="s">
        <v>23</v>
      </c>
      <c r="G670" s="222"/>
      <c r="H670" s="225">
        <v>1</v>
      </c>
      <c r="I670" s="226"/>
      <c r="J670" s="222"/>
      <c r="K670" s="222"/>
      <c r="L670" s="227"/>
      <c r="M670" s="228"/>
      <c r="N670" s="229"/>
      <c r="O670" s="229"/>
      <c r="P670" s="229"/>
      <c r="Q670" s="229"/>
      <c r="R670" s="229"/>
      <c r="S670" s="229"/>
      <c r="T670" s="230"/>
      <c r="AT670" s="231" t="s">
        <v>161</v>
      </c>
      <c r="AU670" s="231" t="s">
        <v>158</v>
      </c>
      <c r="AV670" s="12" t="s">
        <v>158</v>
      </c>
      <c r="AW670" s="12" t="s">
        <v>43</v>
      </c>
      <c r="AX670" s="12" t="s">
        <v>80</v>
      </c>
      <c r="AY670" s="231" t="s">
        <v>150</v>
      </c>
    </row>
    <row r="671" spans="2:51" s="13" customFormat="1" ht="13.5">
      <c r="B671" s="232"/>
      <c r="C671" s="233"/>
      <c r="D671" s="234" t="s">
        <v>161</v>
      </c>
      <c r="E671" s="235" t="s">
        <v>37</v>
      </c>
      <c r="F671" s="236" t="s">
        <v>164</v>
      </c>
      <c r="G671" s="233"/>
      <c r="H671" s="237">
        <v>1</v>
      </c>
      <c r="I671" s="238"/>
      <c r="J671" s="233"/>
      <c r="K671" s="233"/>
      <c r="L671" s="239"/>
      <c r="M671" s="240"/>
      <c r="N671" s="241"/>
      <c r="O671" s="241"/>
      <c r="P671" s="241"/>
      <c r="Q671" s="241"/>
      <c r="R671" s="241"/>
      <c r="S671" s="241"/>
      <c r="T671" s="242"/>
      <c r="AT671" s="243" t="s">
        <v>161</v>
      </c>
      <c r="AU671" s="243" t="s">
        <v>158</v>
      </c>
      <c r="AV671" s="13" t="s">
        <v>157</v>
      </c>
      <c r="AW671" s="13" t="s">
        <v>43</v>
      </c>
      <c r="AX671" s="13" t="s">
        <v>23</v>
      </c>
      <c r="AY671" s="243" t="s">
        <v>150</v>
      </c>
    </row>
    <row r="672" spans="2:65" s="1" customFormat="1" ht="31.5" customHeight="1">
      <c r="B672" s="42"/>
      <c r="C672" s="195" t="s">
        <v>481</v>
      </c>
      <c r="D672" s="195" t="s">
        <v>152</v>
      </c>
      <c r="E672" s="196" t="s">
        <v>759</v>
      </c>
      <c r="F672" s="197" t="s">
        <v>760</v>
      </c>
      <c r="G672" s="198" t="s">
        <v>622</v>
      </c>
      <c r="H672" s="199">
        <v>2</v>
      </c>
      <c r="I672" s="200"/>
      <c r="J672" s="201">
        <f>ROUND(I672*H672,2)</f>
        <v>0</v>
      </c>
      <c r="K672" s="197" t="s">
        <v>156</v>
      </c>
      <c r="L672" s="62"/>
      <c r="M672" s="202" t="s">
        <v>37</v>
      </c>
      <c r="N672" s="203" t="s">
        <v>52</v>
      </c>
      <c r="O672" s="43"/>
      <c r="P672" s="204">
        <f>O672*H672</f>
        <v>0</v>
      </c>
      <c r="Q672" s="204">
        <v>0</v>
      </c>
      <c r="R672" s="204">
        <f>Q672*H672</f>
        <v>0</v>
      </c>
      <c r="S672" s="204">
        <v>0</v>
      </c>
      <c r="T672" s="205">
        <f>S672*H672</f>
        <v>0</v>
      </c>
      <c r="AR672" s="24" t="s">
        <v>205</v>
      </c>
      <c r="AT672" s="24" t="s">
        <v>152</v>
      </c>
      <c r="AU672" s="24" t="s">
        <v>158</v>
      </c>
      <c r="AY672" s="24" t="s">
        <v>150</v>
      </c>
      <c r="BE672" s="206">
        <f>IF(N672="základní",J672,0)</f>
        <v>0</v>
      </c>
      <c r="BF672" s="206">
        <f>IF(N672="snížená",J672,0)</f>
        <v>0</v>
      </c>
      <c r="BG672" s="206">
        <f>IF(N672="zákl. přenesená",J672,0)</f>
        <v>0</v>
      </c>
      <c r="BH672" s="206">
        <f>IF(N672="sníž. přenesená",J672,0)</f>
        <v>0</v>
      </c>
      <c r="BI672" s="206">
        <f>IF(N672="nulová",J672,0)</f>
        <v>0</v>
      </c>
      <c r="BJ672" s="24" t="s">
        <v>158</v>
      </c>
      <c r="BK672" s="206">
        <f>ROUND(I672*H672,2)</f>
        <v>0</v>
      </c>
      <c r="BL672" s="24" t="s">
        <v>205</v>
      </c>
      <c r="BM672" s="24" t="s">
        <v>761</v>
      </c>
    </row>
    <row r="673" spans="2:47" s="1" customFormat="1" ht="40.5">
      <c r="B673" s="42"/>
      <c r="C673" s="64"/>
      <c r="D673" s="207" t="s">
        <v>159</v>
      </c>
      <c r="E673" s="64"/>
      <c r="F673" s="208" t="s">
        <v>762</v>
      </c>
      <c r="G673" s="64"/>
      <c r="H673" s="64"/>
      <c r="I673" s="165"/>
      <c r="J673" s="64"/>
      <c r="K673" s="64"/>
      <c r="L673" s="62"/>
      <c r="M673" s="209"/>
      <c r="N673" s="43"/>
      <c r="O673" s="43"/>
      <c r="P673" s="43"/>
      <c r="Q673" s="43"/>
      <c r="R673" s="43"/>
      <c r="S673" s="43"/>
      <c r="T673" s="79"/>
      <c r="AT673" s="24" t="s">
        <v>159</v>
      </c>
      <c r="AU673" s="24" t="s">
        <v>158</v>
      </c>
    </row>
    <row r="674" spans="2:51" s="11" customFormat="1" ht="13.5">
      <c r="B674" s="210"/>
      <c r="C674" s="211"/>
      <c r="D674" s="207" t="s">
        <v>161</v>
      </c>
      <c r="E674" s="212" t="s">
        <v>37</v>
      </c>
      <c r="F674" s="213" t="s">
        <v>697</v>
      </c>
      <c r="G674" s="211"/>
      <c r="H674" s="214" t="s">
        <v>37</v>
      </c>
      <c r="I674" s="215"/>
      <c r="J674" s="211"/>
      <c r="K674" s="211"/>
      <c r="L674" s="216"/>
      <c r="M674" s="217"/>
      <c r="N674" s="218"/>
      <c r="O674" s="218"/>
      <c r="P674" s="218"/>
      <c r="Q674" s="218"/>
      <c r="R674" s="218"/>
      <c r="S674" s="218"/>
      <c r="T674" s="219"/>
      <c r="AT674" s="220" t="s">
        <v>161</v>
      </c>
      <c r="AU674" s="220" t="s">
        <v>158</v>
      </c>
      <c r="AV674" s="11" t="s">
        <v>23</v>
      </c>
      <c r="AW674" s="11" t="s">
        <v>43</v>
      </c>
      <c r="AX674" s="11" t="s">
        <v>80</v>
      </c>
      <c r="AY674" s="220" t="s">
        <v>150</v>
      </c>
    </row>
    <row r="675" spans="2:51" s="12" customFormat="1" ht="13.5">
      <c r="B675" s="221"/>
      <c r="C675" s="222"/>
      <c r="D675" s="207" t="s">
        <v>161</v>
      </c>
      <c r="E675" s="223" t="s">
        <v>37</v>
      </c>
      <c r="F675" s="224" t="s">
        <v>158</v>
      </c>
      <c r="G675" s="222"/>
      <c r="H675" s="225">
        <v>2</v>
      </c>
      <c r="I675" s="226"/>
      <c r="J675" s="222"/>
      <c r="K675" s="222"/>
      <c r="L675" s="227"/>
      <c r="M675" s="228"/>
      <c r="N675" s="229"/>
      <c r="O675" s="229"/>
      <c r="P675" s="229"/>
      <c r="Q675" s="229"/>
      <c r="R675" s="229"/>
      <c r="S675" s="229"/>
      <c r="T675" s="230"/>
      <c r="AT675" s="231" t="s">
        <v>161</v>
      </c>
      <c r="AU675" s="231" t="s">
        <v>158</v>
      </c>
      <c r="AV675" s="12" t="s">
        <v>158</v>
      </c>
      <c r="AW675" s="12" t="s">
        <v>43</v>
      </c>
      <c r="AX675" s="12" t="s">
        <v>80</v>
      </c>
      <c r="AY675" s="231" t="s">
        <v>150</v>
      </c>
    </row>
    <row r="676" spans="2:51" s="13" customFormat="1" ht="13.5">
      <c r="B676" s="232"/>
      <c r="C676" s="233"/>
      <c r="D676" s="234" t="s">
        <v>161</v>
      </c>
      <c r="E676" s="235" t="s">
        <v>37</v>
      </c>
      <c r="F676" s="236" t="s">
        <v>164</v>
      </c>
      <c r="G676" s="233"/>
      <c r="H676" s="237">
        <v>2</v>
      </c>
      <c r="I676" s="238"/>
      <c r="J676" s="233"/>
      <c r="K676" s="233"/>
      <c r="L676" s="239"/>
      <c r="M676" s="240"/>
      <c r="N676" s="241"/>
      <c r="O676" s="241"/>
      <c r="P676" s="241"/>
      <c r="Q676" s="241"/>
      <c r="R676" s="241"/>
      <c r="S676" s="241"/>
      <c r="T676" s="242"/>
      <c r="AT676" s="243" t="s">
        <v>161</v>
      </c>
      <c r="AU676" s="243" t="s">
        <v>158</v>
      </c>
      <c r="AV676" s="13" t="s">
        <v>157</v>
      </c>
      <c r="AW676" s="13" t="s">
        <v>43</v>
      </c>
      <c r="AX676" s="13" t="s">
        <v>23</v>
      </c>
      <c r="AY676" s="243" t="s">
        <v>150</v>
      </c>
    </row>
    <row r="677" spans="2:65" s="1" customFormat="1" ht="31.5" customHeight="1">
      <c r="B677" s="42"/>
      <c r="C677" s="195" t="s">
        <v>763</v>
      </c>
      <c r="D677" s="195" t="s">
        <v>152</v>
      </c>
      <c r="E677" s="196" t="s">
        <v>764</v>
      </c>
      <c r="F677" s="197" t="s">
        <v>765</v>
      </c>
      <c r="G677" s="198" t="s">
        <v>622</v>
      </c>
      <c r="H677" s="199">
        <v>30</v>
      </c>
      <c r="I677" s="200"/>
      <c r="J677" s="201">
        <f>ROUND(I677*H677,2)</f>
        <v>0</v>
      </c>
      <c r="K677" s="197" t="s">
        <v>156</v>
      </c>
      <c r="L677" s="62"/>
      <c r="M677" s="202" t="s">
        <v>37</v>
      </c>
      <c r="N677" s="203" t="s">
        <v>52</v>
      </c>
      <c r="O677" s="43"/>
      <c r="P677" s="204">
        <f>O677*H677</f>
        <v>0</v>
      </c>
      <c r="Q677" s="204">
        <v>0</v>
      </c>
      <c r="R677" s="204">
        <f>Q677*H677</f>
        <v>0</v>
      </c>
      <c r="S677" s="204">
        <v>0</v>
      </c>
      <c r="T677" s="205">
        <f>S677*H677</f>
        <v>0</v>
      </c>
      <c r="AR677" s="24" t="s">
        <v>205</v>
      </c>
      <c r="AT677" s="24" t="s">
        <v>152</v>
      </c>
      <c r="AU677" s="24" t="s">
        <v>158</v>
      </c>
      <c r="AY677" s="24" t="s">
        <v>150</v>
      </c>
      <c r="BE677" s="206">
        <f>IF(N677="základní",J677,0)</f>
        <v>0</v>
      </c>
      <c r="BF677" s="206">
        <f>IF(N677="snížená",J677,0)</f>
        <v>0</v>
      </c>
      <c r="BG677" s="206">
        <f>IF(N677="zákl. přenesená",J677,0)</f>
        <v>0</v>
      </c>
      <c r="BH677" s="206">
        <f>IF(N677="sníž. přenesená",J677,0)</f>
        <v>0</v>
      </c>
      <c r="BI677" s="206">
        <f>IF(N677="nulová",J677,0)</f>
        <v>0</v>
      </c>
      <c r="BJ677" s="24" t="s">
        <v>158</v>
      </c>
      <c r="BK677" s="206">
        <f>ROUND(I677*H677,2)</f>
        <v>0</v>
      </c>
      <c r="BL677" s="24" t="s">
        <v>205</v>
      </c>
      <c r="BM677" s="24" t="s">
        <v>766</v>
      </c>
    </row>
    <row r="678" spans="2:47" s="1" customFormat="1" ht="40.5">
      <c r="B678" s="42"/>
      <c r="C678" s="64"/>
      <c r="D678" s="207" t="s">
        <v>159</v>
      </c>
      <c r="E678" s="64"/>
      <c r="F678" s="208" t="s">
        <v>762</v>
      </c>
      <c r="G678" s="64"/>
      <c r="H678" s="64"/>
      <c r="I678" s="165"/>
      <c r="J678" s="64"/>
      <c r="K678" s="64"/>
      <c r="L678" s="62"/>
      <c r="M678" s="209"/>
      <c r="N678" s="43"/>
      <c r="O678" s="43"/>
      <c r="P678" s="43"/>
      <c r="Q678" s="43"/>
      <c r="R678" s="43"/>
      <c r="S678" s="43"/>
      <c r="T678" s="79"/>
      <c r="AT678" s="24" t="s">
        <v>159</v>
      </c>
      <c r="AU678" s="24" t="s">
        <v>158</v>
      </c>
    </row>
    <row r="679" spans="2:51" s="11" customFormat="1" ht="13.5">
      <c r="B679" s="210"/>
      <c r="C679" s="211"/>
      <c r="D679" s="207" t="s">
        <v>161</v>
      </c>
      <c r="E679" s="212" t="s">
        <v>37</v>
      </c>
      <c r="F679" s="213" t="s">
        <v>691</v>
      </c>
      <c r="G679" s="211"/>
      <c r="H679" s="214" t="s">
        <v>37</v>
      </c>
      <c r="I679" s="215"/>
      <c r="J679" s="211"/>
      <c r="K679" s="211"/>
      <c r="L679" s="216"/>
      <c r="M679" s="217"/>
      <c r="N679" s="218"/>
      <c r="O679" s="218"/>
      <c r="P679" s="218"/>
      <c r="Q679" s="218"/>
      <c r="R679" s="218"/>
      <c r="S679" s="218"/>
      <c r="T679" s="219"/>
      <c r="AT679" s="220" t="s">
        <v>161</v>
      </c>
      <c r="AU679" s="220" t="s">
        <v>158</v>
      </c>
      <c r="AV679" s="11" t="s">
        <v>23</v>
      </c>
      <c r="AW679" s="11" t="s">
        <v>43</v>
      </c>
      <c r="AX679" s="11" t="s">
        <v>80</v>
      </c>
      <c r="AY679" s="220" t="s">
        <v>150</v>
      </c>
    </row>
    <row r="680" spans="2:51" s="12" customFormat="1" ht="13.5">
      <c r="B680" s="221"/>
      <c r="C680" s="222"/>
      <c r="D680" s="207" t="s">
        <v>161</v>
      </c>
      <c r="E680" s="223" t="s">
        <v>37</v>
      </c>
      <c r="F680" s="224" t="s">
        <v>265</v>
      </c>
      <c r="G680" s="222"/>
      <c r="H680" s="225">
        <v>30</v>
      </c>
      <c r="I680" s="226"/>
      <c r="J680" s="222"/>
      <c r="K680" s="222"/>
      <c r="L680" s="227"/>
      <c r="M680" s="228"/>
      <c r="N680" s="229"/>
      <c r="O680" s="229"/>
      <c r="P680" s="229"/>
      <c r="Q680" s="229"/>
      <c r="R680" s="229"/>
      <c r="S680" s="229"/>
      <c r="T680" s="230"/>
      <c r="AT680" s="231" t="s">
        <v>161</v>
      </c>
      <c r="AU680" s="231" t="s">
        <v>158</v>
      </c>
      <c r="AV680" s="12" t="s">
        <v>158</v>
      </c>
      <c r="AW680" s="12" t="s">
        <v>43</v>
      </c>
      <c r="AX680" s="12" t="s">
        <v>80</v>
      </c>
      <c r="AY680" s="231" t="s">
        <v>150</v>
      </c>
    </row>
    <row r="681" spans="2:51" s="13" customFormat="1" ht="13.5">
      <c r="B681" s="232"/>
      <c r="C681" s="233"/>
      <c r="D681" s="234" t="s">
        <v>161</v>
      </c>
      <c r="E681" s="235" t="s">
        <v>37</v>
      </c>
      <c r="F681" s="236" t="s">
        <v>164</v>
      </c>
      <c r="G681" s="233"/>
      <c r="H681" s="237">
        <v>30</v>
      </c>
      <c r="I681" s="238"/>
      <c r="J681" s="233"/>
      <c r="K681" s="233"/>
      <c r="L681" s="239"/>
      <c r="M681" s="240"/>
      <c r="N681" s="241"/>
      <c r="O681" s="241"/>
      <c r="P681" s="241"/>
      <c r="Q681" s="241"/>
      <c r="R681" s="241"/>
      <c r="S681" s="241"/>
      <c r="T681" s="242"/>
      <c r="AT681" s="243" t="s">
        <v>161</v>
      </c>
      <c r="AU681" s="243" t="s">
        <v>158</v>
      </c>
      <c r="AV681" s="13" t="s">
        <v>157</v>
      </c>
      <c r="AW681" s="13" t="s">
        <v>43</v>
      </c>
      <c r="AX681" s="13" t="s">
        <v>23</v>
      </c>
      <c r="AY681" s="243" t="s">
        <v>150</v>
      </c>
    </row>
    <row r="682" spans="2:65" s="1" customFormat="1" ht="31.5" customHeight="1">
      <c r="B682" s="42"/>
      <c r="C682" s="195" t="s">
        <v>486</v>
      </c>
      <c r="D682" s="195" t="s">
        <v>152</v>
      </c>
      <c r="E682" s="196" t="s">
        <v>767</v>
      </c>
      <c r="F682" s="197" t="s">
        <v>768</v>
      </c>
      <c r="G682" s="198" t="s">
        <v>622</v>
      </c>
      <c r="H682" s="199">
        <v>12</v>
      </c>
      <c r="I682" s="200"/>
      <c r="J682" s="201">
        <f>ROUND(I682*H682,2)</f>
        <v>0</v>
      </c>
      <c r="K682" s="197" t="s">
        <v>156</v>
      </c>
      <c r="L682" s="62"/>
      <c r="M682" s="202" t="s">
        <v>37</v>
      </c>
      <c r="N682" s="203" t="s">
        <v>52</v>
      </c>
      <c r="O682" s="43"/>
      <c r="P682" s="204">
        <f>O682*H682</f>
        <v>0</v>
      </c>
      <c r="Q682" s="204">
        <v>0</v>
      </c>
      <c r="R682" s="204">
        <f>Q682*H682</f>
        <v>0</v>
      </c>
      <c r="S682" s="204">
        <v>0</v>
      </c>
      <c r="T682" s="205">
        <f>S682*H682</f>
        <v>0</v>
      </c>
      <c r="AR682" s="24" t="s">
        <v>205</v>
      </c>
      <c r="AT682" s="24" t="s">
        <v>152</v>
      </c>
      <c r="AU682" s="24" t="s">
        <v>158</v>
      </c>
      <c r="AY682" s="24" t="s">
        <v>150</v>
      </c>
      <c r="BE682" s="206">
        <f>IF(N682="základní",J682,0)</f>
        <v>0</v>
      </c>
      <c r="BF682" s="206">
        <f>IF(N682="snížená",J682,0)</f>
        <v>0</v>
      </c>
      <c r="BG682" s="206">
        <f>IF(N682="zákl. přenesená",J682,0)</f>
        <v>0</v>
      </c>
      <c r="BH682" s="206">
        <f>IF(N682="sníž. přenesená",J682,0)</f>
        <v>0</v>
      </c>
      <c r="BI682" s="206">
        <f>IF(N682="nulová",J682,0)</f>
        <v>0</v>
      </c>
      <c r="BJ682" s="24" t="s">
        <v>158</v>
      </c>
      <c r="BK682" s="206">
        <f>ROUND(I682*H682,2)</f>
        <v>0</v>
      </c>
      <c r="BL682" s="24" t="s">
        <v>205</v>
      </c>
      <c r="BM682" s="24" t="s">
        <v>769</v>
      </c>
    </row>
    <row r="683" spans="2:47" s="1" customFormat="1" ht="40.5">
      <c r="B683" s="42"/>
      <c r="C683" s="64"/>
      <c r="D683" s="207" t="s">
        <v>159</v>
      </c>
      <c r="E683" s="64"/>
      <c r="F683" s="208" t="s">
        <v>762</v>
      </c>
      <c r="G683" s="64"/>
      <c r="H683" s="64"/>
      <c r="I683" s="165"/>
      <c r="J683" s="64"/>
      <c r="K683" s="64"/>
      <c r="L683" s="62"/>
      <c r="M683" s="209"/>
      <c r="N683" s="43"/>
      <c r="O683" s="43"/>
      <c r="P683" s="43"/>
      <c r="Q683" s="43"/>
      <c r="R683" s="43"/>
      <c r="S683" s="43"/>
      <c r="T683" s="79"/>
      <c r="AT683" s="24" t="s">
        <v>159</v>
      </c>
      <c r="AU683" s="24" t="s">
        <v>158</v>
      </c>
    </row>
    <row r="684" spans="2:51" s="11" customFormat="1" ht="13.5">
      <c r="B684" s="210"/>
      <c r="C684" s="211"/>
      <c r="D684" s="207" t="s">
        <v>161</v>
      </c>
      <c r="E684" s="212" t="s">
        <v>37</v>
      </c>
      <c r="F684" s="213" t="s">
        <v>710</v>
      </c>
      <c r="G684" s="211"/>
      <c r="H684" s="214" t="s">
        <v>37</v>
      </c>
      <c r="I684" s="215"/>
      <c r="J684" s="211"/>
      <c r="K684" s="211"/>
      <c r="L684" s="216"/>
      <c r="M684" s="217"/>
      <c r="N684" s="218"/>
      <c r="O684" s="218"/>
      <c r="P684" s="218"/>
      <c r="Q684" s="218"/>
      <c r="R684" s="218"/>
      <c r="S684" s="218"/>
      <c r="T684" s="219"/>
      <c r="AT684" s="220" t="s">
        <v>161</v>
      </c>
      <c r="AU684" s="220" t="s">
        <v>158</v>
      </c>
      <c r="AV684" s="11" t="s">
        <v>23</v>
      </c>
      <c r="AW684" s="11" t="s">
        <v>43</v>
      </c>
      <c r="AX684" s="11" t="s">
        <v>80</v>
      </c>
      <c r="AY684" s="220" t="s">
        <v>150</v>
      </c>
    </row>
    <row r="685" spans="2:51" s="12" customFormat="1" ht="13.5">
      <c r="B685" s="221"/>
      <c r="C685" s="222"/>
      <c r="D685" s="207" t="s">
        <v>161</v>
      </c>
      <c r="E685" s="223" t="s">
        <v>37</v>
      </c>
      <c r="F685" s="224" t="s">
        <v>195</v>
      </c>
      <c r="G685" s="222"/>
      <c r="H685" s="225">
        <v>7</v>
      </c>
      <c r="I685" s="226"/>
      <c r="J685" s="222"/>
      <c r="K685" s="222"/>
      <c r="L685" s="227"/>
      <c r="M685" s="228"/>
      <c r="N685" s="229"/>
      <c r="O685" s="229"/>
      <c r="P685" s="229"/>
      <c r="Q685" s="229"/>
      <c r="R685" s="229"/>
      <c r="S685" s="229"/>
      <c r="T685" s="230"/>
      <c r="AT685" s="231" t="s">
        <v>161</v>
      </c>
      <c r="AU685" s="231" t="s">
        <v>158</v>
      </c>
      <c r="AV685" s="12" t="s">
        <v>158</v>
      </c>
      <c r="AW685" s="12" t="s">
        <v>43</v>
      </c>
      <c r="AX685" s="12" t="s">
        <v>80</v>
      </c>
      <c r="AY685" s="231" t="s">
        <v>150</v>
      </c>
    </row>
    <row r="686" spans="2:51" s="11" customFormat="1" ht="13.5">
      <c r="B686" s="210"/>
      <c r="C686" s="211"/>
      <c r="D686" s="207" t="s">
        <v>161</v>
      </c>
      <c r="E686" s="212" t="s">
        <v>37</v>
      </c>
      <c r="F686" s="213" t="s">
        <v>718</v>
      </c>
      <c r="G686" s="211"/>
      <c r="H686" s="214" t="s">
        <v>37</v>
      </c>
      <c r="I686" s="215"/>
      <c r="J686" s="211"/>
      <c r="K686" s="211"/>
      <c r="L686" s="216"/>
      <c r="M686" s="217"/>
      <c r="N686" s="218"/>
      <c r="O686" s="218"/>
      <c r="P686" s="218"/>
      <c r="Q686" s="218"/>
      <c r="R686" s="218"/>
      <c r="S686" s="218"/>
      <c r="T686" s="219"/>
      <c r="AT686" s="220" t="s">
        <v>161</v>
      </c>
      <c r="AU686" s="220" t="s">
        <v>158</v>
      </c>
      <c r="AV686" s="11" t="s">
        <v>23</v>
      </c>
      <c r="AW686" s="11" t="s">
        <v>43</v>
      </c>
      <c r="AX686" s="11" t="s">
        <v>80</v>
      </c>
      <c r="AY686" s="220" t="s">
        <v>150</v>
      </c>
    </row>
    <row r="687" spans="2:51" s="12" customFormat="1" ht="13.5">
      <c r="B687" s="221"/>
      <c r="C687" s="222"/>
      <c r="D687" s="207" t="s">
        <v>161</v>
      </c>
      <c r="E687" s="223" t="s">
        <v>37</v>
      </c>
      <c r="F687" s="224" t="s">
        <v>179</v>
      </c>
      <c r="G687" s="222"/>
      <c r="H687" s="225">
        <v>5</v>
      </c>
      <c r="I687" s="226"/>
      <c r="J687" s="222"/>
      <c r="K687" s="222"/>
      <c r="L687" s="227"/>
      <c r="M687" s="228"/>
      <c r="N687" s="229"/>
      <c r="O687" s="229"/>
      <c r="P687" s="229"/>
      <c r="Q687" s="229"/>
      <c r="R687" s="229"/>
      <c r="S687" s="229"/>
      <c r="T687" s="230"/>
      <c r="AT687" s="231" t="s">
        <v>161</v>
      </c>
      <c r="AU687" s="231" t="s">
        <v>158</v>
      </c>
      <c r="AV687" s="12" t="s">
        <v>158</v>
      </c>
      <c r="AW687" s="12" t="s">
        <v>43</v>
      </c>
      <c r="AX687" s="12" t="s">
        <v>80</v>
      </c>
      <c r="AY687" s="231" t="s">
        <v>150</v>
      </c>
    </row>
    <row r="688" spans="2:51" s="13" customFormat="1" ht="13.5">
      <c r="B688" s="232"/>
      <c r="C688" s="233"/>
      <c r="D688" s="234" t="s">
        <v>161</v>
      </c>
      <c r="E688" s="235" t="s">
        <v>37</v>
      </c>
      <c r="F688" s="236" t="s">
        <v>164</v>
      </c>
      <c r="G688" s="233"/>
      <c r="H688" s="237">
        <v>12</v>
      </c>
      <c r="I688" s="238"/>
      <c r="J688" s="233"/>
      <c r="K688" s="233"/>
      <c r="L688" s="239"/>
      <c r="M688" s="240"/>
      <c r="N688" s="241"/>
      <c r="O688" s="241"/>
      <c r="P688" s="241"/>
      <c r="Q688" s="241"/>
      <c r="R688" s="241"/>
      <c r="S688" s="241"/>
      <c r="T688" s="242"/>
      <c r="AT688" s="243" t="s">
        <v>161</v>
      </c>
      <c r="AU688" s="243" t="s">
        <v>158</v>
      </c>
      <c r="AV688" s="13" t="s">
        <v>157</v>
      </c>
      <c r="AW688" s="13" t="s">
        <v>43</v>
      </c>
      <c r="AX688" s="13" t="s">
        <v>23</v>
      </c>
      <c r="AY688" s="243" t="s">
        <v>150</v>
      </c>
    </row>
    <row r="689" spans="2:65" s="1" customFormat="1" ht="31.5" customHeight="1">
      <c r="B689" s="42"/>
      <c r="C689" s="195" t="s">
        <v>770</v>
      </c>
      <c r="D689" s="195" t="s">
        <v>152</v>
      </c>
      <c r="E689" s="196" t="s">
        <v>771</v>
      </c>
      <c r="F689" s="197" t="s">
        <v>772</v>
      </c>
      <c r="G689" s="198" t="s">
        <v>622</v>
      </c>
      <c r="H689" s="199">
        <v>16</v>
      </c>
      <c r="I689" s="200"/>
      <c r="J689" s="201">
        <f>ROUND(I689*H689,2)</f>
        <v>0</v>
      </c>
      <c r="K689" s="197" t="s">
        <v>156</v>
      </c>
      <c r="L689" s="62"/>
      <c r="M689" s="202" t="s">
        <v>37</v>
      </c>
      <c r="N689" s="203" t="s">
        <v>52</v>
      </c>
      <c r="O689" s="43"/>
      <c r="P689" s="204">
        <f>O689*H689</f>
        <v>0</v>
      </c>
      <c r="Q689" s="204">
        <v>0</v>
      </c>
      <c r="R689" s="204">
        <f>Q689*H689</f>
        <v>0</v>
      </c>
      <c r="S689" s="204">
        <v>0</v>
      </c>
      <c r="T689" s="205">
        <f>S689*H689</f>
        <v>0</v>
      </c>
      <c r="AR689" s="24" t="s">
        <v>205</v>
      </c>
      <c r="AT689" s="24" t="s">
        <v>152</v>
      </c>
      <c r="AU689" s="24" t="s">
        <v>158</v>
      </c>
      <c r="AY689" s="24" t="s">
        <v>150</v>
      </c>
      <c r="BE689" s="206">
        <f>IF(N689="základní",J689,0)</f>
        <v>0</v>
      </c>
      <c r="BF689" s="206">
        <f>IF(N689="snížená",J689,0)</f>
        <v>0</v>
      </c>
      <c r="BG689" s="206">
        <f>IF(N689="zákl. přenesená",J689,0)</f>
        <v>0</v>
      </c>
      <c r="BH689" s="206">
        <f>IF(N689="sníž. přenesená",J689,0)</f>
        <v>0</v>
      </c>
      <c r="BI689" s="206">
        <f>IF(N689="nulová",J689,0)</f>
        <v>0</v>
      </c>
      <c r="BJ689" s="24" t="s">
        <v>158</v>
      </c>
      <c r="BK689" s="206">
        <f>ROUND(I689*H689,2)</f>
        <v>0</v>
      </c>
      <c r="BL689" s="24" t="s">
        <v>205</v>
      </c>
      <c r="BM689" s="24" t="s">
        <v>773</v>
      </c>
    </row>
    <row r="690" spans="2:47" s="1" customFormat="1" ht="40.5">
      <c r="B690" s="42"/>
      <c r="C690" s="64"/>
      <c r="D690" s="207" t="s">
        <v>159</v>
      </c>
      <c r="E690" s="64"/>
      <c r="F690" s="208" t="s">
        <v>762</v>
      </c>
      <c r="G690" s="64"/>
      <c r="H690" s="64"/>
      <c r="I690" s="165"/>
      <c r="J690" s="64"/>
      <c r="K690" s="64"/>
      <c r="L690" s="62"/>
      <c r="M690" s="209"/>
      <c r="N690" s="43"/>
      <c r="O690" s="43"/>
      <c r="P690" s="43"/>
      <c r="Q690" s="43"/>
      <c r="R690" s="43"/>
      <c r="S690" s="43"/>
      <c r="T690" s="79"/>
      <c r="AT690" s="24" t="s">
        <v>159</v>
      </c>
      <c r="AU690" s="24" t="s">
        <v>158</v>
      </c>
    </row>
    <row r="691" spans="2:51" s="11" customFormat="1" ht="13.5">
      <c r="B691" s="210"/>
      <c r="C691" s="211"/>
      <c r="D691" s="207" t="s">
        <v>161</v>
      </c>
      <c r="E691" s="212" t="s">
        <v>37</v>
      </c>
      <c r="F691" s="213" t="s">
        <v>693</v>
      </c>
      <c r="G691" s="211"/>
      <c r="H691" s="214" t="s">
        <v>37</v>
      </c>
      <c r="I691" s="215"/>
      <c r="J691" s="211"/>
      <c r="K691" s="211"/>
      <c r="L691" s="216"/>
      <c r="M691" s="217"/>
      <c r="N691" s="218"/>
      <c r="O691" s="218"/>
      <c r="P691" s="218"/>
      <c r="Q691" s="218"/>
      <c r="R691" s="218"/>
      <c r="S691" s="218"/>
      <c r="T691" s="219"/>
      <c r="AT691" s="220" t="s">
        <v>161</v>
      </c>
      <c r="AU691" s="220" t="s">
        <v>158</v>
      </c>
      <c r="AV691" s="11" t="s">
        <v>23</v>
      </c>
      <c r="AW691" s="11" t="s">
        <v>43</v>
      </c>
      <c r="AX691" s="11" t="s">
        <v>80</v>
      </c>
      <c r="AY691" s="220" t="s">
        <v>150</v>
      </c>
    </row>
    <row r="692" spans="2:51" s="12" customFormat="1" ht="13.5">
      <c r="B692" s="221"/>
      <c r="C692" s="222"/>
      <c r="D692" s="207" t="s">
        <v>161</v>
      </c>
      <c r="E692" s="223" t="s">
        <v>37</v>
      </c>
      <c r="F692" s="224" t="s">
        <v>205</v>
      </c>
      <c r="G692" s="222"/>
      <c r="H692" s="225">
        <v>16</v>
      </c>
      <c r="I692" s="226"/>
      <c r="J692" s="222"/>
      <c r="K692" s="222"/>
      <c r="L692" s="227"/>
      <c r="M692" s="228"/>
      <c r="N692" s="229"/>
      <c r="O692" s="229"/>
      <c r="P692" s="229"/>
      <c r="Q692" s="229"/>
      <c r="R692" s="229"/>
      <c r="S692" s="229"/>
      <c r="T692" s="230"/>
      <c r="AT692" s="231" t="s">
        <v>161</v>
      </c>
      <c r="AU692" s="231" t="s">
        <v>158</v>
      </c>
      <c r="AV692" s="12" t="s">
        <v>158</v>
      </c>
      <c r="AW692" s="12" t="s">
        <v>43</v>
      </c>
      <c r="AX692" s="12" t="s">
        <v>80</v>
      </c>
      <c r="AY692" s="231" t="s">
        <v>150</v>
      </c>
    </row>
    <row r="693" spans="2:51" s="13" customFormat="1" ht="13.5">
      <c r="B693" s="232"/>
      <c r="C693" s="233"/>
      <c r="D693" s="234" t="s">
        <v>161</v>
      </c>
      <c r="E693" s="235" t="s">
        <v>37</v>
      </c>
      <c r="F693" s="236" t="s">
        <v>164</v>
      </c>
      <c r="G693" s="233"/>
      <c r="H693" s="237">
        <v>16</v>
      </c>
      <c r="I693" s="238"/>
      <c r="J693" s="233"/>
      <c r="K693" s="233"/>
      <c r="L693" s="239"/>
      <c r="M693" s="240"/>
      <c r="N693" s="241"/>
      <c r="O693" s="241"/>
      <c r="P693" s="241"/>
      <c r="Q693" s="241"/>
      <c r="R693" s="241"/>
      <c r="S693" s="241"/>
      <c r="T693" s="242"/>
      <c r="AT693" s="243" t="s">
        <v>161</v>
      </c>
      <c r="AU693" s="243" t="s">
        <v>158</v>
      </c>
      <c r="AV693" s="13" t="s">
        <v>157</v>
      </c>
      <c r="AW693" s="13" t="s">
        <v>43</v>
      </c>
      <c r="AX693" s="13" t="s">
        <v>23</v>
      </c>
      <c r="AY693" s="243" t="s">
        <v>150</v>
      </c>
    </row>
    <row r="694" spans="2:65" s="1" customFormat="1" ht="22.5" customHeight="1">
      <c r="B694" s="42"/>
      <c r="C694" s="251" t="s">
        <v>491</v>
      </c>
      <c r="D694" s="251" t="s">
        <v>215</v>
      </c>
      <c r="E694" s="252" t="s">
        <v>774</v>
      </c>
      <c r="F694" s="253" t="s">
        <v>775</v>
      </c>
      <c r="G694" s="254" t="s">
        <v>198</v>
      </c>
      <c r="H694" s="255">
        <v>116.4</v>
      </c>
      <c r="I694" s="256"/>
      <c r="J694" s="257">
        <f>ROUND(I694*H694,2)</f>
        <v>0</v>
      </c>
      <c r="K694" s="253" t="s">
        <v>156</v>
      </c>
      <c r="L694" s="258"/>
      <c r="M694" s="259" t="s">
        <v>37</v>
      </c>
      <c r="N694" s="260" t="s">
        <v>52</v>
      </c>
      <c r="O694" s="43"/>
      <c r="P694" s="204">
        <f>O694*H694</f>
        <v>0</v>
      </c>
      <c r="Q694" s="204">
        <v>0.003</v>
      </c>
      <c r="R694" s="204">
        <f>Q694*H694</f>
        <v>0.3492</v>
      </c>
      <c r="S694" s="204">
        <v>0</v>
      </c>
      <c r="T694" s="205">
        <f>S694*H694</f>
        <v>0</v>
      </c>
      <c r="AR694" s="24" t="s">
        <v>268</v>
      </c>
      <c r="AT694" s="24" t="s">
        <v>215</v>
      </c>
      <c r="AU694" s="24" t="s">
        <v>158</v>
      </c>
      <c r="AY694" s="24" t="s">
        <v>150</v>
      </c>
      <c r="BE694" s="206">
        <f>IF(N694="základní",J694,0)</f>
        <v>0</v>
      </c>
      <c r="BF694" s="206">
        <f>IF(N694="snížená",J694,0)</f>
        <v>0</v>
      </c>
      <c r="BG694" s="206">
        <f>IF(N694="zákl. přenesená",J694,0)</f>
        <v>0</v>
      </c>
      <c r="BH694" s="206">
        <f>IF(N694="sníž. přenesená",J694,0)</f>
        <v>0</v>
      </c>
      <c r="BI694" s="206">
        <f>IF(N694="nulová",J694,0)</f>
        <v>0</v>
      </c>
      <c r="BJ694" s="24" t="s">
        <v>158</v>
      </c>
      <c r="BK694" s="206">
        <f>ROUND(I694*H694,2)</f>
        <v>0</v>
      </c>
      <c r="BL694" s="24" t="s">
        <v>205</v>
      </c>
      <c r="BM694" s="24" t="s">
        <v>776</v>
      </c>
    </row>
    <row r="695" spans="2:51" s="11" customFormat="1" ht="13.5">
      <c r="B695" s="210"/>
      <c r="C695" s="211"/>
      <c r="D695" s="207" t="s">
        <v>161</v>
      </c>
      <c r="E695" s="212" t="s">
        <v>37</v>
      </c>
      <c r="F695" s="213" t="s">
        <v>691</v>
      </c>
      <c r="G695" s="211"/>
      <c r="H695" s="214" t="s">
        <v>37</v>
      </c>
      <c r="I695" s="215"/>
      <c r="J695" s="211"/>
      <c r="K695" s="211"/>
      <c r="L695" s="216"/>
      <c r="M695" s="217"/>
      <c r="N695" s="218"/>
      <c r="O695" s="218"/>
      <c r="P695" s="218"/>
      <c r="Q695" s="218"/>
      <c r="R695" s="218"/>
      <c r="S695" s="218"/>
      <c r="T695" s="219"/>
      <c r="AT695" s="220" t="s">
        <v>161</v>
      </c>
      <c r="AU695" s="220" t="s">
        <v>158</v>
      </c>
      <c r="AV695" s="11" t="s">
        <v>23</v>
      </c>
      <c r="AW695" s="11" t="s">
        <v>43</v>
      </c>
      <c r="AX695" s="11" t="s">
        <v>80</v>
      </c>
      <c r="AY695" s="220" t="s">
        <v>150</v>
      </c>
    </row>
    <row r="696" spans="2:51" s="12" customFormat="1" ht="13.5">
      <c r="B696" s="221"/>
      <c r="C696" s="222"/>
      <c r="D696" s="207" t="s">
        <v>161</v>
      </c>
      <c r="E696" s="223" t="s">
        <v>37</v>
      </c>
      <c r="F696" s="224" t="s">
        <v>692</v>
      </c>
      <c r="G696" s="222"/>
      <c r="H696" s="225">
        <v>45</v>
      </c>
      <c r="I696" s="226"/>
      <c r="J696" s="222"/>
      <c r="K696" s="222"/>
      <c r="L696" s="227"/>
      <c r="M696" s="228"/>
      <c r="N696" s="229"/>
      <c r="O696" s="229"/>
      <c r="P696" s="229"/>
      <c r="Q696" s="229"/>
      <c r="R696" s="229"/>
      <c r="S696" s="229"/>
      <c r="T696" s="230"/>
      <c r="AT696" s="231" t="s">
        <v>161</v>
      </c>
      <c r="AU696" s="231" t="s">
        <v>158</v>
      </c>
      <c r="AV696" s="12" t="s">
        <v>158</v>
      </c>
      <c r="AW696" s="12" t="s">
        <v>43</v>
      </c>
      <c r="AX696" s="12" t="s">
        <v>80</v>
      </c>
      <c r="AY696" s="231" t="s">
        <v>150</v>
      </c>
    </row>
    <row r="697" spans="2:51" s="11" customFormat="1" ht="13.5">
      <c r="B697" s="210"/>
      <c r="C697" s="211"/>
      <c r="D697" s="207" t="s">
        <v>161</v>
      </c>
      <c r="E697" s="212" t="s">
        <v>37</v>
      </c>
      <c r="F697" s="213" t="s">
        <v>693</v>
      </c>
      <c r="G697" s="211"/>
      <c r="H697" s="214" t="s">
        <v>37</v>
      </c>
      <c r="I697" s="215"/>
      <c r="J697" s="211"/>
      <c r="K697" s="211"/>
      <c r="L697" s="216"/>
      <c r="M697" s="217"/>
      <c r="N697" s="218"/>
      <c r="O697" s="218"/>
      <c r="P697" s="218"/>
      <c r="Q697" s="218"/>
      <c r="R697" s="218"/>
      <c r="S697" s="218"/>
      <c r="T697" s="219"/>
      <c r="AT697" s="220" t="s">
        <v>161</v>
      </c>
      <c r="AU697" s="220" t="s">
        <v>158</v>
      </c>
      <c r="AV697" s="11" t="s">
        <v>23</v>
      </c>
      <c r="AW697" s="11" t="s">
        <v>43</v>
      </c>
      <c r="AX697" s="11" t="s">
        <v>80</v>
      </c>
      <c r="AY697" s="220" t="s">
        <v>150</v>
      </c>
    </row>
    <row r="698" spans="2:51" s="12" customFormat="1" ht="13.5">
      <c r="B698" s="221"/>
      <c r="C698" s="222"/>
      <c r="D698" s="207" t="s">
        <v>161</v>
      </c>
      <c r="E698" s="223" t="s">
        <v>37</v>
      </c>
      <c r="F698" s="224" t="s">
        <v>694</v>
      </c>
      <c r="G698" s="222"/>
      <c r="H698" s="225">
        <v>48</v>
      </c>
      <c r="I698" s="226"/>
      <c r="J698" s="222"/>
      <c r="K698" s="222"/>
      <c r="L698" s="227"/>
      <c r="M698" s="228"/>
      <c r="N698" s="229"/>
      <c r="O698" s="229"/>
      <c r="P698" s="229"/>
      <c r="Q698" s="229"/>
      <c r="R698" s="229"/>
      <c r="S698" s="229"/>
      <c r="T698" s="230"/>
      <c r="AT698" s="231" t="s">
        <v>161</v>
      </c>
      <c r="AU698" s="231" t="s">
        <v>158</v>
      </c>
      <c r="AV698" s="12" t="s">
        <v>158</v>
      </c>
      <c r="AW698" s="12" t="s">
        <v>43</v>
      </c>
      <c r="AX698" s="12" t="s">
        <v>80</v>
      </c>
      <c r="AY698" s="231" t="s">
        <v>150</v>
      </c>
    </row>
    <row r="699" spans="2:51" s="11" customFormat="1" ht="13.5">
      <c r="B699" s="210"/>
      <c r="C699" s="211"/>
      <c r="D699" s="207" t="s">
        <v>161</v>
      </c>
      <c r="E699" s="212" t="s">
        <v>37</v>
      </c>
      <c r="F699" s="213" t="s">
        <v>695</v>
      </c>
      <c r="G699" s="211"/>
      <c r="H699" s="214" t="s">
        <v>37</v>
      </c>
      <c r="I699" s="215"/>
      <c r="J699" s="211"/>
      <c r="K699" s="211"/>
      <c r="L699" s="216"/>
      <c r="M699" s="217"/>
      <c r="N699" s="218"/>
      <c r="O699" s="218"/>
      <c r="P699" s="218"/>
      <c r="Q699" s="218"/>
      <c r="R699" s="218"/>
      <c r="S699" s="218"/>
      <c r="T699" s="219"/>
      <c r="AT699" s="220" t="s">
        <v>161</v>
      </c>
      <c r="AU699" s="220" t="s">
        <v>158</v>
      </c>
      <c r="AV699" s="11" t="s">
        <v>23</v>
      </c>
      <c r="AW699" s="11" t="s">
        <v>43</v>
      </c>
      <c r="AX699" s="11" t="s">
        <v>80</v>
      </c>
      <c r="AY699" s="220" t="s">
        <v>150</v>
      </c>
    </row>
    <row r="700" spans="2:51" s="12" customFormat="1" ht="13.5">
      <c r="B700" s="221"/>
      <c r="C700" s="222"/>
      <c r="D700" s="207" t="s">
        <v>161</v>
      </c>
      <c r="E700" s="223" t="s">
        <v>37</v>
      </c>
      <c r="F700" s="224" t="s">
        <v>696</v>
      </c>
      <c r="G700" s="222"/>
      <c r="H700" s="225">
        <v>21.6</v>
      </c>
      <c r="I700" s="226"/>
      <c r="J700" s="222"/>
      <c r="K700" s="222"/>
      <c r="L700" s="227"/>
      <c r="M700" s="228"/>
      <c r="N700" s="229"/>
      <c r="O700" s="229"/>
      <c r="P700" s="229"/>
      <c r="Q700" s="229"/>
      <c r="R700" s="229"/>
      <c r="S700" s="229"/>
      <c r="T700" s="230"/>
      <c r="AT700" s="231" t="s">
        <v>161</v>
      </c>
      <c r="AU700" s="231" t="s">
        <v>158</v>
      </c>
      <c r="AV700" s="12" t="s">
        <v>158</v>
      </c>
      <c r="AW700" s="12" t="s">
        <v>43</v>
      </c>
      <c r="AX700" s="12" t="s">
        <v>80</v>
      </c>
      <c r="AY700" s="231" t="s">
        <v>150</v>
      </c>
    </row>
    <row r="701" spans="2:51" s="11" customFormat="1" ht="13.5">
      <c r="B701" s="210"/>
      <c r="C701" s="211"/>
      <c r="D701" s="207" t="s">
        <v>161</v>
      </c>
      <c r="E701" s="212" t="s">
        <v>37</v>
      </c>
      <c r="F701" s="213" t="s">
        <v>697</v>
      </c>
      <c r="G701" s="211"/>
      <c r="H701" s="214" t="s">
        <v>37</v>
      </c>
      <c r="I701" s="215"/>
      <c r="J701" s="211"/>
      <c r="K701" s="211"/>
      <c r="L701" s="216"/>
      <c r="M701" s="217"/>
      <c r="N701" s="218"/>
      <c r="O701" s="218"/>
      <c r="P701" s="218"/>
      <c r="Q701" s="218"/>
      <c r="R701" s="218"/>
      <c r="S701" s="218"/>
      <c r="T701" s="219"/>
      <c r="AT701" s="220" t="s">
        <v>161</v>
      </c>
      <c r="AU701" s="220" t="s">
        <v>158</v>
      </c>
      <c r="AV701" s="11" t="s">
        <v>23</v>
      </c>
      <c r="AW701" s="11" t="s">
        <v>43</v>
      </c>
      <c r="AX701" s="11" t="s">
        <v>80</v>
      </c>
      <c r="AY701" s="220" t="s">
        <v>150</v>
      </c>
    </row>
    <row r="702" spans="2:51" s="12" customFormat="1" ht="13.5">
      <c r="B702" s="221"/>
      <c r="C702" s="222"/>
      <c r="D702" s="207" t="s">
        <v>161</v>
      </c>
      <c r="E702" s="223" t="s">
        <v>37</v>
      </c>
      <c r="F702" s="224" t="s">
        <v>698</v>
      </c>
      <c r="G702" s="222"/>
      <c r="H702" s="225">
        <v>1.8</v>
      </c>
      <c r="I702" s="226"/>
      <c r="J702" s="222"/>
      <c r="K702" s="222"/>
      <c r="L702" s="227"/>
      <c r="M702" s="228"/>
      <c r="N702" s="229"/>
      <c r="O702" s="229"/>
      <c r="P702" s="229"/>
      <c r="Q702" s="229"/>
      <c r="R702" s="229"/>
      <c r="S702" s="229"/>
      <c r="T702" s="230"/>
      <c r="AT702" s="231" t="s">
        <v>161</v>
      </c>
      <c r="AU702" s="231" t="s">
        <v>158</v>
      </c>
      <c r="AV702" s="12" t="s">
        <v>158</v>
      </c>
      <c r="AW702" s="12" t="s">
        <v>43</v>
      </c>
      <c r="AX702" s="12" t="s">
        <v>80</v>
      </c>
      <c r="AY702" s="231" t="s">
        <v>150</v>
      </c>
    </row>
    <row r="703" spans="2:51" s="13" customFormat="1" ht="13.5">
      <c r="B703" s="232"/>
      <c r="C703" s="233"/>
      <c r="D703" s="234" t="s">
        <v>161</v>
      </c>
      <c r="E703" s="235" t="s">
        <v>37</v>
      </c>
      <c r="F703" s="236" t="s">
        <v>164</v>
      </c>
      <c r="G703" s="233"/>
      <c r="H703" s="237">
        <v>116.4</v>
      </c>
      <c r="I703" s="238"/>
      <c r="J703" s="233"/>
      <c r="K703" s="233"/>
      <c r="L703" s="239"/>
      <c r="M703" s="240"/>
      <c r="N703" s="241"/>
      <c r="O703" s="241"/>
      <c r="P703" s="241"/>
      <c r="Q703" s="241"/>
      <c r="R703" s="241"/>
      <c r="S703" s="241"/>
      <c r="T703" s="242"/>
      <c r="AT703" s="243" t="s">
        <v>161</v>
      </c>
      <c r="AU703" s="243" t="s">
        <v>158</v>
      </c>
      <c r="AV703" s="13" t="s">
        <v>157</v>
      </c>
      <c r="AW703" s="13" t="s">
        <v>43</v>
      </c>
      <c r="AX703" s="13" t="s">
        <v>23</v>
      </c>
      <c r="AY703" s="243" t="s">
        <v>150</v>
      </c>
    </row>
    <row r="704" spans="2:65" s="1" customFormat="1" ht="22.5" customHeight="1">
      <c r="B704" s="42"/>
      <c r="C704" s="195" t="s">
        <v>777</v>
      </c>
      <c r="D704" s="195" t="s">
        <v>152</v>
      </c>
      <c r="E704" s="196" t="s">
        <v>778</v>
      </c>
      <c r="F704" s="197" t="s">
        <v>779</v>
      </c>
      <c r="G704" s="198" t="s">
        <v>155</v>
      </c>
      <c r="H704" s="199">
        <v>191.25</v>
      </c>
      <c r="I704" s="200"/>
      <c r="J704" s="201">
        <f>ROUND(I704*H704,2)</f>
        <v>0</v>
      </c>
      <c r="K704" s="197" t="s">
        <v>37</v>
      </c>
      <c r="L704" s="62"/>
      <c r="M704" s="202" t="s">
        <v>37</v>
      </c>
      <c r="N704" s="203" t="s">
        <v>52</v>
      </c>
      <c r="O704" s="43"/>
      <c r="P704" s="204">
        <f>O704*H704</f>
        <v>0</v>
      </c>
      <c r="Q704" s="204">
        <v>0</v>
      </c>
      <c r="R704" s="204">
        <f>Q704*H704</f>
        <v>0</v>
      </c>
      <c r="S704" s="204">
        <v>0</v>
      </c>
      <c r="T704" s="205">
        <f>S704*H704</f>
        <v>0</v>
      </c>
      <c r="AR704" s="24" t="s">
        <v>205</v>
      </c>
      <c r="AT704" s="24" t="s">
        <v>152</v>
      </c>
      <c r="AU704" s="24" t="s">
        <v>158</v>
      </c>
      <c r="AY704" s="24" t="s">
        <v>150</v>
      </c>
      <c r="BE704" s="206">
        <f>IF(N704="základní",J704,0)</f>
        <v>0</v>
      </c>
      <c r="BF704" s="206">
        <f>IF(N704="snížená",J704,0)</f>
        <v>0</v>
      </c>
      <c r="BG704" s="206">
        <f>IF(N704="zákl. přenesená",J704,0)</f>
        <v>0</v>
      </c>
      <c r="BH704" s="206">
        <f>IF(N704="sníž. přenesená",J704,0)</f>
        <v>0</v>
      </c>
      <c r="BI704" s="206">
        <f>IF(N704="nulová",J704,0)</f>
        <v>0</v>
      </c>
      <c r="BJ704" s="24" t="s">
        <v>158</v>
      </c>
      <c r="BK704" s="206">
        <f>ROUND(I704*H704,2)</f>
        <v>0</v>
      </c>
      <c r="BL704" s="24" t="s">
        <v>205</v>
      </c>
      <c r="BM704" s="24" t="s">
        <v>780</v>
      </c>
    </row>
    <row r="705" spans="2:51" s="11" customFormat="1" ht="13.5">
      <c r="B705" s="210"/>
      <c r="C705" s="211"/>
      <c r="D705" s="207" t="s">
        <v>161</v>
      </c>
      <c r="E705" s="212" t="s">
        <v>37</v>
      </c>
      <c r="F705" s="213" t="s">
        <v>691</v>
      </c>
      <c r="G705" s="211"/>
      <c r="H705" s="214" t="s">
        <v>37</v>
      </c>
      <c r="I705" s="215"/>
      <c r="J705" s="211"/>
      <c r="K705" s="211"/>
      <c r="L705" s="216"/>
      <c r="M705" s="217"/>
      <c r="N705" s="218"/>
      <c r="O705" s="218"/>
      <c r="P705" s="218"/>
      <c r="Q705" s="218"/>
      <c r="R705" s="218"/>
      <c r="S705" s="218"/>
      <c r="T705" s="219"/>
      <c r="AT705" s="220" t="s">
        <v>161</v>
      </c>
      <c r="AU705" s="220" t="s">
        <v>158</v>
      </c>
      <c r="AV705" s="11" t="s">
        <v>23</v>
      </c>
      <c r="AW705" s="11" t="s">
        <v>43</v>
      </c>
      <c r="AX705" s="11" t="s">
        <v>80</v>
      </c>
      <c r="AY705" s="220" t="s">
        <v>150</v>
      </c>
    </row>
    <row r="706" spans="2:51" s="12" customFormat="1" ht="13.5">
      <c r="B706" s="221"/>
      <c r="C706" s="222"/>
      <c r="D706" s="207" t="s">
        <v>161</v>
      </c>
      <c r="E706" s="223" t="s">
        <v>37</v>
      </c>
      <c r="F706" s="224" t="s">
        <v>781</v>
      </c>
      <c r="G706" s="222"/>
      <c r="H706" s="225">
        <v>45</v>
      </c>
      <c r="I706" s="226"/>
      <c r="J706" s="222"/>
      <c r="K706" s="222"/>
      <c r="L706" s="227"/>
      <c r="M706" s="228"/>
      <c r="N706" s="229"/>
      <c r="O706" s="229"/>
      <c r="P706" s="229"/>
      <c r="Q706" s="229"/>
      <c r="R706" s="229"/>
      <c r="S706" s="229"/>
      <c r="T706" s="230"/>
      <c r="AT706" s="231" t="s">
        <v>161</v>
      </c>
      <c r="AU706" s="231" t="s">
        <v>158</v>
      </c>
      <c r="AV706" s="12" t="s">
        <v>158</v>
      </c>
      <c r="AW706" s="12" t="s">
        <v>43</v>
      </c>
      <c r="AX706" s="12" t="s">
        <v>80</v>
      </c>
      <c r="AY706" s="231" t="s">
        <v>150</v>
      </c>
    </row>
    <row r="707" spans="2:51" s="12" customFormat="1" ht="13.5">
      <c r="B707" s="221"/>
      <c r="C707" s="222"/>
      <c r="D707" s="207" t="s">
        <v>161</v>
      </c>
      <c r="E707" s="223" t="s">
        <v>37</v>
      </c>
      <c r="F707" s="224" t="s">
        <v>519</v>
      </c>
      <c r="G707" s="222"/>
      <c r="H707" s="225">
        <v>74.25</v>
      </c>
      <c r="I707" s="226"/>
      <c r="J707" s="222"/>
      <c r="K707" s="222"/>
      <c r="L707" s="227"/>
      <c r="M707" s="228"/>
      <c r="N707" s="229"/>
      <c r="O707" s="229"/>
      <c r="P707" s="229"/>
      <c r="Q707" s="229"/>
      <c r="R707" s="229"/>
      <c r="S707" s="229"/>
      <c r="T707" s="230"/>
      <c r="AT707" s="231" t="s">
        <v>161</v>
      </c>
      <c r="AU707" s="231" t="s">
        <v>158</v>
      </c>
      <c r="AV707" s="12" t="s">
        <v>158</v>
      </c>
      <c r="AW707" s="12" t="s">
        <v>43</v>
      </c>
      <c r="AX707" s="12" t="s">
        <v>80</v>
      </c>
      <c r="AY707" s="231" t="s">
        <v>150</v>
      </c>
    </row>
    <row r="708" spans="2:51" s="11" customFormat="1" ht="13.5">
      <c r="B708" s="210"/>
      <c r="C708" s="211"/>
      <c r="D708" s="207" t="s">
        <v>161</v>
      </c>
      <c r="E708" s="212" t="s">
        <v>37</v>
      </c>
      <c r="F708" s="213" t="s">
        <v>693</v>
      </c>
      <c r="G708" s="211"/>
      <c r="H708" s="214" t="s">
        <v>37</v>
      </c>
      <c r="I708" s="215"/>
      <c r="J708" s="211"/>
      <c r="K708" s="211"/>
      <c r="L708" s="216"/>
      <c r="M708" s="217"/>
      <c r="N708" s="218"/>
      <c r="O708" s="218"/>
      <c r="P708" s="218"/>
      <c r="Q708" s="218"/>
      <c r="R708" s="218"/>
      <c r="S708" s="218"/>
      <c r="T708" s="219"/>
      <c r="AT708" s="220" t="s">
        <v>161</v>
      </c>
      <c r="AU708" s="220" t="s">
        <v>158</v>
      </c>
      <c r="AV708" s="11" t="s">
        <v>23</v>
      </c>
      <c r="AW708" s="11" t="s">
        <v>43</v>
      </c>
      <c r="AX708" s="11" t="s">
        <v>80</v>
      </c>
      <c r="AY708" s="220" t="s">
        <v>150</v>
      </c>
    </row>
    <row r="709" spans="2:51" s="12" customFormat="1" ht="13.5">
      <c r="B709" s="221"/>
      <c r="C709" s="222"/>
      <c r="D709" s="207" t="s">
        <v>161</v>
      </c>
      <c r="E709" s="223" t="s">
        <v>37</v>
      </c>
      <c r="F709" s="224" t="s">
        <v>521</v>
      </c>
      <c r="G709" s="222"/>
      <c r="H709" s="225">
        <v>72</v>
      </c>
      <c r="I709" s="226"/>
      <c r="J709" s="222"/>
      <c r="K709" s="222"/>
      <c r="L709" s="227"/>
      <c r="M709" s="228"/>
      <c r="N709" s="229"/>
      <c r="O709" s="229"/>
      <c r="P709" s="229"/>
      <c r="Q709" s="229"/>
      <c r="R709" s="229"/>
      <c r="S709" s="229"/>
      <c r="T709" s="230"/>
      <c r="AT709" s="231" t="s">
        <v>161</v>
      </c>
      <c r="AU709" s="231" t="s">
        <v>158</v>
      </c>
      <c r="AV709" s="12" t="s">
        <v>158</v>
      </c>
      <c r="AW709" s="12" t="s">
        <v>43</v>
      </c>
      <c r="AX709" s="12" t="s">
        <v>80</v>
      </c>
      <c r="AY709" s="231" t="s">
        <v>150</v>
      </c>
    </row>
    <row r="710" spans="2:51" s="13" customFormat="1" ht="13.5">
      <c r="B710" s="232"/>
      <c r="C710" s="233"/>
      <c r="D710" s="234" t="s">
        <v>161</v>
      </c>
      <c r="E710" s="235" t="s">
        <v>37</v>
      </c>
      <c r="F710" s="236" t="s">
        <v>164</v>
      </c>
      <c r="G710" s="233"/>
      <c r="H710" s="237">
        <v>191.25</v>
      </c>
      <c r="I710" s="238"/>
      <c r="J710" s="233"/>
      <c r="K710" s="233"/>
      <c r="L710" s="239"/>
      <c r="M710" s="240"/>
      <c r="N710" s="241"/>
      <c r="O710" s="241"/>
      <c r="P710" s="241"/>
      <c r="Q710" s="241"/>
      <c r="R710" s="241"/>
      <c r="S710" s="241"/>
      <c r="T710" s="242"/>
      <c r="AT710" s="243" t="s">
        <v>161</v>
      </c>
      <c r="AU710" s="243" t="s">
        <v>158</v>
      </c>
      <c r="AV710" s="13" t="s">
        <v>157</v>
      </c>
      <c r="AW710" s="13" t="s">
        <v>43</v>
      </c>
      <c r="AX710" s="13" t="s">
        <v>23</v>
      </c>
      <c r="AY710" s="243" t="s">
        <v>150</v>
      </c>
    </row>
    <row r="711" spans="2:65" s="1" customFormat="1" ht="31.5" customHeight="1">
      <c r="B711" s="42"/>
      <c r="C711" s="195" t="s">
        <v>502</v>
      </c>
      <c r="D711" s="195" t="s">
        <v>152</v>
      </c>
      <c r="E711" s="196" t="s">
        <v>782</v>
      </c>
      <c r="F711" s="197" t="s">
        <v>783</v>
      </c>
      <c r="G711" s="198" t="s">
        <v>182</v>
      </c>
      <c r="H711" s="199">
        <v>9.803</v>
      </c>
      <c r="I711" s="200"/>
      <c r="J711" s="201">
        <f>ROUND(I711*H711,2)</f>
        <v>0</v>
      </c>
      <c r="K711" s="197" t="s">
        <v>156</v>
      </c>
      <c r="L711" s="62"/>
      <c r="M711" s="202" t="s">
        <v>37</v>
      </c>
      <c r="N711" s="203" t="s">
        <v>52</v>
      </c>
      <c r="O711" s="43"/>
      <c r="P711" s="204">
        <f>O711*H711</f>
        <v>0</v>
      </c>
      <c r="Q711" s="204">
        <v>0</v>
      </c>
      <c r="R711" s="204">
        <f>Q711*H711</f>
        <v>0</v>
      </c>
      <c r="S711" s="204">
        <v>0</v>
      </c>
      <c r="T711" s="205">
        <f>S711*H711</f>
        <v>0</v>
      </c>
      <c r="AR711" s="24" t="s">
        <v>205</v>
      </c>
      <c r="AT711" s="24" t="s">
        <v>152</v>
      </c>
      <c r="AU711" s="24" t="s">
        <v>158</v>
      </c>
      <c r="AY711" s="24" t="s">
        <v>150</v>
      </c>
      <c r="BE711" s="206">
        <f>IF(N711="základní",J711,0)</f>
        <v>0</v>
      </c>
      <c r="BF711" s="206">
        <f>IF(N711="snížená",J711,0)</f>
        <v>0</v>
      </c>
      <c r="BG711" s="206">
        <f>IF(N711="zákl. přenesená",J711,0)</f>
        <v>0</v>
      </c>
      <c r="BH711" s="206">
        <f>IF(N711="sníž. přenesená",J711,0)</f>
        <v>0</v>
      </c>
      <c r="BI711" s="206">
        <f>IF(N711="nulová",J711,0)</f>
        <v>0</v>
      </c>
      <c r="BJ711" s="24" t="s">
        <v>158</v>
      </c>
      <c r="BK711" s="206">
        <f>ROUND(I711*H711,2)</f>
        <v>0</v>
      </c>
      <c r="BL711" s="24" t="s">
        <v>205</v>
      </c>
      <c r="BM711" s="24" t="s">
        <v>784</v>
      </c>
    </row>
    <row r="712" spans="2:47" s="1" customFormat="1" ht="121.5">
      <c r="B712" s="42"/>
      <c r="C712" s="64"/>
      <c r="D712" s="207" t="s">
        <v>159</v>
      </c>
      <c r="E712" s="64"/>
      <c r="F712" s="208" t="s">
        <v>785</v>
      </c>
      <c r="G712" s="64"/>
      <c r="H712" s="64"/>
      <c r="I712" s="165"/>
      <c r="J712" s="64"/>
      <c r="K712" s="64"/>
      <c r="L712" s="62"/>
      <c r="M712" s="209"/>
      <c r="N712" s="43"/>
      <c r="O712" s="43"/>
      <c r="P712" s="43"/>
      <c r="Q712" s="43"/>
      <c r="R712" s="43"/>
      <c r="S712" s="43"/>
      <c r="T712" s="79"/>
      <c r="AT712" s="24" t="s">
        <v>159</v>
      </c>
      <c r="AU712" s="24" t="s">
        <v>158</v>
      </c>
    </row>
    <row r="713" spans="2:63" s="10" customFormat="1" ht="29.85" customHeight="1">
      <c r="B713" s="178"/>
      <c r="C713" s="179"/>
      <c r="D713" s="192" t="s">
        <v>79</v>
      </c>
      <c r="E713" s="193" t="s">
        <v>786</v>
      </c>
      <c r="F713" s="193" t="s">
        <v>787</v>
      </c>
      <c r="G713" s="179"/>
      <c r="H713" s="179"/>
      <c r="I713" s="182"/>
      <c r="J713" s="194">
        <f>BK713</f>
        <v>0</v>
      </c>
      <c r="K713" s="179"/>
      <c r="L713" s="184"/>
      <c r="M713" s="185"/>
      <c r="N713" s="186"/>
      <c r="O713" s="186"/>
      <c r="P713" s="187">
        <f>SUM(P714:P743)</f>
        <v>0</v>
      </c>
      <c r="Q713" s="186"/>
      <c r="R713" s="187">
        <f>SUM(R714:R743)</f>
        <v>0</v>
      </c>
      <c r="S713" s="186"/>
      <c r="T713" s="188">
        <f>SUM(T714:T743)</f>
        <v>4.7606399999999995</v>
      </c>
      <c r="AR713" s="189" t="s">
        <v>158</v>
      </c>
      <c r="AT713" s="190" t="s">
        <v>79</v>
      </c>
      <c r="AU713" s="190" t="s">
        <v>23</v>
      </c>
      <c r="AY713" s="189" t="s">
        <v>150</v>
      </c>
      <c r="BK713" s="191">
        <f>SUM(BK714:BK743)</f>
        <v>0</v>
      </c>
    </row>
    <row r="714" spans="2:65" s="1" customFormat="1" ht="31.5" customHeight="1">
      <c r="B714" s="42"/>
      <c r="C714" s="195" t="s">
        <v>788</v>
      </c>
      <c r="D714" s="195" t="s">
        <v>152</v>
      </c>
      <c r="E714" s="196" t="s">
        <v>789</v>
      </c>
      <c r="F714" s="197" t="s">
        <v>790</v>
      </c>
      <c r="G714" s="198" t="s">
        <v>622</v>
      </c>
      <c r="H714" s="199">
        <v>54</v>
      </c>
      <c r="I714" s="200"/>
      <c r="J714" s="201">
        <f aca="true" t="shared" si="0" ref="J714:J734">ROUND(I714*H714,2)</f>
        <v>0</v>
      </c>
      <c r="K714" s="197" t="s">
        <v>37</v>
      </c>
      <c r="L714" s="62"/>
      <c r="M714" s="202" t="s">
        <v>37</v>
      </c>
      <c r="N714" s="203" t="s">
        <v>52</v>
      </c>
      <c r="O714" s="43"/>
      <c r="P714" s="204">
        <f aca="true" t="shared" si="1" ref="P714:P734">O714*H714</f>
        <v>0</v>
      </c>
      <c r="Q714" s="204">
        <v>0</v>
      </c>
      <c r="R714" s="204">
        <f aca="true" t="shared" si="2" ref="R714:R734">Q714*H714</f>
        <v>0</v>
      </c>
      <c r="S714" s="204">
        <v>0</v>
      </c>
      <c r="T714" s="205">
        <f aca="true" t="shared" si="3" ref="T714:T734">S714*H714</f>
        <v>0</v>
      </c>
      <c r="AR714" s="24" t="s">
        <v>205</v>
      </c>
      <c r="AT714" s="24" t="s">
        <v>152</v>
      </c>
      <c r="AU714" s="24" t="s">
        <v>158</v>
      </c>
      <c r="AY714" s="24" t="s">
        <v>150</v>
      </c>
      <c r="BE714" s="206">
        <f aca="true" t="shared" si="4" ref="BE714:BE734">IF(N714="základní",J714,0)</f>
        <v>0</v>
      </c>
      <c r="BF714" s="206">
        <f aca="true" t="shared" si="5" ref="BF714:BF734">IF(N714="snížená",J714,0)</f>
        <v>0</v>
      </c>
      <c r="BG714" s="206">
        <f aca="true" t="shared" si="6" ref="BG714:BG734">IF(N714="zákl. přenesená",J714,0)</f>
        <v>0</v>
      </c>
      <c r="BH714" s="206">
        <f aca="true" t="shared" si="7" ref="BH714:BH734">IF(N714="sníž. přenesená",J714,0)</f>
        <v>0</v>
      </c>
      <c r="BI714" s="206">
        <f aca="true" t="shared" si="8" ref="BI714:BI734">IF(N714="nulová",J714,0)</f>
        <v>0</v>
      </c>
      <c r="BJ714" s="24" t="s">
        <v>158</v>
      </c>
      <c r="BK714" s="206">
        <f aca="true" t="shared" si="9" ref="BK714:BK734">ROUND(I714*H714,2)</f>
        <v>0</v>
      </c>
      <c r="BL714" s="24" t="s">
        <v>205</v>
      </c>
      <c r="BM714" s="24" t="s">
        <v>791</v>
      </c>
    </row>
    <row r="715" spans="2:65" s="1" customFormat="1" ht="31.5" customHeight="1">
      <c r="B715" s="42"/>
      <c r="C715" s="195" t="s">
        <v>507</v>
      </c>
      <c r="D715" s="195" t="s">
        <v>152</v>
      </c>
      <c r="E715" s="196" t="s">
        <v>792</v>
      </c>
      <c r="F715" s="197" t="s">
        <v>793</v>
      </c>
      <c r="G715" s="198" t="s">
        <v>622</v>
      </c>
      <c r="H715" s="199">
        <v>3</v>
      </c>
      <c r="I715" s="200"/>
      <c r="J715" s="201">
        <f t="shared" si="0"/>
        <v>0</v>
      </c>
      <c r="K715" s="197" t="s">
        <v>37</v>
      </c>
      <c r="L715" s="62"/>
      <c r="M715" s="202" t="s">
        <v>37</v>
      </c>
      <c r="N715" s="203" t="s">
        <v>52</v>
      </c>
      <c r="O715" s="43"/>
      <c r="P715" s="204">
        <f t="shared" si="1"/>
        <v>0</v>
      </c>
      <c r="Q715" s="204">
        <v>0</v>
      </c>
      <c r="R715" s="204">
        <f t="shared" si="2"/>
        <v>0</v>
      </c>
      <c r="S715" s="204">
        <v>0</v>
      </c>
      <c r="T715" s="205">
        <f t="shared" si="3"/>
        <v>0</v>
      </c>
      <c r="AR715" s="24" t="s">
        <v>205</v>
      </c>
      <c r="AT715" s="24" t="s">
        <v>152</v>
      </c>
      <c r="AU715" s="24" t="s">
        <v>158</v>
      </c>
      <c r="AY715" s="24" t="s">
        <v>150</v>
      </c>
      <c r="BE715" s="206">
        <f t="shared" si="4"/>
        <v>0</v>
      </c>
      <c r="BF715" s="206">
        <f t="shared" si="5"/>
        <v>0</v>
      </c>
      <c r="BG715" s="206">
        <f t="shared" si="6"/>
        <v>0</v>
      </c>
      <c r="BH715" s="206">
        <f t="shared" si="7"/>
        <v>0</v>
      </c>
      <c r="BI715" s="206">
        <f t="shared" si="8"/>
        <v>0</v>
      </c>
      <c r="BJ715" s="24" t="s">
        <v>158</v>
      </c>
      <c r="BK715" s="206">
        <f t="shared" si="9"/>
        <v>0</v>
      </c>
      <c r="BL715" s="24" t="s">
        <v>205</v>
      </c>
      <c r="BM715" s="24" t="s">
        <v>646</v>
      </c>
    </row>
    <row r="716" spans="2:65" s="1" customFormat="1" ht="22.5" customHeight="1">
      <c r="B716" s="42"/>
      <c r="C716" s="195" t="s">
        <v>794</v>
      </c>
      <c r="D716" s="195" t="s">
        <v>152</v>
      </c>
      <c r="E716" s="196" t="s">
        <v>795</v>
      </c>
      <c r="F716" s="197" t="s">
        <v>796</v>
      </c>
      <c r="G716" s="198" t="s">
        <v>622</v>
      </c>
      <c r="H716" s="199">
        <v>1</v>
      </c>
      <c r="I716" s="200"/>
      <c r="J716" s="201">
        <f t="shared" si="0"/>
        <v>0</v>
      </c>
      <c r="K716" s="197" t="s">
        <v>37</v>
      </c>
      <c r="L716" s="62"/>
      <c r="M716" s="202" t="s">
        <v>37</v>
      </c>
      <c r="N716" s="203" t="s">
        <v>52</v>
      </c>
      <c r="O716" s="43"/>
      <c r="P716" s="204">
        <f t="shared" si="1"/>
        <v>0</v>
      </c>
      <c r="Q716" s="204">
        <v>0</v>
      </c>
      <c r="R716" s="204">
        <f t="shared" si="2"/>
        <v>0</v>
      </c>
      <c r="S716" s="204">
        <v>0</v>
      </c>
      <c r="T716" s="205">
        <f t="shared" si="3"/>
        <v>0</v>
      </c>
      <c r="AR716" s="24" t="s">
        <v>205</v>
      </c>
      <c r="AT716" s="24" t="s">
        <v>152</v>
      </c>
      <c r="AU716" s="24" t="s">
        <v>158</v>
      </c>
      <c r="AY716" s="24" t="s">
        <v>150</v>
      </c>
      <c r="BE716" s="206">
        <f t="shared" si="4"/>
        <v>0</v>
      </c>
      <c r="BF716" s="206">
        <f t="shared" si="5"/>
        <v>0</v>
      </c>
      <c r="BG716" s="206">
        <f t="shared" si="6"/>
        <v>0</v>
      </c>
      <c r="BH716" s="206">
        <f t="shared" si="7"/>
        <v>0</v>
      </c>
      <c r="BI716" s="206">
        <f t="shared" si="8"/>
        <v>0</v>
      </c>
      <c r="BJ716" s="24" t="s">
        <v>158</v>
      </c>
      <c r="BK716" s="206">
        <f t="shared" si="9"/>
        <v>0</v>
      </c>
      <c r="BL716" s="24" t="s">
        <v>205</v>
      </c>
      <c r="BM716" s="24" t="s">
        <v>797</v>
      </c>
    </row>
    <row r="717" spans="2:65" s="1" customFormat="1" ht="31.5" customHeight="1">
      <c r="B717" s="42"/>
      <c r="C717" s="195" t="s">
        <v>511</v>
      </c>
      <c r="D717" s="195" t="s">
        <v>152</v>
      </c>
      <c r="E717" s="196" t="s">
        <v>798</v>
      </c>
      <c r="F717" s="197" t="s">
        <v>799</v>
      </c>
      <c r="G717" s="198" t="s">
        <v>622</v>
      </c>
      <c r="H717" s="199">
        <v>2</v>
      </c>
      <c r="I717" s="200"/>
      <c r="J717" s="201">
        <f t="shared" si="0"/>
        <v>0</v>
      </c>
      <c r="K717" s="197" t="s">
        <v>37</v>
      </c>
      <c r="L717" s="62"/>
      <c r="M717" s="202" t="s">
        <v>37</v>
      </c>
      <c r="N717" s="203" t="s">
        <v>52</v>
      </c>
      <c r="O717" s="43"/>
      <c r="P717" s="204">
        <f t="shared" si="1"/>
        <v>0</v>
      </c>
      <c r="Q717" s="204">
        <v>0</v>
      </c>
      <c r="R717" s="204">
        <f t="shared" si="2"/>
        <v>0</v>
      </c>
      <c r="S717" s="204">
        <v>0</v>
      </c>
      <c r="T717" s="205">
        <f t="shared" si="3"/>
        <v>0</v>
      </c>
      <c r="AR717" s="24" t="s">
        <v>205</v>
      </c>
      <c r="AT717" s="24" t="s">
        <v>152</v>
      </c>
      <c r="AU717" s="24" t="s">
        <v>158</v>
      </c>
      <c r="AY717" s="24" t="s">
        <v>150</v>
      </c>
      <c r="BE717" s="206">
        <f t="shared" si="4"/>
        <v>0</v>
      </c>
      <c r="BF717" s="206">
        <f t="shared" si="5"/>
        <v>0</v>
      </c>
      <c r="BG717" s="206">
        <f t="shared" si="6"/>
        <v>0</v>
      </c>
      <c r="BH717" s="206">
        <f t="shared" si="7"/>
        <v>0</v>
      </c>
      <c r="BI717" s="206">
        <f t="shared" si="8"/>
        <v>0</v>
      </c>
      <c r="BJ717" s="24" t="s">
        <v>158</v>
      </c>
      <c r="BK717" s="206">
        <f t="shared" si="9"/>
        <v>0</v>
      </c>
      <c r="BL717" s="24" t="s">
        <v>205</v>
      </c>
      <c r="BM717" s="24" t="s">
        <v>800</v>
      </c>
    </row>
    <row r="718" spans="2:65" s="1" customFormat="1" ht="22.5" customHeight="1">
      <c r="B718" s="42"/>
      <c r="C718" s="195" t="s">
        <v>801</v>
      </c>
      <c r="D718" s="195" t="s">
        <v>152</v>
      </c>
      <c r="E718" s="196" t="s">
        <v>802</v>
      </c>
      <c r="F718" s="197" t="s">
        <v>803</v>
      </c>
      <c r="G718" s="198" t="s">
        <v>622</v>
      </c>
      <c r="H718" s="199">
        <v>4</v>
      </c>
      <c r="I718" s="200"/>
      <c r="J718" s="201">
        <f t="shared" si="0"/>
        <v>0</v>
      </c>
      <c r="K718" s="197" t="s">
        <v>37</v>
      </c>
      <c r="L718" s="62"/>
      <c r="M718" s="202" t="s">
        <v>37</v>
      </c>
      <c r="N718" s="203" t="s">
        <v>52</v>
      </c>
      <c r="O718" s="43"/>
      <c r="P718" s="204">
        <f t="shared" si="1"/>
        <v>0</v>
      </c>
      <c r="Q718" s="204">
        <v>0</v>
      </c>
      <c r="R718" s="204">
        <f t="shared" si="2"/>
        <v>0</v>
      </c>
      <c r="S718" s="204">
        <v>0</v>
      </c>
      <c r="T718" s="205">
        <f t="shared" si="3"/>
        <v>0</v>
      </c>
      <c r="AR718" s="24" t="s">
        <v>205</v>
      </c>
      <c r="AT718" s="24" t="s">
        <v>152</v>
      </c>
      <c r="AU718" s="24" t="s">
        <v>158</v>
      </c>
      <c r="AY718" s="24" t="s">
        <v>150</v>
      </c>
      <c r="BE718" s="206">
        <f t="shared" si="4"/>
        <v>0</v>
      </c>
      <c r="BF718" s="206">
        <f t="shared" si="5"/>
        <v>0</v>
      </c>
      <c r="BG718" s="206">
        <f t="shared" si="6"/>
        <v>0</v>
      </c>
      <c r="BH718" s="206">
        <f t="shared" si="7"/>
        <v>0</v>
      </c>
      <c r="BI718" s="206">
        <f t="shared" si="8"/>
        <v>0</v>
      </c>
      <c r="BJ718" s="24" t="s">
        <v>158</v>
      </c>
      <c r="BK718" s="206">
        <f t="shared" si="9"/>
        <v>0</v>
      </c>
      <c r="BL718" s="24" t="s">
        <v>205</v>
      </c>
      <c r="BM718" s="24" t="s">
        <v>804</v>
      </c>
    </row>
    <row r="719" spans="2:65" s="1" customFormat="1" ht="22.5" customHeight="1">
      <c r="B719" s="42"/>
      <c r="C719" s="195" t="s">
        <v>517</v>
      </c>
      <c r="D719" s="195" t="s">
        <v>152</v>
      </c>
      <c r="E719" s="196" t="s">
        <v>805</v>
      </c>
      <c r="F719" s="197" t="s">
        <v>806</v>
      </c>
      <c r="G719" s="198" t="s">
        <v>622</v>
      </c>
      <c r="H719" s="199">
        <v>1</v>
      </c>
      <c r="I719" s="200"/>
      <c r="J719" s="201">
        <f t="shared" si="0"/>
        <v>0</v>
      </c>
      <c r="K719" s="197" t="s">
        <v>37</v>
      </c>
      <c r="L719" s="62"/>
      <c r="M719" s="202" t="s">
        <v>37</v>
      </c>
      <c r="N719" s="203" t="s">
        <v>52</v>
      </c>
      <c r="O719" s="43"/>
      <c r="P719" s="204">
        <f t="shared" si="1"/>
        <v>0</v>
      </c>
      <c r="Q719" s="204">
        <v>0</v>
      </c>
      <c r="R719" s="204">
        <f t="shared" si="2"/>
        <v>0</v>
      </c>
      <c r="S719" s="204">
        <v>0</v>
      </c>
      <c r="T719" s="205">
        <f t="shared" si="3"/>
        <v>0</v>
      </c>
      <c r="AR719" s="24" t="s">
        <v>205</v>
      </c>
      <c r="AT719" s="24" t="s">
        <v>152</v>
      </c>
      <c r="AU719" s="24" t="s">
        <v>158</v>
      </c>
      <c r="AY719" s="24" t="s">
        <v>150</v>
      </c>
      <c r="BE719" s="206">
        <f t="shared" si="4"/>
        <v>0</v>
      </c>
      <c r="BF719" s="206">
        <f t="shared" si="5"/>
        <v>0</v>
      </c>
      <c r="BG719" s="206">
        <f t="shared" si="6"/>
        <v>0</v>
      </c>
      <c r="BH719" s="206">
        <f t="shared" si="7"/>
        <v>0</v>
      </c>
      <c r="BI719" s="206">
        <f t="shared" si="8"/>
        <v>0</v>
      </c>
      <c r="BJ719" s="24" t="s">
        <v>158</v>
      </c>
      <c r="BK719" s="206">
        <f t="shared" si="9"/>
        <v>0</v>
      </c>
      <c r="BL719" s="24" t="s">
        <v>205</v>
      </c>
      <c r="BM719" s="24" t="s">
        <v>807</v>
      </c>
    </row>
    <row r="720" spans="2:65" s="1" customFormat="1" ht="31.5" customHeight="1">
      <c r="B720" s="42"/>
      <c r="C720" s="195" t="s">
        <v>808</v>
      </c>
      <c r="D720" s="195" t="s">
        <v>152</v>
      </c>
      <c r="E720" s="196" t="s">
        <v>809</v>
      </c>
      <c r="F720" s="197" t="s">
        <v>810</v>
      </c>
      <c r="G720" s="198" t="s">
        <v>622</v>
      </c>
      <c r="H720" s="199">
        <v>2</v>
      </c>
      <c r="I720" s="200"/>
      <c r="J720" s="201">
        <f t="shared" si="0"/>
        <v>0</v>
      </c>
      <c r="K720" s="197" t="s">
        <v>37</v>
      </c>
      <c r="L720" s="62"/>
      <c r="M720" s="202" t="s">
        <v>37</v>
      </c>
      <c r="N720" s="203" t="s">
        <v>52</v>
      </c>
      <c r="O720" s="43"/>
      <c r="P720" s="204">
        <f t="shared" si="1"/>
        <v>0</v>
      </c>
      <c r="Q720" s="204">
        <v>0</v>
      </c>
      <c r="R720" s="204">
        <f t="shared" si="2"/>
        <v>0</v>
      </c>
      <c r="S720" s="204">
        <v>0</v>
      </c>
      <c r="T720" s="205">
        <f t="shared" si="3"/>
        <v>0</v>
      </c>
      <c r="AR720" s="24" t="s">
        <v>205</v>
      </c>
      <c r="AT720" s="24" t="s">
        <v>152</v>
      </c>
      <c r="AU720" s="24" t="s">
        <v>158</v>
      </c>
      <c r="AY720" s="24" t="s">
        <v>150</v>
      </c>
      <c r="BE720" s="206">
        <f t="shared" si="4"/>
        <v>0</v>
      </c>
      <c r="BF720" s="206">
        <f t="shared" si="5"/>
        <v>0</v>
      </c>
      <c r="BG720" s="206">
        <f t="shared" si="6"/>
        <v>0</v>
      </c>
      <c r="BH720" s="206">
        <f t="shared" si="7"/>
        <v>0</v>
      </c>
      <c r="BI720" s="206">
        <f t="shared" si="8"/>
        <v>0</v>
      </c>
      <c r="BJ720" s="24" t="s">
        <v>158</v>
      </c>
      <c r="BK720" s="206">
        <f t="shared" si="9"/>
        <v>0</v>
      </c>
      <c r="BL720" s="24" t="s">
        <v>205</v>
      </c>
      <c r="BM720" s="24" t="s">
        <v>811</v>
      </c>
    </row>
    <row r="721" spans="2:65" s="1" customFormat="1" ht="31.5" customHeight="1">
      <c r="B721" s="42"/>
      <c r="C721" s="195" t="s">
        <v>527</v>
      </c>
      <c r="D721" s="195" t="s">
        <v>152</v>
      </c>
      <c r="E721" s="196" t="s">
        <v>812</v>
      </c>
      <c r="F721" s="197" t="s">
        <v>813</v>
      </c>
      <c r="G721" s="198" t="s">
        <v>622</v>
      </c>
      <c r="H721" s="199">
        <v>2</v>
      </c>
      <c r="I721" s="200"/>
      <c r="J721" s="201">
        <f t="shared" si="0"/>
        <v>0</v>
      </c>
      <c r="K721" s="197" t="s">
        <v>37</v>
      </c>
      <c r="L721" s="62"/>
      <c r="M721" s="202" t="s">
        <v>37</v>
      </c>
      <c r="N721" s="203" t="s">
        <v>52</v>
      </c>
      <c r="O721" s="43"/>
      <c r="P721" s="204">
        <f t="shared" si="1"/>
        <v>0</v>
      </c>
      <c r="Q721" s="204">
        <v>0</v>
      </c>
      <c r="R721" s="204">
        <f t="shared" si="2"/>
        <v>0</v>
      </c>
      <c r="S721" s="204">
        <v>0</v>
      </c>
      <c r="T721" s="205">
        <f t="shared" si="3"/>
        <v>0</v>
      </c>
      <c r="AR721" s="24" t="s">
        <v>205</v>
      </c>
      <c r="AT721" s="24" t="s">
        <v>152</v>
      </c>
      <c r="AU721" s="24" t="s">
        <v>158</v>
      </c>
      <c r="AY721" s="24" t="s">
        <v>150</v>
      </c>
      <c r="BE721" s="206">
        <f t="shared" si="4"/>
        <v>0</v>
      </c>
      <c r="BF721" s="206">
        <f t="shared" si="5"/>
        <v>0</v>
      </c>
      <c r="BG721" s="206">
        <f t="shared" si="6"/>
        <v>0</v>
      </c>
      <c r="BH721" s="206">
        <f t="shared" si="7"/>
        <v>0</v>
      </c>
      <c r="BI721" s="206">
        <f t="shared" si="8"/>
        <v>0</v>
      </c>
      <c r="BJ721" s="24" t="s">
        <v>158</v>
      </c>
      <c r="BK721" s="206">
        <f t="shared" si="9"/>
        <v>0</v>
      </c>
      <c r="BL721" s="24" t="s">
        <v>205</v>
      </c>
      <c r="BM721" s="24" t="s">
        <v>814</v>
      </c>
    </row>
    <row r="722" spans="2:65" s="1" customFormat="1" ht="31.5" customHeight="1">
      <c r="B722" s="42"/>
      <c r="C722" s="195" t="s">
        <v>815</v>
      </c>
      <c r="D722" s="195" t="s">
        <v>152</v>
      </c>
      <c r="E722" s="196" t="s">
        <v>816</v>
      </c>
      <c r="F722" s="197" t="s">
        <v>817</v>
      </c>
      <c r="G722" s="198" t="s">
        <v>622</v>
      </c>
      <c r="H722" s="199">
        <v>1</v>
      </c>
      <c r="I722" s="200"/>
      <c r="J722" s="201">
        <f t="shared" si="0"/>
        <v>0</v>
      </c>
      <c r="K722" s="197" t="s">
        <v>37</v>
      </c>
      <c r="L722" s="62"/>
      <c r="M722" s="202" t="s">
        <v>37</v>
      </c>
      <c r="N722" s="203" t="s">
        <v>52</v>
      </c>
      <c r="O722" s="43"/>
      <c r="P722" s="204">
        <f t="shared" si="1"/>
        <v>0</v>
      </c>
      <c r="Q722" s="204">
        <v>0</v>
      </c>
      <c r="R722" s="204">
        <f t="shared" si="2"/>
        <v>0</v>
      </c>
      <c r="S722" s="204">
        <v>0</v>
      </c>
      <c r="T722" s="205">
        <f t="shared" si="3"/>
        <v>0</v>
      </c>
      <c r="AR722" s="24" t="s">
        <v>205</v>
      </c>
      <c r="AT722" s="24" t="s">
        <v>152</v>
      </c>
      <c r="AU722" s="24" t="s">
        <v>158</v>
      </c>
      <c r="AY722" s="24" t="s">
        <v>150</v>
      </c>
      <c r="BE722" s="206">
        <f t="shared" si="4"/>
        <v>0</v>
      </c>
      <c r="BF722" s="206">
        <f t="shared" si="5"/>
        <v>0</v>
      </c>
      <c r="BG722" s="206">
        <f t="shared" si="6"/>
        <v>0</v>
      </c>
      <c r="BH722" s="206">
        <f t="shared" si="7"/>
        <v>0</v>
      </c>
      <c r="BI722" s="206">
        <f t="shared" si="8"/>
        <v>0</v>
      </c>
      <c r="BJ722" s="24" t="s">
        <v>158</v>
      </c>
      <c r="BK722" s="206">
        <f t="shared" si="9"/>
        <v>0</v>
      </c>
      <c r="BL722" s="24" t="s">
        <v>205</v>
      </c>
      <c r="BM722" s="24" t="s">
        <v>818</v>
      </c>
    </row>
    <row r="723" spans="2:65" s="1" customFormat="1" ht="31.5" customHeight="1">
      <c r="B723" s="42"/>
      <c r="C723" s="195" t="s">
        <v>535</v>
      </c>
      <c r="D723" s="195" t="s">
        <v>152</v>
      </c>
      <c r="E723" s="196" t="s">
        <v>819</v>
      </c>
      <c r="F723" s="197" t="s">
        <v>820</v>
      </c>
      <c r="G723" s="198" t="s">
        <v>622</v>
      </c>
      <c r="H723" s="199">
        <v>3</v>
      </c>
      <c r="I723" s="200"/>
      <c r="J723" s="201">
        <f t="shared" si="0"/>
        <v>0</v>
      </c>
      <c r="K723" s="197" t="s">
        <v>37</v>
      </c>
      <c r="L723" s="62"/>
      <c r="M723" s="202" t="s">
        <v>37</v>
      </c>
      <c r="N723" s="203" t="s">
        <v>52</v>
      </c>
      <c r="O723" s="43"/>
      <c r="P723" s="204">
        <f t="shared" si="1"/>
        <v>0</v>
      </c>
      <c r="Q723" s="204">
        <v>0</v>
      </c>
      <c r="R723" s="204">
        <f t="shared" si="2"/>
        <v>0</v>
      </c>
      <c r="S723" s="204">
        <v>0</v>
      </c>
      <c r="T723" s="205">
        <f t="shared" si="3"/>
        <v>0</v>
      </c>
      <c r="AR723" s="24" t="s">
        <v>205</v>
      </c>
      <c r="AT723" s="24" t="s">
        <v>152</v>
      </c>
      <c r="AU723" s="24" t="s">
        <v>158</v>
      </c>
      <c r="AY723" s="24" t="s">
        <v>150</v>
      </c>
      <c r="BE723" s="206">
        <f t="shared" si="4"/>
        <v>0</v>
      </c>
      <c r="BF723" s="206">
        <f t="shared" si="5"/>
        <v>0</v>
      </c>
      <c r="BG723" s="206">
        <f t="shared" si="6"/>
        <v>0</v>
      </c>
      <c r="BH723" s="206">
        <f t="shared" si="7"/>
        <v>0</v>
      </c>
      <c r="BI723" s="206">
        <f t="shared" si="8"/>
        <v>0</v>
      </c>
      <c r="BJ723" s="24" t="s">
        <v>158</v>
      </c>
      <c r="BK723" s="206">
        <f t="shared" si="9"/>
        <v>0</v>
      </c>
      <c r="BL723" s="24" t="s">
        <v>205</v>
      </c>
      <c r="BM723" s="24" t="s">
        <v>821</v>
      </c>
    </row>
    <row r="724" spans="2:65" s="1" customFormat="1" ht="31.5" customHeight="1">
      <c r="B724" s="42"/>
      <c r="C724" s="195" t="s">
        <v>822</v>
      </c>
      <c r="D724" s="195" t="s">
        <v>152</v>
      </c>
      <c r="E724" s="196" t="s">
        <v>823</v>
      </c>
      <c r="F724" s="197" t="s">
        <v>824</v>
      </c>
      <c r="G724" s="198" t="s">
        <v>198</v>
      </c>
      <c r="H724" s="199">
        <v>303</v>
      </c>
      <c r="I724" s="200"/>
      <c r="J724" s="201">
        <f t="shared" si="0"/>
        <v>0</v>
      </c>
      <c r="K724" s="197" t="s">
        <v>37</v>
      </c>
      <c r="L724" s="62"/>
      <c r="M724" s="202" t="s">
        <v>37</v>
      </c>
      <c r="N724" s="203" t="s">
        <v>52</v>
      </c>
      <c r="O724" s="43"/>
      <c r="P724" s="204">
        <f t="shared" si="1"/>
        <v>0</v>
      </c>
      <c r="Q724" s="204">
        <v>0</v>
      </c>
      <c r="R724" s="204">
        <f t="shared" si="2"/>
        <v>0</v>
      </c>
      <c r="S724" s="204">
        <v>0</v>
      </c>
      <c r="T724" s="205">
        <f t="shared" si="3"/>
        <v>0</v>
      </c>
      <c r="AR724" s="24" t="s">
        <v>205</v>
      </c>
      <c r="AT724" s="24" t="s">
        <v>152</v>
      </c>
      <c r="AU724" s="24" t="s">
        <v>158</v>
      </c>
      <c r="AY724" s="24" t="s">
        <v>150</v>
      </c>
      <c r="BE724" s="206">
        <f t="shared" si="4"/>
        <v>0</v>
      </c>
      <c r="BF724" s="206">
        <f t="shared" si="5"/>
        <v>0</v>
      </c>
      <c r="BG724" s="206">
        <f t="shared" si="6"/>
        <v>0</v>
      </c>
      <c r="BH724" s="206">
        <f t="shared" si="7"/>
        <v>0</v>
      </c>
      <c r="BI724" s="206">
        <f t="shared" si="8"/>
        <v>0</v>
      </c>
      <c r="BJ724" s="24" t="s">
        <v>158</v>
      </c>
      <c r="BK724" s="206">
        <f t="shared" si="9"/>
        <v>0</v>
      </c>
      <c r="BL724" s="24" t="s">
        <v>205</v>
      </c>
      <c r="BM724" s="24" t="s">
        <v>825</v>
      </c>
    </row>
    <row r="725" spans="2:65" s="1" customFormat="1" ht="31.5" customHeight="1">
      <c r="B725" s="42"/>
      <c r="C725" s="195" t="s">
        <v>540</v>
      </c>
      <c r="D725" s="195" t="s">
        <v>152</v>
      </c>
      <c r="E725" s="196" t="s">
        <v>826</v>
      </c>
      <c r="F725" s="197" t="s">
        <v>827</v>
      </c>
      <c r="G725" s="198" t="s">
        <v>198</v>
      </c>
      <c r="H725" s="199">
        <v>63.5</v>
      </c>
      <c r="I725" s="200"/>
      <c r="J725" s="201">
        <f t="shared" si="0"/>
        <v>0</v>
      </c>
      <c r="K725" s="197" t="s">
        <v>37</v>
      </c>
      <c r="L725" s="62"/>
      <c r="M725" s="202" t="s">
        <v>37</v>
      </c>
      <c r="N725" s="203" t="s">
        <v>52</v>
      </c>
      <c r="O725" s="43"/>
      <c r="P725" s="204">
        <f t="shared" si="1"/>
        <v>0</v>
      </c>
      <c r="Q725" s="204">
        <v>0</v>
      </c>
      <c r="R725" s="204">
        <f t="shared" si="2"/>
        <v>0</v>
      </c>
      <c r="S725" s="204">
        <v>0</v>
      </c>
      <c r="T725" s="205">
        <f t="shared" si="3"/>
        <v>0</v>
      </c>
      <c r="AR725" s="24" t="s">
        <v>205</v>
      </c>
      <c r="AT725" s="24" t="s">
        <v>152</v>
      </c>
      <c r="AU725" s="24" t="s">
        <v>158</v>
      </c>
      <c r="AY725" s="24" t="s">
        <v>150</v>
      </c>
      <c r="BE725" s="206">
        <f t="shared" si="4"/>
        <v>0</v>
      </c>
      <c r="BF725" s="206">
        <f t="shared" si="5"/>
        <v>0</v>
      </c>
      <c r="BG725" s="206">
        <f t="shared" si="6"/>
        <v>0</v>
      </c>
      <c r="BH725" s="206">
        <f t="shared" si="7"/>
        <v>0</v>
      </c>
      <c r="BI725" s="206">
        <f t="shared" si="8"/>
        <v>0</v>
      </c>
      <c r="BJ725" s="24" t="s">
        <v>158</v>
      </c>
      <c r="BK725" s="206">
        <f t="shared" si="9"/>
        <v>0</v>
      </c>
      <c r="BL725" s="24" t="s">
        <v>205</v>
      </c>
      <c r="BM725" s="24" t="s">
        <v>828</v>
      </c>
    </row>
    <row r="726" spans="2:65" s="1" customFormat="1" ht="31.5" customHeight="1">
      <c r="B726" s="42"/>
      <c r="C726" s="195" t="s">
        <v>829</v>
      </c>
      <c r="D726" s="195" t="s">
        <v>152</v>
      </c>
      <c r="E726" s="196" t="s">
        <v>830</v>
      </c>
      <c r="F726" s="197" t="s">
        <v>831</v>
      </c>
      <c r="G726" s="198" t="s">
        <v>622</v>
      </c>
      <c r="H726" s="199">
        <v>4</v>
      </c>
      <c r="I726" s="200"/>
      <c r="J726" s="201">
        <f t="shared" si="0"/>
        <v>0</v>
      </c>
      <c r="K726" s="197" t="s">
        <v>37</v>
      </c>
      <c r="L726" s="62"/>
      <c r="M726" s="202" t="s">
        <v>37</v>
      </c>
      <c r="N726" s="203" t="s">
        <v>52</v>
      </c>
      <c r="O726" s="43"/>
      <c r="P726" s="204">
        <f t="shared" si="1"/>
        <v>0</v>
      </c>
      <c r="Q726" s="204">
        <v>0</v>
      </c>
      <c r="R726" s="204">
        <f t="shared" si="2"/>
        <v>0</v>
      </c>
      <c r="S726" s="204">
        <v>0</v>
      </c>
      <c r="T726" s="205">
        <f t="shared" si="3"/>
        <v>0</v>
      </c>
      <c r="AR726" s="24" t="s">
        <v>205</v>
      </c>
      <c r="AT726" s="24" t="s">
        <v>152</v>
      </c>
      <c r="AU726" s="24" t="s">
        <v>158</v>
      </c>
      <c r="AY726" s="24" t="s">
        <v>150</v>
      </c>
      <c r="BE726" s="206">
        <f t="shared" si="4"/>
        <v>0</v>
      </c>
      <c r="BF726" s="206">
        <f t="shared" si="5"/>
        <v>0</v>
      </c>
      <c r="BG726" s="206">
        <f t="shared" si="6"/>
        <v>0</v>
      </c>
      <c r="BH726" s="206">
        <f t="shared" si="7"/>
        <v>0</v>
      </c>
      <c r="BI726" s="206">
        <f t="shared" si="8"/>
        <v>0</v>
      </c>
      <c r="BJ726" s="24" t="s">
        <v>158</v>
      </c>
      <c r="BK726" s="206">
        <f t="shared" si="9"/>
        <v>0</v>
      </c>
      <c r="BL726" s="24" t="s">
        <v>205</v>
      </c>
      <c r="BM726" s="24" t="s">
        <v>832</v>
      </c>
    </row>
    <row r="727" spans="2:65" s="1" customFormat="1" ht="31.5" customHeight="1">
      <c r="B727" s="42"/>
      <c r="C727" s="195" t="s">
        <v>547</v>
      </c>
      <c r="D727" s="195" t="s">
        <v>152</v>
      </c>
      <c r="E727" s="196" t="s">
        <v>833</v>
      </c>
      <c r="F727" s="197" t="s">
        <v>834</v>
      </c>
      <c r="G727" s="198" t="s">
        <v>622</v>
      </c>
      <c r="H727" s="199">
        <v>4</v>
      </c>
      <c r="I727" s="200"/>
      <c r="J727" s="201">
        <f t="shared" si="0"/>
        <v>0</v>
      </c>
      <c r="K727" s="197" t="s">
        <v>37</v>
      </c>
      <c r="L727" s="62"/>
      <c r="M727" s="202" t="s">
        <v>37</v>
      </c>
      <c r="N727" s="203" t="s">
        <v>52</v>
      </c>
      <c r="O727" s="43"/>
      <c r="P727" s="204">
        <f t="shared" si="1"/>
        <v>0</v>
      </c>
      <c r="Q727" s="204">
        <v>0</v>
      </c>
      <c r="R727" s="204">
        <f t="shared" si="2"/>
        <v>0</v>
      </c>
      <c r="S727" s="204">
        <v>0</v>
      </c>
      <c r="T727" s="205">
        <f t="shared" si="3"/>
        <v>0</v>
      </c>
      <c r="AR727" s="24" t="s">
        <v>205</v>
      </c>
      <c r="AT727" s="24" t="s">
        <v>152</v>
      </c>
      <c r="AU727" s="24" t="s">
        <v>158</v>
      </c>
      <c r="AY727" s="24" t="s">
        <v>150</v>
      </c>
      <c r="BE727" s="206">
        <f t="shared" si="4"/>
        <v>0</v>
      </c>
      <c r="BF727" s="206">
        <f t="shared" si="5"/>
        <v>0</v>
      </c>
      <c r="BG727" s="206">
        <f t="shared" si="6"/>
        <v>0</v>
      </c>
      <c r="BH727" s="206">
        <f t="shared" si="7"/>
        <v>0</v>
      </c>
      <c r="BI727" s="206">
        <f t="shared" si="8"/>
        <v>0</v>
      </c>
      <c r="BJ727" s="24" t="s">
        <v>158</v>
      </c>
      <c r="BK727" s="206">
        <f t="shared" si="9"/>
        <v>0</v>
      </c>
      <c r="BL727" s="24" t="s">
        <v>205</v>
      </c>
      <c r="BM727" s="24" t="s">
        <v>835</v>
      </c>
    </row>
    <row r="728" spans="2:65" s="1" customFormat="1" ht="31.5" customHeight="1">
      <c r="B728" s="42"/>
      <c r="C728" s="195" t="s">
        <v>836</v>
      </c>
      <c r="D728" s="195" t="s">
        <v>152</v>
      </c>
      <c r="E728" s="196" t="s">
        <v>837</v>
      </c>
      <c r="F728" s="197" t="s">
        <v>838</v>
      </c>
      <c r="G728" s="198" t="s">
        <v>622</v>
      </c>
      <c r="H728" s="199">
        <v>1</v>
      </c>
      <c r="I728" s="200"/>
      <c r="J728" s="201">
        <f t="shared" si="0"/>
        <v>0</v>
      </c>
      <c r="K728" s="197" t="s">
        <v>37</v>
      </c>
      <c r="L728" s="62"/>
      <c r="M728" s="202" t="s">
        <v>37</v>
      </c>
      <c r="N728" s="203" t="s">
        <v>52</v>
      </c>
      <c r="O728" s="43"/>
      <c r="P728" s="204">
        <f t="shared" si="1"/>
        <v>0</v>
      </c>
      <c r="Q728" s="204">
        <v>0</v>
      </c>
      <c r="R728" s="204">
        <f t="shared" si="2"/>
        <v>0</v>
      </c>
      <c r="S728" s="204">
        <v>0</v>
      </c>
      <c r="T728" s="205">
        <f t="shared" si="3"/>
        <v>0</v>
      </c>
      <c r="AR728" s="24" t="s">
        <v>205</v>
      </c>
      <c r="AT728" s="24" t="s">
        <v>152</v>
      </c>
      <c r="AU728" s="24" t="s">
        <v>158</v>
      </c>
      <c r="AY728" s="24" t="s">
        <v>150</v>
      </c>
      <c r="BE728" s="206">
        <f t="shared" si="4"/>
        <v>0</v>
      </c>
      <c r="BF728" s="206">
        <f t="shared" si="5"/>
        <v>0</v>
      </c>
      <c r="BG728" s="206">
        <f t="shared" si="6"/>
        <v>0</v>
      </c>
      <c r="BH728" s="206">
        <f t="shared" si="7"/>
        <v>0</v>
      </c>
      <c r="BI728" s="206">
        <f t="shared" si="8"/>
        <v>0</v>
      </c>
      <c r="BJ728" s="24" t="s">
        <v>158</v>
      </c>
      <c r="BK728" s="206">
        <f t="shared" si="9"/>
        <v>0</v>
      </c>
      <c r="BL728" s="24" t="s">
        <v>205</v>
      </c>
      <c r="BM728" s="24" t="s">
        <v>839</v>
      </c>
    </row>
    <row r="729" spans="2:65" s="1" customFormat="1" ht="31.5" customHeight="1">
      <c r="B729" s="42"/>
      <c r="C729" s="195" t="s">
        <v>551</v>
      </c>
      <c r="D729" s="195" t="s">
        <v>152</v>
      </c>
      <c r="E729" s="196" t="s">
        <v>840</v>
      </c>
      <c r="F729" s="197" t="s">
        <v>841</v>
      </c>
      <c r="G729" s="198" t="s">
        <v>622</v>
      </c>
      <c r="H729" s="199">
        <v>2</v>
      </c>
      <c r="I729" s="200"/>
      <c r="J729" s="201">
        <f t="shared" si="0"/>
        <v>0</v>
      </c>
      <c r="K729" s="197" t="s">
        <v>37</v>
      </c>
      <c r="L729" s="62"/>
      <c r="M729" s="202" t="s">
        <v>37</v>
      </c>
      <c r="N729" s="203" t="s">
        <v>52</v>
      </c>
      <c r="O729" s="43"/>
      <c r="P729" s="204">
        <f t="shared" si="1"/>
        <v>0</v>
      </c>
      <c r="Q729" s="204">
        <v>0</v>
      </c>
      <c r="R729" s="204">
        <f t="shared" si="2"/>
        <v>0</v>
      </c>
      <c r="S729" s="204">
        <v>0</v>
      </c>
      <c r="T729" s="205">
        <f t="shared" si="3"/>
        <v>0</v>
      </c>
      <c r="AR729" s="24" t="s">
        <v>205</v>
      </c>
      <c r="AT729" s="24" t="s">
        <v>152</v>
      </c>
      <c r="AU729" s="24" t="s">
        <v>158</v>
      </c>
      <c r="AY729" s="24" t="s">
        <v>150</v>
      </c>
      <c r="BE729" s="206">
        <f t="shared" si="4"/>
        <v>0</v>
      </c>
      <c r="BF729" s="206">
        <f t="shared" si="5"/>
        <v>0</v>
      </c>
      <c r="BG729" s="206">
        <f t="shared" si="6"/>
        <v>0</v>
      </c>
      <c r="BH729" s="206">
        <f t="shared" si="7"/>
        <v>0</v>
      </c>
      <c r="BI729" s="206">
        <f t="shared" si="8"/>
        <v>0</v>
      </c>
      <c r="BJ729" s="24" t="s">
        <v>158</v>
      </c>
      <c r="BK729" s="206">
        <f t="shared" si="9"/>
        <v>0</v>
      </c>
      <c r="BL729" s="24" t="s">
        <v>205</v>
      </c>
      <c r="BM729" s="24" t="s">
        <v>842</v>
      </c>
    </row>
    <row r="730" spans="2:65" s="1" customFormat="1" ht="31.5" customHeight="1">
      <c r="B730" s="42"/>
      <c r="C730" s="195" t="s">
        <v>843</v>
      </c>
      <c r="D730" s="195" t="s">
        <v>152</v>
      </c>
      <c r="E730" s="196" t="s">
        <v>844</v>
      </c>
      <c r="F730" s="197" t="s">
        <v>845</v>
      </c>
      <c r="G730" s="198" t="s">
        <v>622</v>
      </c>
      <c r="H730" s="199">
        <v>1</v>
      </c>
      <c r="I730" s="200"/>
      <c r="J730" s="201">
        <f t="shared" si="0"/>
        <v>0</v>
      </c>
      <c r="K730" s="197" t="s">
        <v>37</v>
      </c>
      <c r="L730" s="62"/>
      <c r="M730" s="202" t="s">
        <v>37</v>
      </c>
      <c r="N730" s="203" t="s">
        <v>52</v>
      </c>
      <c r="O730" s="43"/>
      <c r="P730" s="204">
        <f t="shared" si="1"/>
        <v>0</v>
      </c>
      <c r="Q730" s="204">
        <v>0</v>
      </c>
      <c r="R730" s="204">
        <f t="shared" si="2"/>
        <v>0</v>
      </c>
      <c r="S730" s="204">
        <v>0</v>
      </c>
      <c r="T730" s="205">
        <f t="shared" si="3"/>
        <v>0</v>
      </c>
      <c r="AR730" s="24" t="s">
        <v>205</v>
      </c>
      <c r="AT730" s="24" t="s">
        <v>152</v>
      </c>
      <c r="AU730" s="24" t="s">
        <v>158</v>
      </c>
      <c r="AY730" s="24" t="s">
        <v>150</v>
      </c>
      <c r="BE730" s="206">
        <f t="shared" si="4"/>
        <v>0</v>
      </c>
      <c r="BF730" s="206">
        <f t="shared" si="5"/>
        <v>0</v>
      </c>
      <c r="BG730" s="206">
        <f t="shared" si="6"/>
        <v>0</v>
      </c>
      <c r="BH730" s="206">
        <f t="shared" si="7"/>
        <v>0</v>
      </c>
      <c r="BI730" s="206">
        <f t="shared" si="8"/>
        <v>0</v>
      </c>
      <c r="BJ730" s="24" t="s">
        <v>158</v>
      </c>
      <c r="BK730" s="206">
        <f t="shared" si="9"/>
        <v>0</v>
      </c>
      <c r="BL730" s="24" t="s">
        <v>205</v>
      </c>
      <c r="BM730" s="24" t="s">
        <v>846</v>
      </c>
    </row>
    <row r="731" spans="2:65" s="1" customFormat="1" ht="31.5" customHeight="1">
      <c r="B731" s="42"/>
      <c r="C731" s="195" t="s">
        <v>556</v>
      </c>
      <c r="D731" s="195" t="s">
        <v>152</v>
      </c>
      <c r="E731" s="196" t="s">
        <v>847</v>
      </c>
      <c r="F731" s="197" t="s">
        <v>848</v>
      </c>
      <c r="G731" s="198" t="s">
        <v>622</v>
      </c>
      <c r="H731" s="199">
        <v>3</v>
      </c>
      <c r="I731" s="200"/>
      <c r="J731" s="201">
        <f t="shared" si="0"/>
        <v>0</v>
      </c>
      <c r="K731" s="197" t="s">
        <v>37</v>
      </c>
      <c r="L731" s="62"/>
      <c r="M731" s="202" t="s">
        <v>37</v>
      </c>
      <c r="N731" s="203" t="s">
        <v>52</v>
      </c>
      <c r="O731" s="43"/>
      <c r="P731" s="204">
        <f t="shared" si="1"/>
        <v>0</v>
      </c>
      <c r="Q731" s="204">
        <v>0</v>
      </c>
      <c r="R731" s="204">
        <f t="shared" si="2"/>
        <v>0</v>
      </c>
      <c r="S731" s="204">
        <v>0</v>
      </c>
      <c r="T731" s="205">
        <f t="shared" si="3"/>
        <v>0</v>
      </c>
      <c r="AR731" s="24" t="s">
        <v>205</v>
      </c>
      <c r="AT731" s="24" t="s">
        <v>152</v>
      </c>
      <c r="AU731" s="24" t="s">
        <v>158</v>
      </c>
      <c r="AY731" s="24" t="s">
        <v>150</v>
      </c>
      <c r="BE731" s="206">
        <f t="shared" si="4"/>
        <v>0</v>
      </c>
      <c r="BF731" s="206">
        <f t="shared" si="5"/>
        <v>0</v>
      </c>
      <c r="BG731" s="206">
        <f t="shared" si="6"/>
        <v>0</v>
      </c>
      <c r="BH731" s="206">
        <f t="shared" si="7"/>
        <v>0</v>
      </c>
      <c r="BI731" s="206">
        <f t="shared" si="8"/>
        <v>0</v>
      </c>
      <c r="BJ731" s="24" t="s">
        <v>158</v>
      </c>
      <c r="BK731" s="206">
        <f t="shared" si="9"/>
        <v>0</v>
      </c>
      <c r="BL731" s="24" t="s">
        <v>205</v>
      </c>
      <c r="BM731" s="24" t="s">
        <v>849</v>
      </c>
    </row>
    <row r="732" spans="2:65" s="1" customFormat="1" ht="31.5" customHeight="1">
      <c r="B732" s="42"/>
      <c r="C732" s="195" t="s">
        <v>850</v>
      </c>
      <c r="D732" s="195" t="s">
        <v>152</v>
      </c>
      <c r="E732" s="196" t="s">
        <v>851</v>
      </c>
      <c r="F732" s="197" t="s">
        <v>852</v>
      </c>
      <c r="G732" s="198" t="s">
        <v>622</v>
      </c>
      <c r="H732" s="199">
        <v>42</v>
      </c>
      <c r="I732" s="200"/>
      <c r="J732" s="201">
        <f t="shared" si="0"/>
        <v>0</v>
      </c>
      <c r="K732" s="197" t="s">
        <v>37</v>
      </c>
      <c r="L732" s="62"/>
      <c r="M732" s="202" t="s">
        <v>37</v>
      </c>
      <c r="N732" s="203" t="s">
        <v>52</v>
      </c>
      <c r="O732" s="43"/>
      <c r="P732" s="204">
        <f t="shared" si="1"/>
        <v>0</v>
      </c>
      <c r="Q732" s="204">
        <v>0</v>
      </c>
      <c r="R732" s="204">
        <f t="shared" si="2"/>
        <v>0</v>
      </c>
      <c r="S732" s="204">
        <v>0</v>
      </c>
      <c r="T732" s="205">
        <f t="shared" si="3"/>
        <v>0</v>
      </c>
      <c r="AR732" s="24" t="s">
        <v>205</v>
      </c>
      <c r="AT732" s="24" t="s">
        <v>152</v>
      </c>
      <c r="AU732" s="24" t="s">
        <v>158</v>
      </c>
      <c r="AY732" s="24" t="s">
        <v>150</v>
      </c>
      <c r="BE732" s="206">
        <f t="shared" si="4"/>
        <v>0</v>
      </c>
      <c r="BF732" s="206">
        <f t="shared" si="5"/>
        <v>0</v>
      </c>
      <c r="BG732" s="206">
        <f t="shared" si="6"/>
        <v>0</v>
      </c>
      <c r="BH732" s="206">
        <f t="shared" si="7"/>
        <v>0</v>
      </c>
      <c r="BI732" s="206">
        <f t="shared" si="8"/>
        <v>0</v>
      </c>
      <c r="BJ732" s="24" t="s">
        <v>158</v>
      </c>
      <c r="BK732" s="206">
        <f t="shared" si="9"/>
        <v>0</v>
      </c>
      <c r="BL732" s="24" t="s">
        <v>205</v>
      </c>
      <c r="BM732" s="24" t="s">
        <v>853</v>
      </c>
    </row>
    <row r="733" spans="2:65" s="1" customFormat="1" ht="31.5" customHeight="1">
      <c r="B733" s="42"/>
      <c r="C733" s="195" t="s">
        <v>559</v>
      </c>
      <c r="D733" s="195" t="s">
        <v>152</v>
      </c>
      <c r="E733" s="196" t="s">
        <v>854</v>
      </c>
      <c r="F733" s="197" t="s">
        <v>855</v>
      </c>
      <c r="G733" s="198" t="s">
        <v>622</v>
      </c>
      <c r="H733" s="199">
        <v>2</v>
      </c>
      <c r="I733" s="200"/>
      <c r="J733" s="201">
        <f t="shared" si="0"/>
        <v>0</v>
      </c>
      <c r="K733" s="197" t="s">
        <v>37</v>
      </c>
      <c r="L733" s="62"/>
      <c r="M733" s="202" t="s">
        <v>37</v>
      </c>
      <c r="N733" s="203" t="s">
        <v>52</v>
      </c>
      <c r="O733" s="43"/>
      <c r="P733" s="204">
        <f t="shared" si="1"/>
        <v>0</v>
      </c>
      <c r="Q733" s="204">
        <v>0</v>
      </c>
      <c r="R733" s="204">
        <f t="shared" si="2"/>
        <v>0</v>
      </c>
      <c r="S733" s="204">
        <v>0</v>
      </c>
      <c r="T733" s="205">
        <f t="shared" si="3"/>
        <v>0</v>
      </c>
      <c r="AR733" s="24" t="s">
        <v>205</v>
      </c>
      <c r="AT733" s="24" t="s">
        <v>152</v>
      </c>
      <c r="AU733" s="24" t="s">
        <v>158</v>
      </c>
      <c r="AY733" s="24" t="s">
        <v>150</v>
      </c>
      <c r="BE733" s="206">
        <f t="shared" si="4"/>
        <v>0</v>
      </c>
      <c r="BF733" s="206">
        <f t="shared" si="5"/>
        <v>0</v>
      </c>
      <c r="BG733" s="206">
        <f t="shared" si="6"/>
        <v>0</v>
      </c>
      <c r="BH733" s="206">
        <f t="shared" si="7"/>
        <v>0</v>
      </c>
      <c r="BI733" s="206">
        <f t="shared" si="8"/>
        <v>0</v>
      </c>
      <c r="BJ733" s="24" t="s">
        <v>158</v>
      </c>
      <c r="BK733" s="206">
        <f t="shared" si="9"/>
        <v>0</v>
      </c>
      <c r="BL733" s="24" t="s">
        <v>205</v>
      </c>
      <c r="BM733" s="24" t="s">
        <v>856</v>
      </c>
    </row>
    <row r="734" spans="2:65" s="1" customFormat="1" ht="22.5" customHeight="1">
      <c r="B734" s="42"/>
      <c r="C734" s="195" t="s">
        <v>857</v>
      </c>
      <c r="D734" s="195" t="s">
        <v>152</v>
      </c>
      <c r="E734" s="196" t="s">
        <v>858</v>
      </c>
      <c r="F734" s="197" t="s">
        <v>859</v>
      </c>
      <c r="G734" s="198" t="s">
        <v>155</v>
      </c>
      <c r="H734" s="199">
        <v>82.08</v>
      </c>
      <c r="I734" s="200"/>
      <c r="J734" s="201">
        <f t="shared" si="0"/>
        <v>0</v>
      </c>
      <c r="K734" s="197" t="s">
        <v>156</v>
      </c>
      <c r="L734" s="62"/>
      <c r="M734" s="202" t="s">
        <v>37</v>
      </c>
      <c r="N734" s="203" t="s">
        <v>52</v>
      </c>
      <c r="O734" s="43"/>
      <c r="P734" s="204">
        <f t="shared" si="1"/>
        <v>0</v>
      </c>
      <c r="Q734" s="204">
        <v>0</v>
      </c>
      <c r="R734" s="204">
        <f t="shared" si="2"/>
        <v>0</v>
      </c>
      <c r="S734" s="204">
        <v>0.018</v>
      </c>
      <c r="T734" s="205">
        <f t="shared" si="3"/>
        <v>1.4774399999999999</v>
      </c>
      <c r="AR734" s="24" t="s">
        <v>205</v>
      </c>
      <c r="AT734" s="24" t="s">
        <v>152</v>
      </c>
      <c r="AU734" s="24" t="s">
        <v>158</v>
      </c>
      <c r="AY734" s="24" t="s">
        <v>150</v>
      </c>
      <c r="BE734" s="206">
        <f t="shared" si="4"/>
        <v>0</v>
      </c>
      <c r="BF734" s="206">
        <f t="shared" si="5"/>
        <v>0</v>
      </c>
      <c r="BG734" s="206">
        <f t="shared" si="6"/>
        <v>0</v>
      </c>
      <c r="BH734" s="206">
        <f t="shared" si="7"/>
        <v>0</v>
      </c>
      <c r="BI734" s="206">
        <f t="shared" si="8"/>
        <v>0</v>
      </c>
      <c r="BJ734" s="24" t="s">
        <v>158</v>
      </c>
      <c r="BK734" s="206">
        <f t="shared" si="9"/>
        <v>0</v>
      </c>
      <c r="BL734" s="24" t="s">
        <v>205</v>
      </c>
      <c r="BM734" s="24" t="s">
        <v>860</v>
      </c>
    </row>
    <row r="735" spans="2:51" s="12" customFormat="1" ht="13.5">
      <c r="B735" s="221"/>
      <c r="C735" s="222"/>
      <c r="D735" s="207" t="s">
        <v>161</v>
      </c>
      <c r="E735" s="223" t="s">
        <v>37</v>
      </c>
      <c r="F735" s="224" t="s">
        <v>861</v>
      </c>
      <c r="G735" s="222"/>
      <c r="H735" s="225">
        <v>82.08</v>
      </c>
      <c r="I735" s="226"/>
      <c r="J735" s="222"/>
      <c r="K735" s="222"/>
      <c r="L735" s="227"/>
      <c r="M735" s="228"/>
      <c r="N735" s="229"/>
      <c r="O735" s="229"/>
      <c r="P735" s="229"/>
      <c r="Q735" s="229"/>
      <c r="R735" s="229"/>
      <c r="S735" s="229"/>
      <c r="T735" s="230"/>
      <c r="AT735" s="231" t="s">
        <v>161</v>
      </c>
      <c r="AU735" s="231" t="s">
        <v>158</v>
      </c>
      <c r="AV735" s="12" t="s">
        <v>158</v>
      </c>
      <c r="AW735" s="12" t="s">
        <v>43</v>
      </c>
      <c r="AX735" s="12" t="s">
        <v>80</v>
      </c>
      <c r="AY735" s="231" t="s">
        <v>150</v>
      </c>
    </row>
    <row r="736" spans="2:51" s="13" customFormat="1" ht="13.5">
      <c r="B736" s="232"/>
      <c r="C736" s="233"/>
      <c r="D736" s="234" t="s">
        <v>161</v>
      </c>
      <c r="E736" s="235" t="s">
        <v>37</v>
      </c>
      <c r="F736" s="236" t="s">
        <v>164</v>
      </c>
      <c r="G736" s="233"/>
      <c r="H736" s="237">
        <v>82.08</v>
      </c>
      <c r="I736" s="238"/>
      <c r="J736" s="233"/>
      <c r="K736" s="233"/>
      <c r="L736" s="239"/>
      <c r="M736" s="240"/>
      <c r="N736" s="241"/>
      <c r="O736" s="241"/>
      <c r="P736" s="241"/>
      <c r="Q736" s="241"/>
      <c r="R736" s="241"/>
      <c r="S736" s="241"/>
      <c r="T736" s="242"/>
      <c r="AT736" s="243" t="s">
        <v>161</v>
      </c>
      <c r="AU736" s="243" t="s">
        <v>158</v>
      </c>
      <c r="AV736" s="13" t="s">
        <v>157</v>
      </c>
      <c r="AW736" s="13" t="s">
        <v>43</v>
      </c>
      <c r="AX736" s="13" t="s">
        <v>23</v>
      </c>
      <c r="AY736" s="243" t="s">
        <v>150</v>
      </c>
    </row>
    <row r="737" spans="2:65" s="1" customFormat="1" ht="22.5" customHeight="1">
      <c r="B737" s="42"/>
      <c r="C737" s="195" t="s">
        <v>566</v>
      </c>
      <c r="D737" s="195" t="s">
        <v>152</v>
      </c>
      <c r="E737" s="196" t="s">
        <v>862</v>
      </c>
      <c r="F737" s="197" t="s">
        <v>863</v>
      </c>
      <c r="G737" s="198" t="s">
        <v>198</v>
      </c>
      <c r="H737" s="199">
        <v>205.2</v>
      </c>
      <c r="I737" s="200"/>
      <c r="J737" s="201">
        <f>ROUND(I737*H737,2)</f>
        <v>0</v>
      </c>
      <c r="K737" s="197" t="s">
        <v>156</v>
      </c>
      <c r="L737" s="62"/>
      <c r="M737" s="202" t="s">
        <v>37</v>
      </c>
      <c r="N737" s="203" t="s">
        <v>52</v>
      </c>
      <c r="O737" s="43"/>
      <c r="P737" s="204">
        <f>O737*H737</f>
        <v>0</v>
      </c>
      <c r="Q737" s="204">
        <v>0</v>
      </c>
      <c r="R737" s="204">
        <f>Q737*H737</f>
        <v>0</v>
      </c>
      <c r="S737" s="204">
        <v>0.016</v>
      </c>
      <c r="T737" s="205">
        <f>S737*H737</f>
        <v>3.2832</v>
      </c>
      <c r="AR737" s="24" t="s">
        <v>205</v>
      </c>
      <c r="AT737" s="24" t="s">
        <v>152</v>
      </c>
      <c r="AU737" s="24" t="s">
        <v>158</v>
      </c>
      <c r="AY737" s="24" t="s">
        <v>150</v>
      </c>
      <c r="BE737" s="206">
        <f>IF(N737="základní",J737,0)</f>
        <v>0</v>
      </c>
      <c r="BF737" s="206">
        <f>IF(N737="snížená",J737,0)</f>
        <v>0</v>
      </c>
      <c r="BG737" s="206">
        <f>IF(N737="zákl. přenesená",J737,0)</f>
        <v>0</v>
      </c>
      <c r="BH737" s="206">
        <f>IF(N737="sníž. přenesená",J737,0)</f>
        <v>0</v>
      </c>
      <c r="BI737" s="206">
        <f>IF(N737="nulová",J737,0)</f>
        <v>0</v>
      </c>
      <c r="BJ737" s="24" t="s">
        <v>158</v>
      </c>
      <c r="BK737" s="206">
        <f>ROUND(I737*H737,2)</f>
        <v>0</v>
      </c>
      <c r="BL737" s="24" t="s">
        <v>205</v>
      </c>
      <c r="BM737" s="24" t="s">
        <v>864</v>
      </c>
    </row>
    <row r="738" spans="2:51" s="11" customFormat="1" ht="13.5">
      <c r="B738" s="210"/>
      <c r="C738" s="211"/>
      <c r="D738" s="207" t="s">
        <v>161</v>
      </c>
      <c r="E738" s="212" t="s">
        <v>37</v>
      </c>
      <c r="F738" s="213" t="s">
        <v>301</v>
      </c>
      <c r="G738" s="211"/>
      <c r="H738" s="214" t="s">
        <v>37</v>
      </c>
      <c r="I738" s="215"/>
      <c r="J738" s="211"/>
      <c r="K738" s="211"/>
      <c r="L738" s="216"/>
      <c r="M738" s="217"/>
      <c r="N738" s="218"/>
      <c r="O738" s="218"/>
      <c r="P738" s="218"/>
      <c r="Q738" s="218"/>
      <c r="R738" s="218"/>
      <c r="S738" s="218"/>
      <c r="T738" s="219"/>
      <c r="AT738" s="220" t="s">
        <v>161</v>
      </c>
      <c r="AU738" s="220" t="s">
        <v>158</v>
      </c>
      <c r="AV738" s="11" t="s">
        <v>23</v>
      </c>
      <c r="AW738" s="11" t="s">
        <v>43</v>
      </c>
      <c r="AX738" s="11" t="s">
        <v>80</v>
      </c>
      <c r="AY738" s="220" t="s">
        <v>150</v>
      </c>
    </row>
    <row r="739" spans="2:51" s="12" customFormat="1" ht="13.5">
      <c r="B739" s="221"/>
      <c r="C739" s="222"/>
      <c r="D739" s="207" t="s">
        <v>161</v>
      </c>
      <c r="E739" s="223" t="s">
        <v>37</v>
      </c>
      <c r="F739" s="224" t="s">
        <v>865</v>
      </c>
      <c r="G739" s="222"/>
      <c r="H739" s="225">
        <v>205.2</v>
      </c>
      <c r="I739" s="226"/>
      <c r="J739" s="222"/>
      <c r="K739" s="222"/>
      <c r="L739" s="227"/>
      <c r="M739" s="228"/>
      <c r="N739" s="229"/>
      <c r="O739" s="229"/>
      <c r="P739" s="229"/>
      <c r="Q739" s="229"/>
      <c r="R739" s="229"/>
      <c r="S739" s="229"/>
      <c r="T739" s="230"/>
      <c r="AT739" s="231" t="s">
        <v>161</v>
      </c>
      <c r="AU739" s="231" t="s">
        <v>158</v>
      </c>
      <c r="AV739" s="12" t="s">
        <v>158</v>
      </c>
      <c r="AW739" s="12" t="s">
        <v>43</v>
      </c>
      <c r="AX739" s="12" t="s">
        <v>80</v>
      </c>
      <c r="AY739" s="231" t="s">
        <v>150</v>
      </c>
    </row>
    <row r="740" spans="2:51" s="13" customFormat="1" ht="13.5">
      <c r="B740" s="232"/>
      <c r="C740" s="233"/>
      <c r="D740" s="234" t="s">
        <v>161</v>
      </c>
      <c r="E740" s="235" t="s">
        <v>37</v>
      </c>
      <c r="F740" s="236" t="s">
        <v>164</v>
      </c>
      <c r="G740" s="233"/>
      <c r="H740" s="237">
        <v>205.2</v>
      </c>
      <c r="I740" s="238"/>
      <c r="J740" s="233"/>
      <c r="K740" s="233"/>
      <c r="L740" s="239"/>
      <c r="M740" s="240"/>
      <c r="N740" s="241"/>
      <c r="O740" s="241"/>
      <c r="P740" s="241"/>
      <c r="Q740" s="241"/>
      <c r="R740" s="241"/>
      <c r="S740" s="241"/>
      <c r="T740" s="242"/>
      <c r="AT740" s="243" t="s">
        <v>161</v>
      </c>
      <c r="AU740" s="243" t="s">
        <v>158</v>
      </c>
      <c r="AV740" s="13" t="s">
        <v>157</v>
      </c>
      <c r="AW740" s="13" t="s">
        <v>43</v>
      </c>
      <c r="AX740" s="13" t="s">
        <v>23</v>
      </c>
      <c r="AY740" s="243" t="s">
        <v>150</v>
      </c>
    </row>
    <row r="741" spans="2:65" s="1" customFormat="1" ht="22.5" customHeight="1">
      <c r="B741" s="42"/>
      <c r="C741" s="195" t="s">
        <v>866</v>
      </c>
      <c r="D741" s="195" t="s">
        <v>152</v>
      </c>
      <c r="E741" s="196" t="s">
        <v>867</v>
      </c>
      <c r="F741" s="197" t="s">
        <v>868</v>
      </c>
      <c r="G741" s="198" t="s">
        <v>622</v>
      </c>
      <c r="H741" s="199">
        <v>1</v>
      </c>
      <c r="I741" s="200"/>
      <c r="J741" s="201">
        <f>ROUND(I741*H741,2)</f>
        <v>0</v>
      </c>
      <c r="K741" s="197" t="s">
        <v>37</v>
      </c>
      <c r="L741" s="62"/>
      <c r="M741" s="202" t="s">
        <v>37</v>
      </c>
      <c r="N741" s="203" t="s">
        <v>52</v>
      </c>
      <c r="O741" s="43"/>
      <c r="P741" s="204">
        <f>O741*H741</f>
        <v>0</v>
      </c>
      <c r="Q741" s="204">
        <v>0</v>
      </c>
      <c r="R741" s="204">
        <f>Q741*H741</f>
        <v>0</v>
      </c>
      <c r="S741" s="204">
        <v>0</v>
      </c>
      <c r="T741" s="205">
        <f>S741*H741</f>
        <v>0</v>
      </c>
      <c r="AR741" s="24" t="s">
        <v>205</v>
      </c>
      <c r="AT741" s="24" t="s">
        <v>152</v>
      </c>
      <c r="AU741" s="24" t="s">
        <v>158</v>
      </c>
      <c r="AY741" s="24" t="s">
        <v>150</v>
      </c>
      <c r="BE741" s="206">
        <f>IF(N741="základní",J741,0)</f>
        <v>0</v>
      </c>
      <c r="BF741" s="206">
        <f>IF(N741="snížená",J741,0)</f>
        <v>0</v>
      </c>
      <c r="BG741" s="206">
        <f>IF(N741="zákl. přenesená",J741,0)</f>
        <v>0</v>
      </c>
      <c r="BH741" s="206">
        <f>IF(N741="sníž. přenesená",J741,0)</f>
        <v>0</v>
      </c>
      <c r="BI741" s="206">
        <f>IF(N741="nulová",J741,0)</f>
        <v>0</v>
      </c>
      <c r="BJ741" s="24" t="s">
        <v>158</v>
      </c>
      <c r="BK741" s="206">
        <f>ROUND(I741*H741,2)</f>
        <v>0</v>
      </c>
      <c r="BL741" s="24" t="s">
        <v>205</v>
      </c>
      <c r="BM741" s="24" t="s">
        <v>869</v>
      </c>
    </row>
    <row r="742" spans="2:65" s="1" customFormat="1" ht="31.5" customHeight="1">
      <c r="B742" s="42"/>
      <c r="C742" s="195" t="s">
        <v>574</v>
      </c>
      <c r="D742" s="195" t="s">
        <v>152</v>
      </c>
      <c r="E742" s="196" t="s">
        <v>870</v>
      </c>
      <c r="F742" s="197" t="s">
        <v>871</v>
      </c>
      <c r="G742" s="198" t="s">
        <v>182</v>
      </c>
      <c r="H742" s="199">
        <v>12.44</v>
      </c>
      <c r="I742" s="200"/>
      <c r="J742" s="201">
        <f>ROUND(I742*H742,2)</f>
        <v>0</v>
      </c>
      <c r="K742" s="197" t="s">
        <v>156</v>
      </c>
      <c r="L742" s="62"/>
      <c r="M742" s="202" t="s">
        <v>37</v>
      </c>
      <c r="N742" s="203" t="s">
        <v>52</v>
      </c>
      <c r="O742" s="43"/>
      <c r="P742" s="204">
        <f>O742*H742</f>
        <v>0</v>
      </c>
      <c r="Q742" s="204">
        <v>0</v>
      </c>
      <c r="R742" s="204">
        <f>Q742*H742</f>
        <v>0</v>
      </c>
      <c r="S742" s="204">
        <v>0</v>
      </c>
      <c r="T742" s="205">
        <f>S742*H742</f>
        <v>0</v>
      </c>
      <c r="AR742" s="24" t="s">
        <v>205</v>
      </c>
      <c r="AT742" s="24" t="s">
        <v>152</v>
      </c>
      <c r="AU742" s="24" t="s">
        <v>158</v>
      </c>
      <c r="AY742" s="24" t="s">
        <v>150</v>
      </c>
      <c r="BE742" s="206">
        <f>IF(N742="základní",J742,0)</f>
        <v>0</v>
      </c>
      <c r="BF742" s="206">
        <f>IF(N742="snížená",J742,0)</f>
        <v>0</v>
      </c>
      <c r="BG742" s="206">
        <f>IF(N742="zákl. přenesená",J742,0)</f>
        <v>0</v>
      </c>
      <c r="BH742" s="206">
        <f>IF(N742="sníž. přenesená",J742,0)</f>
        <v>0</v>
      </c>
      <c r="BI742" s="206">
        <f>IF(N742="nulová",J742,0)</f>
        <v>0</v>
      </c>
      <c r="BJ742" s="24" t="s">
        <v>158</v>
      </c>
      <c r="BK742" s="206">
        <f>ROUND(I742*H742,2)</f>
        <v>0</v>
      </c>
      <c r="BL742" s="24" t="s">
        <v>205</v>
      </c>
      <c r="BM742" s="24" t="s">
        <v>872</v>
      </c>
    </row>
    <row r="743" spans="2:47" s="1" customFormat="1" ht="121.5">
      <c r="B743" s="42"/>
      <c r="C743" s="64"/>
      <c r="D743" s="207" t="s">
        <v>159</v>
      </c>
      <c r="E743" s="64"/>
      <c r="F743" s="208" t="s">
        <v>873</v>
      </c>
      <c r="G743" s="64"/>
      <c r="H743" s="64"/>
      <c r="I743" s="165"/>
      <c r="J743" s="64"/>
      <c r="K743" s="64"/>
      <c r="L743" s="62"/>
      <c r="M743" s="209"/>
      <c r="N743" s="43"/>
      <c r="O743" s="43"/>
      <c r="P743" s="43"/>
      <c r="Q743" s="43"/>
      <c r="R743" s="43"/>
      <c r="S743" s="43"/>
      <c r="T743" s="79"/>
      <c r="AT743" s="24" t="s">
        <v>159</v>
      </c>
      <c r="AU743" s="24" t="s">
        <v>158</v>
      </c>
    </row>
    <row r="744" spans="2:63" s="10" customFormat="1" ht="29.85" customHeight="1">
      <c r="B744" s="178"/>
      <c r="C744" s="179"/>
      <c r="D744" s="192" t="s">
        <v>79</v>
      </c>
      <c r="E744" s="193" t="s">
        <v>874</v>
      </c>
      <c r="F744" s="193" t="s">
        <v>875</v>
      </c>
      <c r="G744" s="179"/>
      <c r="H744" s="179"/>
      <c r="I744" s="182"/>
      <c r="J744" s="194">
        <f>BK744</f>
        <v>0</v>
      </c>
      <c r="K744" s="179"/>
      <c r="L744" s="184"/>
      <c r="M744" s="185"/>
      <c r="N744" s="186"/>
      <c r="O744" s="186"/>
      <c r="P744" s="187">
        <f>SUM(P745:P761)</f>
        <v>0</v>
      </c>
      <c r="Q744" s="186"/>
      <c r="R744" s="187">
        <f>SUM(R745:R761)</f>
        <v>6.81810024</v>
      </c>
      <c r="S744" s="186"/>
      <c r="T744" s="188">
        <f>SUM(T745:T761)</f>
        <v>0</v>
      </c>
      <c r="AR744" s="189" t="s">
        <v>158</v>
      </c>
      <c r="AT744" s="190" t="s">
        <v>79</v>
      </c>
      <c r="AU744" s="190" t="s">
        <v>23</v>
      </c>
      <c r="AY744" s="189" t="s">
        <v>150</v>
      </c>
      <c r="BK744" s="191">
        <f>SUM(BK745:BK761)</f>
        <v>0</v>
      </c>
    </row>
    <row r="745" spans="2:65" s="1" customFormat="1" ht="22.5" customHeight="1">
      <c r="B745" s="42"/>
      <c r="C745" s="195" t="s">
        <v>876</v>
      </c>
      <c r="D745" s="195" t="s">
        <v>152</v>
      </c>
      <c r="E745" s="196" t="s">
        <v>877</v>
      </c>
      <c r="F745" s="197" t="s">
        <v>878</v>
      </c>
      <c r="G745" s="198" t="s">
        <v>198</v>
      </c>
      <c r="H745" s="199">
        <v>340.29</v>
      </c>
      <c r="I745" s="200"/>
      <c r="J745" s="201">
        <f>ROUND(I745*H745,2)</f>
        <v>0</v>
      </c>
      <c r="K745" s="197" t="s">
        <v>156</v>
      </c>
      <c r="L745" s="62"/>
      <c r="M745" s="202" t="s">
        <v>37</v>
      </c>
      <c r="N745" s="203" t="s">
        <v>52</v>
      </c>
      <c r="O745" s="43"/>
      <c r="P745" s="204">
        <f>O745*H745</f>
        <v>0</v>
      </c>
      <c r="Q745" s="204">
        <v>0.00189</v>
      </c>
      <c r="R745" s="204">
        <f>Q745*H745</f>
        <v>0.6431481</v>
      </c>
      <c r="S745" s="204">
        <v>0</v>
      </c>
      <c r="T745" s="205">
        <f>S745*H745</f>
        <v>0</v>
      </c>
      <c r="AR745" s="24" t="s">
        <v>205</v>
      </c>
      <c r="AT745" s="24" t="s">
        <v>152</v>
      </c>
      <c r="AU745" s="24" t="s">
        <v>158</v>
      </c>
      <c r="AY745" s="24" t="s">
        <v>150</v>
      </c>
      <c r="BE745" s="206">
        <f>IF(N745="základní",J745,0)</f>
        <v>0</v>
      </c>
      <c r="BF745" s="206">
        <f>IF(N745="snížená",J745,0)</f>
        <v>0</v>
      </c>
      <c r="BG745" s="206">
        <f>IF(N745="zákl. přenesená",J745,0)</f>
        <v>0</v>
      </c>
      <c r="BH745" s="206">
        <f>IF(N745="sníž. přenesená",J745,0)</f>
        <v>0</v>
      </c>
      <c r="BI745" s="206">
        <f>IF(N745="nulová",J745,0)</f>
        <v>0</v>
      </c>
      <c r="BJ745" s="24" t="s">
        <v>158</v>
      </c>
      <c r="BK745" s="206">
        <f>ROUND(I745*H745,2)</f>
        <v>0</v>
      </c>
      <c r="BL745" s="24" t="s">
        <v>205</v>
      </c>
      <c r="BM745" s="24" t="s">
        <v>879</v>
      </c>
    </row>
    <row r="746" spans="2:51" s="11" customFormat="1" ht="13.5">
      <c r="B746" s="210"/>
      <c r="C746" s="211"/>
      <c r="D746" s="207" t="s">
        <v>161</v>
      </c>
      <c r="E746" s="212" t="s">
        <v>37</v>
      </c>
      <c r="F746" s="213" t="s">
        <v>301</v>
      </c>
      <c r="G746" s="211"/>
      <c r="H746" s="214" t="s">
        <v>37</v>
      </c>
      <c r="I746" s="215"/>
      <c r="J746" s="211"/>
      <c r="K746" s="211"/>
      <c r="L746" s="216"/>
      <c r="M746" s="217"/>
      <c r="N746" s="218"/>
      <c r="O746" s="218"/>
      <c r="P746" s="218"/>
      <c r="Q746" s="218"/>
      <c r="R746" s="218"/>
      <c r="S746" s="218"/>
      <c r="T746" s="219"/>
      <c r="AT746" s="220" t="s">
        <v>161</v>
      </c>
      <c r="AU746" s="220" t="s">
        <v>158</v>
      </c>
      <c r="AV746" s="11" t="s">
        <v>23</v>
      </c>
      <c r="AW746" s="11" t="s">
        <v>43</v>
      </c>
      <c r="AX746" s="11" t="s">
        <v>80</v>
      </c>
      <c r="AY746" s="220" t="s">
        <v>150</v>
      </c>
    </row>
    <row r="747" spans="2:51" s="12" customFormat="1" ht="13.5">
      <c r="B747" s="221"/>
      <c r="C747" s="222"/>
      <c r="D747" s="207" t="s">
        <v>161</v>
      </c>
      <c r="E747" s="223" t="s">
        <v>37</v>
      </c>
      <c r="F747" s="224" t="s">
        <v>880</v>
      </c>
      <c r="G747" s="222"/>
      <c r="H747" s="225">
        <v>340.29</v>
      </c>
      <c r="I747" s="226"/>
      <c r="J747" s="222"/>
      <c r="K747" s="222"/>
      <c r="L747" s="227"/>
      <c r="M747" s="228"/>
      <c r="N747" s="229"/>
      <c r="O747" s="229"/>
      <c r="P747" s="229"/>
      <c r="Q747" s="229"/>
      <c r="R747" s="229"/>
      <c r="S747" s="229"/>
      <c r="T747" s="230"/>
      <c r="AT747" s="231" t="s">
        <v>161</v>
      </c>
      <c r="AU747" s="231" t="s">
        <v>158</v>
      </c>
      <c r="AV747" s="12" t="s">
        <v>158</v>
      </c>
      <c r="AW747" s="12" t="s">
        <v>43</v>
      </c>
      <c r="AX747" s="12" t="s">
        <v>80</v>
      </c>
      <c r="AY747" s="231" t="s">
        <v>150</v>
      </c>
    </row>
    <row r="748" spans="2:51" s="13" customFormat="1" ht="13.5">
      <c r="B748" s="232"/>
      <c r="C748" s="233"/>
      <c r="D748" s="234" t="s">
        <v>161</v>
      </c>
      <c r="E748" s="235" t="s">
        <v>37</v>
      </c>
      <c r="F748" s="236" t="s">
        <v>164</v>
      </c>
      <c r="G748" s="233"/>
      <c r="H748" s="237">
        <v>340.29</v>
      </c>
      <c r="I748" s="238"/>
      <c r="J748" s="233"/>
      <c r="K748" s="233"/>
      <c r="L748" s="239"/>
      <c r="M748" s="240"/>
      <c r="N748" s="241"/>
      <c r="O748" s="241"/>
      <c r="P748" s="241"/>
      <c r="Q748" s="241"/>
      <c r="R748" s="241"/>
      <c r="S748" s="241"/>
      <c r="T748" s="242"/>
      <c r="AT748" s="243" t="s">
        <v>161</v>
      </c>
      <c r="AU748" s="243" t="s">
        <v>158</v>
      </c>
      <c r="AV748" s="13" t="s">
        <v>157</v>
      </c>
      <c r="AW748" s="13" t="s">
        <v>43</v>
      </c>
      <c r="AX748" s="13" t="s">
        <v>23</v>
      </c>
      <c r="AY748" s="243" t="s">
        <v>150</v>
      </c>
    </row>
    <row r="749" spans="2:65" s="1" customFormat="1" ht="22.5" customHeight="1">
      <c r="B749" s="42"/>
      <c r="C749" s="251" t="s">
        <v>579</v>
      </c>
      <c r="D749" s="251" t="s">
        <v>215</v>
      </c>
      <c r="E749" s="252" t="s">
        <v>881</v>
      </c>
      <c r="F749" s="253" t="s">
        <v>882</v>
      </c>
      <c r="G749" s="254" t="s">
        <v>198</v>
      </c>
      <c r="H749" s="255">
        <v>374.319</v>
      </c>
      <c r="I749" s="256"/>
      <c r="J749" s="257">
        <f>ROUND(I749*H749,2)</f>
        <v>0</v>
      </c>
      <c r="K749" s="253" t="s">
        <v>37</v>
      </c>
      <c r="L749" s="258"/>
      <c r="M749" s="259" t="s">
        <v>37</v>
      </c>
      <c r="N749" s="260" t="s">
        <v>52</v>
      </c>
      <c r="O749" s="43"/>
      <c r="P749" s="204">
        <f>O749*H749</f>
        <v>0</v>
      </c>
      <c r="Q749" s="204">
        <v>0</v>
      </c>
      <c r="R749" s="204">
        <f>Q749*H749</f>
        <v>0</v>
      </c>
      <c r="S749" s="204">
        <v>0</v>
      </c>
      <c r="T749" s="205">
        <f>S749*H749</f>
        <v>0</v>
      </c>
      <c r="AR749" s="24" t="s">
        <v>268</v>
      </c>
      <c r="AT749" s="24" t="s">
        <v>215</v>
      </c>
      <c r="AU749" s="24" t="s">
        <v>158</v>
      </c>
      <c r="AY749" s="24" t="s">
        <v>150</v>
      </c>
      <c r="BE749" s="206">
        <f>IF(N749="základní",J749,0)</f>
        <v>0</v>
      </c>
      <c r="BF749" s="206">
        <f>IF(N749="snížená",J749,0)</f>
        <v>0</v>
      </c>
      <c r="BG749" s="206">
        <f>IF(N749="zákl. přenesená",J749,0)</f>
        <v>0</v>
      </c>
      <c r="BH749" s="206">
        <f>IF(N749="sníž. přenesená",J749,0)</f>
        <v>0</v>
      </c>
      <c r="BI749" s="206">
        <f>IF(N749="nulová",J749,0)</f>
        <v>0</v>
      </c>
      <c r="BJ749" s="24" t="s">
        <v>158</v>
      </c>
      <c r="BK749" s="206">
        <f>ROUND(I749*H749,2)</f>
        <v>0</v>
      </c>
      <c r="BL749" s="24" t="s">
        <v>205</v>
      </c>
      <c r="BM749" s="24" t="s">
        <v>883</v>
      </c>
    </row>
    <row r="750" spans="2:65" s="1" customFormat="1" ht="31.5" customHeight="1">
      <c r="B750" s="42"/>
      <c r="C750" s="195" t="s">
        <v>884</v>
      </c>
      <c r="D750" s="195" t="s">
        <v>152</v>
      </c>
      <c r="E750" s="196" t="s">
        <v>885</v>
      </c>
      <c r="F750" s="197" t="s">
        <v>886</v>
      </c>
      <c r="G750" s="198" t="s">
        <v>155</v>
      </c>
      <c r="H750" s="199">
        <v>247.779</v>
      </c>
      <c r="I750" s="200"/>
      <c r="J750" s="201">
        <f>ROUND(I750*H750,2)</f>
        <v>0</v>
      </c>
      <c r="K750" s="197" t="s">
        <v>156</v>
      </c>
      <c r="L750" s="62"/>
      <c r="M750" s="202" t="s">
        <v>37</v>
      </c>
      <c r="N750" s="203" t="s">
        <v>52</v>
      </c>
      <c r="O750" s="43"/>
      <c r="P750" s="204">
        <f>O750*H750</f>
        <v>0</v>
      </c>
      <c r="Q750" s="204">
        <v>0.00376</v>
      </c>
      <c r="R750" s="204">
        <f>Q750*H750</f>
        <v>0.9316490399999999</v>
      </c>
      <c r="S750" s="204">
        <v>0</v>
      </c>
      <c r="T750" s="205">
        <f>S750*H750</f>
        <v>0</v>
      </c>
      <c r="AR750" s="24" t="s">
        <v>205</v>
      </c>
      <c r="AT750" s="24" t="s">
        <v>152</v>
      </c>
      <c r="AU750" s="24" t="s">
        <v>158</v>
      </c>
      <c r="AY750" s="24" t="s">
        <v>150</v>
      </c>
      <c r="BE750" s="206">
        <f>IF(N750="základní",J750,0)</f>
        <v>0</v>
      </c>
      <c r="BF750" s="206">
        <f>IF(N750="snížená",J750,0)</f>
        <v>0</v>
      </c>
      <c r="BG750" s="206">
        <f>IF(N750="zákl. přenesená",J750,0)</f>
        <v>0</v>
      </c>
      <c r="BH750" s="206">
        <f>IF(N750="sníž. přenesená",J750,0)</f>
        <v>0</v>
      </c>
      <c r="BI750" s="206">
        <f>IF(N750="nulová",J750,0)</f>
        <v>0</v>
      </c>
      <c r="BJ750" s="24" t="s">
        <v>158</v>
      </c>
      <c r="BK750" s="206">
        <f>ROUND(I750*H750,2)</f>
        <v>0</v>
      </c>
      <c r="BL750" s="24" t="s">
        <v>205</v>
      </c>
      <c r="BM750" s="24" t="s">
        <v>887</v>
      </c>
    </row>
    <row r="751" spans="2:51" s="11" customFormat="1" ht="13.5">
      <c r="B751" s="210"/>
      <c r="C751" s="211"/>
      <c r="D751" s="207" t="s">
        <v>161</v>
      </c>
      <c r="E751" s="212" t="s">
        <v>37</v>
      </c>
      <c r="F751" s="213" t="s">
        <v>301</v>
      </c>
      <c r="G751" s="211"/>
      <c r="H751" s="214" t="s">
        <v>37</v>
      </c>
      <c r="I751" s="215"/>
      <c r="J751" s="211"/>
      <c r="K751" s="211"/>
      <c r="L751" s="216"/>
      <c r="M751" s="217"/>
      <c r="N751" s="218"/>
      <c r="O751" s="218"/>
      <c r="P751" s="218"/>
      <c r="Q751" s="218"/>
      <c r="R751" s="218"/>
      <c r="S751" s="218"/>
      <c r="T751" s="219"/>
      <c r="AT751" s="220" t="s">
        <v>161</v>
      </c>
      <c r="AU751" s="220" t="s">
        <v>158</v>
      </c>
      <c r="AV751" s="11" t="s">
        <v>23</v>
      </c>
      <c r="AW751" s="11" t="s">
        <v>43</v>
      </c>
      <c r="AX751" s="11" t="s">
        <v>80</v>
      </c>
      <c r="AY751" s="220" t="s">
        <v>150</v>
      </c>
    </row>
    <row r="752" spans="2:51" s="12" customFormat="1" ht="13.5">
      <c r="B752" s="221"/>
      <c r="C752" s="222"/>
      <c r="D752" s="207" t="s">
        <v>161</v>
      </c>
      <c r="E752" s="223" t="s">
        <v>37</v>
      </c>
      <c r="F752" s="224" t="s">
        <v>513</v>
      </c>
      <c r="G752" s="222"/>
      <c r="H752" s="225">
        <v>247.779</v>
      </c>
      <c r="I752" s="226"/>
      <c r="J752" s="222"/>
      <c r="K752" s="222"/>
      <c r="L752" s="227"/>
      <c r="M752" s="228"/>
      <c r="N752" s="229"/>
      <c r="O752" s="229"/>
      <c r="P752" s="229"/>
      <c r="Q752" s="229"/>
      <c r="R752" s="229"/>
      <c r="S752" s="229"/>
      <c r="T752" s="230"/>
      <c r="AT752" s="231" t="s">
        <v>161</v>
      </c>
      <c r="AU752" s="231" t="s">
        <v>158</v>
      </c>
      <c r="AV752" s="12" t="s">
        <v>158</v>
      </c>
      <c r="AW752" s="12" t="s">
        <v>43</v>
      </c>
      <c r="AX752" s="12" t="s">
        <v>80</v>
      </c>
      <c r="AY752" s="231" t="s">
        <v>150</v>
      </c>
    </row>
    <row r="753" spans="2:51" s="13" customFormat="1" ht="13.5">
      <c r="B753" s="232"/>
      <c r="C753" s="233"/>
      <c r="D753" s="234" t="s">
        <v>161</v>
      </c>
      <c r="E753" s="235" t="s">
        <v>37</v>
      </c>
      <c r="F753" s="236" t="s">
        <v>164</v>
      </c>
      <c r="G753" s="233"/>
      <c r="H753" s="237">
        <v>247.779</v>
      </c>
      <c r="I753" s="238"/>
      <c r="J753" s="233"/>
      <c r="K753" s="233"/>
      <c r="L753" s="239"/>
      <c r="M753" s="240"/>
      <c r="N753" s="241"/>
      <c r="O753" s="241"/>
      <c r="P753" s="241"/>
      <c r="Q753" s="241"/>
      <c r="R753" s="241"/>
      <c r="S753" s="241"/>
      <c r="T753" s="242"/>
      <c r="AT753" s="243" t="s">
        <v>161</v>
      </c>
      <c r="AU753" s="243" t="s">
        <v>158</v>
      </c>
      <c r="AV753" s="13" t="s">
        <v>157</v>
      </c>
      <c r="AW753" s="13" t="s">
        <v>43</v>
      </c>
      <c r="AX753" s="13" t="s">
        <v>23</v>
      </c>
      <c r="AY753" s="243" t="s">
        <v>150</v>
      </c>
    </row>
    <row r="754" spans="2:65" s="1" customFormat="1" ht="22.5" customHeight="1">
      <c r="B754" s="42"/>
      <c r="C754" s="251" t="s">
        <v>888</v>
      </c>
      <c r="D754" s="251" t="s">
        <v>215</v>
      </c>
      <c r="E754" s="252" t="s">
        <v>889</v>
      </c>
      <c r="F754" s="253" t="s">
        <v>890</v>
      </c>
      <c r="G754" s="254" t="s">
        <v>155</v>
      </c>
      <c r="H754" s="255">
        <v>272.557</v>
      </c>
      <c r="I754" s="256"/>
      <c r="J754" s="257">
        <f>ROUND(I754*H754,2)</f>
        <v>0</v>
      </c>
      <c r="K754" s="253" t="s">
        <v>156</v>
      </c>
      <c r="L754" s="258"/>
      <c r="M754" s="259" t="s">
        <v>37</v>
      </c>
      <c r="N754" s="260" t="s">
        <v>52</v>
      </c>
      <c r="O754" s="43"/>
      <c r="P754" s="204">
        <f>O754*H754</f>
        <v>0</v>
      </c>
      <c r="Q754" s="204">
        <v>0.0192</v>
      </c>
      <c r="R754" s="204">
        <f>Q754*H754</f>
        <v>5.2330944</v>
      </c>
      <c r="S754" s="204">
        <v>0</v>
      </c>
      <c r="T754" s="205">
        <f>S754*H754</f>
        <v>0</v>
      </c>
      <c r="AR754" s="24" t="s">
        <v>268</v>
      </c>
      <c r="AT754" s="24" t="s">
        <v>215</v>
      </c>
      <c r="AU754" s="24" t="s">
        <v>158</v>
      </c>
      <c r="AY754" s="24" t="s">
        <v>150</v>
      </c>
      <c r="BE754" s="206">
        <f>IF(N754="základní",J754,0)</f>
        <v>0</v>
      </c>
      <c r="BF754" s="206">
        <f>IF(N754="snížená",J754,0)</f>
        <v>0</v>
      </c>
      <c r="BG754" s="206">
        <f>IF(N754="zákl. přenesená",J754,0)</f>
        <v>0</v>
      </c>
      <c r="BH754" s="206">
        <f>IF(N754="sníž. přenesená",J754,0)</f>
        <v>0</v>
      </c>
      <c r="BI754" s="206">
        <f>IF(N754="nulová",J754,0)</f>
        <v>0</v>
      </c>
      <c r="BJ754" s="24" t="s">
        <v>158</v>
      </c>
      <c r="BK754" s="206">
        <f>ROUND(I754*H754,2)</f>
        <v>0</v>
      </c>
      <c r="BL754" s="24" t="s">
        <v>205</v>
      </c>
      <c r="BM754" s="24" t="s">
        <v>891</v>
      </c>
    </row>
    <row r="755" spans="2:65" s="1" customFormat="1" ht="22.5" customHeight="1">
      <c r="B755" s="42"/>
      <c r="C755" s="195" t="s">
        <v>892</v>
      </c>
      <c r="D755" s="195" t="s">
        <v>152</v>
      </c>
      <c r="E755" s="196" t="s">
        <v>893</v>
      </c>
      <c r="F755" s="197" t="s">
        <v>894</v>
      </c>
      <c r="G755" s="198" t="s">
        <v>198</v>
      </c>
      <c r="H755" s="199">
        <v>340.29</v>
      </c>
      <c r="I755" s="200"/>
      <c r="J755" s="201">
        <f>ROUND(I755*H755,2)</f>
        <v>0</v>
      </c>
      <c r="K755" s="197" t="s">
        <v>156</v>
      </c>
      <c r="L755" s="62"/>
      <c r="M755" s="202" t="s">
        <v>37</v>
      </c>
      <c r="N755" s="203" t="s">
        <v>52</v>
      </c>
      <c r="O755" s="43"/>
      <c r="P755" s="204">
        <f>O755*H755</f>
        <v>0</v>
      </c>
      <c r="Q755" s="204">
        <v>3E-05</v>
      </c>
      <c r="R755" s="204">
        <f>Q755*H755</f>
        <v>0.010208700000000001</v>
      </c>
      <c r="S755" s="204">
        <v>0</v>
      </c>
      <c r="T755" s="205">
        <f>S755*H755</f>
        <v>0</v>
      </c>
      <c r="AR755" s="24" t="s">
        <v>205</v>
      </c>
      <c r="AT755" s="24" t="s">
        <v>152</v>
      </c>
      <c r="AU755" s="24" t="s">
        <v>158</v>
      </c>
      <c r="AY755" s="24" t="s">
        <v>150</v>
      </c>
      <c r="BE755" s="206">
        <f>IF(N755="základní",J755,0)</f>
        <v>0</v>
      </c>
      <c r="BF755" s="206">
        <f>IF(N755="snížená",J755,0)</f>
        <v>0</v>
      </c>
      <c r="BG755" s="206">
        <f>IF(N755="zákl. přenesená",J755,0)</f>
        <v>0</v>
      </c>
      <c r="BH755" s="206">
        <f>IF(N755="sníž. přenesená",J755,0)</f>
        <v>0</v>
      </c>
      <c r="BI755" s="206">
        <f>IF(N755="nulová",J755,0)</f>
        <v>0</v>
      </c>
      <c r="BJ755" s="24" t="s">
        <v>158</v>
      </c>
      <c r="BK755" s="206">
        <f>ROUND(I755*H755,2)</f>
        <v>0</v>
      </c>
      <c r="BL755" s="24" t="s">
        <v>205</v>
      </c>
      <c r="BM755" s="24" t="s">
        <v>895</v>
      </c>
    </row>
    <row r="756" spans="2:47" s="1" customFormat="1" ht="40.5">
      <c r="B756" s="42"/>
      <c r="C756" s="64"/>
      <c r="D756" s="207" t="s">
        <v>159</v>
      </c>
      <c r="E756" s="64"/>
      <c r="F756" s="208" t="s">
        <v>896</v>
      </c>
      <c r="G756" s="64"/>
      <c r="H756" s="64"/>
      <c r="I756" s="165"/>
      <c r="J756" s="64"/>
      <c r="K756" s="64"/>
      <c r="L756" s="62"/>
      <c r="M756" s="209"/>
      <c r="N756" s="43"/>
      <c r="O756" s="43"/>
      <c r="P756" s="43"/>
      <c r="Q756" s="43"/>
      <c r="R756" s="43"/>
      <c r="S756" s="43"/>
      <c r="T756" s="79"/>
      <c r="AT756" s="24" t="s">
        <v>159</v>
      </c>
      <c r="AU756" s="24" t="s">
        <v>158</v>
      </c>
    </row>
    <row r="757" spans="2:51" s="11" customFormat="1" ht="13.5">
      <c r="B757" s="210"/>
      <c r="C757" s="211"/>
      <c r="D757" s="207" t="s">
        <v>161</v>
      </c>
      <c r="E757" s="212" t="s">
        <v>37</v>
      </c>
      <c r="F757" s="213" t="s">
        <v>897</v>
      </c>
      <c r="G757" s="211"/>
      <c r="H757" s="214" t="s">
        <v>37</v>
      </c>
      <c r="I757" s="215"/>
      <c r="J757" s="211"/>
      <c r="K757" s="211"/>
      <c r="L757" s="216"/>
      <c r="M757" s="217"/>
      <c r="N757" s="218"/>
      <c r="O757" s="218"/>
      <c r="P757" s="218"/>
      <c r="Q757" s="218"/>
      <c r="R757" s="218"/>
      <c r="S757" s="218"/>
      <c r="T757" s="219"/>
      <c r="AT757" s="220" t="s">
        <v>161</v>
      </c>
      <c r="AU757" s="220" t="s">
        <v>158</v>
      </c>
      <c r="AV757" s="11" t="s">
        <v>23</v>
      </c>
      <c r="AW757" s="11" t="s">
        <v>43</v>
      </c>
      <c r="AX757" s="11" t="s">
        <v>80</v>
      </c>
      <c r="AY757" s="220" t="s">
        <v>150</v>
      </c>
    </row>
    <row r="758" spans="2:51" s="12" customFormat="1" ht="13.5">
      <c r="B758" s="221"/>
      <c r="C758" s="222"/>
      <c r="D758" s="207" t="s">
        <v>161</v>
      </c>
      <c r="E758" s="223" t="s">
        <v>37</v>
      </c>
      <c r="F758" s="224" t="s">
        <v>880</v>
      </c>
      <c r="G758" s="222"/>
      <c r="H758" s="225">
        <v>340.29</v>
      </c>
      <c r="I758" s="226"/>
      <c r="J758" s="222"/>
      <c r="K758" s="222"/>
      <c r="L758" s="227"/>
      <c r="M758" s="228"/>
      <c r="N758" s="229"/>
      <c r="O758" s="229"/>
      <c r="P758" s="229"/>
      <c r="Q758" s="229"/>
      <c r="R758" s="229"/>
      <c r="S758" s="229"/>
      <c r="T758" s="230"/>
      <c r="AT758" s="231" t="s">
        <v>161</v>
      </c>
      <c r="AU758" s="231" t="s">
        <v>158</v>
      </c>
      <c r="AV758" s="12" t="s">
        <v>158</v>
      </c>
      <c r="AW758" s="12" t="s">
        <v>43</v>
      </c>
      <c r="AX758" s="12" t="s">
        <v>80</v>
      </c>
      <c r="AY758" s="231" t="s">
        <v>150</v>
      </c>
    </row>
    <row r="759" spans="2:51" s="13" customFormat="1" ht="13.5">
      <c r="B759" s="232"/>
      <c r="C759" s="233"/>
      <c r="D759" s="234" t="s">
        <v>161</v>
      </c>
      <c r="E759" s="235" t="s">
        <v>37</v>
      </c>
      <c r="F759" s="236" t="s">
        <v>164</v>
      </c>
      <c r="G759" s="233"/>
      <c r="H759" s="237">
        <v>340.29</v>
      </c>
      <c r="I759" s="238"/>
      <c r="J759" s="233"/>
      <c r="K759" s="233"/>
      <c r="L759" s="239"/>
      <c r="M759" s="240"/>
      <c r="N759" s="241"/>
      <c r="O759" s="241"/>
      <c r="P759" s="241"/>
      <c r="Q759" s="241"/>
      <c r="R759" s="241"/>
      <c r="S759" s="241"/>
      <c r="T759" s="242"/>
      <c r="AT759" s="243" t="s">
        <v>161</v>
      </c>
      <c r="AU759" s="243" t="s">
        <v>158</v>
      </c>
      <c r="AV759" s="13" t="s">
        <v>157</v>
      </c>
      <c r="AW759" s="13" t="s">
        <v>43</v>
      </c>
      <c r="AX759" s="13" t="s">
        <v>23</v>
      </c>
      <c r="AY759" s="243" t="s">
        <v>150</v>
      </c>
    </row>
    <row r="760" spans="2:65" s="1" customFormat="1" ht="31.5" customHeight="1">
      <c r="B760" s="42"/>
      <c r="C760" s="195" t="s">
        <v>591</v>
      </c>
      <c r="D760" s="195" t="s">
        <v>152</v>
      </c>
      <c r="E760" s="196" t="s">
        <v>898</v>
      </c>
      <c r="F760" s="197" t="s">
        <v>899</v>
      </c>
      <c r="G760" s="198" t="s">
        <v>182</v>
      </c>
      <c r="H760" s="199">
        <v>4.936</v>
      </c>
      <c r="I760" s="200"/>
      <c r="J760" s="201">
        <f>ROUND(I760*H760,2)</f>
        <v>0</v>
      </c>
      <c r="K760" s="197" t="s">
        <v>156</v>
      </c>
      <c r="L760" s="62"/>
      <c r="M760" s="202" t="s">
        <v>37</v>
      </c>
      <c r="N760" s="203" t="s">
        <v>52</v>
      </c>
      <c r="O760" s="43"/>
      <c r="P760" s="204">
        <f>O760*H760</f>
        <v>0</v>
      </c>
      <c r="Q760" s="204">
        <v>0</v>
      </c>
      <c r="R760" s="204">
        <f>Q760*H760</f>
        <v>0</v>
      </c>
      <c r="S760" s="204">
        <v>0</v>
      </c>
      <c r="T760" s="205">
        <f>S760*H760</f>
        <v>0</v>
      </c>
      <c r="AR760" s="24" t="s">
        <v>205</v>
      </c>
      <c r="AT760" s="24" t="s">
        <v>152</v>
      </c>
      <c r="AU760" s="24" t="s">
        <v>158</v>
      </c>
      <c r="AY760" s="24" t="s">
        <v>150</v>
      </c>
      <c r="BE760" s="206">
        <f>IF(N760="základní",J760,0)</f>
        <v>0</v>
      </c>
      <c r="BF760" s="206">
        <f>IF(N760="snížená",J760,0)</f>
        <v>0</v>
      </c>
      <c r="BG760" s="206">
        <f>IF(N760="zákl. přenesená",J760,0)</f>
        <v>0</v>
      </c>
      <c r="BH760" s="206">
        <f>IF(N760="sníž. přenesená",J760,0)</f>
        <v>0</v>
      </c>
      <c r="BI760" s="206">
        <f>IF(N760="nulová",J760,0)</f>
        <v>0</v>
      </c>
      <c r="BJ760" s="24" t="s">
        <v>158</v>
      </c>
      <c r="BK760" s="206">
        <f>ROUND(I760*H760,2)</f>
        <v>0</v>
      </c>
      <c r="BL760" s="24" t="s">
        <v>205</v>
      </c>
      <c r="BM760" s="24" t="s">
        <v>900</v>
      </c>
    </row>
    <row r="761" spans="2:47" s="1" customFormat="1" ht="121.5">
      <c r="B761" s="42"/>
      <c r="C761" s="64"/>
      <c r="D761" s="207" t="s">
        <v>159</v>
      </c>
      <c r="E761" s="64"/>
      <c r="F761" s="208" t="s">
        <v>580</v>
      </c>
      <c r="G761" s="64"/>
      <c r="H761" s="64"/>
      <c r="I761" s="165"/>
      <c r="J761" s="64"/>
      <c r="K761" s="64"/>
      <c r="L761" s="62"/>
      <c r="M761" s="209"/>
      <c r="N761" s="43"/>
      <c r="O761" s="43"/>
      <c r="P761" s="43"/>
      <c r="Q761" s="43"/>
      <c r="R761" s="43"/>
      <c r="S761" s="43"/>
      <c r="T761" s="79"/>
      <c r="AT761" s="24" t="s">
        <v>159</v>
      </c>
      <c r="AU761" s="24" t="s">
        <v>158</v>
      </c>
    </row>
    <row r="762" spans="2:63" s="10" customFormat="1" ht="29.85" customHeight="1">
      <c r="B762" s="178"/>
      <c r="C762" s="179"/>
      <c r="D762" s="192" t="s">
        <v>79</v>
      </c>
      <c r="E762" s="193" t="s">
        <v>901</v>
      </c>
      <c r="F762" s="193" t="s">
        <v>902</v>
      </c>
      <c r="G762" s="179"/>
      <c r="H762" s="179"/>
      <c r="I762" s="182"/>
      <c r="J762" s="194">
        <f>BK762</f>
        <v>0</v>
      </c>
      <c r="K762" s="179"/>
      <c r="L762" s="184"/>
      <c r="M762" s="185"/>
      <c r="N762" s="186"/>
      <c r="O762" s="186"/>
      <c r="P762" s="187">
        <f>SUM(P763:P764)</f>
        <v>0</v>
      </c>
      <c r="Q762" s="186"/>
      <c r="R762" s="187">
        <f>SUM(R763:R764)</f>
        <v>0.0105</v>
      </c>
      <c r="S762" s="186"/>
      <c r="T762" s="188">
        <f>SUM(T763:T764)</f>
        <v>0.09</v>
      </c>
      <c r="AR762" s="189" t="s">
        <v>158</v>
      </c>
      <c r="AT762" s="190" t="s">
        <v>79</v>
      </c>
      <c r="AU762" s="190" t="s">
        <v>23</v>
      </c>
      <c r="AY762" s="189" t="s">
        <v>150</v>
      </c>
      <c r="BK762" s="191">
        <f>SUM(BK763:BK764)</f>
        <v>0</v>
      </c>
    </row>
    <row r="763" spans="2:65" s="1" customFormat="1" ht="31.5" customHeight="1">
      <c r="B763" s="42"/>
      <c r="C763" s="195" t="s">
        <v>615</v>
      </c>
      <c r="D763" s="195" t="s">
        <v>152</v>
      </c>
      <c r="E763" s="196" t="s">
        <v>903</v>
      </c>
      <c r="F763" s="197" t="s">
        <v>904</v>
      </c>
      <c r="G763" s="198" t="s">
        <v>622</v>
      </c>
      <c r="H763" s="199">
        <v>30</v>
      </c>
      <c r="I763" s="200"/>
      <c r="J763" s="201">
        <f>ROUND(I763*H763,2)</f>
        <v>0</v>
      </c>
      <c r="K763" s="197" t="s">
        <v>156</v>
      </c>
      <c r="L763" s="62"/>
      <c r="M763" s="202" t="s">
        <v>37</v>
      </c>
      <c r="N763" s="203" t="s">
        <v>52</v>
      </c>
      <c r="O763" s="43"/>
      <c r="P763" s="204">
        <f>O763*H763</f>
        <v>0</v>
      </c>
      <c r="Q763" s="204">
        <v>0.00035</v>
      </c>
      <c r="R763" s="204">
        <f>Q763*H763</f>
        <v>0.0105</v>
      </c>
      <c r="S763" s="204">
        <v>0.003</v>
      </c>
      <c r="T763" s="205">
        <f>S763*H763</f>
        <v>0.09</v>
      </c>
      <c r="AR763" s="24" t="s">
        <v>205</v>
      </c>
      <c r="AT763" s="24" t="s">
        <v>152</v>
      </c>
      <c r="AU763" s="24" t="s">
        <v>158</v>
      </c>
      <c r="AY763" s="24" t="s">
        <v>150</v>
      </c>
      <c r="BE763" s="206">
        <f>IF(N763="základní",J763,0)</f>
        <v>0</v>
      </c>
      <c r="BF763" s="206">
        <f>IF(N763="snížená",J763,0)</f>
        <v>0</v>
      </c>
      <c r="BG763" s="206">
        <f>IF(N763="zákl. přenesená",J763,0)</f>
        <v>0</v>
      </c>
      <c r="BH763" s="206">
        <f>IF(N763="sníž. přenesená",J763,0)</f>
        <v>0</v>
      </c>
      <c r="BI763" s="206">
        <f>IF(N763="nulová",J763,0)</f>
        <v>0</v>
      </c>
      <c r="BJ763" s="24" t="s">
        <v>158</v>
      </c>
      <c r="BK763" s="206">
        <f>ROUND(I763*H763,2)</f>
        <v>0</v>
      </c>
      <c r="BL763" s="24" t="s">
        <v>205</v>
      </c>
      <c r="BM763" s="24" t="s">
        <v>905</v>
      </c>
    </row>
    <row r="764" spans="2:47" s="1" customFormat="1" ht="27">
      <c r="B764" s="42"/>
      <c r="C764" s="64"/>
      <c r="D764" s="207" t="s">
        <v>159</v>
      </c>
      <c r="E764" s="64"/>
      <c r="F764" s="208" t="s">
        <v>906</v>
      </c>
      <c r="G764" s="64"/>
      <c r="H764" s="64"/>
      <c r="I764" s="165"/>
      <c r="J764" s="64"/>
      <c r="K764" s="64"/>
      <c r="L764" s="62"/>
      <c r="M764" s="209"/>
      <c r="N764" s="43"/>
      <c r="O764" s="43"/>
      <c r="P764" s="43"/>
      <c r="Q764" s="43"/>
      <c r="R764" s="43"/>
      <c r="S764" s="43"/>
      <c r="T764" s="79"/>
      <c r="AT764" s="24" t="s">
        <v>159</v>
      </c>
      <c r="AU764" s="24" t="s">
        <v>158</v>
      </c>
    </row>
    <row r="765" spans="2:63" s="10" customFormat="1" ht="29.85" customHeight="1">
      <c r="B765" s="178"/>
      <c r="C765" s="179"/>
      <c r="D765" s="192" t="s">
        <v>79</v>
      </c>
      <c r="E765" s="193" t="s">
        <v>907</v>
      </c>
      <c r="F765" s="193" t="s">
        <v>908</v>
      </c>
      <c r="G765" s="179"/>
      <c r="H765" s="179"/>
      <c r="I765" s="182"/>
      <c r="J765" s="194">
        <f>BK765</f>
        <v>0</v>
      </c>
      <c r="K765" s="179"/>
      <c r="L765" s="184"/>
      <c r="M765" s="185"/>
      <c r="N765" s="186"/>
      <c r="O765" s="186"/>
      <c r="P765" s="187">
        <f>SUM(P766:P769)</f>
        <v>0</v>
      </c>
      <c r="Q765" s="186"/>
      <c r="R765" s="187">
        <f>SUM(R766:R769)</f>
        <v>0.0031320000000000002</v>
      </c>
      <c r="S765" s="186"/>
      <c r="T765" s="188">
        <f>SUM(T766:T769)</f>
        <v>0</v>
      </c>
      <c r="AR765" s="189" t="s">
        <v>158</v>
      </c>
      <c r="AT765" s="190" t="s">
        <v>79</v>
      </c>
      <c r="AU765" s="190" t="s">
        <v>23</v>
      </c>
      <c r="AY765" s="189" t="s">
        <v>150</v>
      </c>
      <c r="BK765" s="191">
        <f>SUM(BK766:BK769)</f>
        <v>0</v>
      </c>
    </row>
    <row r="766" spans="2:65" s="1" customFormat="1" ht="31.5" customHeight="1">
      <c r="B766" s="42"/>
      <c r="C766" s="195" t="s">
        <v>612</v>
      </c>
      <c r="D766" s="195" t="s">
        <v>152</v>
      </c>
      <c r="E766" s="196" t="s">
        <v>909</v>
      </c>
      <c r="F766" s="197" t="s">
        <v>910</v>
      </c>
      <c r="G766" s="198" t="s">
        <v>155</v>
      </c>
      <c r="H766" s="199">
        <v>10.8</v>
      </c>
      <c r="I766" s="200"/>
      <c r="J766" s="201">
        <f>ROUND(I766*H766,2)</f>
        <v>0</v>
      </c>
      <c r="K766" s="197" t="s">
        <v>156</v>
      </c>
      <c r="L766" s="62"/>
      <c r="M766" s="202" t="s">
        <v>37</v>
      </c>
      <c r="N766" s="203" t="s">
        <v>52</v>
      </c>
      <c r="O766" s="43"/>
      <c r="P766" s="204">
        <f>O766*H766</f>
        <v>0</v>
      </c>
      <c r="Q766" s="204">
        <v>0.00029</v>
      </c>
      <c r="R766" s="204">
        <f>Q766*H766</f>
        <v>0.0031320000000000002</v>
      </c>
      <c r="S766" s="204">
        <v>0</v>
      </c>
      <c r="T766" s="205">
        <f>S766*H766</f>
        <v>0</v>
      </c>
      <c r="AR766" s="24" t="s">
        <v>205</v>
      </c>
      <c r="AT766" s="24" t="s">
        <v>152</v>
      </c>
      <c r="AU766" s="24" t="s">
        <v>158</v>
      </c>
      <c r="AY766" s="24" t="s">
        <v>150</v>
      </c>
      <c r="BE766" s="206">
        <f>IF(N766="základní",J766,0)</f>
        <v>0</v>
      </c>
      <c r="BF766" s="206">
        <f>IF(N766="snížená",J766,0)</f>
        <v>0</v>
      </c>
      <c r="BG766" s="206">
        <f>IF(N766="zákl. přenesená",J766,0)</f>
        <v>0</v>
      </c>
      <c r="BH766" s="206">
        <f>IF(N766="sníž. přenesená",J766,0)</f>
        <v>0</v>
      </c>
      <c r="BI766" s="206">
        <f>IF(N766="nulová",J766,0)</f>
        <v>0</v>
      </c>
      <c r="BJ766" s="24" t="s">
        <v>158</v>
      </c>
      <c r="BK766" s="206">
        <f>ROUND(I766*H766,2)</f>
        <v>0</v>
      </c>
      <c r="BL766" s="24" t="s">
        <v>205</v>
      </c>
      <c r="BM766" s="24" t="s">
        <v>911</v>
      </c>
    </row>
    <row r="767" spans="2:51" s="12" customFormat="1" ht="13.5">
      <c r="B767" s="221"/>
      <c r="C767" s="222"/>
      <c r="D767" s="234" t="s">
        <v>161</v>
      </c>
      <c r="E767" s="245" t="s">
        <v>37</v>
      </c>
      <c r="F767" s="246" t="s">
        <v>225</v>
      </c>
      <c r="G767" s="222"/>
      <c r="H767" s="247">
        <v>10.8</v>
      </c>
      <c r="I767" s="226"/>
      <c r="J767" s="222"/>
      <c r="K767" s="222"/>
      <c r="L767" s="227"/>
      <c r="M767" s="228"/>
      <c r="N767" s="229"/>
      <c r="O767" s="229"/>
      <c r="P767" s="229"/>
      <c r="Q767" s="229"/>
      <c r="R767" s="229"/>
      <c r="S767" s="229"/>
      <c r="T767" s="230"/>
      <c r="AT767" s="231" t="s">
        <v>161</v>
      </c>
      <c r="AU767" s="231" t="s">
        <v>158</v>
      </c>
      <c r="AV767" s="12" t="s">
        <v>158</v>
      </c>
      <c r="AW767" s="12" t="s">
        <v>43</v>
      </c>
      <c r="AX767" s="12" t="s">
        <v>23</v>
      </c>
      <c r="AY767" s="231" t="s">
        <v>150</v>
      </c>
    </row>
    <row r="768" spans="2:65" s="1" customFormat="1" ht="31.5" customHeight="1">
      <c r="B768" s="42"/>
      <c r="C768" s="195" t="s">
        <v>912</v>
      </c>
      <c r="D768" s="195" t="s">
        <v>152</v>
      </c>
      <c r="E768" s="196" t="s">
        <v>913</v>
      </c>
      <c r="F768" s="197" t="s">
        <v>914</v>
      </c>
      <c r="G768" s="198" t="s">
        <v>155</v>
      </c>
      <c r="H768" s="199">
        <v>10.8</v>
      </c>
      <c r="I768" s="200"/>
      <c r="J768" s="201">
        <f>ROUND(I768*H768,2)</f>
        <v>0</v>
      </c>
      <c r="K768" s="197" t="s">
        <v>156</v>
      </c>
      <c r="L768" s="62"/>
      <c r="M768" s="202" t="s">
        <v>37</v>
      </c>
      <c r="N768" s="203" t="s">
        <v>52</v>
      </c>
      <c r="O768" s="43"/>
      <c r="P768" s="204">
        <f>O768*H768</f>
        <v>0</v>
      </c>
      <c r="Q768" s="204">
        <v>0</v>
      </c>
      <c r="R768" s="204">
        <f>Q768*H768</f>
        <v>0</v>
      </c>
      <c r="S768" s="204">
        <v>0</v>
      </c>
      <c r="T768" s="205">
        <f>S768*H768</f>
        <v>0</v>
      </c>
      <c r="AR768" s="24" t="s">
        <v>205</v>
      </c>
      <c r="AT768" s="24" t="s">
        <v>152</v>
      </c>
      <c r="AU768" s="24" t="s">
        <v>158</v>
      </c>
      <c r="AY768" s="24" t="s">
        <v>150</v>
      </c>
      <c r="BE768" s="206">
        <f>IF(N768="základní",J768,0)</f>
        <v>0</v>
      </c>
      <c r="BF768" s="206">
        <f>IF(N768="snížená",J768,0)</f>
        <v>0</v>
      </c>
      <c r="BG768" s="206">
        <f>IF(N768="zákl. přenesená",J768,0)</f>
        <v>0</v>
      </c>
      <c r="BH768" s="206">
        <f>IF(N768="sníž. přenesená",J768,0)</f>
        <v>0</v>
      </c>
      <c r="BI768" s="206">
        <f>IF(N768="nulová",J768,0)</f>
        <v>0</v>
      </c>
      <c r="BJ768" s="24" t="s">
        <v>158</v>
      </c>
      <c r="BK768" s="206">
        <f>ROUND(I768*H768,2)</f>
        <v>0</v>
      </c>
      <c r="BL768" s="24" t="s">
        <v>205</v>
      </c>
      <c r="BM768" s="24" t="s">
        <v>915</v>
      </c>
    </row>
    <row r="769" spans="2:51" s="12" customFormat="1" ht="13.5">
      <c r="B769" s="221"/>
      <c r="C769" s="222"/>
      <c r="D769" s="207" t="s">
        <v>161</v>
      </c>
      <c r="E769" s="223" t="s">
        <v>37</v>
      </c>
      <c r="F769" s="224" t="s">
        <v>225</v>
      </c>
      <c r="G769" s="222"/>
      <c r="H769" s="225">
        <v>10.8</v>
      </c>
      <c r="I769" s="226"/>
      <c r="J769" s="222"/>
      <c r="K769" s="222"/>
      <c r="L769" s="227"/>
      <c r="M769" s="228"/>
      <c r="N769" s="229"/>
      <c r="O769" s="229"/>
      <c r="P769" s="229"/>
      <c r="Q769" s="229"/>
      <c r="R769" s="229"/>
      <c r="S769" s="229"/>
      <c r="T769" s="230"/>
      <c r="AT769" s="231" t="s">
        <v>161</v>
      </c>
      <c r="AU769" s="231" t="s">
        <v>158</v>
      </c>
      <c r="AV769" s="12" t="s">
        <v>158</v>
      </c>
      <c r="AW769" s="12" t="s">
        <v>43</v>
      </c>
      <c r="AX769" s="12" t="s">
        <v>23</v>
      </c>
      <c r="AY769" s="231" t="s">
        <v>150</v>
      </c>
    </row>
    <row r="770" spans="2:63" s="10" customFormat="1" ht="37.35" customHeight="1">
      <c r="B770" s="178"/>
      <c r="C770" s="179"/>
      <c r="D770" s="180" t="s">
        <v>79</v>
      </c>
      <c r="E770" s="181" t="s">
        <v>916</v>
      </c>
      <c r="F770" s="181" t="s">
        <v>917</v>
      </c>
      <c r="G770" s="179"/>
      <c r="H770" s="179"/>
      <c r="I770" s="182"/>
      <c r="J770" s="183">
        <f>BK770</f>
        <v>0</v>
      </c>
      <c r="K770" s="179"/>
      <c r="L770" s="184"/>
      <c r="M770" s="185"/>
      <c r="N770" s="186"/>
      <c r="O770" s="186"/>
      <c r="P770" s="187">
        <f>P771+P774+P776</f>
        <v>0</v>
      </c>
      <c r="Q770" s="186"/>
      <c r="R770" s="187">
        <f>R771+R774+R776</f>
        <v>0</v>
      </c>
      <c r="S770" s="186"/>
      <c r="T770" s="188">
        <f>T771+T774+T776</f>
        <v>0</v>
      </c>
      <c r="AR770" s="189" t="s">
        <v>179</v>
      </c>
      <c r="AT770" s="190" t="s">
        <v>79</v>
      </c>
      <c r="AU770" s="190" t="s">
        <v>80</v>
      </c>
      <c r="AY770" s="189" t="s">
        <v>150</v>
      </c>
      <c r="BK770" s="191">
        <f>BK771+BK774+BK776</f>
        <v>0</v>
      </c>
    </row>
    <row r="771" spans="2:63" s="10" customFormat="1" ht="19.9" customHeight="1">
      <c r="B771" s="178"/>
      <c r="C771" s="179"/>
      <c r="D771" s="192" t="s">
        <v>79</v>
      </c>
      <c r="E771" s="193" t="s">
        <v>918</v>
      </c>
      <c r="F771" s="193" t="s">
        <v>919</v>
      </c>
      <c r="G771" s="179"/>
      <c r="H771" s="179"/>
      <c r="I771" s="182"/>
      <c r="J771" s="194">
        <f>BK771</f>
        <v>0</v>
      </c>
      <c r="K771" s="179"/>
      <c r="L771" s="184"/>
      <c r="M771" s="185"/>
      <c r="N771" s="186"/>
      <c r="O771" s="186"/>
      <c r="P771" s="187">
        <f>SUM(P772:P773)</f>
        <v>0</v>
      </c>
      <c r="Q771" s="186"/>
      <c r="R771" s="187">
        <f>SUM(R772:R773)</f>
        <v>0</v>
      </c>
      <c r="S771" s="186"/>
      <c r="T771" s="188">
        <f>SUM(T772:T773)</f>
        <v>0</v>
      </c>
      <c r="AR771" s="189" t="s">
        <v>179</v>
      </c>
      <c r="AT771" s="190" t="s">
        <v>79</v>
      </c>
      <c r="AU771" s="190" t="s">
        <v>23</v>
      </c>
      <c r="AY771" s="189" t="s">
        <v>150</v>
      </c>
      <c r="BK771" s="191">
        <f>SUM(BK772:BK773)</f>
        <v>0</v>
      </c>
    </row>
    <row r="772" spans="2:65" s="1" customFormat="1" ht="22.5" customHeight="1">
      <c r="B772" s="42"/>
      <c r="C772" s="195" t="s">
        <v>920</v>
      </c>
      <c r="D772" s="195" t="s">
        <v>152</v>
      </c>
      <c r="E772" s="196" t="s">
        <v>921</v>
      </c>
      <c r="F772" s="197" t="s">
        <v>922</v>
      </c>
      <c r="G772" s="198" t="s">
        <v>923</v>
      </c>
      <c r="H772" s="199">
        <v>1</v>
      </c>
      <c r="I772" s="200"/>
      <c r="J772" s="201">
        <f>ROUND(I772*H772,2)</f>
        <v>0</v>
      </c>
      <c r="K772" s="197" t="s">
        <v>37</v>
      </c>
      <c r="L772" s="62"/>
      <c r="M772" s="202" t="s">
        <v>37</v>
      </c>
      <c r="N772" s="203" t="s">
        <v>52</v>
      </c>
      <c r="O772" s="43"/>
      <c r="P772" s="204">
        <f>O772*H772</f>
        <v>0</v>
      </c>
      <c r="Q772" s="204">
        <v>0</v>
      </c>
      <c r="R772" s="204">
        <f>Q772*H772</f>
        <v>0</v>
      </c>
      <c r="S772" s="204">
        <v>0</v>
      </c>
      <c r="T772" s="205">
        <f>S772*H772</f>
        <v>0</v>
      </c>
      <c r="AR772" s="24" t="s">
        <v>157</v>
      </c>
      <c r="AT772" s="24" t="s">
        <v>152</v>
      </c>
      <c r="AU772" s="24" t="s">
        <v>158</v>
      </c>
      <c r="AY772" s="24" t="s">
        <v>150</v>
      </c>
      <c r="BE772" s="206">
        <f>IF(N772="základní",J772,0)</f>
        <v>0</v>
      </c>
      <c r="BF772" s="206">
        <f>IF(N772="snížená",J772,0)</f>
        <v>0</v>
      </c>
      <c r="BG772" s="206">
        <f>IF(N772="zákl. přenesená",J772,0)</f>
        <v>0</v>
      </c>
      <c r="BH772" s="206">
        <f>IF(N772="sníž. přenesená",J772,0)</f>
        <v>0</v>
      </c>
      <c r="BI772" s="206">
        <f>IF(N772="nulová",J772,0)</f>
        <v>0</v>
      </c>
      <c r="BJ772" s="24" t="s">
        <v>158</v>
      </c>
      <c r="BK772" s="206">
        <f>ROUND(I772*H772,2)</f>
        <v>0</v>
      </c>
      <c r="BL772" s="24" t="s">
        <v>157</v>
      </c>
      <c r="BM772" s="24" t="s">
        <v>924</v>
      </c>
    </row>
    <row r="773" spans="2:65" s="1" customFormat="1" ht="22.5" customHeight="1">
      <c r="B773" s="42"/>
      <c r="C773" s="195" t="s">
        <v>598</v>
      </c>
      <c r="D773" s="195" t="s">
        <v>152</v>
      </c>
      <c r="E773" s="196" t="s">
        <v>925</v>
      </c>
      <c r="F773" s="197" t="s">
        <v>926</v>
      </c>
      <c r="G773" s="198" t="s">
        <v>923</v>
      </c>
      <c r="H773" s="199">
        <v>1</v>
      </c>
      <c r="I773" s="200"/>
      <c r="J773" s="201">
        <f>ROUND(I773*H773,2)</f>
        <v>0</v>
      </c>
      <c r="K773" s="197" t="s">
        <v>37</v>
      </c>
      <c r="L773" s="62"/>
      <c r="M773" s="202" t="s">
        <v>37</v>
      </c>
      <c r="N773" s="203" t="s">
        <v>52</v>
      </c>
      <c r="O773" s="43"/>
      <c r="P773" s="204">
        <f>O773*H773</f>
        <v>0</v>
      </c>
      <c r="Q773" s="204">
        <v>0</v>
      </c>
      <c r="R773" s="204">
        <f>Q773*H773</f>
        <v>0</v>
      </c>
      <c r="S773" s="204">
        <v>0</v>
      </c>
      <c r="T773" s="205">
        <f>S773*H773</f>
        <v>0</v>
      </c>
      <c r="AR773" s="24" t="s">
        <v>157</v>
      </c>
      <c r="AT773" s="24" t="s">
        <v>152</v>
      </c>
      <c r="AU773" s="24" t="s">
        <v>158</v>
      </c>
      <c r="AY773" s="24" t="s">
        <v>150</v>
      </c>
      <c r="BE773" s="206">
        <f>IF(N773="základní",J773,0)</f>
        <v>0</v>
      </c>
      <c r="BF773" s="206">
        <f>IF(N773="snížená",J773,0)</f>
        <v>0</v>
      </c>
      <c r="BG773" s="206">
        <f>IF(N773="zákl. přenesená",J773,0)</f>
        <v>0</v>
      </c>
      <c r="BH773" s="206">
        <f>IF(N773="sníž. přenesená",J773,0)</f>
        <v>0</v>
      </c>
      <c r="BI773" s="206">
        <f>IF(N773="nulová",J773,0)</f>
        <v>0</v>
      </c>
      <c r="BJ773" s="24" t="s">
        <v>158</v>
      </c>
      <c r="BK773" s="206">
        <f>ROUND(I773*H773,2)</f>
        <v>0</v>
      </c>
      <c r="BL773" s="24" t="s">
        <v>157</v>
      </c>
      <c r="BM773" s="24" t="s">
        <v>927</v>
      </c>
    </row>
    <row r="774" spans="2:63" s="10" customFormat="1" ht="29.85" customHeight="1">
      <c r="B774" s="178"/>
      <c r="C774" s="179"/>
      <c r="D774" s="192" t="s">
        <v>79</v>
      </c>
      <c r="E774" s="193" t="s">
        <v>928</v>
      </c>
      <c r="F774" s="193" t="s">
        <v>929</v>
      </c>
      <c r="G774" s="179"/>
      <c r="H774" s="179"/>
      <c r="I774" s="182"/>
      <c r="J774" s="194">
        <f>BK774</f>
        <v>0</v>
      </c>
      <c r="K774" s="179"/>
      <c r="L774" s="184"/>
      <c r="M774" s="185"/>
      <c r="N774" s="186"/>
      <c r="O774" s="186"/>
      <c r="P774" s="187">
        <f>P775</f>
        <v>0</v>
      </c>
      <c r="Q774" s="186"/>
      <c r="R774" s="187">
        <f>R775</f>
        <v>0</v>
      </c>
      <c r="S774" s="186"/>
      <c r="T774" s="188">
        <f>T775</f>
        <v>0</v>
      </c>
      <c r="AR774" s="189" t="s">
        <v>179</v>
      </c>
      <c r="AT774" s="190" t="s">
        <v>79</v>
      </c>
      <c r="AU774" s="190" t="s">
        <v>23</v>
      </c>
      <c r="AY774" s="189" t="s">
        <v>150</v>
      </c>
      <c r="BK774" s="191">
        <f>BK775</f>
        <v>0</v>
      </c>
    </row>
    <row r="775" spans="2:65" s="1" customFormat="1" ht="22.5" customHeight="1">
      <c r="B775" s="42"/>
      <c r="C775" s="195" t="s">
        <v>930</v>
      </c>
      <c r="D775" s="195" t="s">
        <v>152</v>
      </c>
      <c r="E775" s="196" t="s">
        <v>931</v>
      </c>
      <c r="F775" s="197" t="s">
        <v>929</v>
      </c>
      <c r="G775" s="198" t="s">
        <v>923</v>
      </c>
      <c r="H775" s="199">
        <v>1</v>
      </c>
      <c r="I775" s="200"/>
      <c r="J775" s="201">
        <f>ROUND(I775*H775,2)</f>
        <v>0</v>
      </c>
      <c r="K775" s="197" t="s">
        <v>37</v>
      </c>
      <c r="L775" s="62"/>
      <c r="M775" s="202" t="s">
        <v>37</v>
      </c>
      <c r="N775" s="203" t="s">
        <v>52</v>
      </c>
      <c r="O775" s="43"/>
      <c r="P775" s="204">
        <f>O775*H775</f>
        <v>0</v>
      </c>
      <c r="Q775" s="204">
        <v>0</v>
      </c>
      <c r="R775" s="204">
        <f>Q775*H775</f>
        <v>0</v>
      </c>
      <c r="S775" s="204">
        <v>0</v>
      </c>
      <c r="T775" s="205">
        <f>S775*H775</f>
        <v>0</v>
      </c>
      <c r="AR775" s="24" t="s">
        <v>157</v>
      </c>
      <c r="AT775" s="24" t="s">
        <v>152</v>
      </c>
      <c r="AU775" s="24" t="s">
        <v>158</v>
      </c>
      <c r="AY775" s="24" t="s">
        <v>150</v>
      </c>
      <c r="BE775" s="206">
        <f>IF(N775="základní",J775,0)</f>
        <v>0</v>
      </c>
      <c r="BF775" s="206">
        <f>IF(N775="snížená",J775,0)</f>
        <v>0</v>
      </c>
      <c r="BG775" s="206">
        <f>IF(N775="zákl. přenesená",J775,0)</f>
        <v>0</v>
      </c>
      <c r="BH775" s="206">
        <f>IF(N775="sníž. přenesená",J775,0)</f>
        <v>0</v>
      </c>
      <c r="BI775" s="206">
        <f>IF(N775="nulová",J775,0)</f>
        <v>0</v>
      </c>
      <c r="BJ775" s="24" t="s">
        <v>158</v>
      </c>
      <c r="BK775" s="206">
        <f>ROUND(I775*H775,2)</f>
        <v>0</v>
      </c>
      <c r="BL775" s="24" t="s">
        <v>157</v>
      </c>
      <c r="BM775" s="24" t="s">
        <v>932</v>
      </c>
    </row>
    <row r="776" spans="2:63" s="10" customFormat="1" ht="29.85" customHeight="1">
      <c r="B776" s="178"/>
      <c r="C776" s="179"/>
      <c r="D776" s="192" t="s">
        <v>79</v>
      </c>
      <c r="E776" s="193" t="s">
        <v>933</v>
      </c>
      <c r="F776" s="193" t="s">
        <v>934</v>
      </c>
      <c r="G776" s="179"/>
      <c r="H776" s="179"/>
      <c r="I776" s="182"/>
      <c r="J776" s="194">
        <f>BK776</f>
        <v>0</v>
      </c>
      <c r="K776" s="179"/>
      <c r="L776" s="184"/>
      <c r="M776" s="185"/>
      <c r="N776" s="186"/>
      <c r="O776" s="186"/>
      <c r="P776" s="187">
        <f>P777</f>
        <v>0</v>
      </c>
      <c r="Q776" s="186"/>
      <c r="R776" s="187">
        <f>R777</f>
        <v>0</v>
      </c>
      <c r="S776" s="186"/>
      <c r="T776" s="188">
        <f>T777</f>
        <v>0</v>
      </c>
      <c r="AR776" s="189" t="s">
        <v>179</v>
      </c>
      <c r="AT776" s="190" t="s">
        <v>79</v>
      </c>
      <c r="AU776" s="190" t="s">
        <v>23</v>
      </c>
      <c r="AY776" s="189" t="s">
        <v>150</v>
      </c>
      <c r="BK776" s="191">
        <f>BK777</f>
        <v>0</v>
      </c>
    </row>
    <row r="777" spans="2:65" s="1" customFormat="1" ht="22.5" customHeight="1">
      <c r="B777" s="42"/>
      <c r="C777" s="195" t="s">
        <v>627</v>
      </c>
      <c r="D777" s="195" t="s">
        <v>152</v>
      </c>
      <c r="E777" s="196" t="s">
        <v>935</v>
      </c>
      <c r="F777" s="197" t="s">
        <v>936</v>
      </c>
      <c r="G777" s="198" t="s">
        <v>923</v>
      </c>
      <c r="H777" s="199">
        <v>1</v>
      </c>
      <c r="I777" s="200"/>
      <c r="J777" s="201">
        <f>ROUND(I777*H777,2)</f>
        <v>0</v>
      </c>
      <c r="K777" s="197" t="s">
        <v>37</v>
      </c>
      <c r="L777" s="62"/>
      <c r="M777" s="202" t="s">
        <v>37</v>
      </c>
      <c r="N777" s="272" t="s">
        <v>52</v>
      </c>
      <c r="O777" s="273"/>
      <c r="P777" s="274">
        <f>O777*H777</f>
        <v>0</v>
      </c>
      <c r="Q777" s="274">
        <v>0</v>
      </c>
      <c r="R777" s="274">
        <f>Q777*H777</f>
        <v>0</v>
      </c>
      <c r="S777" s="274">
        <v>0</v>
      </c>
      <c r="T777" s="275">
        <f>S777*H777</f>
        <v>0</v>
      </c>
      <c r="AR777" s="24" t="s">
        <v>937</v>
      </c>
      <c r="AT777" s="24" t="s">
        <v>152</v>
      </c>
      <c r="AU777" s="24" t="s">
        <v>158</v>
      </c>
      <c r="AY777" s="24" t="s">
        <v>150</v>
      </c>
      <c r="BE777" s="206">
        <f>IF(N777="základní",J777,0)</f>
        <v>0</v>
      </c>
      <c r="BF777" s="206">
        <f>IF(N777="snížená",J777,0)</f>
        <v>0</v>
      </c>
      <c r="BG777" s="206">
        <f>IF(N777="zákl. přenesená",J777,0)</f>
        <v>0</v>
      </c>
      <c r="BH777" s="206">
        <f>IF(N777="sníž. přenesená",J777,0)</f>
        <v>0</v>
      </c>
      <c r="BI777" s="206">
        <f>IF(N777="nulová",J777,0)</f>
        <v>0</v>
      </c>
      <c r="BJ777" s="24" t="s">
        <v>158</v>
      </c>
      <c r="BK777" s="206">
        <f>ROUND(I777*H777,2)</f>
        <v>0</v>
      </c>
      <c r="BL777" s="24" t="s">
        <v>937</v>
      </c>
      <c r="BM777" s="24" t="s">
        <v>938</v>
      </c>
    </row>
    <row r="778" spans="2:12" s="1" customFormat="1" ht="6.95" customHeight="1">
      <c r="B778" s="57"/>
      <c r="C778" s="58"/>
      <c r="D778" s="58"/>
      <c r="E778" s="58"/>
      <c r="F778" s="58"/>
      <c r="G778" s="58"/>
      <c r="H778" s="58"/>
      <c r="I778" s="141"/>
      <c r="J778" s="58"/>
      <c r="K778" s="58"/>
      <c r="L778" s="62"/>
    </row>
  </sheetData>
  <sheetProtection password="CC35" sheet="1" objects="1" scenarios="1" formatCells="0" formatColumns="0" formatRows="0" sort="0" autoFilter="0"/>
  <autoFilter ref="C98:K777"/>
  <mergeCells count="9">
    <mergeCell ref="E89:H89"/>
    <mergeCell ref="E91:H9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7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98</v>
      </c>
      <c r="G1" s="400" t="s">
        <v>99</v>
      </c>
      <c r="H1" s="400"/>
      <c r="I1" s="116"/>
      <c r="J1" s="115" t="s">
        <v>100</v>
      </c>
      <c r="K1" s="114" t="s">
        <v>101</v>
      </c>
      <c r="L1" s="115" t="s">
        <v>102</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2"/>
      <c r="M2" s="392"/>
      <c r="N2" s="392"/>
      <c r="O2" s="392"/>
      <c r="P2" s="392"/>
      <c r="Q2" s="392"/>
      <c r="R2" s="392"/>
      <c r="S2" s="392"/>
      <c r="T2" s="392"/>
      <c r="U2" s="392"/>
      <c r="V2" s="392"/>
      <c r="AT2" s="24" t="s">
        <v>91</v>
      </c>
    </row>
    <row r="3" spans="2:46" ht="6.95" customHeight="1">
      <c r="B3" s="25"/>
      <c r="C3" s="26"/>
      <c r="D3" s="26"/>
      <c r="E3" s="26"/>
      <c r="F3" s="26"/>
      <c r="G3" s="26"/>
      <c r="H3" s="26"/>
      <c r="I3" s="117"/>
      <c r="J3" s="26"/>
      <c r="K3" s="27"/>
      <c r="AT3" s="24" t="s">
        <v>23</v>
      </c>
    </row>
    <row r="4" spans="2:46" ht="36.95" customHeight="1">
      <c r="B4" s="28"/>
      <c r="C4" s="29"/>
      <c r="D4" s="30" t="s">
        <v>103</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22.5" customHeight="1">
      <c r="B7" s="28"/>
      <c r="C7" s="29"/>
      <c r="D7" s="29"/>
      <c r="E7" s="393" t="str">
        <f>'Rekapitulace stavby'!K6</f>
        <v>Výměna oken a zateplení objektu – Centrum Rožmitál pod Třemšínem</v>
      </c>
      <c r="F7" s="394"/>
      <c r="G7" s="394"/>
      <c r="H7" s="394"/>
      <c r="I7" s="118"/>
      <c r="J7" s="29"/>
      <c r="K7" s="31"/>
    </row>
    <row r="8" spans="2:11" s="1" customFormat="1" ht="13.5">
      <c r="B8" s="42"/>
      <c r="C8" s="43"/>
      <c r="D8" s="37" t="s">
        <v>104</v>
      </c>
      <c r="E8" s="43"/>
      <c r="F8" s="43"/>
      <c r="G8" s="43"/>
      <c r="H8" s="43"/>
      <c r="I8" s="119"/>
      <c r="J8" s="43"/>
      <c r="K8" s="46"/>
    </row>
    <row r="9" spans="2:11" s="1" customFormat="1" ht="36.95" customHeight="1">
      <c r="B9" s="42"/>
      <c r="C9" s="43"/>
      <c r="D9" s="43"/>
      <c r="E9" s="395" t="s">
        <v>939</v>
      </c>
      <c r="F9" s="396"/>
      <c r="G9" s="396"/>
      <c r="H9" s="396"/>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21</v>
      </c>
      <c r="G11" s="43"/>
      <c r="H11" s="43"/>
      <c r="I11" s="120" t="s">
        <v>22</v>
      </c>
      <c r="J11" s="35" t="s">
        <v>23</v>
      </c>
      <c r="K11" s="46"/>
    </row>
    <row r="12" spans="2:11" s="1" customFormat="1" ht="14.45" customHeight="1">
      <c r="B12" s="42"/>
      <c r="C12" s="43"/>
      <c r="D12" s="37" t="s">
        <v>24</v>
      </c>
      <c r="E12" s="43"/>
      <c r="F12" s="35" t="s">
        <v>25</v>
      </c>
      <c r="G12" s="43"/>
      <c r="H12" s="43"/>
      <c r="I12" s="120" t="s">
        <v>26</v>
      </c>
      <c r="J12" s="121" t="str">
        <f>'Rekapitulace stavby'!AN8</f>
        <v>14. 2. 2017</v>
      </c>
      <c r="K12" s="46"/>
    </row>
    <row r="13" spans="2:11" s="1" customFormat="1" ht="21.75" customHeight="1">
      <c r="B13" s="42"/>
      <c r="C13" s="43"/>
      <c r="D13" s="34" t="s">
        <v>28</v>
      </c>
      <c r="E13" s="43"/>
      <c r="F13" s="39" t="s">
        <v>29</v>
      </c>
      <c r="G13" s="43"/>
      <c r="H13" s="43"/>
      <c r="I13" s="122" t="s">
        <v>30</v>
      </c>
      <c r="J13" s="39" t="s">
        <v>940</v>
      </c>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37</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33</v>
      </c>
      <c r="J20" s="35" t="s">
        <v>41</v>
      </c>
      <c r="K20" s="46"/>
    </row>
    <row r="21" spans="2:11" s="1" customFormat="1" ht="18" customHeight="1">
      <c r="B21" s="42"/>
      <c r="C21" s="43"/>
      <c r="D21" s="43"/>
      <c r="E21" s="35" t="s">
        <v>42</v>
      </c>
      <c r="F21" s="43"/>
      <c r="G21" s="43"/>
      <c r="H21" s="43"/>
      <c r="I21" s="120" t="s">
        <v>36</v>
      </c>
      <c r="J21" s="35" t="s">
        <v>37</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44</v>
      </c>
      <c r="E23" s="43"/>
      <c r="F23" s="43"/>
      <c r="G23" s="43"/>
      <c r="H23" s="43"/>
      <c r="I23" s="119"/>
      <c r="J23" s="43"/>
      <c r="K23" s="46"/>
    </row>
    <row r="24" spans="2:11" s="6" customFormat="1" ht="63" customHeight="1">
      <c r="B24" s="123"/>
      <c r="C24" s="124"/>
      <c r="D24" s="124"/>
      <c r="E24" s="362" t="s">
        <v>45</v>
      </c>
      <c r="F24" s="362"/>
      <c r="G24" s="362"/>
      <c r="H24" s="362"/>
      <c r="I24" s="125"/>
      <c r="J24" s="124"/>
      <c r="K24" s="126"/>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7"/>
      <c r="J26" s="86"/>
      <c r="K26" s="128"/>
    </row>
    <row r="27" spans="2:11" s="1" customFormat="1" ht="25.35" customHeight="1">
      <c r="B27" s="42"/>
      <c r="C27" s="43"/>
      <c r="D27" s="129" t="s">
        <v>46</v>
      </c>
      <c r="E27" s="43"/>
      <c r="F27" s="43"/>
      <c r="G27" s="43"/>
      <c r="H27" s="43"/>
      <c r="I27" s="119"/>
      <c r="J27" s="130">
        <f>ROUND(J98,2)</f>
        <v>0</v>
      </c>
      <c r="K27" s="46"/>
    </row>
    <row r="28" spans="2:11" s="1" customFormat="1" ht="6.95" customHeight="1">
      <c r="B28" s="42"/>
      <c r="C28" s="43"/>
      <c r="D28" s="86"/>
      <c r="E28" s="86"/>
      <c r="F28" s="86"/>
      <c r="G28" s="86"/>
      <c r="H28" s="86"/>
      <c r="I28" s="127"/>
      <c r="J28" s="86"/>
      <c r="K28" s="128"/>
    </row>
    <row r="29" spans="2:11" s="1" customFormat="1" ht="14.45" customHeight="1">
      <c r="B29" s="42"/>
      <c r="C29" s="43"/>
      <c r="D29" s="43"/>
      <c r="E29" s="43"/>
      <c r="F29" s="47" t="s">
        <v>48</v>
      </c>
      <c r="G29" s="43"/>
      <c r="H29" s="43"/>
      <c r="I29" s="131" t="s">
        <v>47</v>
      </c>
      <c r="J29" s="47" t="s">
        <v>49</v>
      </c>
      <c r="K29" s="46"/>
    </row>
    <row r="30" spans="2:11" s="1" customFormat="1" ht="14.45" customHeight="1">
      <c r="B30" s="42"/>
      <c r="C30" s="43"/>
      <c r="D30" s="50" t="s">
        <v>50</v>
      </c>
      <c r="E30" s="50" t="s">
        <v>51</v>
      </c>
      <c r="F30" s="132">
        <f>ROUND(SUM(BE98:BE676),2)</f>
        <v>0</v>
      </c>
      <c r="G30" s="43"/>
      <c r="H30" s="43"/>
      <c r="I30" s="133">
        <v>0.21</v>
      </c>
      <c r="J30" s="132">
        <f>ROUND(ROUND((SUM(BE98:BE676)),2)*I30,2)</f>
        <v>0</v>
      </c>
      <c r="K30" s="46"/>
    </row>
    <row r="31" spans="2:11" s="1" customFormat="1" ht="14.45" customHeight="1">
      <c r="B31" s="42"/>
      <c r="C31" s="43"/>
      <c r="D31" s="43"/>
      <c r="E31" s="50" t="s">
        <v>52</v>
      </c>
      <c r="F31" s="132">
        <f>ROUND(SUM(BF98:BF676),2)</f>
        <v>0</v>
      </c>
      <c r="G31" s="43"/>
      <c r="H31" s="43"/>
      <c r="I31" s="133">
        <v>0.15</v>
      </c>
      <c r="J31" s="132">
        <f>ROUND(ROUND((SUM(BF98:BF676)),2)*I31,2)</f>
        <v>0</v>
      </c>
      <c r="K31" s="46"/>
    </row>
    <row r="32" spans="2:11" s="1" customFormat="1" ht="14.45" customHeight="1" hidden="1">
      <c r="B32" s="42"/>
      <c r="C32" s="43"/>
      <c r="D32" s="43"/>
      <c r="E32" s="50" t="s">
        <v>53</v>
      </c>
      <c r="F32" s="132">
        <f>ROUND(SUM(BG98:BG676),2)</f>
        <v>0</v>
      </c>
      <c r="G32" s="43"/>
      <c r="H32" s="43"/>
      <c r="I32" s="133">
        <v>0.21</v>
      </c>
      <c r="J32" s="132">
        <v>0</v>
      </c>
      <c r="K32" s="46"/>
    </row>
    <row r="33" spans="2:11" s="1" customFormat="1" ht="14.45" customHeight="1" hidden="1">
      <c r="B33" s="42"/>
      <c r="C33" s="43"/>
      <c r="D33" s="43"/>
      <c r="E33" s="50" t="s">
        <v>54</v>
      </c>
      <c r="F33" s="132">
        <f>ROUND(SUM(BH98:BH676),2)</f>
        <v>0</v>
      </c>
      <c r="G33" s="43"/>
      <c r="H33" s="43"/>
      <c r="I33" s="133">
        <v>0.15</v>
      </c>
      <c r="J33" s="132">
        <v>0</v>
      </c>
      <c r="K33" s="46"/>
    </row>
    <row r="34" spans="2:11" s="1" customFormat="1" ht="14.45" customHeight="1" hidden="1">
      <c r="B34" s="42"/>
      <c r="C34" s="43"/>
      <c r="D34" s="43"/>
      <c r="E34" s="50" t="s">
        <v>55</v>
      </c>
      <c r="F34" s="132">
        <f>ROUND(SUM(BI98:BI676),2)</f>
        <v>0</v>
      </c>
      <c r="G34" s="43"/>
      <c r="H34" s="43"/>
      <c r="I34" s="133">
        <v>0</v>
      </c>
      <c r="J34" s="132">
        <v>0</v>
      </c>
      <c r="K34" s="46"/>
    </row>
    <row r="35" spans="2:11" s="1" customFormat="1" ht="6.95" customHeight="1">
      <c r="B35" s="42"/>
      <c r="C35" s="43"/>
      <c r="D35" s="43"/>
      <c r="E35" s="43"/>
      <c r="F35" s="43"/>
      <c r="G35" s="43"/>
      <c r="H35" s="43"/>
      <c r="I35" s="119"/>
      <c r="J35" s="43"/>
      <c r="K35" s="46"/>
    </row>
    <row r="36" spans="2:11" s="1" customFormat="1" ht="25.35" customHeight="1">
      <c r="B36" s="42"/>
      <c r="C36" s="134"/>
      <c r="D36" s="135" t="s">
        <v>56</v>
      </c>
      <c r="E36" s="80"/>
      <c r="F36" s="80"/>
      <c r="G36" s="136" t="s">
        <v>57</v>
      </c>
      <c r="H36" s="137" t="s">
        <v>58</v>
      </c>
      <c r="I36" s="138"/>
      <c r="J36" s="139">
        <f>SUM(J27:J34)</f>
        <v>0</v>
      </c>
      <c r="K36" s="140"/>
    </row>
    <row r="37" spans="2:11" s="1" customFormat="1" ht="14.45" customHeight="1">
      <c r="B37" s="57"/>
      <c r="C37" s="58"/>
      <c r="D37" s="58"/>
      <c r="E37" s="58"/>
      <c r="F37" s="58"/>
      <c r="G37" s="58"/>
      <c r="H37" s="58"/>
      <c r="I37" s="141"/>
      <c r="J37" s="58"/>
      <c r="K37" s="59"/>
    </row>
    <row r="41" spans="2:11" s="1" customFormat="1" ht="6.95" customHeight="1">
      <c r="B41" s="142"/>
      <c r="C41" s="143"/>
      <c r="D41" s="143"/>
      <c r="E41" s="143"/>
      <c r="F41" s="143"/>
      <c r="G41" s="143"/>
      <c r="H41" s="143"/>
      <c r="I41" s="144"/>
      <c r="J41" s="143"/>
      <c r="K41" s="145"/>
    </row>
    <row r="42" spans="2:11" s="1" customFormat="1" ht="36.95" customHeight="1">
      <c r="B42" s="42"/>
      <c r="C42" s="30" t="s">
        <v>106</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22.5" customHeight="1">
      <c r="B45" s="42"/>
      <c r="C45" s="43"/>
      <c r="D45" s="43"/>
      <c r="E45" s="393" t="str">
        <f>E7</f>
        <v>Výměna oken a zateplení objektu – Centrum Rožmitál pod Třemšínem</v>
      </c>
      <c r="F45" s="394"/>
      <c r="G45" s="394"/>
      <c r="H45" s="394"/>
      <c r="I45" s="119"/>
      <c r="J45" s="43"/>
      <c r="K45" s="46"/>
    </row>
    <row r="46" spans="2:11" s="1" customFormat="1" ht="14.45" customHeight="1">
      <c r="B46" s="42"/>
      <c r="C46" s="37" t="s">
        <v>104</v>
      </c>
      <c r="D46" s="43"/>
      <c r="E46" s="43"/>
      <c r="F46" s="43"/>
      <c r="G46" s="43"/>
      <c r="H46" s="43"/>
      <c r="I46" s="119"/>
      <c r="J46" s="43"/>
      <c r="K46" s="46"/>
    </row>
    <row r="47" spans="2:11" s="1" customFormat="1" ht="23.25" customHeight="1">
      <c r="B47" s="42"/>
      <c r="C47" s="43"/>
      <c r="D47" s="43"/>
      <c r="E47" s="395" t="str">
        <f>E9</f>
        <v>02 - Blok C výměna o - 02 - Blok C výměna oken a...</v>
      </c>
      <c r="F47" s="396"/>
      <c r="G47" s="396"/>
      <c r="H47" s="396"/>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Rožmitál pod Třemšínem</v>
      </c>
      <c r="G49" s="43"/>
      <c r="H49" s="43"/>
      <c r="I49" s="120" t="s">
        <v>26</v>
      </c>
      <c r="J49" s="121" t="str">
        <f>IF(J12="","",J12)</f>
        <v>14. 2. 2017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Centrum Rožmitál pod Třemšínem</v>
      </c>
      <c r="G51" s="43"/>
      <c r="H51" s="43"/>
      <c r="I51" s="120" t="s">
        <v>40</v>
      </c>
      <c r="J51" s="35" t="str">
        <f>E21</f>
        <v>DABONA s.r.o., Sokolovská 682, Rychnov n. Kn.</v>
      </c>
      <c r="K51" s="46"/>
    </row>
    <row r="52" spans="2:11" s="1" customFormat="1" ht="14.45" customHeight="1">
      <c r="B52" s="42"/>
      <c r="C52" s="37" t="s">
        <v>38</v>
      </c>
      <c r="D52" s="43"/>
      <c r="E52" s="43"/>
      <c r="F52" s="35" t="str">
        <f>IF(E18="","",E18)</f>
        <v/>
      </c>
      <c r="G52" s="43"/>
      <c r="H52" s="43"/>
      <c r="I52" s="119"/>
      <c r="J52" s="43"/>
      <c r="K52" s="46"/>
    </row>
    <row r="53" spans="2:11" s="1" customFormat="1" ht="10.35" customHeight="1">
      <c r="B53" s="42"/>
      <c r="C53" s="43"/>
      <c r="D53" s="43"/>
      <c r="E53" s="43"/>
      <c r="F53" s="43"/>
      <c r="G53" s="43"/>
      <c r="H53" s="43"/>
      <c r="I53" s="119"/>
      <c r="J53" s="43"/>
      <c r="K53" s="46"/>
    </row>
    <row r="54" spans="2:11" s="1" customFormat="1" ht="29.25" customHeight="1">
      <c r="B54" s="42"/>
      <c r="C54" s="146" t="s">
        <v>107</v>
      </c>
      <c r="D54" s="134"/>
      <c r="E54" s="134"/>
      <c r="F54" s="134"/>
      <c r="G54" s="134"/>
      <c r="H54" s="134"/>
      <c r="I54" s="147"/>
      <c r="J54" s="148" t="s">
        <v>108</v>
      </c>
      <c r="K54" s="149"/>
    </row>
    <row r="55" spans="2:11" s="1" customFormat="1" ht="10.35" customHeight="1">
      <c r="B55" s="42"/>
      <c r="C55" s="43"/>
      <c r="D55" s="43"/>
      <c r="E55" s="43"/>
      <c r="F55" s="43"/>
      <c r="G55" s="43"/>
      <c r="H55" s="43"/>
      <c r="I55" s="119"/>
      <c r="J55" s="43"/>
      <c r="K55" s="46"/>
    </row>
    <row r="56" spans="2:47" s="1" customFormat="1" ht="29.25" customHeight="1">
      <c r="B56" s="42"/>
      <c r="C56" s="150" t="s">
        <v>109</v>
      </c>
      <c r="D56" s="43"/>
      <c r="E56" s="43"/>
      <c r="F56" s="43"/>
      <c r="G56" s="43"/>
      <c r="H56" s="43"/>
      <c r="I56" s="119"/>
      <c r="J56" s="130">
        <f>J98</f>
        <v>0</v>
      </c>
      <c r="K56" s="46"/>
      <c r="AU56" s="24" t="s">
        <v>110</v>
      </c>
    </row>
    <row r="57" spans="2:11" s="7" customFormat="1" ht="24.95" customHeight="1">
      <c r="B57" s="151"/>
      <c r="C57" s="152"/>
      <c r="D57" s="153" t="s">
        <v>111</v>
      </c>
      <c r="E57" s="154"/>
      <c r="F57" s="154"/>
      <c r="G57" s="154"/>
      <c r="H57" s="154"/>
      <c r="I57" s="155"/>
      <c r="J57" s="156">
        <f>J99</f>
        <v>0</v>
      </c>
      <c r="K57" s="157"/>
    </row>
    <row r="58" spans="2:11" s="8" customFormat="1" ht="19.9" customHeight="1">
      <c r="B58" s="158"/>
      <c r="C58" s="159"/>
      <c r="D58" s="160" t="s">
        <v>112</v>
      </c>
      <c r="E58" s="161"/>
      <c r="F58" s="161"/>
      <c r="G58" s="161"/>
      <c r="H58" s="161"/>
      <c r="I58" s="162"/>
      <c r="J58" s="163">
        <f>J100</f>
        <v>0</v>
      </c>
      <c r="K58" s="164"/>
    </row>
    <row r="59" spans="2:11" s="8" customFormat="1" ht="19.9" customHeight="1">
      <c r="B59" s="158"/>
      <c r="C59" s="159"/>
      <c r="D59" s="160" t="s">
        <v>941</v>
      </c>
      <c r="E59" s="161"/>
      <c r="F59" s="161"/>
      <c r="G59" s="161"/>
      <c r="H59" s="161"/>
      <c r="I59" s="162"/>
      <c r="J59" s="163">
        <f>J126</f>
        <v>0</v>
      </c>
      <c r="K59" s="164"/>
    </row>
    <row r="60" spans="2:11" s="8" customFormat="1" ht="19.9" customHeight="1">
      <c r="B60" s="158"/>
      <c r="C60" s="159"/>
      <c r="D60" s="160" t="s">
        <v>113</v>
      </c>
      <c r="E60" s="161"/>
      <c r="F60" s="161"/>
      <c r="G60" s="161"/>
      <c r="H60" s="161"/>
      <c r="I60" s="162"/>
      <c r="J60" s="163">
        <f>J140</f>
        <v>0</v>
      </c>
      <c r="K60" s="164"/>
    </row>
    <row r="61" spans="2:11" s="8" customFormat="1" ht="19.9" customHeight="1">
      <c r="B61" s="158"/>
      <c r="C61" s="159"/>
      <c r="D61" s="160" t="s">
        <v>114</v>
      </c>
      <c r="E61" s="161"/>
      <c r="F61" s="161"/>
      <c r="G61" s="161"/>
      <c r="H61" s="161"/>
      <c r="I61" s="162"/>
      <c r="J61" s="163">
        <f>J156</f>
        <v>0</v>
      </c>
      <c r="K61" s="164"/>
    </row>
    <row r="62" spans="2:11" s="8" customFormat="1" ht="19.9" customHeight="1">
      <c r="B62" s="158"/>
      <c r="C62" s="159"/>
      <c r="D62" s="160" t="s">
        <v>115</v>
      </c>
      <c r="E62" s="161"/>
      <c r="F62" s="161"/>
      <c r="G62" s="161"/>
      <c r="H62" s="161"/>
      <c r="I62" s="162"/>
      <c r="J62" s="163">
        <f>J165</f>
        <v>0</v>
      </c>
      <c r="K62" s="164"/>
    </row>
    <row r="63" spans="2:11" s="8" customFormat="1" ht="19.9" customHeight="1">
      <c r="B63" s="158"/>
      <c r="C63" s="159"/>
      <c r="D63" s="160" t="s">
        <v>116</v>
      </c>
      <c r="E63" s="161"/>
      <c r="F63" s="161"/>
      <c r="G63" s="161"/>
      <c r="H63" s="161"/>
      <c r="I63" s="162"/>
      <c r="J63" s="163">
        <f>J362</f>
        <v>0</v>
      </c>
      <c r="K63" s="164"/>
    </row>
    <row r="64" spans="2:11" s="8" customFormat="1" ht="19.9" customHeight="1">
      <c r="B64" s="158"/>
      <c r="C64" s="159"/>
      <c r="D64" s="160" t="s">
        <v>117</v>
      </c>
      <c r="E64" s="161"/>
      <c r="F64" s="161"/>
      <c r="G64" s="161"/>
      <c r="H64" s="161"/>
      <c r="I64" s="162"/>
      <c r="J64" s="163">
        <f>J429</f>
        <v>0</v>
      </c>
      <c r="K64" s="164"/>
    </row>
    <row r="65" spans="2:11" s="8" customFormat="1" ht="19.9" customHeight="1">
      <c r="B65" s="158"/>
      <c r="C65" s="159"/>
      <c r="D65" s="160" t="s">
        <v>118</v>
      </c>
      <c r="E65" s="161"/>
      <c r="F65" s="161"/>
      <c r="G65" s="161"/>
      <c r="H65" s="161"/>
      <c r="I65" s="162"/>
      <c r="J65" s="163">
        <f>J438</f>
        <v>0</v>
      </c>
      <c r="K65" s="164"/>
    </row>
    <row r="66" spans="2:11" s="7" customFormat="1" ht="24.95" customHeight="1">
      <c r="B66" s="151"/>
      <c r="C66" s="152"/>
      <c r="D66" s="153" t="s">
        <v>119</v>
      </c>
      <c r="E66" s="154"/>
      <c r="F66" s="154"/>
      <c r="G66" s="154"/>
      <c r="H66" s="154"/>
      <c r="I66" s="155"/>
      <c r="J66" s="156">
        <f>J441</f>
        <v>0</v>
      </c>
      <c r="K66" s="157"/>
    </row>
    <row r="67" spans="2:11" s="8" customFormat="1" ht="19.9" customHeight="1">
      <c r="B67" s="158"/>
      <c r="C67" s="159"/>
      <c r="D67" s="160" t="s">
        <v>120</v>
      </c>
      <c r="E67" s="161"/>
      <c r="F67" s="161"/>
      <c r="G67" s="161"/>
      <c r="H67" s="161"/>
      <c r="I67" s="162"/>
      <c r="J67" s="163">
        <f>J442</f>
        <v>0</v>
      </c>
      <c r="K67" s="164"/>
    </row>
    <row r="68" spans="2:11" s="8" customFormat="1" ht="19.9" customHeight="1">
      <c r="B68" s="158"/>
      <c r="C68" s="159"/>
      <c r="D68" s="160" t="s">
        <v>124</v>
      </c>
      <c r="E68" s="161"/>
      <c r="F68" s="161"/>
      <c r="G68" s="161"/>
      <c r="H68" s="161"/>
      <c r="I68" s="162"/>
      <c r="J68" s="163">
        <f>J449</f>
        <v>0</v>
      </c>
      <c r="K68" s="164"/>
    </row>
    <row r="69" spans="2:11" s="8" customFormat="1" ht="19.9" customHeight="1">
      <c r="B69" s="158"/>
      <c r="C69" s="159"/>
      <c r="D69" s="160" t="s">
        <v>125</v>
      </c>
      <c r="E69" s="161"/>
      <c r="F69" s="161"/>
      <c r="G69" s="161"/>
      <c r="H69" s="161"/>
      <c r="I69" s="162"/>
      <c r="J69" s="163">
        <f>J529</f>
        <v>0</v>
      </c>
      <c r="K69" s="164"/>
    </row>
    <row r="70" spans="2:11" s="8" customFormat="1" ht="19.9" customHeight="1">
      <c r="B70" s="158"/>
      <c r="C70" s="159"/>
      <c r="D70" s="160" t="s">
        <v>126</v>
      </c>
      <c r="E70" s="161"/>
      <c r="F70" s="161"/>
      <c r="G70" s="161"/>
      <c r="H70" s="161"/>
      <c r="I70" s="162"/>
      <c r="J70" s="163">
        <f>J607</f>
        <v>0</v>
      </c>
      <c r="K70" s="164"/>
    </row>
    <row r="71" spans="2:11" s="8" customFormat="1" ht="19.9" customHeight="1">
      <c r="B71" s="158"/>
      <c r="C71" s="159"/>
      <c r="D71" s="160" t="s">
        <v>127</v>
      </c>
      <c r="E71" s="161"/>
      <c r="F71" s="161"/>
      <c r="G71" s="161"/>
      <c r="H71" s="161"/>
      <c r="I71" s="162"/>
      <c r="J71" s="163">
        <f>J632</f>
        <v>0</v>
      </c>
      <c r="K71" s="164"/>
    </row>
    <row r="72" spans="2:11" s="8" customFormat="1" ht="19.9" customHeight="1">
      <c r="B72" s="158"/>
      <c r="C72" s="159"/>
      <c r="D72" s="160" t="s">
        <v>128</v>
      </c>
      <c r="E72" s="161"/>
      <c r="F72" s="161"/>
      <c r="G72" s="161"/>
      <c r="H72" s="161"/>
      <c r="I72" s="162"/>
      <c r="J72" s="163">
        <f>J650</f>
        <v>0</v>
      </c>
      <c r="K72" s="164"/>
    </row>
    <row r="73" spans="2:11" s="8" customFormat="1" ht="19.9" customHeight="1">
      <c r="B73" s="158"/>
      <c r="C73" s="159"/>
      <c r="D73" s="160" t="s">
        <v>129</v>
      </c>
      <c r="E73" s="161"/>
      <c r="F73" s="161"/>
      <c r="G73" s="161"/>
      <c r="H73" s="161"/>
      <c r="I73" s="162"/>
      <c r="J73" s="163">
        <f>J653</f>
        <v>0</v>
      </c>
      <c r="K73" s="164"/>
    </row>
    <row r="74" spans="2:11" s="8" customFormat="1" ht="19.9" customHeight="1">
      <c r="B74" s="158"/>
      <c r="C74" s="159"/>
      <c r="D74" s="160" t="s">
        <v>942</v>
      </c>
      <c r="E74" s="161"/>
      <c r="F74" s="161"/>
      <c r="G74" s="161"/>
      <c r="H74" s="161"/>
      <c r="I74" s="162"/>
      <c r="J74" s="163">
        <f>J664</f>
        <v>0</v>
      </c>
      <c r="K74" s="164"/>
    </row>
    <row r="75" spans="2:11" s="7" customFormat="1" ht="24.95" customHeight="1">
      <c r="B75" s="151"/>
      <c r="C75" s="152"/>
      <c r="D75" s="153" t="s">
        <v>130</v>
      </c>
      <c r="E75" s="154"/>
      <c r="F75" s="154"/>
      <c r="G75" s="154"/>
      <c r="H75" s="154"/>
      <c r="I75" s="155"/>
      <c r="J75" s="156">
        <f>J669</f>
        <v>0</v>
      </c>
      <c r="K75" s="157"/>
    </row>
    <row r="76" spans="2:11" s="8" customFormat="1" ht="19.9" customHeight="1">
      <c r="B76" s="158"/>
      <c r="C76" s="159"/>
      <c r="D76" s="160" t="s">
        <v>131</v>
      </c>
      <c r="E76" s="161"/>
      <c r="F76" s="161"/>
      <c r="G76" s="161"/>
      <c r="H76" s="161"/>
      <c r="I76" s="162"/>
      <c r="J76" s="163">
        <f>J670</f>
        <v>0</v>
      </c>
      <c r="K76" s="164"/>
    </row>
    <row r="77" spans="2:11" s="8" customFormat="1" ht="19.9" customHeight="1">
      <c r="B77" s="158"/>
      <c r="C77" s="159"/>
      <c r="D77" s="160" t="s">
        <v>132</v>
      </c>
      <c r="E77" s="161"/>
      <c r="F77" s="161"/>
      <c r="G77" s="161"/>
      <c r="H77" s="161"/>
      <c r="I77" s="162"/>
      <c r="J77" s="163">
        <f>J673</f>
        <v>0</v>
      </c>
      <c r="K77" s="164"/>
    </row>
    <row r="78" spans="2:11" s="8" customFormat="1" ht="19.9" customHeight="1">
      <c r="B78" s="158"/>
      <c r="C78" s="159"/>
      <c r="D78" s="160" t="s">
        <v>133</v>
      </c>
      <c r="E78" s="161"/>
      <c r="F78" s="161"/>
      <c r="G78" s="161"/>
      <c r="H78" s="161"/>
      <c r="I78" s="162"/>
      <c r="J78" s="163">
        <f>J675</f>
        <v>0</v>
      </c>
      <c r="K78" s="164"/>
    </row>
    <row r="79" spans="2:11" s="1" customFormat="1" ht="21.75" customHeight="1">
      <c r="B79" s="42"/>
      <c r="C79" s="43"/>
      <c r="D79" s="43"/>
      <c r="E79" s="43"/>
      <c r="F79" s="43"/>
      <c r="G79" s="43"/>
      <c r="H79" s="43"/>
      <c r="I79" s="119"/>
      <c r="J79" s="43"/>
      <c r="K79" s="46"/>
    </row>
    <row r="80" spans="2:11" s="1" customFormat="1" ht="6.95" customHeight="1">
      <c r="B80" s="57"/>
      <c r="C80" s="58"/>
      <c r="D80" s="58"/>
      <c r="E80" s="58"/>
      <c r="F80" s="58"/>
      <c r="G80" s="58"/>
      <c r="H80" s="58"/>
      <c r="I80" s="141"/>
      <c r="J80" s="58"/>
      <c r="K80" s="59"/>
    </row>
    <row r="84" spans="2:12" s="1" customFormat="1" ht="6.95" customHeight="1">
      <c r="B84" s="60"/>
      <c r="C84" s="61"/>
      <c r="D84" s="61"/>
      <c r="E84" s="61"/>
      <c r="F84" s="61"/>
      <c r="G84" s="61"/>
      <c r="H84" s="61"/>
      <c r="I84" s="144"/>
      <c r="J84" s="61"/>
      <c r="K84" s="61"/>
      <c r="L84" s="62"/>
    </row>
    <row r="85" spans="2:12" s="1" customFormat="1" ht="36.95" customHeight="1">
      <c r="B85" s="42"/>
      <c r="C85" s="63" t="s">
        <v>134</v>
      </c>
      <c r="D85" s="64"/>
      <c r="E85" s="64"/>
      <c r="F85" s="64"/>
      <c r="G85" s="64"/>
      <c r="H85" s="64"/>
      <c r="I85" s="165"/>
      <c r="J85" s="64"/>
      <c r="K85" s="64"/>
      <c r="L85" s="62"/>
    </row>
    <row r="86" spans="2:12" s="1" customFormat="1" ht="6.95" customHeight="1">
      <c r="B86" s="42"/>
      <c r="C86" s="64"/>
      <c r="D86" s="64"/>
      <c r="E86" s="64"/>
      <c r="F86" s="64"/>
      <c r="G86" s="64"/>
      <c r="H86" s="64"/>
      <c r="I86" s="165"/>
      <c r="J86" s="64"/>
      <c r="K86" s="64"/>
      <c r="L86" s="62"/>
    </row>
    <row r="87" spans="2:12" s="1" customFormat="1" ht="14.45" customHeight="1">
      <c r="B87" s="42"/>
      <c r="C87" s="66" t="s">
        <v>18</v>
      </c>
      <c r="D87" s="64"/>
      <c r="E87" s="64"/>
      <c r="F87" s="64"/>
      <c r="G87" s="64"/>
      <c r="H87" s="64"/>
      <c r="I87" s="165"/>
      <c r="J87" s="64"/>
      <c r="K87" s="64"/>
      <c r="L87" s="62"/>
    </row>
    <row r="88" spans="2:12" s="1" customFormat="1" ht="22.5" customHeight="1">
      <c r="B88" s="42"/>
      <c r="C88" s="64"/>
      <c r="D88" s="64"/>
      <c r="E88" s="397" t="str">
        <f>E7</f>
        <v>Výměna oken a zateplení objektu – Centrum Rožmitál pod Třemšínem</v>
      </c>
      <c r="F88" s="398"/>
      <c r="G88" s="398"/>
      <c r="H88" s="398"/>
      <c r="I88" s="165"/>
      <c r="J88" s="64"/>
      <c r="K88" s="64"/>
      <c r="L88" s="62"/>
    </row>
    <row r="89" spans="2:12" s="1" customFormat="1" ht="14.45" customHeight="1">
      <c r="B89" s="42"/>
      <c r="C89" s="66" t="s">
        <v>104</v>
      </c>
      <c r="D89" s="64"/>
      <c r="E89" s="64"/>
      <c r="F89" s="64"/>
      <c r="G89" s="64"/>
      <c r="H89" s="64"/>
      <c r="I89" s="165"/>
      <c r="J89" s="64"/>
      <c r="K89" s="64"/>
      <c r="L89" s="62"/>
    </row>
    <row r="90" spans="2:12" s="1" customFormat="1" ht="23.25" customHeight="1">
      <c r="B90" s="42"/>
      <c r="C90" s="64"/>
      <c r="D90" s="64"/>
      <c r="E90" s="373" t="str">
        <f>E9</f>
        <v>02 - Blok C výměna o - 02 - Blok C výměna oken a...</v>
      </c>
      <c r="F90" s="399"/>
      <c r="G90" s="399"/>
      <c r="H90" s="399"/>
      <c r="I90" s="165"/>
      <c r="J90" s="64"/>
      <c r="K90" s="64"/>
      <c r="L90" s="62"/>
    </row>
    <row r="91" spans="2:12" s="1" customFormat="1" ht="6.95" customHeight="1">
      <c r="B91" s="42"/>
      <c r="C91" s="64"/>
      <c r="D91" s="64"/>
      <c r="E91" s="64"/>
      <c r="F91" s="64"/>
      <c r="G91" s="64"/>
      <c r="H91" s="64"/>
      <c r="I91" s="165"/>
      <c r="J91" s="64"/>
      <c r="K91" s="64"/>
      <c r="L91" s="62"/>
    </row>
    <row r="92" spans="2:12" s="1" customFormat="1" ht="18" customHeight="1">
      <c r="B92" s="42"/>
      <c r="C92" s="66" t="s">
        <v>24</v>
      </c>
      <c r="D92" s="64"/>
      <c r="E92" s="64"/>
      <c r="F92" s="166" t="str">
        <f>F12</f>
        <v>Rožmitál pod Třemšínem</v>
      </c>
      <c r="G92" s="64"/>
      <c r="H92" s="64"/>
      <c r="I92" s="167" t="s">
        <v>26</v>
      </c>
      <c r="J92" s="74" t="str">
        <f>IF(J12="","",J12)</f>
        <v>14. 2. 2017</v>
      </c>
      <c r="K92" s="64"/>
      <c r="L92" s="62"/>
    </row>
    <row r="93" spans="2:12" s="1" customFormat="1" ht="6.95" customHeight="1">
      <c r="B93" s="42"/>
      <c r="C93" s="64"/>
      <c r="D93" s="64"/>
      <c r="E93" s="64"/>
      <c r="F93" s="64"/>
      <c r="G93" s="64"/>
      <c r="H93" s="64"/>
      <c r="I93" s="165"/>
      <c r="J93" s="64"/>
      <c r="K93" s="64"/>
      <c r="L93" s="62"/>
    </row>
    <row r="94" spans="2:12" s="1" customFormat="1" ht="13.5">
      <c r="B94" s="42"/>
      <c r="C94" s="66" t="s">
        <v>32</v>
      </c>
      <c r="D94" s="64"/>
      <c r="E94" s="64"/>
      <c r="F94" s="166" t="str">
        <f>E15</f>
        <v>Centrum Rožmitál pod Třemšínem</v>
      </c>
      <c r="G94" s="64"/>
      <c r="H94" s="64"/>
      <c r="I94" s="167" t="s">
        <v>40</v>
      </c>
      <c r="J94" s="166" t="str">
        <f>E21</f>
        <v>DABONA s.r.o., Sokolovská 682, Rychnov n. Kn.</v>
      </c>
      <c r="K94" s="64"/>
      <c r="L94" s="62"/>
    </row>
    <row r="95" spans="2:12" s="1" customFormat="1" ht="14.45" customHeight="1">
      <c r="B95" s="42"/>
      <c r="C95" s="66" t="s">
        <v>38</v>
      </c>
      <c r="D95" s="64"/>
      <c r="E95" s="64"/>
      <c r="F95" s="166" t="str">
        <f>IF(E18="","",E18)</f>
        <v/>
      </c>
      <c r="G95" s="64"/>
      <c r="H95" s="64"/>
      <c r="I95" s="165"/>
      <c r="J95" s="64"/>
      <c r="K95" s="64"/>
      <c r="L95" s="62"/>
    </row>
    <row r="96" spans="2:12" s="1" customFormat="1" ht="10.35" customHeight="1">
      <c r="B96" s="42"/>
      <c r="C96" s="64"/>
      <c r="D96" s="64"/>
      <c r="E96" s="64"/>
      <c r="F96" s="64"/>
      <c r="G96" s="64"/>
      <c r="H96" s="64"/>
      <c r="I96" s="165"/>
      <c r="J96" s="64"/>
      <c r="K96" s="64"/>
      <c r="L96" s="62"/>
    </row>
    <row r="97" spans="2:20" s="9" customFormat="1" ht="29.25" customHeight="1">
      <c r="B97" s="168"/>
      <c r="C97" s="169" t="s">
        <v>135</v>
      </c>
      <c r="D97" s="170" t="s">
        <v>65</v>
      </c>
      <c r="E97" s="170" t="s">
        <v>61</v>
      </c>
      <c r="F97" s="170" t="s">
        <v>136</v>
      </c>
      <c r="G97" s="170" t="s">
        <v>137</v>
      </c>
      <c r="H97" s="170" t="s">
        <v>138</v>
      </c>
      <c r="I97" s="171" t="s">
        <v>139</v>
      </c>
      <c r="J97" s="170" t="s">
        <v>108</v>
      </c>
      <c r="K97" s="172" t="s">
        <v>140</v>
      </c>
      <c r="L97" s="173"/>
      <c r="M97" s="82" t="s">
        <v>141</v>
      </c>
      <c r="N97" s="83" t="s">
        <v>50</v>
      </c>
      <c r="O97" s="83" t="s">
        <v>142</v>
      </c>
      <c r="P97" s="83" t="s">
        <v>143</v>
      </c>
      <c r="Q97" s="83" t="s">
        <v>144</v>
      </c>
      <c r="R97" s="83" t="s">
        <v>145</v>
      </c>
      <c r="S97" s="83" t="s">
        <v>146</v>
      </c>
      <c r="T97" s="84" t="s">
        <v>147</v>
      </c>
    </row>
    <row r="98" spans="2:63" s="1" customFormat="1" ht="29.25" customHeight="1">
      <c r="B98" s="42"/>
      <c r="C98" s="88" t="s">
        <v>109</v>
      </c>
      <c r="D98" s="64"/>
      <c r="E98" s="64"/>
      <c r="F98" s="64"/>
      <c r="G98" s="64"/>
      <c r="H98" s="64"/>
      <c r="I98" s="165"/>
      <c r="J98" s="174">
        <f>BK98</f>
        <v>0</v>
      </c>
      <c r="K98" s="64"/>
      <c r="L98" s="62"/>
      <c r="M98" s="85"/>
      <c r="N98" s="86"/>
      <c r="O98" s="86"/>
      <c r="P98" s="175">
        <f>P99+P441+P669</f>
        <v>0</v>
      </c>
      <c r="Q98" s="86"/>
      <c r="R98" s="175">
        <f>R99+R441+R669</f>
        <v>188.18145637</v>
      </c>
      <c r="S98" s="86"/>
      <c r="T98" s="176">
        <f>T99+T441+T669</f>
        <v>49.531099999999995</v>
      </c>
      <c r="AT98" s="24" t="s">
        <v>79</v>
      </c>
      <c r="AU98" s="24" t="s">
        <v>110</v>
      </c>
      <c r="BK98" s="177">
        <f>BK99+BK441+BK669</f>
        <v>0</v>
      </c>
    </row>
    <row r="99" spans="2:63" s="10" customFormat="1" ht="37.35" customHeight="1">
      <c r="B99" s="178"/>
      <c r="C99" s="179"/>
      <c r="D99" s="180" t="s">
        <v>79</v>
      </c>
      <c r="E99" s="181" t="s">
        <v>148</v>
      </c>
      <c r="F99" s="181" t="s">
        <v>149</v>
      </c>
      <c r="G99" s="179"/>
      <c r="H99" s="179"/>
      <c r="I99" s="182"/>
      <c r="J99" s="183">
        <f>BK99</f>
        <v>0</v>
      </c>
      <c r="K99" s="179"/>
      <c r="L99" s="184"/>
      <c r="M99" s="185"/>
      <c r="N99" s="186"/>
      <c r="O99" s="186"/>
      <c r="P99" s="187">
        <f>P100+P126+P140+P156+P165+P362+P429+P438</f>
        <v>0</v>
      </c>
      <c r="Q99" s="186"/>
      <c r="R99" s="187">
        <f>R100+R126+R140+R156+R165+R362+R429+R438</f>
        <v>184.61896103</v>
      </c>
      <c r="S99" s="186"/>
      <c r="T99" s="188">
        <f>T100+T126+T140+T156+T165+T362+T429+T438</f>
        <v>47.64787199999999</v>
      </c>
      <c r="AR99" s="189" t="s">
        <v>23</v>
      </c>
      <c r="AT99" s="190" t="s">
        <v>79</v>
      </c>
      <c r="AU99" s="190" t="s">
        <v>80</v>
      </c>
      <c r="AY99" s="189" t="s">
        <v>150</v>
      </c>
      <c r="BK99" s="191">
        <f>BK100+BK126+BK140+BK156+BK165+BK362+BK429+BK438</f>
        <v>0</v>
      </c>
    </row>
    <row r="100" spans="2:63" s="10" customFormat="1" ht="19.9" customHeight="1">
      <c r="B100" s="178"/>
      <c r="C100" s="179"/>
      <c r="D100" s="192" t="s">
        <v>79</v>
      </c>
      <c r="E100" s="193" t="s">
        <v>23</v>
      </c>
      <c r="F100" s="193" t="s">
        <v>151</v>
      </c>
      <c r="G100" s="179"/>
      <c r="H100" s="179"/>
      <c r="I100" s="182"/>
      <c r="J100" s="194">
        <f>BK100</f>
        <v>0</v>
      </c>
      <c r="K100" s="179"/>
      <c r="L100" s="184"/>
      <c r="M100" s="185"/>
      <c r="N100" s="186"/>
      <c r="O100" s="186"/>
      <c r="P100" s="187">
        <f>SUM(P101:P125)</f>
        <v>0</v>
      </c>
      <c r="Q100" s="186"/>
      <c r="R100" s="187">
        <f>SUM(R101:R125)</f>
        <v>0</v>
      </c>
      <c r="S100" s="186"/>
      <c r="T100" s="188">
        <f>SUM(T101:T125)</f>
        <v>1.53</v>
      </c>
      <c r="AR100" s="189" t="s">
        <v>23</v>
      </c>
      <c r="AT100" s="190" t="s">
        <v>79</v>
      </c>
      <c r="AU100" s="190" t="s">
        <v>23</v>
      </c>
      <c r="AY100" s="189" t="s">
        <v>150</v>
      </c>
      <c r="BK100" s="191">
        <f>SUM(BK101:BK125)</f>
        <v>0</v>
      </c>
    </row>
    <row r="101" spans="2:65" s="1" customFormat="1" ht="57" customHeight="1">
      <c r="B101" s="42"/>
      <c r="C101" s="195" t="s">
        <v>23</v>
      </c>
      <c r="D101" s="195" t="s">
        <v>152</v>
      </c>
      <c r="E101" s="196" t="s">
        <v>153</v>
      </c>
      <c r="F101" s="197" t="s">
        <v>154</v>
      </c>
      <c r="G101" s="198" t="s">
        <v>155</v>
      </c>
      <c r="H101" s="199">
        <v>6</v>
      </c>
      <c r="I101" s="200"/>
      <c r="J101" s="201">
        <f>ROUND(I101*H101,2)</f>
        <v>0</v>
      </c>
      <c r="K101" s="197" t="s">
        <v>156</v>
      </c>
      <c r="L101" s="62"/>
      <c r="M101" s="202" t="s">
        <v>37</v>
      </c>
      <c r="N101" s="203" t="s">
        <v>52</v>
      </c>
      <c r="O101" s="43"/>
      <c r="P101" s="204">
        <f>O101*H101</f>
        <v>0</v>
      </c>
      <c r="Q101" s="204">
        <v>0</v>
      </c>
      <c r="R101" s="204">
        <f>Q101*H101</f>
        <v>0</v>
      </c>
      <c r="S101" s="204">
        <v>0.255</v>
      </c>
      <c r="T101" s="205">
        <f>S101*H101</f>
        <v>1.53</v>
      </c>
      <c r="AR101" s="24" t="s">
        <v>157</v>
      </c>
      <c r="AT101" s="24" t="s">
        <v>152</v>
      </c>
      <c r="AU101" s="24" t="s">
        <v>158</v>
      </c>
      <c r="AY101" s="24" t="s">
        <v>150</v>
      </c>
      <c r="BE101" s="206">
        <f>IF(N101="základní",J101,0)</f>
        <v>0</v>
      </c>
      <c r="BF101" s="206">
        <f>IF(N101="snížená",J101,0)</f>
        <v>0</v>
      </c>
      <c r="BG101" s="206">
        <f>IF(N101="zákl. přenesená",J101,0)</f>
        <v>0</v>
      </c>
      <c r="BH101" s="206">
        <f>IF(N101="sníž. přenesená",J101,0)</f>
        <v>0</v>
      </c>
      <c r="BI101" s="206">
        <f>IF(N101="nulová",J101,0)</f>
        <v>0</v>
      </c>
      <c r="BJ101" s="24" t="s">
        <v>158</v>
      </c>
      <c r="BK101" s="206">
        <f>ROUND(I101*H101,2)</f>
        <v>0</v>
      </c>
      <c r="BL101" s="24" t="s">
        <v>157</v>
      </c>
      <c r="BM101" s="24" t="s">
        <v>158</v>
      </c>
    </row>
    <row r="102" spans="2:47" s="1" customFormat="1" ht="189">
      <c r="B102" s="42"/>
      <c r="C102" s="64"/>
      <c r="D102" s="207" t="s">
        <v>159</v>
      </c>
      <c r="E102" s="64"/>
      <c r="F102" s="208" t="s">
        <v>160</v>
      </c>
      <c r="G102" s="64"/>
      <c r="H102" s="64"/>
      <c r="I102" s="165"/>
      <c r="J102" s="64"/>
      <c r="K102" s="64"/>
      <c r="L102" s="62"/>
      <c r="M102" s="209"/>
      <c r="N102" s="43"/>
      <c r="O102" s="43"/>
      <c r="P102" s="43"/>
      <c r="Q102" s="43"/>
      <c r="R102" s="43"/>
      <c r="S102" s="43"/>
      <c r="T102" s="79"/>
      <c r="AT102" s="24" t="s">
        <v>159</v>
      </c>
      <c r="AU102" s="24" t="s">
        <v>158</v>
      </c>
    </row>
    <row r="103" spans="2:51" s="11" customFormat="1" ht="13.5">
      <c r="B103" s="210"/>
      <c r="C103" s="211"/>
      <c r="D103" s="207" t="s">
        <v>161</v>
      </c>
      <c r="E103" s="212" t="s">
        <v>37</v>
      </c>
      <c r="F103" s="213" t="s">
        <v>943</v>
      </c>
      <c r="G103" s="211"/>
      <c r="H103" s="214" t="s">
        <v>37</v>
      </c>
      <c r="I103" s="215"/>
      <c r="J103" s="211"/>
      <c r="K103" s="211"/>
      <c r="L103" s="216"/>
      <c r="M103" s="217"/>
      <c r="N103" s="218"/>
      <c r="O103" s="218"/>
      <c r="P103" s="218"/>
      <c r="Q103" s="218"/>
      <c r="R103" s="218"/>
      <c r="S103" s="218"/>
      <c r="T103" s="219"/>
      <c r="AT103" s="220" t="s">
        <v>161</v>
      </c>
      <c r="AU103" s="220" t="s">
        <v>158</v>
      </c>
      <c r="AV103" s="11" t="s">
        <v>23</v>
      </c>
      <c r="AW103" s="11" t="s">
        <v>43</v>
      </c>
      <c r="AX103" s="11" t="s">
        <v>80</v>
      </c>
      <c r="AY103" s="220" t="s">
        <v>150</v>
      </c>
    </row>
    <row r="104" spans="2:51" s="12" customFormat="1" ht="13.5">
      <c r="B104" s="221"/>
      <c r="C104" s="222"/>
      <c r="D104" s="207" t="s">
        <v>161</v>
      </c>
      <c r="E104" s="223" t="s">
        <v>37</v>
      </c>
      <c r="F104" s="224" t="s">
        <v>944</v>
      </c>
      <c r="G104" s="222"/>
      <c r="H104" s="225">
        <v>6</v>
      </c>
      <c r="I104" s="226"/>
      <c r="J104" s="222"/>
      <c r="K104" s="222"/>
      <c r="L104" s="227"/>
      <c r="M104" s="228"/>
      <c r="N104" s="229"/>
      <c r="O104" s="229"/>
      <c r="P104" s="229"/>
      <c r="Q104" s="229"/>
      <c r="R104" s="229"/>
      <c r="S104" s="229"/>
      <c r="T104" s="230"/>
      <c r="AT104" s="231" t="s">
        <v>161</v>
      </c>
      <c r="AU104" s="231" t="s">
        <v>158</v>
      </c>
      <c r="AV104" s="12" t="s">
        <v>158</v>
      </c>
      <c r="AW104" s="12" t="s">
        <v>43</v>
      </c>
      <c r="AX104" s="12" t="s">
        <v>80</v>
      </c>
      <c r="AY104" s="231" t="s">
        <v>150</v>
      </c>
    </row>
    <row r="105" spans="2:51" s="13" customFormat="1" ht="13.5">
      <c r="B105" s="232"/>
      <c r="C105" s="233"/>
      <c r="D105" s="234" t="s">
        <v>161</v>
      </c>
      <c r="E105" s="235" t="s">
        <v>37</v>
      </c>
      <c r="F105" s="236" t="s">
        <v>164</v>
      </c>
      <c r="G105" s="233"/>
      <c r="H105" s="237">
        <v>6</v>
      </c>
      <c r="I105" s="238"/>
      <c r="J105" s="233"/>
      <c r="K105" s="233"/>
      <c r="L105" s="239"/>
      <c r="M105" s="240"/>
      <c r="N105" s="241"/>
      <c r="O105" s="241"/>
      <c r="P105" s="241"/>
      <c r="Q105" s="241"/>
      <c r="R105" s="241"/>
      <c r="S105" s="241"/>
      <c r="T105" s="242"/>
      <c r="AT105" s="243" t="s">
        <v>161</v>
      </c>
      <c r="AU105" s="243" t="s">
        <v>158</v>
      </c>
      <c r="AV105" s="13" t="s">
        <v>157</v>
      </c>
      <c r="AW105" s="13" t="s">
        <v>43</v>
      </c>
      <c r="AX105" s="13" t="s">
        <v>23</v>
      </c>
      <c r="AY105" s="243" t="s">
        <v>150</v>
      </c>
    </row>
    <row r="106" spans="2:65" s="1" customFormat="1" ht="31.5" customHeight="1">
      <c r="B106" s="42"/>
      <c r="C106" s="195" t="s">
        <v>158</v>
      </c>
      <c r="D106" s="195" t="s">
        <v>152</v>
      </c>
      <c r="E106" s="196" t="s">
        <v>165</v>
      </c>
      <c r="F106" s="197" t="s">
        <v>166</v>
      </c>
      <c r="G106" s="198" t="s">
        <v>167</v>
      </c>
      <c r="H106" s="199">
        <v>14.255</v>
      </c>
      <c r="I106" s="200"/>
      <c r="J106" s="201">
        <f>ROUND(I106*H106,2)</f>
        <v>0</v>
      </c>
      <c r="K106" s="197" t="s">
        <v>156</v>
      </c>
      <c r="L106" s="62"/>
      <c r="M106" s="202" t="s">
        <v>37</v>
      </c>
      <c r="N106" s="203" t="s">
        <v>52</v>
      </c>
      <c r="O106" s="43"/>
      <c r="P106" s="204">
        <f>O106*H106</f>
        <v>0</v>
      </c>
      <c r="Q106" s="204">
        <v>0</v>
      </c>
      <c r="R106" s="204">
        <f>Q106*H106</f>
        <v>0</v>
      </c>
      <c r="S106" s="204">
        <v>0</v>
      </c>
      <c r="T106" s="205">
        <f>S106*H106</f>
        <v>0</v>
      </c>
      <c r="AR106" s="24" t="s">
        <v>157</v>
      </c>
      <c r="AT106" s="24" t="s">
        <v>152</v>
      </c>
      <c r="AU106" s="24" t="s">
        <v>158</v>
      </c>
      <c r="AY106" s="24" t="s">
        <v>150</v>
      </c>
      <c r="BE106" s="206">
        <f>IF(N106="základní",J106,0)</f>
        <v>0</v>
      </c>
      <c r="BF106" s="206">
        <f>IF(N106="snížená",J106,0)</f>
        <v>0</v>
      </c>
      <c r="BG106" s="206">
        <f>IF(N106="zákl. přenesená",J106,0)</f>
        <v>0</v>
      </c>
      <c r="BH106" s="206">
        <f>IF(N106="sníž. přenesená",J106,0)</f>
        <v>0</v>
      </c>
      <c r="BI106" s="206">
        <f>IF(N106="nulová",J106,0)</f>
        <v>0</v>
      </c>
      <c r="BJ106" s="24" t="s">
        <v>158</v>
      </c>
      <c r="BK106" s="206">
        <f>ROUND(I106*H106,2)</f>
        <v>0</v>
      </c>
      <c r="BL106" s="24" t="s">
        <v>157</v>
      </c>
      <c r="BM106" s="24" t="s">
        <v>157</v>
      </c>
    </row>
    <row r="107" spans="2:47" s="1" customFormat="1" ht="54">
      <c r="B107" s="42"/>
      <c r="C107" s="64"/>
      <c r="D107" s="207" t="s">
        <v>159</v>
      </c>
      <c r="E107" s="64"/>
      <c r="F107" s="208" t="s">
        <v>168</v>
      </c>
      <c r="G107" s="64"/>
      <c r="H107" s="64"/>
      <c r="I107" s="165"/>
      <c r="J107" s="64"/>
      <c r="K107" s="64"/>
      <c r="L107" s="62"/>
      <c r="M107" s="209"/>
      <c r="N107" s="43"/>
      <c r="O107" s="43"/>
      <c r="P107" s="43"/>
      <c r="Q107" s="43"/>
      <c r="R107" s="43"/>
      <c r="S107" s="43"/>
      <c r="T107" s="79"/>
      <c r="AT107" s="24" t="s">
        <v>159</v>
      </c>
      <c r="AU107" s="24" t="s">
        <v>158</v>
      </c>
    </row>
    <row r="108" spans="2:51" s="11" customFormat="1" ht="13.5">
      <c r="B108" s="210"/>
      <c r="C108" s="211"/>
      <c r="D108" s="207" t="s">
        <v>161</v>
      </c>
      <c r="E108" s="212" t="s">
        <v>37</v>
      </c>
      <c r="F108" s="213" t="s">
        <v>945</v>
      </c>
      <c r="G108" s="211"/>
      <c r="H108" s="214" t="s">
        <v>37</v>
      </c>
      <c r="I108" s="215"/>
      <c r="J108" s="211"/>
      <c r="K108" s="211"/>
      <c r="L108" s="216"/>
      <c r="M108" s="217"/>
      <c r="N108" s="218"/>
      <c r="O108" s="218"/>
      <c r="P108" s="218"/>
      <c r="Q108" s="218"/>
      <c r="R108" s="218"/>
      <c r="S108" s="218"/>
      <c r="T108" s="219"/>
      <c r="AT108" s="220" t="s">
        <v>161</v>
      </c>
      <c r="AU108" s="220" t="s">
        <v>158</v>
      </c>
      <c r="AV108" s="11" t="s">
        <v>23</v>
      </c>
      <c r="AW108" s="11" t="s">
        <v>43</v>
      </c>
      <c r="AX108" s="11" t="s">
        <v>80</v>
      </c>
      <c r="AY108" s="220" t="s">
        <v>150</v>
      </c>
    </row>
    <row r="109" spans="2:51" s="12" customFormat="1" ht="13.5">
      <c r="B109" s="221"/>
      <c r="C109" s="222"/>
      <c r="D109" s="207" t="s">
        <v>161</v>
      </c>
      <c r="E109" s="223" t="s">
        <v>37</v>
      </c>
      <c r="F109" s="224" t="s">
        <v>946</v>
      </c>
      <c r="G109" s="222"/>
      <c r="H109" s="225">
        <v>14.255</v>
      </c>
      <c r="I109" s="226"/>
      <c r="J109" s="222"/>
      <c r="K109" s="222"/>
      <c r="L109" s="227"/>
      <c r="M109" s="228"/>
      <c r="N109" s="229"/>
      <c r="O109" s="229"/>
      <c r="P109" s="229"/>
      <c r="Q109" s="229"/>
      <c r="R109" s="229"/>
      <c r="S109" s="229"/>
      <c r="T109" s="230"/>
      <c r="AT109" s="231" t="s">
        <v>161</v>
      </c>
      <c r="AU109" s="231" t="s">
        <v>158</v>
      </c>
      <c r="AV109" s="12" t="s">
        <v>158</v>
      </c>
      <c r="AW109" s="12" t="s">
        <v>43</v>
      </c>
      <c r="AX109" s="12" t="s">
        <v>80</v>
      </c>
      <c r="AY109" s="231" t="s">
        <v>150</v>
      </c>
    </row>
    <row r="110" spans="2:51" s="13" customFormat="1" ht="13.5">
      <c r="B110" s="232"/>
      <c r="C110" s="233"/>
      <c r="D110" s="234" t="s">
        <v>161</v>
      </c>
      <c r="E110" s="235" t="s">
        <v>37</v>
      </c>
      <c r="F110" s="236" t="s">
        <v>164</v>
      </c>
      <c r="G110" s="233"/>
      <c r="H110" s="237">
        <v>14.255</v>
      </c>
      <c r="I110" s="238"/>
      <c r="J110" s="233"/>
      <c r="K110" s="233"/>
      <c r="L110" s="239"/>
      <c r="M110" s="240"/>
      <c r="N110" s="241"/>
      <c r="O110" s="241"/>
      <c r="P110" s="241"/>
      <c r="Q110" s="241"/>
      <c r="R110" s="241"/>
      <c r="S110" s="241"/>
      <c r="T110" s="242"/>
      <c r="AT110" s="243" t="s">
        <v>161</v>
      </c>
      <c r="AU110" s="243" t="s">
        <v>158</v>
      </c>
      <c r="AV110" s="13" t="s">
        <v>157</v>
      </c>
      <c r="AW110" s="13" t="s">
        <v>43</v>
      </c>
      <c r="AX110" s="13" t="s">
        <v>23</v>
      </c>
      <c r="AY110" s="243" t="s">
        <v>150</v>
      </c>
    </row>
    <row r="111" spans="2:65" s="1" customFormat="1" ht="31.5" customHeight="1">
      <c r="B111" s="42"/>
      <c r="C111" s="195" t="s">
        <v>170</v>
      </c>
      <c r="D111" s="195" t="s">
        <v>152</v>
      </c>
      <c r="E111" s="196" t="s">
        <v>947</v>
      </c>
      <c r="F111" s="197" t="s">
        <v>948</v>
      </c>
      <c r="G111" s="198" t="s">
        <v>167</v>
      </c>
      <c r="H111" s="199">
        <v>21.195</v>
      </c>
      <c r="I111" s="200"/>
      <c r="J111" s="201">
        <f>ROUND(I111*H111,2)</f>
        <v>0</v>
      </c>
      <c r="K111" s="197" t="s">
        <v>156</v>
      </c>
      <c r="L111" s="62"/>
      <c r="M111" s="202" t="s">
        <v>37</v>
      </c>
      <c r="N111" s="203" t="s">
        <v>52</v>
      </c>
      <c r="O111" s="43"/>
      <c r="P111" s="204">
        <f>O111*H111</f>
        <v>0</v>
      </c>
      <c r="Q111" s="204">
        <v>0</v>
      </c>
      <c r="R111" s="204">
        <f>Q111*H111</f>
        <v>0</v>
      </c>
      <c r="S111" s="204">
        <v>0</v>
      </c>
      <c r="T111" s="205">
        <f>S111*H111</f>
        <v>0</v>
      </c>
      <c r="AR111" s="24" t="s">
        <v>157</v>
      </c>
      <c r="AT111" s="24" t="s">
        <v>152</v>
      </c>
      <c r="AU111" s="24" t="s">
        <v>158</v>
      </c>
      <c r="AY111" s="24" t="s">
        <v>150</v>
      </c>
      <c r="BE111" s="206">
        <f>IF(N111="základní",J111,0)</f>
        <v>0</v>
      </c>
      <c r="BF111" s="206">
        <f>IF(N111="snížená",J111,0)</f>
        <v>0</v>
      </c>
      <c r="BG111" s="206">
        <f>IF(N111="zákl. přenesená",J111,0)</f>
        <v>0</v>
      </c>
      <c r="BH111" s="206">
        <f>IF(N111="sníž. přenesená",J111,0)</f>
        <v>0</v>
      </c>
      <c r="BI111" s="206">
        <f>IF(N111="nulová",J111,0)</f>
        <v>0</v>
      </c>
      <c r="BJ111" s="24" t="s">
        <v>158</v>
      </c>
      <c r="BK111" s="206">
        <f>ROUND(I111*H111,2)</f>
        <v>0</v>
      </c>
      <c r="BL111" s="24" t="s">
        <v>157</v>
      </c>
      <c r="BM111" s="24" t="s">
        <v>173</v>
      </c>
    </row>
    <row r="112" spans="2:47" s="1" customFormat="1" ht="40.5">
      <c r="B112" s="42"/>
      <c r="C112" s="64"/>
      <c r="D112" s="207" t="s">
        <v>159</v>
      </c>
      <c r="E112" s="64"/>
      <c r="F112" s="208" t="s">
        <v>949</v>
      </c>
      <c r="G112" s="64"/>
      <c r="H112" s="64"/>
      <c r="I112" s="165"/>
      <c r="J112" s="64"/>
      <c r="K112" s="64"/>
      <c r="L112" s="62"/>
      <c r="M112" s="209"/>
      <c r="N112" s="43"/>
      <c r="O112" s="43"/>
      <c r="P112" s="43"/>
      <c r="Q112" s="43"/>
      <c r="R112" s="43"/>
      <c r="S112" s="43"/>
      <c r="T112" s="79"/>
      <c r="AT112" s="24" t="s">
        <v>159</v>
      </c>
      <c r="AU112" s="24" t="s">
        <v>158</v>
      </c>
    </row>
    <row r="113" spans="2:51" s="11" customFormat="1" ht="13.5">
      <c r="B113" s="210"/>
      <c r="C113" s="211"/>
      <c r="D113" s="207" t="s">
        <v>161</v>
      </c>
      <c r="E113" s="212" t="s">
        <v>37</v>
      </c>
      <c r="F113" s="213" t="s">
        <v>950</v>
      </c>
      <c r="G113" s="211"/>
      <c r="H113" s="214" t="s">
        <v>37</v>
      </c>
      <c r="I113" s="215"/>
      <c r="J113" s="211"/>
      <c r="K113" s="211"/>
      <c r="L113" s="216"/>
      <c r="M113" s="217"/>
      <c r="N113" s="218"/>
      <c r="O113" s="218"/>
      <c r="P113" s="218"/>
      <c r="Q113" s="218"/>
      <c r="R113" s="218"/>
      <c r="S113" s="218"/>
      <c r="T113" s="219"/>
      <c r="AT113" s="220" t="s">
        <v>161</v>
      </c>
      <c r="AU113" s="220" t="s">
        <v>158</v>
      </c>
      <c r="AV113" s="11" t="s">
        <v>23</v>
      </c>
      <c r="AW113" s="11" t="s">
        <v>43</v>
      </c>
      <c r="AX113" s="11" t="s">
        <v>80</v>
      </c>
      <c r="AY113" s="220" t="s">
        <v>150</v>
      </c>
    </row>
    <row r="114" spans="2:51" s="12" customFormat="1" ht="13.5">
      <c r="B114" s="221"/>
      <c r="C114" s="222"/>
      <c r="D114" s="207" t="s">
        <v>161</v>
      </c>
      <c r="E114" s="223" t="s">
        <v>37</v>
      </c>
      <c r="F114" s="224" t="s">
        <v>951</v>
      </c>
      <c r="G114" s="222"/>
      <c r="H114" s="225">
        <v>21.195</v>
      </c>
      <c r="I114" s="226"/>
      <c r="J114" s="222"/>
      <c r="K114" s="222"/>
      <c r="L114" s="227"/>
      <c r="M114" s="228"/>
      <c r="N114" s="229"/>
      <c r="O114" s="229"/>
      <c r="P114" s="229"/>
      <c r="Q114" s="229"/>
      <c r="R114" s="229"/>
      <c r="S114" s="229"/>
      <c r="T114" s="230"/>
      <c r="AT114" s="231" t="s">
        <v>161</v>
      </c>
      <c r="AU114" s="231" t="s">
        <v>158</v>
      </c>
      <c r="AV114" s="12" t="s">
        <v>158</v>
      </c>
      <c r="AW114" s="12" t="s">
        <v>43</v>
      </c>
      <c r="AX114" s="12" t="s">
        <v>80</v>
      </c>
      <c r="AY114" s="231" t="s">
        <v>150</v>
      </c>
    </row>
    <row r="115" spans="2:51" s="13" customFormat="1" ht="13.5">
      <c r="B115" s="232"/>
      <c r="C115" s="233"/>
      <c r="D115" s="234" t="s">
        <v>161</v>
      </c>
      <c r="E115" s="235" t="s">
        <v>37</v>
      </c>
      <c r="F115" s="236" t="s">
        <v>164</v>
      </c>
      <c r="G115" s="233"/>
      <c r="H115" s="237">
        <v>21.195</v>
      </c>
      <c r="I115" s="238"/>
      <c r="J115" s="233"/>
      <c r="K115" s="233"/>
      <c r="L115" s="239"/>
      <c r="M115" s="240"/>
      <c r="N115" s="241"/>
      <c r="O115" s="241"/>
      <c r="P115" s="241"/>
      <c r="Q115" s="241"/>
      <c r="R115" s="241"/>
      <c r="S115" s="241"/>
      <c r="T115" s="242"/>
      <c r="AT115" s="243" t="s">
        <v>161</v>
      </c>
      <c r="AU115" s="243" t="s">
        <v>158</v>
      </c>
      <c r="AV115" s="13" t="s">
        <v>157</v>
      </c>
      <c r="AW115" s="13" t="s">
        <v>43</v>
      </c>
      <c r="AX115" s="13" t="s">
        <v>23</v>
      </c>
      <c r="AY115" s="243" t="s">
        <v>150</v>
      </c>
    </row>
    <row r="116" spans="2:65" s="1" customFormat="1" ht="44.25" customHeight="1">
      <c r="B116" s="42"/>
      <c r="C116" s="195" t="s">
        <v>157</v>
      </c>
      <c r="D116" s="195" t="s">
        <v>152</v>
      </c>
      <c r="E116" s="196" t="s">
        <v>171</v>
      </c>
      <c r="F116" s="197" t="s">
        <v>172</v>
      </c>
      <c r="G116" s="198" t="s">
        <v>167</v>
      </c>
      <c r="H116" s="199">
        <v>35.45</v>
      </c>
      <c r="I116" s="200"/>
      <c r="J116" s="201">
        <f>ROUND(I116*H116,2)</f>
        <v>0</v>
      </c>
      <c r="K116" s="197" t="s">
        <v>156</v>
      </c>
      <c r="L116" s="62"/>
      <c r="M116" s="202" t="s">
        <v>37</v>
      </c>
      <c r="N116" s="203" t="s">
        <v>52</v>
      </c>
      <c r="O116" s="43"/>
      <c r="P116" s="204">
        <f>O116*H116</f>
        <v>0</v>
      </c>
      <c r="Q116" s="204">
        <v>0</v>
      </c>
      <c r="R116" s="204">
        <f>Q116*H116</f>
        <v>0</v>
      </c>
      <c r="S116" s="204">
        <v>0</v>
      </c>
      <c r="T116" s="205">
        <f>S116*H116</f>
        <v>0</v>
      </c>
      <c r="AR116" s="24" t="s">
        <v>157</v>
      </c>
      <c r="AT116" s="24" t="s">
        <v>152</v>
      </c>
      <c r="AU116" s="24" t="s">
        <v>158</v>
      </c>
      <c r="AY116" s="24" t="s">
        <v>150</v>
      </c>
      <c r="BE116" s="206">
        <f>IF(N116="základní",J116,0)</f>
        <v>0</v>
      </c>
      <c r="BF116" s="206">
        <f>IF(N116="snížená",J116,0)</f>
        <v>0</v>
      </c>
      <c r="BG116" s="206">
        <f>IF(N116="zákl. přenesená",J116,0)</f>
        <v>0</v>
      </c>
      <c r="BH116" s="206">
        <f>IF(N116="sníž. přenesená",J116,0)</f>
        <v>0</v>
      </c>
      <c r="BI116" s="206">
        <f>IF(N116="nulová",J116,0)</f>
        <v>0</v>
      </c>
      <c r="BJ116" s="24" t="s">
        <v>158</v>
      </c>
      <c r="BK116" s="206">
        <f>ROUND(I116*H116,2)</f>
        <v>0</v>
      </c>
      <c r="BL116" s="24" t="s">
        <v>157</v>
      </c>
      <c r="BM116" s="24" t="s">
        <v>177</v>
      </c>
    </row>
    <row r="117" spans="2:47" s="1" customFormat="1" ht="189">
      <c r="B117" s="42"/>
      <c r="C117" s="64"/>
      <c r="D117" s="207" t="s">
        <v>159</v>
      </c>
      <c r="E117" s="64"/>
      <c r="F117" s="208" t="s">
        <v>174</v>
      </c>
      <c r="G117" s="64"/>
      <c r="H117" s="64"/>
      <c r="I117" s="165"/>
      <c r="J117" s="64"/>
      <c r="K117" s="64"/>
      <c r="L117" s="62"/>
      <c r="M117" s="209"/>
      <c r="N117" s="43"/>
      <c r="O117" s="43"/>
      <c r="P117" s="43"/>
      <c r="Q117" s="43"/>
      <c r="R117" s="43"/>
      <c r="S117" s="43"/>
      <c r="T117" s="79"/>
      <c r="AT117" s="24" t="s">
        <v>159</v>
      </c>
      <c r="AU117" s="24" t="s">
        <v>158</v>
      </c>
    </row>
    <row r="118" spans="2:51" s="12" customFormat="1" ht="13.5">
      <c r="B118" s="221"/>
      <c r="C118" s="222"/>
      <c r="D118" s="207" t="s">
        <v>161</v>
      </c>
      <c r="E118" s="223" t="s">
        <v>37</v>
      </c>
      <c r="F118" s="224" t="s">
        <v>952</v>
      </c>
      <c r="G118" s="222"/>
      <c r="H118" s="225">
        <v>35.45</v>
      </c>
      <c r="I118" s="226"/>
      <c r="J118" s="222"/>
      <c r="K118" s="222"/>
      <c r="L118" s="227"/>
      <c r="M118" s="228"/>
      <c r="N118" s="229"/>
      <c r="O118" s="229"/>
      <c r="P118" s="229"/>
      <c r="Q118" s="229"/>
      <c r="R118" s="229"/>
      <c r="S118" s="229"/>
      <c r="T118" s="230"/>
      <c r="AT118" s="231" t="s">
        <v>161</v>
      </c>
      <c r="AU118" s="231" t="s">
        <v>158</v>
      </c>
      <c r="AV118" s="12" t="s">
        <v>158</v>
      </c>
      <c r="AW118" s="12" t="s">
        <v>43</v>
      </c>
      <c r="AX118" s="12" t="s">
        <v>80</v>
      </c>
      <c r="AY118" s="231" t="s">
        <v>150</v>
      </c>
    </row>
    <row r="119" spans="2:51" s="13" customFormat="1" ht="13.5">
      <c r="B119" s="232"/>
      <c r="C119" s="233"/>
      <c r="D119" s="234" t="s">
        <v>161</v>
      </c>
      <c r="E119" s="235" t="s">
        <v>37</v>
      </c>
      <c r="F119" s="236" t="s">
        <v>164</v>
      </c>
      <c r="G119" s="233"/>
      <c r="H119" s="237">
        <v>35.45</v>
      </c>
      <c r="I119" s="238"/>
      <c r="J119" s="233"/>
      <c r="K119" s="233"/>
      <c r="L119" s="239"/>
      <c r="M119" s="240"/>
      <c r="N119" s="241"/>
      <c r="O119" s="241"/>
      <c r="P119" s="241"/>
      <c r="Q119" s="241"/>
      <c r="R119" s="241"/>
      <c r="S119" s="241"/>
      <c r="T119" s="242"/>
      <c r="AT119" s="243" t="s">
        <v>161</v>
      </c>
      <c r="AU119" s="243" t="s">
        <v>158</v>
      </c>
      <c r="AV119" s="13" t="s">
        <v>157</v>
      </c>
      <c r="AW119" s="13" t="s">
        <v>43</v>
      </c>
      <c r="AX119" s="13" t="s">
        <v>23</v>
      </c>
      <c r="AY119" s="243" t="s">
        <v>150</v>
      </c>
    </row>
    <row r="120" spans="2:65" s="1" customFormat="1" ht="22.5" customHeight="1">
      <c r="B120" s="42"/>
      <c r="C120" s="195" t="s">
        <v>179</v>
      </c>
      <c r="D120" s="195" t="s">
        <v>152</v>
      </c>
      <c r="E120" s="196" t="s">
        <v>175</v>
      </c>
      <c r="F120" s="197" t="s">
        <v>176</v>
      </c>
      <c r="G120" s="198" t="s">
        <v>167</v>
      </c>
      <c r="H120" s="199">
        <v>35.45</v>
      </c>
      <c r="I120" s="200"/>
      <c r="J120" s="201">
        <f>ROUND(I120*H120,2)</f>
        <v>0</v>
      </c>
      <c r="K120" s="197" t="s">
        <v>156</v>
      </c>
      <c r="L120" s="62"/>
      <c r="M120" s="202" t="s">
        <v>37</v>
      </c>
      <c r="N120" s="203" t="s">
        <v>52</v>
      </c>
      <c r="O120" s="43"/>
      <c r="P120" s="204">
        <f>O120*H120</f>
        <v>0</v>
      </c>
      <c r="Q120" s="204">
        <v>0</v>
      </c>
      <c r="R120" s="204">
        <f>Q120*H120</f>
        <v>0</v>
      </c>
      <c r="S120" s="204">
        <v>0</v>
      </c>
      <c r="T120" s="205">
        <f>S120*H120</f>
        <v>0</v>
      </c>
      <c r="AR120" s="24" t="s">
        <v>157</v>
      </c>
      <c r="AT120" s="24" t="s">
        <v>152</v>
      </c>
      <c r="AU120" s="24" t="s">
        <v>158</v>
      </c>
      <c r="AY120" s="24" t="s">
        <v>150</v>
      </c>
      <c r="BE120" s="206">
        <f>IF(N120="základní",J120,0)</f>
        <v>0</v>
      </c>
      <c r="BF120" s="206">
        <f>IF(N120="snížená",J120,0)</f>
        <v>0</v>
      </c>
      <c r="BG120" s="206">
        <f>IF(N120="zákl. přenesená",J120,0)</f>
        <v>0</v>
      </c>
      <c r="BH120" s="206">
        <f>IF(N120="sníž. přenesená",J120,0)</f>
        <v>0</v>
      </c>
      <c r="BI120" s="206">
        <f>IF(N120="nulová",J120,0)</f>
        <v>0</v>
      </c>
      <c r="BJ120" s="24" t="s">
        <v>158</v>
      </c>
      <c r="BK120" s="206">
        <f>ROUND(I120*H120,2)</f>
        <v>0</v>
      </c>
      <c r="BL120" s="24" t="s">
        <v>157</v>
      </c>
      <c r="BM120" s="24" t="s">
        <v>183</v>
      </c>
    </row>
    <row r="121" spans="2:47" s="1" customFormat="1" ht="297">
      <c r="B121" s="42"/>
      <c r="C121" s="64"/>
      <c r="D121" s="234" t="s">
        <v>159</v>
      </c>
      <c r="E121" s="64"/>
      <c r="F121" s="244" t="s">
        <v>178</v>
      </c>
      <c r="G121" s="64"/>
      <c r="H121" s="64"/>
      <c r="I121" s="165"/>
      <c r="J121" s="64"/>
      <c r="K121" s="64"/>
      <c r="L121" s="62"/>
      <c r="M121" s="209"/>
      <c r="N121" s="43"/>
      <c r="O121" s="43"/>
      <c r="P121" s="43"/>
      <c r="Q121" s="43"/>
      <c r="R121" s="43"/>
      <c r="S121" s="43"/>
      <c r="T121" s="79"/>
      <c r="AT121" s="24" t="s">
        <v>159</v>
      </c>
      <c r="AU121" s="24" t="s">
        <v>158</v>
      </c>
    </row>
    <row r="122" spans="2:65" s="1" customFormat="1" ht="22.5" customHeight="1">
      <c r="B122" s="42"/>
      <c r="C122" s="195" t="s">
        <v>173</v>
      </c>
      <c r="D122" s="195" t="s">
        <v>152</v>
      </c>
      <c r="E122" s="196" t="s">
        <v>180</v>
      </c>
      <c r="F122" s="197" t="s">
        <v>181</v>
      </c>
      <c r="G122" s="198" t="s">
        <v>182</v>
      </c>
      <c r="H122" s="199">
        <v>56.72</v>
      </c>
      <c r="I122" s="200"/>
      <c r="J122" s="201">
        <f>ROUND(I122*H122,2)</f>
        <v>0</v>
      </c>
      <c r="K122" s="197" t="s">
        <v>156</v>
      </c>
      <c r="L122" s="62"/>
      <c r="M122" s="202" t="s">
        <v>37</v>
      </c>
      <c r="N122" s="203" t="s">
        <v>52</v>
      </c>
      <c r="O122" s="43"/>
      <c r="P122" s="204">
        <f>O122*H122</f>
        <v>0</v>
      </c>
      <c r="Q122" s="204">
        <v>0</v>
      </c>
      <c r="R122" s="204">
        <f>Q122*H122</f>
        <v>0</v>
      </c>
      <c r="S122" s="204">
        <v>0</v>
      </c>
      <c r="T122" s="205">
        <f>S122*H122</f>
        <v>0</v>
      </c>
      <c r="AR122" s="24" t="s">
        <v>157</v>
      </c>
      <c r="AT122" s="24" t="s">
        <v>152</v>
      </c>
      <c r="AU122" s="24" t="s">
        <v>158</v>
      </c>
      <c r="AY122" s="24" t="s">
        <v>150</v>
      </c>
      <c r="BE122" s="206">
        <f>IF(N122="základní",J122,0)</f>
        <v>0</v>
      </c>
      <c r="BF122" s="206">
        <f>IF(N122="snížená",J122,0)</f>
        <v>0</v>
      </c>
      <c r="BG122" s="206">
        <f>IF(N122="zákl. přenesená",J122,0)</f>
        <v>0</v>
      </c>
      <c r="BH122" s="206">
        <f>IF(N122="sníž. přenesená",J122,0)</f>
        <v>0</v>
      </c>
      <c r="BI122" s="206">
        <f>IF(N122="nulová",J122,0)</f>
        <v>0</v>
      </c>
      <c r="BJ122" s="24" t="s">
        <v>158</v>
      </c>
      <c r="BK122" s="206">
        <f>ROUND(I122*H122,2)</f>
        <v>0</v>
      </c>
      <c r="BL122" s="24" t="s">
        <v>157</v>
      </c>
      <c r="BM122" s="24" t="s">
        <v>187</v>
      </c>
    </row>
    <row r="123" spans="2:47" s="1" customFormat="1" ht="297">
      <c r="B123" s="42"/>
      <c r="C123" s="64"/>
      <c r="D123" s="207" t="s">
        <v>159</v>
      </c>
      <c r="E123" s="64"/>
      <c r="F123" s="208" t="s">
        <v>178</v>
      </c>
      <c r="G123" s="64"/>
      <c r="H123" s="64"/>
      <c r="I123" s="165"/>
      <c r="J123" s="64"/>
      <c r="K123" s="64"/>
      <c r="L123" s="62"/>
      <c r="M123" s="209"/>
      <c r="N123" s="43"/>
      <c r="O123" s="43"/>
      <c r="P123" s="43"/>
      <c r="Q123" s="43"/>
      <c r="R123" s="43"/>
      <c r="S123" s="43"/>
      <c r="T123" s="79"/>
      <c r="AT123" s="24" t="s">
        <v>159</v>
      </c>
      <c r="AU123" s="24" t="s">
        <v>158</v>
      </c>
    </row>
    <row r="124" spans="2:51" s="12" customFormat="1" ht="13.5">
      <c r="B124" s="221"/>
      <c r="C124" s="222"/>
      <c r="D124" s="207" t="s">
        <v>161</v>
      </c>
      <c r="E124" s="223" t="s">
        <v>37</v>
      </c>
      <c r="F124" s="224" t="s">
        <v>953</v>
      </c>
      <c r="G124" s="222"/>
      <c r="H124" s="225">
        <v>56.72</v>
      </c>
      <c r="I124" s="226"/>
      <c r="J124" s="222"/>
      <c r="K124" s="222"/>
      <c r="L124" s="227"/>
      <c r="M124" s="228"/>
      <c r="N124" s="229"/>
      <c r="O124" s="229"/>
      <c r="P124" s="229"/>
      <c r="Q124" s="229"/>
      <c r="R124" s="229"/>
      <c r="S124" s="229"/>
      <c r="T124" s="230"/>
      <c r="AT124" s="231" t="s">
        <v>161</v>
      </c>
      <c r="AU124" s="231" t="s">
        <v>158</v>
      </c>
      <c r="AV124" s="12" t="s">
        <v>158</v>
      </c>
      <c r="AW124" s="12" t="s">
        <v>43</v>
      </c>
      <c r="AX124" s="12" t="s">
        <v>80</v>
      </c>
      <c r="AY124" s="231" t="s">
        <v>150</v>
      </c>
    </row>
    <row r="125" spans="2:51" s="13" customFormat="1" ht="13.5">
      <c r="B125" s="232"/>
      <c r="C125" s="233"/>
      <c r="D125" s="207" t="s">
        <v>161</v>
      </c>
      <c r="E125" s="248" t="s">
        <v>37</v>
      </c>
      <c r="F125" s="249" t="s">
        <v>164</v>
      </c>
      <c r="G125" s="233"/>
      <c r="H125" s="250">
        <v>56.72</v>
      </c>
      <c r="I125" s="238"/>
      <c r="J125" s="233"/>
      <c r="K125" s="233"/>
      <c r="L125" s="239"/>
      <c r="M125" s="240"/>
      <c r="N125" s="241"/>
      <c r="O125" s="241"/>
      <c r="P125" s="241"/>
      <c r="Q125" s="241"/>
      <c r="R125" s="241"/>
      <c r="S125" s="241"/>
      <c r="T125" s="242"/>
      <c r="AT125" s="243" t="s">
        <v>161</v>
      </c>
      <c r="AU125" s="243" t="s">
        <v>158</v>
      </c>
      <c r="AV125" s="13" t="s">
        <v>157</v>
      </c>
      <c r="AW125" s="13" t="s">
        <v>43</v>
      </c>
      <c r="AX125" s="13" t="s">
        <v>23</v>
      </c>
      <c r="AY125" s="243" t="s">
        <v>150</v>
      </c>
    </row>
    <row r="126" spans="2:63" s="10" customFormat="1" ht="29.85" customHeight="1">
      <c r="B126" s="178"/>
      <c r="C126" s="179"/>
      <c r="D126" s="192" t="s">
        <v>79</v>
      </c>
      <c r="E126" s="193" t="s">
        <v>158</v>
      </c>
      <c r="F126" s="193" t="s">
        <v>954</v>
      </c>
      <c r="G126" s="179"/>
      <c r="H126" s="179"/>
      <c r="I126" s="182"/>
      <c r="J126" s="194">
        <f>BK126</f>
        <v>0</v>
      </c>
      <c r="K126" s="179"/>
      <c r="L126" s="184"/>
      <c r="M126" s="185"/>
      <c r="N126" s="186"/>
      <c r="O126" s="186"/>
      <c r="P126" s="187">
        <f>SUM(P127:P139)</f>
        <v>0</v>
      </c>
      <c r="Q126" s="186"/>
      <c r="R126" s="187">
        <f>SUM(R127:R139)</f>
        <v>100.05549296999999</v>
      </c>
      <c r="S126" s="186"/>
      <c r="T126" s="188">
        <f>SUM(T127:T139)</f>
        <v>0</v>
      </c>
      <c r="AR126" s="189" t="s">
        <v>23</v>
      </c>
      <c r="AT126" s="190" t="s">
        <v>79</v>
      </c>
      <c r="AU126" s="190" t="s">
        <v>23</v>
      </c>
      <c r="AY126" s="189" t="s">
        <v>150</v>
      </c>
      <c r="BK126" s="191">
        <f>SUM(BK127:BK139)</f>
        <v>0</v>
      </c>
    </row>
    <row r="127" spans="2:65" s="1" customFormat="1" ht="31.5" customHeight="1">
      <c r="B127" s="42"/>
      <c r="C127" s="195" t="s">
        <v>195</v>
      </c>
      <c r="D127" s="195" t="s">
        <v>152</v>
      </c>
      <c r="E127" s="196" t="s">
        <v>955</v>
      </c>
      <c r="F127" s="197" t="s">
        <v>956</v>
      </c>
      <c r="G127" s="198" t="s">
        <v>167</v>
      </c>
      <c r="H127" s="199">
        <v>21.195</v>
      </c>
      <c r="I127" s="200"/>
      <c r="J127" s="201">
        <f>ROUND(I127*H127,2)</f>
        <v>0</v>
      </c>
      <c r="K127" s="197" t="s">
        <v>156</v>
      </c>
      <c r="L127" s="62"/>
      <c r="M127" s="202" t="s">
        <v>37</v>
      </c>
      <c r="N127" s="203" t="s">
        <v>52</v>
      </c>
      <c r="O127" s="43"/>
      <c r="P127" s="204">
        <f>O127*H127</f>
        <v>0</v>
      </c>
      <c r="Q127" s="204">
        <v>2.45907</v>
      </c>
      <c r="R127" s="204">
        <f>Q127*H127</f>
        <v>52.11998865</v>
      </c>
      <c r="S127" s="204">
        <v>0</v>
      </c>
      <c r="T127" s="205">
        <f>S127*H127</f>
        <v>0</v>
      </c>
      <c r="AR127" s="24" t="s">
        <v>157</v>
      </c>
      <c r="AT127" s="24" t="s">
        <v>152</v>
      </c>
      <c r="AU127" s="24" t="s">
        <v>158</v>
      </c>
      <c r="AY127" s="24" t="s">
        <v>150</v>
      </c>
      <c r="BE127" s="206">
        <f>IF(N127="základní",J127,0)</f>
        <v>0</v>
      </c>
      <c r="BF127" s="206">
        <f>IF(N127="snížená",J127,0)</f>
        <v>0</v>
      </c>
      <c r="BG127" s="206">
        <f>IF(N127="zákl. přenesená",J127,0)</f>
        <v>0</v>
      </c>
      <c r="BH127" s="206">
        <f>IF(N127="sníž. přenesená",J127,0)</f>
        <v>0</v>
      </c>
      <c r="BI127" s="206">
        <f>IF(N127="nulová",J127,0)</f>
        <v>0</v>
      </c>
      <c r="BJ127" s="24" t="s">
        <v>158</v>
      </c>
      <c r="BK127" s="206">
        <f>ROUND(I127*H127,2)</f>
        <v>0</v>
      </c>
      <c r="BL127" s="24" t="s">
        <v>157</v>
      </c>
      <c r="BM127" s="24" t="s">
        <v>199</v>
      </c>
    </row>
    <row r="128" spans="2:51" s="11" customFormat="1" ht="13.5">
      <c r="B128" s="210"/>
      <c r="C128" s="211"/>
      <c r="D128" s="207" t="s">
        <v>161</v>
      </c>
      <c r="E128" s="212" t="s">
        <v>37</v>
      </c>
      <c r="F128" s="213" t="s">
        <v>957</v>
      </c>
      <c r="G128" s="211"/>
      <c r="H128" s="214" t="s">
        <v>37</v>
      </c>
      <c r="I128" s="215"/>
      <c r="J128" s="211"/>
      <c r="K128" s="211"/>
      <c r="L128" s="216"/>
      <c r="M128" s="217"/>
      <c r="N128" s="218"/>
      <c r="O128" s="218"/>
      <c r="P128" s="218"/>
      <c r="Q128" s="218"/>
      <c r="R128" s="218"/>
      <c r="S128" s="218"/>
      <c r="T128" s="219"/>
      <c r="AT128" s="220" t="s">
        <v>161</v>
      </c>
      <c r="AU128" s="220" t="s">
        <v>158</v>
      </c>
      <c r="AV128" s="11" t="s">
        <v>23</v>
      </c>
      <c r="AW128" s="11" t="s">
        <v>43</v>
      </c>
      <c r="AX128" s="11" t="s">
        <v>80</v>
      </c>
      <c r="AY128" s="220" t="s">
        <v>150</v>
      </c>
    </row>
    <row r="129" spans="2:51" s="12" customFormat="1" ht="13.5">
      <c r="B129" s="221"/>
      <c r="C129" s="222"/>
      <c r="D129" s="207" t="s">
        <v>161</v>
      </c>
      <c r="E129" s="223" t="s">
        <v>37</v>
      </c>
      <c r="F129" s="224" t="s">
        <v>951</v>
      </c>
      <c r="G129" s="222"/>
      <c r="H129" s="225">
        <v>21.195</v>
      </c>
      <c r="I129" s="226"/>
      <c r="J129" s="222"/>
      <c r="K129" s="222"/>
      <c r="L129" s="227"/>
      <c r="M129" s="228"/>
      <c r="N129" s="229"/>
      <c r="O129" s="229"/>
      <c r="P129" s="229"/>
      <c r="Q129" s="229"/>
      <c r="R129" s="229"/>
      <c r="S129" s="229"/>
      <c r="T129" s="230"/>
      <c r="AT129" s="231" t="s">
        <v>161</v>
      </c>
      <c r="AU129" s="231" t="s">
        <v>158</v>
      </c>
      <c r="AV129" s="12" t="s">
        <v>158</v>
      </c>
      <c r="AW129" s="12" t="s">
        <v>43</v>
      </c>
      <c r="AX129" s="12" t="s">
        <v>80</v>
      </c>
      <c r="AY129" s="231" t="s">
        <v>150</v>
      </c>
    </row>
    <row r="130" spans="2:51" s="13" customFormat="1" ht="13.5">
      <c r="B130" s="232"/>
      <c r="C130" s="233"/>
      <c r="D130" s="234" t="s">
        <v>161</v>
      </c>
      <c r="E130" s="235" t="s">
        <v>37</v>
      </c>
      <c r="F130" s="236" t="s">
        <v>164</v>
      </c>
      <c r="G130" s="233"/>
      <c r="H130" s="237">
        <v>21.195</v>
      </c>
      <c r="I130" s="238"/>
      <c r="J130" s="233"/>
      <c r="K130" s="233"/>
      <c r="L130" s="239"/>
      <c r="M130" s="240"/>
      <c r="N130" s="241"/>
      <c r="O130" s="241"/>
      <c r="P130" s="241"/>
      <c r="Q130" s="241"/>
      <c r="R130" s="241"/>
      <c r="S130" s="241"/>
      <c r="T130" s="242"/>
      <c r="AT130" s="243" t="s">
        <v>161</v>
      </c>
      <c r="AU130" s="243" t="s">
        <v>158</v>
      </c>
      <c r="AV130" s="13" t="s">
        <v>157</v>
      </c>
      <c r="AW130" s="13" t="s">
        <v>43</v>
      </c>
      <c r="AX130" s="13" t="s">
        <v>23</v>
      </c>
      <c r="AY130" s="243" t="s">
        <v>150</v>
      </c>
    </row>
    <row r="131" spans="2:65" s="1" customFormat="1" ht="22.5" customHeight="1">
      <c r="B131" s="42"/>
      <c r="C131" s="195" t="s">
        <v>177</v>
      </c>
      <c r="D131" s="195" t="s">
        <v>152</v>
      </c>
      <c r="E131" s="196" t="s">
        <v>958</v>
      </c>
      <c r="F131" s="197" t="s">
        <v>959</v>
      </c>
      <c r="G131" s="198" t="s">
        <v>167</v>
      </c>
      <c r="H131" s="199">
        <v>21.195</v>
      </c>
      <c r="I131" s="200"/>
      <c r="J131" s="201">
        <f>ROUND(I131*H131,2)</f>
        <v>0</v>
      </c>
      <c r="K131" s="197" t="s">
        <v>156</v>
      </c>
      <c r="L131" s="62"/>
      <c r="M131" s="202" t="s">
        <v>37</v>
      </c>
      <c r="N131" s="203" t="s">
        <v>52</v>
      </c>
      <c r="O131" s="43"/>
      <c r="P131" s="204">
        <f>O131*H131</f>
        <v>0</v>
      </c>
      <c r="Q131" s="204">
        <v>2.25634</v>
      </c>
      <c r="R131" s="204">
        <f>Q131*H131</f>
        <v>47.8231263</v>
      </c>
      <c r="S131" s="204">
        <v>0</v>
      </c>
      <c r="T131" s="205">
        <f>S131*H131</f>
        <v>0</v>
      </c>
      <c r="AR131" s="24" t="s">
        <v>157</v>
      </c>
      <c r="AT131" s="24" t="s">
        <v>152</v>
      </c>
      <c r="AU131" s="24" t="s">
        <v>158</v>
      </c>
      <c r="AY131" s="24" t="s">
        <v>150</v>
      </c>
      <c r="BE131" s="206">
        <f>IF(N131="základní",J131,0)</f>
        <v>0</v>
      </c>
      <c r="BF131" s="206">
        <f>IF(N131="snížená",J131,0)</f>
        <v>0</v>
      </c>
      <c r="BG131" s="206">
        <f>IF(N131="zákl. přenesená",J131,0)</f>
        <v>0</v>
      </c>
      <c r="BH131" s="206">
        <f>IF(N131="sníž. přenesená",J131,0)</f>
        <v>0</v>
      </c>
      <c r="BI131" s="206">
        <f>IF(N131="nulová",J131,0)</f>
        <v>0</v>
      </c>
      <c r="BJ131" s="24" t="s">
        <v>158</v>
      </c>
      <c r="BK131" s="206">
        <f>ROUND(I131*H131,2)</f>
        <v>0</v>
      </c>
      <c r="BL131" s="24" t="s">
        <v>157</v>
      </c>
      <c r="BM131" s="24" t="s">
        <v>205</v>
      </c>
    </row>
    <row r="132" spans="2:47" s="1" customFormat="1" ht="81">
      <c r="B132" s="42"/>
      <c r="C132" s="64"/>
      <c r="D132" s="207" t="s">
        <v>159</v>
      </c>
      <c r="E132" s="64"/>
      <c r="F132" s="208" t="s">
        <v>960</v>
      </c>
      <c r="G132" s="64"/>
      <c r="H132" s="64"/>
      <c r="I132" s="165"/>
      <c r="J132" s="64"/>
      <c r="K132" s="64"/>
      <c r="L132" s="62"/>
      <c r="M132" s="209"/>
      <c r="N132" s="43"/>
      <c r="O132" s="43"/>
      <c r="P132" s="43"/>
      <c r="Q132" s="43"/>
      <c r="R132" s="43"/>
      <c r="S132" s="43"/>
      <c r="T132" s="79"/>
      <c r="AT132" s="24" t="s">
        <v>159</v>
      </c>
      <c r="AU132" s="24" t="s">
        <v>158</v>
      </c>
    </row>
    <row r="133" spans="2:51" s="11" customFormat="1" ht="13.5">
      <c r="B133" s="210"/>
      <c r="C133" s="211"/>
      <c r="D133" s="207" t="s">
        <v>161</v>
      </c>
      <c r="E133" s="212" t="s">
        <v>37</v>
      </c>
      <c r="F133" s="213" t="s">
        <v>950</v>
      </c>
      <c r="G133" s="211"/>
      <c r="H133" s="214" t="s">
        <v>37</v>
      </c>
      <c r="I133" s="215"/>
      <c r="J133" s="211"/>
      <c r="K133" s="211"/>
      <c r="L133" s="216"/>
      <c r="M133" s="217"/>
      <c r="N133" s="218"/>
      <c r="O133" s="218"/>
      <c r="P133" s="218"/>
      <c r="Q133" s="218"/>
      <c r="R133" s="218"/>
      <c r="S133" s="218"/>
      <c r="T133" s="219"/>
      <c r="AT133" s="220" t="s">
        <v>161</v>
      </c>
      <c r="AU133" s="220" t="s">
        <v>158</v>
      </c>
      <c r="AV133" s="11" t="s">
        <v>23</v>
      </c>
      <c r="AW133" s="11" t="s">
        <v>43</v>
      </c>
      <c r="AX133" s="11" t="s">
        <v>80</v>
      </c>
      <c r="AY133" s="220" t="s">
        <v>150</v>
      </c>
    </row>
    <row r="134" spans="2:51" s="12" customFormat="1" ht="13.5">
      <c r="B134" s="221"/>
      <c r="C134" s="222"/>
      <c r="D134" s="207" t="s">
        <v>161</v>
      </c>
      <c r="E134" s="223" t="s">
        <v>37</v>
      </c>
      <c r="F134" s="224" t="s">
        <v>951</v>
      </c>
      <c r="G134" s="222"/>
      <c r="H134" s="225">
        <v>21.195</v>
      </c>
      <c r="I134" s="226"/>
      <c r="J134" s="222"/>
      <c r="K134" s="222"/>
      <c r="L134" s="227"/>
      <c r="M134" s="228"/>
      <c r="N134" s="229"/>
      <c r="O134" s="229"/>
      <c r="P134" s="229"/>
      <c r="Q134" s="229"/>
      <c r="R134" s="229"/>
      <c r="S134" s="229"/>
      <c r="T134" s="230"/>
      <c r="AT134" s="231" t="s">
        <v>161</v>
      </c>
      <c r="AU134" s="231" t="s">
        <v>158</v>
      </c>
      <c r="AV134" s="12" t="s">
        <v>158</v>
      </c>
      <c r="AW134" s="12" t="s">
        <v>43</v>
      </c>
      <c r="AX134" s="12" t="s">
        <v>80</v>
      </c>
      <c r="AY134" s="231" t="s">
        <v>150</v>
      </c>
    </row>
    <row r="135" spans="2:51" s="13" customFormat="1" ht="13.5">
      <c r="B135" s="232"/>
      <c r="C135" s="233"/>
      <c r="D135" s="234" t="s">
        <v>161</v>
      </c>
      <c r="E135" s="235" t="s">
        <v>37</v>
      </c>
      <c r="F135" s="236" t="s">
        <v>164</v>
      </c>
      <c r="G135" s="233"/>
      <c r="H135" s="237">
        <v>21.195</v>
      </c>
      <c r="I135" s="238"/>
      <c r="J135" s="233"/>
      <c r="K135" s="233"/>
      <c r="L135" s="239"/>
      <c r="M135" s="240"/>
      <c r="N135" s="241"/>
      <c r="O135" s="241"/>
      <c r="P135" s="241"/>
      <c r="Q135" s="241"/>
      <c r="R135" s="241"/>
      <c r="S135" s="241"/>
      <c r="T135" s="242"/>
      <c r="AT135" s="243" t="s">
        <v>161</v>
      </c>
      <c r="AU135" s="243" t="s">
        <v>158</v>
      </c>
      <c r="AV135" s="13" t="s">
        <v>157</v>
      </c>
      <c r="AW135" s="13" t="s">
        <v>43</v>
      </c>
      <c r="AX135" s="13" t="s">
        <v>23</v>
      </c>
      <c r="AY135" s="243" t="s">
        <v>150</v>
      </c>
    </row>
    <row r="136" spans="2:65" s="1" customFormat="1" ht="22.5" customHeight="1">
      <c r="B136" s="42"/>
      <c r="C136" s="195" t="s">
        <v>206</v>
      </c>
      <c r="D136" s="195" t="s">
        <v>152</v>
      </c>
      <c r="E136" s="196" t="s">
        <v>961</v>
      </c>
      <c r="F136" s="197" t="s">
        <v>962</v>
      </c>
      <c r="G136" s="198" t="s">
        <v>182</v>
      </c>
      <c r="H136" s="199">
        <v>0.106</v>
      </c>
      <c r="I136" s="200"/>
      <c r="J136" s="201">
        <f>ROUND(I136*H136,2)</f>
        <v>0</v>
      </c>
      <c r="K136" s="197" t="s">
        <v>156</v>
      </c>
      <c r="L136" s="62"/>
      <c r="M136" s="202" t="s">
        <v>37</v>
      </c>
      <c r="N136" s="203" t="s">
        <v>52</v>
      </c>
      <c r="O136" s="43"/>
      <c r="P136" s="204">
        <f>O136*H136</f>
        <v>0</v>
      </c>
      <c r="Q136" s="204">
        <v>1.06017</v>
      </c>
      <c r="R136" s="204">
        <f>Q136*H136</f>
        <v>0.11237802000000001</v>
      </c>
      <c r="S136" s="204">
        <v>0</v>
      </c>
      <c r="T136" s="205">
        <f>S136*H136</f>
        <v>0</v>
      </c>
      <c r="AR136" s="24" t="s">
        <v>157</v>
      </c>
      <c r="AT136" s="24" t="s">
        <v>152</v>
      </c>
      <c r="AU136" s="24" t="s">
        <v>158</v>
      </c>
      <c r="AY136" s="24" t="s">
        <v>150</v>
      </c>
      <c r="BE136" s="206">
        <f>IF(N136="základní",J136,0)</f>
        <v>0</v>
      </c>
      <c r="BF136" s="206">
        <f>IF(N136="snížená",J136,0)</f>
        <v>0</v>
      </c>
      <c r="BG136" s="206">
        <f>IF(N136="zákl. přenesená",J136,0)</f>
        <v>0</v>
      </c>
      <c r="BH136" s="206">
        <f>IF(N136="sníž. přenesená",J136,0)</f>
        <v>0</v>
      </c>
      <c r="BI136" s="206">
        <f>IF(N136="nulová",J136,0)</f>
        <v>0</v>
      </c>
      <c r="BJ136" s="24" t="s">
        <v>158</v>
      </c>
      <c r="BK136" s="206">
        <f>ROUND(I136*H136,2)</f>
        <v>0</v>
      </c>
      <c r="BL136" s="24" t="s">
        <v>157</v>
      </c>
      <c r="BM136" s="24" t="s">
        <v>209</v>
      </c>
    </row>
    <row r="137" spans="2:47" s="1" customFormat="1" ht="27">
      <c r="B137" s="42"/>
      <c r="C137" s="64"/>
      <c r="D137" s="207" t="s">
        <v>159</v>
      </c>
      <c r="E137" s="64"/>
      <c r="F137" s="208" t="s">
        <v>963</v>
      </c>
      <c r="G137" s="64"/>
      <c r="H137" s="64"/>
      <c r="I137" s="165"/>
      <c r="J137" s="64"/>
      <c r="K137" s="64"/>
      <c r="L137" s="62"/>
      <c r="M137" s="209"/>
      <c r="N137" s="43"/>
      <c r="O137" s="43"/>
      <c r="P137" s="43"/>
      <c r="Q137" s="43"/>
      <c r="R137" s="43"/>
      <c r="S137" s="43"/>
      <c r="T137" s="79"/>
      <c r="AT137" s="24" t="s">
        <v>159</v>
      </c>
      <c r="AU137" s="24" t="s">
        <v>158</v>
      </c>
    </row>
    <row r="138" spans="2:51" s="12" customFormat="1" ht="13.5">
      <c r="B138" s="221"/>
      <c r="C138" s="222"/>
      <c r="D138" s="207" t="s">
        <v>161</v>
      </c>
      <c r="E138" s="223" t="s">
        <v>37</v>
      </c>
      <c r="F138" s="224" t="s">
        <v>964</v>
      </c>
      <c r="G138" s="222"/>
      <c r="H138" s="225">
        <v>0.106</v>
      </c>
      <c r="I138" s="226"/>
      <c r="J138" s="222"/>
      <c r="K138" s="222"/>
      <c r="L138" s="227"/>
      <c r="M138" s="228"/>
      <c r="N138" s="229"/>
      <c r="O138" s="229"/>
      <c r="P138" s="229"/>
      <c r="Q138" s="229"/>
      <c r="R138" s="229"/>
      <c r="S138" s="229"/>
      <c r="T138" s="230"/>
      <c r="AT138" s="231" t="s">
        <v>161</v>
      </c>
      <c r="AU138" s="231" t="s">
        <v>158</v>
      </c>
      <c r="AV138" s="12" t="s">
        <v>158</v>
      </c>
      <c r="AW138" s="12" t="s">
        <v>43</v>
      </c>
      <c r="AX138" s="12" t="s">
        <v>80</v>
      </c>
      <c r="AY138" s="231" t="s">
        <v>150</v>
      </c>
    </row>
    <row r="139" spans="2:51" s="13" customFormat="1" ht="13.5">
      <c r="B139" s="232"/>
      <c r="C139" s="233"/>
      <c r="D139" s="207" t="s">
        <v>161</v>
      </c>
      <c r="E139" s="248" t="s">
        <v>37</v>
      </c>
      <c r="F139" s="249" t="s">
        <v>164</v>
      </c>
      <c r="G139" s="233"/>
      <c r="H139" s="250">
        <v>0.106</v>
      </c>
      <c r="I139" s="238"/>
      <c r="J139" s="233"/>
      <c r="K139" s="233"/>
      <c r="L139" s="239"/>
      <c r="M139" s="240"/>
      <c r="N139" s="241"/>
      <c r="O139" s="241"/>
      <c r="P139" s="241"/>
      <c r="Q139" s="241"/>
      <c r="R139" s="241"/>
      <c r="S139" s="241"/>
      <c r="T139" s="242"/>
      <c r="AT139" s="243" t="s">
        <v>161</v>
      </c>
      <c r="AU139" s="243" t="s">
        <v>158</v>
      </c>
      <c r="AV139" s="13" t="s">
        <v>157</v>
      </c>
      <c r="AW139" s="13" t="s">
        <v>43</v>
      </c>
      <c r="AX139" s="13" t="s">
        <v>23</v>
      </c>
      <c r="AY139" s="243" t="s">
        <v>150</v>
      </c>
    </row>
    <row r="140" spans="2:63" s="10" customFormat="1" ht="29.85" customHeight="1">
      <c r="B140" s="178"/>
      <c r="C140" s="179"/>
      <c r="D140" s="192" t="s">
        <v>79</v>
      </c>
      <c r="E140" s="193" t="s">
        <v>170</v>
      </c>
      <c r="F140" s="193" t="s">
        <v>184</v>
      </c>
      <c r="G140" s="179"/>
      <c r="H140" s="179"/>
      <c r="I140" s="182"/>
      <c r="J140" s="194">
        <f>BK140</f>
        <v>0</v>
      </c>
      <c r="K140" s="179"/>
      <c r="L140" s="184"/>
      <c r="M140" s="185"/>
      <c r="N140" s="186"/>
      <c r="O140" s="186"/>
      <c r="P140" s="187">
        <f>SUM(P141:P155)</f>
        <v>0</v>
      </c>
      <c r="Q140" s="186"/>
      <c r="R140" s="187">
        <f>SUM(R141:R155)</f>
        <v>27.579581400000006</v>
      </c>
      <c r="S140" s="186"/>
      <c r="T140" s="188">
        <f>SUM(T141:T155)</f>
        <v>0</v>
      </c>
      <c r="AR140" s="189" t="s">
        <v>23</v>
      </c>
      <c r="AT140" s="190" t="s">
        <v>79</v>
      </c>
      <c r="AU140" s="190" t="s">
        <v>23</v>
      </c>
      <c r="AY140" s="189" t="s">
        <v>150</v>
      </c>
      <c r="BK140" s="191">
        <f>SUM(BK141:BK155)</f>
        <v>0</v>
      </c>
    </row>
    <row r="141" spans="2:65" s="1" customFormat="1" ht="31.5" customHeight="1">
      <c r="B141" s="42"/>
      <c r="C141" s="195" t="s">
        <v>183</v>
      </c>
      <c r="D141" s="195" t="s">
        <v>152</v>
      </c>
      <c r="E141" s="196" t="s">
        <v>185</v>
      </c>
      <c r="F141" s="197" t="s">
        <v>186</v>
      </c>
      <c r="G141" s="198" t="s">
        <v>167</v>
      </c>
      <c r="H141" s="199">
        <v>35.862</v>
      </c>
      <c r="I141" s="200"/>
      <c r="J141" s="201">
        <f>ROUND(I141*H141,2)</f>
        <v>0</v>
      </c>
      <c r="K141" s="197" t="s">
        <v>156</v>
      </c>
      <c r="L141" s="62"/>
      <c r="M141" s="202" t="s">
        <v>37</v>
      </c>
      <c r="N141" s="203" t="s">
        <v>52</v>
      </c>
      <c r="O141" s="43"/>
      <c r="P141" s="204">
        <f>O141*H141</f>
        <v>0</v>
      </c>
      <c r="Q141" s="204">
        <v>0.7497</v>
      </c>
      <c r="R141" s="204">
        <f>Q141*H141</f>
        <v>26.885741400000004</v>
      </c>
      <c r="S141" s="204">
        <v>0</v>
      </c>
      <c r="T141" s="205">
        <f>S141*H141</f>
        <v>0</v>
      </c>
      <c r="AR141" s="24" t="s">
        <v>157</v>
      </c>
      <c r="AT141" s="24" t="s">
        <v>152</v>
      </c>
      <c r="AU141" s="24" t="s">
        <v>158</v>
      </c>
      <c r="AY141" s="24" t="s">
        <v>150</v>
      </c>
      <c r="BE141" s="206">
        <f>IF(N141="základní",J141,0)</f>
        <v>0</v>
      </c>
      <c r="BF141" s="206">
        <f>IF(N141="snížená",J141,0)</f>
        <v>0</v>
      </c>
      <c r="BG141" s="206">
        <f>IF(N141="zákl. přenesená",J141,0)</f>
        <v>0</v>
      </c>
      <c r="BH141" s="206">
        <f>IF(N141="sníž. přenesená",J141,0)</f>
        <v>0</v>
      </c>
      <c r="BI141" s="206">
        <f>IF(N141="nulová",J141,0)</f>
        <v>0</v>
      </c>
      <c r="BJ141" s="24" t="s">
        <v>158</v>
      </c>
      <c r="BK141" s="206">
        <f>ROUND(I141*H141,2)</f>
        <v>0</v>
      </c>
      <c r="BL141" s="24" t="s">
        <v>157</v>
      </c>
      <c r="BM141" s="24" t="s">
        <v>212</v>
      </c>
    </row>
    <row r="142" spans="2:65" s="1" customFormat="1" ht="31.5" customHeight="1">
      <c r="B142" s="42"/>
      <c r="C142" s="195" t="s">
        <v>214</v>
      </c>
      <c r="D142" s="195" t="s">
        <v>152</v>
      </c>
      <c r="E142" s="196" t="s">
        <v>965</v>
      </c>
      <c r="F142" s="197" t="s">
        <v>966</v>
      </c>
      <c r="G142" s="198" t="s">
        <v>622</v>
      </c>
      <c r="H142" s="199">
        <v>5</v>
      </c>
      <c r="I142" s="200"/>
      <c r="J142" s="201">
        <f>ROUND(I142*H142,2)</f>
        <v>0</v>
      </c>
      <c r="K142" s="197" t="s">
        <v>156</v>
      </c>
      <c r="L142" s="62"/>
      <c r="M142" s="202" t="s">
        <v>37</v>
      </c>
      <c r="N142" s="203" t="s">
        <v>52</v>
      </c>
      <c r="O142" s="43"/>
      <c r="P142" s="204">
        <f>O142*H142</f>
        <v>0</v>
      </c>
      <c r="Q142" s="204">
        <v>0.06407</v>
      </c>
      <c r="R142" s="204">
        <f>Q142*H142</f>
        <v>0.32035</v>
      </c>
      <c r="S142" s="204">
        <v>0</v>
      </c>
      <c r="T142" s="205">
        <f>S142*H142</f>
        <v>0</v>
      </c>
      <c r="AR142" s="24" t="s">
        <v>157</v>
      </c>
      <c r="AT142" s="24" t="s">
        <v>152</v>
      </c>
      <c r="AU142" s="24" t="s">
        <v>158</v>
      </c>
      <c r="AY142" s="24" t="s">
        <v>150</v>
      </c>
      <c r="BE142" s="206">
        <f>IF(N142="základní",J142,0)</f>
        <v>0</v>
      </c>
      <c r="BF142" s="206">
        <f>IF(N142="snížená",J142,0)</f>
        <v>0</v>
      </c>
      <c r="BG142" s="206">
        <f>IF(N142="zákl. přenesená",J142,0)</f>
        <v>0</v>
      </c>
      <c r="BH142" s="206">
        <f>IF(N142="sníž. přenesená",J142,0)</f>
        <v>0</v>
      </c>
      <c r="BI142" s="206">
        <f>IF(N142="nulová",J142,0)</f>
        <v>0</v>
      </c>
      <c r="BJ142" s="24" t="s">
        <v>158</v>
      </c>
      <c r="BK142" s="206">
        <f>ROUND(I142*H142,2)</f>
        <v>0</v>
      </c>
      <c r="BL142" s="24" t="s">
        <v>157</v>
      </c>
      <c r="BM142" s="24" t="s">
        <v>218</v>
      </c>
    </row>
    <row r="143" spans="2:47" s="1" customFormat="1" ht="40.5">
      <c r="B143" s="42"/>
      <c r="C143" s="64"/>
      <c r="D143" s="207" t="s">
        <v>159</v>
      </c>
      <c r="E143" s="64"/>
      <c r="F143" s="208" t="s">
        <v>967</v>
      </c>
      <c r="G143" s="64"/>
      <c r="H143" s="64"/>
      <c r="I143" s="165"/>
      <c r="J143" s="64"/>
      <c r="K143" s="64"/>
      <c r="L143" s="62"/>
      <c r="M143" s="209"/>
      <c r="N143" s="43"/>
      <c r="O143" s="43"/>
      <c r="P143" s="43"/>
      <c r="Q143" s="43"/>
      <c r="R143" s="43"/>
      <c r="S143" s="43"/>
      <c r="T143" s="79"/>
      <c r="AT143" s="24" t="s">
        <v>159</v>
      </c>
      <c r="AU143" s="24" t="s">
        <v>158</v>
      </c>
    </row>
    <row r="144" spans="2:51" s="11" customFormat="1" ht="13.5">
      <c r="B144" s="210"/>
      <c r="C144" s="211"/>
      <c r="D144" s="207" t="s">
        <v>161</v>
      </c>
      <c r="E144" s="212" t="s">
        <v>37</v>
      </c>
      <c r="F144" s="213" t="s">
        <v>968</v>
      </c>
      <c r="G144" s="211"/>
      <c r="H144" s="214" t="s">
        <v>37</v>
      </c>
      <c r="I144" s="215"/>
      <c r="J144" s="211"/>
      <c r="K144" s="211"/>
      <c r="L144" s="216"/>
      <c r="M144" s="217"/>
      <c r="N144" s="218"/>
      <c r="O144" s="218"/>
      <c r="P144" s="218"/>
      <c r="Q144" s="218"/>
      <c r="R144" s="218"/>
      <c r="S144" s="218"/>
      <c r="T144" s="219"/>
      <c r="AT144" s="220" t="s">
        <v>161</v>
      </c>
      <c r="AU144" s="220" t="s">
        <v>158</v>
      </c>
      <c r="AV144" s="11" t="s">
        <v>23</v>
      </c>
      <c r="AW144" s="11" t="s">
        <v>43</v>
      </c>
      <c r="AX144" s="11" t="s">
        <v>80</v>
      </c>
      <c r="AY144" s="220" t="s">
        <v>150</v>
      </c>
    </row>
    <row r="145" spans="2:51" s="12" customFormat="1" ht="13.5">
      <c r="B145" s="221"/>
      <c r="C145" s="222"/>
      <c r="D145" s="207" t="s">
        <v>161</v>
      </c>
      <c r="E145" s="223" t="s">
        <v>37</v>
      </c>
      <c r="F145" s="224" t="s">
        <v>179</v>
      </c>
      <c r="G145" s="222"/>
      <c r="H145" s="225">
        <v>5</v>
      </c>
      <c r="I145" s="226"/>
      <c r="J145" s="222"/>
      <c r="K145" s="222"/>
      <c r="L145" s="227"/>
      <c r="M145" s="228"/>
      <c r="N145" s="229"/>
      <c r="O145" s="229"/>
      <c r="P145" s="229"/>
      <c r="Q145" s="229"/>
      <c r="R145" s="229"/>
      <c r="S145" s="229"/>
      <c r="T145" s="230"/>
      <c r="AT145" s="231" t="s">
        <v>161</v>
      </c>
      <c r="AU145" s="231" t="s">
        <v>158</v>
      </c>
      <c r="AV145" s="12" t="s">
        <v>158</v>
      </c>
      <c r="AW145" s="12" t="s">
        <v>43</v>
      </c>
      <c r="AX145" s="12" t="s">
        <v>80</v>
      </c>
      <c r="AY145" s="231" t="s">
        <v>150</v>
      </c>
    </row>
    <row r="146" spans="2:51" s="13" customFormat="1" ht="13.5">
      <c r="B146" s="232"/>
      <c r="C146" s="233"/>
      <c r="D146" s="234" t="s">
        <v>161</v>
      </c>
      <c r="E146" s="235" t="s">
        <v>37</v>
      </c>
      <c r="F146" s="236" t="s">
        <v>164</v>
      </c>
      <c r="G146" s="233"/>
      <c r="H146" s="237">
        <v>5</v>
      </c>
      <c r="I146" s="238"/>
      <c r="J146" s="233"/>
      <c r="K146" s="233"/>
      <c r="L146" s="239"/>
      <c r="M146" s="240"/>
      <c r="N146" s="241"/>
      <c r="O146" s="241"/>
      <c r="P146" s="241"/>
      <c r="Q146" s="241"/>
      <c r="R146" s="241"/>
      <c r="S146" s="241"/>
      <c r="T146" s="242"/>
      <c r="AT146" s="243" t="s">
        <v>161</v>
      </c>
      <c r="AU146" s="243" t="s">
        <v>158</v>
      </c>
      <c r="AV146" s="13" t="s">
        <v>157</v>
      </c>
      <c r="AW146" s="13" t="s">
        <v>43</v>
      </c>
      <c r="AX146" s="13" t="s">
        <v>23</v>
      </c>
      <c r="AY146" s="243" t="s">
        <v>150</v>
      </c>
    </row>
    <row r="147" spans="2:65" s="1" customFormat="1" ht="31.5" customHeight="1">
      <c r="B147" s="42"/>
      <c r="C147" s="195" t="s">
        <v>187</v>
      </c>
      <c r="D147" s="195" t="s">
        <v>152</v>
      </c>
      <c r="E147" s="196" t="s">
        <v>969</v>
      </c>
      <c r="F147" s="197" t="s">
        <v>970</v>
      </c>
      <c r="G147" s="198" t="s">
        <v>622</v>
      </c>
      <c r="H147" s="199">
        <v>4</v>
      </c>
      <c r="I147" s="200"/>
      <c r="J147" s="201">
        <f>ROUND(I147*H147,2)</f>
        <v>0</v>
      </c>
      <c r="K147" s="197" t="s">
        <v>156</v>
      </c>
      <c r="L147" s="62"/>
      <c r="M147" s="202" t="s">
        <v>37</v>
      </c>
      <c r="N147" s="203" t="s">
        <v>52</v>
      </c>
      <c r="O147" s="43"/>
      <c r="P147" s="204">
        <f>O147*H147</f>
        <v>0</v>
      </c>
      <c r="Q147" s="204">
        <v>0.0754</v>
      </c>
      <c r="R147" s="204">
        <f>Q147*H147</f>
        <v>0.3016</v>
      </c>
      <c r="S147" s="204">
        <v>0</v>
      </c>
      <c r="T147" s="205">
        <f>S147*H147</f>
        <v>0</v>
      </c>
      <c r="AR147" s="24" t="s">
        <v>157</v>
      </c>
      <c r="AT147" s="24" t="s">
        <v>152</v>
      </c>
      <c r="AU147" s="24" t="s">
        <v>158</v>
      </c>
      <c r="AY147" s="24" t="s">
        <v>150</v>
      </c>
      <c r="BE147" s="206">
        <f>IF(N147="základní",J147,0)</f>
        <v>0</v>
      </c>
      <c r="BF147" s="206">
        <f>IF(N147="snížená",J147,0)</f>
        <v>0</v>
      </c>
      <c r="BG147" s="206">
        <f>IF(N147="zákl. přenesená",J147,0)</f>
        <v>0</v>
      </c>
      <c r="BH147" s="206">
        <f>IF(N147="sníž. přenesená",J147,0)</f>
        <v>0</v>
      </c>
      <c r="BI147" s="206">
        <f>IF(N147="nulová",J147,0)</f>
        <v>0</v>
      </c>
      <c r="BJ147" s="24" t="s">
        <v>158</v>
      </c>
      <c r="BK147" s="206">
        <f>ROUND(I147*H147,2)</f>
        <v>0</v>
      </c>
      <c r="BL147" s="24" t="s">
        <v>157</v>
      </c>
      <c r="BM147" s="24" t="s">
        <v>232</v>
      </c>
    </row>
    <row r="148" spans="2:47" s="1" customFormat="1" ht="40.5">
      <c r="B148" s="42"/>
      <c r="C148" s="64"/>
      <c r="D148" s="207" t="s">
        <v>159</v>
      </c>
      <c r="E148" s="64"/>
      <c r="F148" s="208" t="s">
        <v>967</v>
      </c>
      <c r="G148" s="64"/>
      <c r="H148" s="64"/>
      <c r="I148" s="165"/>
      <c r="J148" s="64"/>
      <c r="K148" s="64"/>
      <c r="L148" s="62"/>
      <c r="M148" s="209"/>
      <c r="N148" s="43"/>
      <c r="O148" s="43"/>
      <c r="P148" s="43"/>
      <c r="Q148" s="43"/>
      <c r="R148" s="43"/>
      <c r="S148" s="43"/>
      <c r="T148" s="79"/>
      <c r="AT148" s="24" t="s">
        <v>159</v>
      </c>
      <c r="AU148" s="24" t="s">
        <v>158</v>
      </c>
    </row>
    <row r="149" spans="2:51" s="11" customFormat="1" ht="13.5">
      <c r="B149" s="210"/>
      <c r="C149" s="211"/>
      <c r="D149" s="207" t="s">
        <v>161</v>
      </c>
      <c r="E149" s="212" t="s">
        <v>37</v>
      </c>
      <c r="F149" s="213" t="s">
        <v>971</v>
      </c>
      <c r="G149" s="211"/>
      <c r="H149" s="214" t="s">
        <v>37</v>
      </c>
      <c r="I149" s="215"/>
      <c r="J149" s="211"/>
      <c r="K149" s="211"/>
      <c r="L149" s="216"/>
      <c r="M149" s="217"/>
      <c r="N149" s="218"/>
      <c r="O149" s="218"/>
      <c r="P149" s="218"/>
      <c r="Q149" s="218"/>
      <c r="R149" s="218"/>
      <c r="S149" s="218"/>
      <c r="T149" s="219"/>
      <c r="AT149" s="220" t="s">
        <v>161</v>
      </c>
      <c r="AU149" s="220" t="s">
        <v>158</v>
      </c>
      <c r="AV149" s="11" t="s">
        <v>23</v>
      </c>
      <c r="AW149" s="11" t="s">
        <v>43</v>
      </c>
      <c r="AX149" s="11" t="s">
        <v>80</v>
      </c>
      <c r="AY149" s="220" t="s">
        <v>150</v>
      </c>
    </row>
    <row r="150" spans="2:51" s="12" customFormat="1" ht="13.5">
      <c r="B150" s="221"/>
      <c r="C150" s="222"/>
      <c r="D150" s="207" t="s">
        <v>161</v>
      </c>
      <c r="E150" s="223" t="s">
        <v>37</v>
      </c>
      <c r="F150" s="224" t="s">
        <v>157</v>
      </c>
      <c r="G150" s="222"/>
      <c r="H150" s="225">
        <v>4</v>
      </c>
      <c r="I150" s="226"/>
      <c r="J150" s="222"/>
      <c r="K150" s="222"/>
      <c r="L150" s="227"/>
      <c r="M150" s="228"/>
      <c r="N150" s="229"/>
      <c r="O150" s="229"/>
      <c r="P150" s="229"/>
      <c r="Q150" s="229"/>
      <c r="R150" s="229"/>
      <c r="S150" s="229"/>
      <c r="T150" s="230"/>
      <c r="AT150" s="231" t="s">
        <v>161</v>
      </c>
      <c r="AU150" s="231" t="s">
        <v>158</v>
      </c>
      <c r="AV150" s="12" t="s">
        <v>158</v>
      </c>
      <c r="AW150" s="12" t="s">
        <v>43</v>
      </c>
      <c r="AX150" s="12" t="s">
        <v>80</v>
      </c>
      <c r="AY150" s="231" t="s">
        <v>150</v>
      </c>
    </row>
    <row r="151" spans="2:51" s="13" customFormat="1" ht="13.5">
      <c r="B151" s="232"/>
      <c r="C151" s="233"/>
      <c r="D151" s="234" t="s">
        <v>161</v>
      </c>
      <c r="E151" s="235" t="s">
        <v>37</v>
      </c>
      <c r="F151" s="236" t="s">
        <v>164</v>
      </c>
      <c r="G151" s="233"/>
      <c r="H151" s="237">
        <v>4</v>
      </c>
      <c r="I151" s="238"/>
      <c r="J151" s="233"/>
      <c r="K151" s="233"/>
      <c r="L151" s="239"/>
      <c r="M151" s="240"/>
      <c r="N151" s="241"/>
      <c r="O151" s="241"/>
      <c r="P151" s="241"/>
      <c r="Q151" s="241"/>
      <c r="R151" s="241"/>
      <c r="S151" s="241"/>
      <c r="T151" s="242"/>
      <c r="AT151" s="243" t="s">
        <v>161</v>
      </c>
      <c r="AU151" s="243" t="s">
        <v>158</v>
      </c>
      <c r="AV151" s="13" t="s">
        <v>157</v>
      </c>
      <c r="AW151" s="13" t="s">
        <v>43</v>
      </c>
      <c r="AX151" s="13" t="s">
        <v>23</v>
      </c>
      <c r="AY151" s="243" t="s">
        <v>150</v>
      </c>
    </row>
    <row r="152" spans="2:65" s="1" customFormat="1" ht="22.5" customHeight="1">
      <c r="B152" s="42"/>
      <c r="C152" s="195" t="s">
        <v>248</v>
      </c>
      <c r="D152" s="195" t="s">
        <v>152</v>
      </c>
      <c r="E152" s="196" t="s">
        <v>196</v>
      </c>
      <c r="F152" s="197" t="s">
        <v>197</v>
      </c>
      <c r="G152" s="198" t="s">
        <v>198</v>
      </c>
      <c r="H152" s="199">
        <v>79</v>
      </c>
      <c r="I152" s="200"/>
      <c r="J152" s="201">
        <f>ROUND(I152*H152,2)</f>
        <v>0</v>
      </c>
      <c r="K152" s="197" t="s">
        <v>156</v>
      </c>
      <c r="L152" s="62"/>
      <c r="M152" s="202" t="s">
        <v>37</v>
      </c>
      <c r="N152" s="203" t="s">
        <v>52</v>
      </c>
      <c r="O152" s="43"/>
      <c r="P152" s="204">
        <f>O152*H152</f>
        <v>0</v>
      </c>
      <c r="Q152" s="204">
        <v>0.00091</v>
      </c>
      <c r="R152" s="204">
        <f>Q152*H152</f>
        <v>0.07189</v>
      </c>
      <c r="S152" s="204">
        <v>0</v>
      </c>
      <c r="T152" s="205">
        <f>S152*H152</f>
        <v>0</v>
      </c>
      <c r="AR152" s="24" t="s">
        <v>157</v>
      </c>
      <c r="AT152" s="24" t="s">
        <v>152</v>
      </c>
      <c r="AU152" s="24" t="s">
        <v>158</v>
      </c>
      <c r="AY152" s="24" t="s">
        <v>150</v>
      </c>
      <c r="BE152" s="206">
        <f>IF(N152="základní",J152,0)</f>
        <v>0</v>
      </c>
      <c r="BF152" s="206">
        <f>IF(N152="snížená",J152,0)</f>
        <v>0</v>
      </c>
      <c r="BG152" s="206">
        <f>IF(N152="zákl. přenesená",J152,0)</f>
        <v>0</v>
      </c>
      <c r="BH152" s="206">
        <f>IF(N152="sníž. přenesená",J152,0)</f>
        <v>0</v>
      </c>
      <c r="BI152" s="206">
        <f>IF(N152="nulová",J152,0)</f>
        <v>0</v>
      </c>
      <c r="BJ152" s="24" t="s">
        <v>158</v>
      </c>
      <c r="BK152" s="206">
        <f>ROUND(I152*H152,2)</f>
        <v>0</v>
      </c>
      <c r="BL152" s="24" t="s">
        <v>157</v>
      </c>
      <c r="BM152" s="24" t="s">
        <v>251</v>
      </c>
    </row>
    <row r="153" spans="2:47" s="1" customFormat="1" ht="148.5">
      <c r="B153" s="42"/>
      <c r="C153" s="64"/>
      <c r="D153" s="207" t="s">
        <v>159</v>
      </c>
      <c r="E153" s="64"/>
      <c r="F153" s="208" t="s">
        <v>200</v>
      </c>
      <c r="G153" s="64"/>
      <c r="H153" s="64"/>
      <c r="I153" s="165"/>
      <c r="J153" s="64"/>
      <c r="K153" s="64"/>
      <c r="L153" s="62"/>
      <c r="M153" s="209"/>
      <c r="N153" s="43"/>
      <c r="O153" s="43"/>
      <c r="P153" s="43"/>
      <c r="Q153" s="43"/>
      <c r="R153" s="43"/>
      <c r="S153" s="43"/>
      <c r="T153" s="79"/>
      <c r="AT153" s="24" t="s">
        <v>159</v>
      </c>
      <c r="AU153" s="24" t="s">
        <v>158</v>
      </c>
    </row>
    <row r="154" spans="2:51" s="12" customFormat="1" ht="13.5">
      <c r="B154" s="221"/>
      <c r="C154" s="222"/>
      <c r="D154" s="207" t="s">
        <v>161</v>
      </c>
      <c r="E154" s="223" t="s">
        <v>37</v>
      </c>
      <c r="F154" s="224" t="s">
        <v>642</v>
      </c>
      <c r="G154" s="222"/>
      <c r="H154" s="225">
        <v>79</v>
      </c>
      <c r="I154" s="226"/>
      <c r="J154" s="222"/>
      <c r="K154" s="222"/>
      <c r="L154" s="227"/>
      <c r="M154" s="228"/>
      <c r="N154" s="229"/>
      <c r="O154" s="229"/>
      <c r="P154" s="229"/>
      <c r="Q154" s="229"/>
      <c r="R154" s="229"/>
      <c r="S154" s="229"/>
      <c r="T154" s="230"/>
      <c r="AT154" s="231" t="s">
        <v>161</v>
      </c>
      <c r="AU154" s="231" t="s">
        <v>158</v>
      </c>
      <c r="AV154" s="12" t="s">
        <v>158</v>
      </c>
      <c r="AW154" s="12" t="s">
        <v>43</v>
      </c>
      <c r="AX154" s="12" t="s">
        <v>80</v>
      </c>
      <c r="AY154" s="231" t="s">
        <v>150</v>
      </c>
    </row>
    <row r="155" spans="2:51" s="13" customFormat="1" ht="13.5">
      <c r="B155" s="232"/>
      <c r="C155" s="233"/>
      <c r="D155" s="207" t="s">
        <v>161</v>
      </c>
      <c r="E155" s="248" t="s">
        <v>37</v>
      </c>
      <c r="F155" s="249" t="s">
        <v>164</v>
      </c>
      <c r="G155" s="233"/>
      <c r="H155" s="250">
        <v>79</v>
      </c>
      <c r="I155" s="238"/>
      <c r="J155" s="233"/>
      <c r="K155" s="233"/>
      <c r="L155" s="239"/>
      <c r="M155" s="240"/>
      <c r="N155" s="241"/>
      <c r="O155" s="241"/>
      <c r="P155" s="241"/>
      <c r="Q155" s="241"/>
      <c r="R155" s="241"/>
      <c r="S155" s="241"/>
      <c r="T155" s="242"/>
      <c r="AT155" s="243" t="s">
        <v>161</v>
      </c>
      <c r="AU155" s="243" t="s">
        <v>158</v>
      </c>
      <c r="AV155" s="13" t="s">
        <v>157</v>
      </c>
      <c r="AW155" s="13" t="s">
        <v>43</v>
      </c>
      <c r="AX155" s="13" t="s">
        <v>23</v>
      </c>
      <c r="AY155" s="243" t="s">
        <v>150</v>
      </c>
    </row>
    <row r="156" spans="2:63" s="10" customFormat="1" ht="29.85" customHeight="1">
      <c r="B156" s="178"/>
      <c r="C156" s="179"/>
      <c r="D156" s="192" t="s">
        <v>79</v>
      </c>
      <c r="E156" s="193" t="s">
        <v>179</v>
      </c>
      <c r="F156" s="193" t="s">
        <v>202</v>
      </c>
      <c r="G156" s="179"/>
      <c r="H156" s="179"/>
      <c r="I156" s="182"/>
      <c r="J156" s="194">
        <f>BK156</f>
        <v>0</v>
      </c>
      <c r="K156" s="179"/>
      <c r="L156" s="184"/>
      <c r="M156" s="185"/>
      <c r="N156" s="186"/>
      <c r="O156" s="186"/>
      <c r="P156" s="187">
        <f>SUM(P157:P164)</f>
        <v>0</v>
      </c>
      <c r="Q156" s="186"/>
      <c r="R156" s="187">
        <f>SUM(R157:R164)</f>
        <v>8.857899640000001</v>
      </c>
      <c r="S156" s="186"/>
      <c r="T156" s="188">
        <f>SUM(T157:T164)</f>
        <v>0</v>
      </c>
      <c r="AR156" s="189" t="s">
        <v>23</v>
      </c>
      <c r="AT156" s="190" t="s">
        <v>79</v>
      </c>
      <c r="AU156" s="190" t="s">
        <v>23</v>
      </c>
      <c r="AY156" s="189" t="s">
        <v>150</v>
      </c>
      <c r="BK156" s="191">
        <f>SUM(BK157:BK164)</f>
        <v>0</v>
      </c>
    </row>
    <row r="157" spans="2:65" s="1" customFormat="1" ht="22.5" customHeight="1">
      <c r="B157" s="42"/>
      <c r="C157" s="195" t="s">
        <v>199</v>
      </c>
      <c r="D157" s="195" t="s">
        <v>152</v>
      </c>
      <c r="E157" s="196" t="s">
        <v>207</v>
      </c>
      <c r="F157" s="197" t="s">
        <v>208</v>
      </c>
      <c r="G157" s="198" t="s">
        <v>155</v>
      </c>
      <c r="H157" s="199">
        <v>19.006</v>
      </c>
      <c r="I157" s="200"/>
      <c r="J157" s="201">
        <f>ROUND(I157*H157,2)</f>
        <v>0</v>
      </c>
      <c r="K157" s="197" t="s">
        <v>156</v>
      </c>
      <c r="L157" s="62"/>
      <c r="M157" s="202" t="s">
        <v>37</v>
      </c>
      <c r="N157" s="203" t="s">
        <v>52</v>
      </c>
      <c r="O157" s="43"/>
      <c r="P157" s="204">
        <f>O157*H157</f>
        <v>0</v>
      </c>
      <c r="Q157" s="204">
        <v>0.27994</v>
      </c>
      <c r="R157" s="204">
        <f>Q157*H157</f>
        <v>5.320539640000001</v>
      </c>
      <c r="S157" s="204">
        <v>0</v>
      </c>
      <c r="T157" s="205">
        <f>S157*H157</f>
        <v>0</v>
      </c>
      <c r="AR157" s="24" t="s">
        <v>157</v>
      </c>
      <c r="AT157" s="24" t="s">
        <v>152</v>
      </c>
      <c r="AU157" s="24" t="s">
        <v>158</v>
      </c>
      <c r="AY157" s="24" t="s">
        <v>150</v>
      </c>
      <c r="BE157" s="206">
        <f>IF(N157="základní",J157,0)</f>
        <v>0</v>
      </c>
      <c r="BF157" s="206">
        <f>IF(N157="snížená",J157,0)</f>
        <v>0</v>
      </c>
      <c r="BG157" s="206">
        <f>IF(N157="zákl. přenesená",J157,0)</f>
        <v>0</v>
      </c>
      <c r="BH157" s="206">
        <f>IF(N157="sníž. přenesená",J157,0)</f>
        <v>0</v>
      </c>
      <c r="BI157" s="206">
        <f>IF(N157="nulová",J157,0)</f>
        <v>0</v>
      </c>
      <c r="BJ157" s="24" t="s">
        <v>158</v>
      </c>
      <c r="BK157" s="206">
        <f>ROUND(I157*H157,2)</f>
        <v>0</v>
      </c>
      <c r="BL157" s="24" t="s">
        <v>157</v>
      </c>
      <c r="BM157" s="24" t="s">
        <v>262</v>
      </c>
    </row>
    <row r="158" spans="2:51" s="11" customFormat="1" ht="13.5">
      <c r="B158" s="210"/>
      <c r="C158" s="211"/>
      <c r="D158" s="207" t="s">
        <v>161</v>
      </c>
      <c r="E158" s="212" t="s">
        <v>37</v>
      </c>
      <c r="F158" s="213" t="s">
        <v>945</v>
      </c>
      <c r="G158" s="211"/>
      <c r="H158" s="214" t="s">
        <v>37</v>
      </c>
      <c r="I158" s="215"/>
      <c r="J158" s="211"/>
      <c r="K158" s="211"/>
      <c r="L158" s="216"/>
      <c r="M158" s="217"/>
      <c r="N158" s="218"/>
      <c r="O158" s="218"/>
      <c r="P158" s="218"/>
      <c r="Q158" s="218"/>
      <c r="R158" s="218"/>
      <c r="S158" s="218"/>
      <c r="T158" s="219"/>
      <c r="AT158" s="220" t="s">
        <v>161</v>
      </c>
      <c r="AU158" s="220" t="s">
        <v>158</v>
      </c>
      <c r="AV158" s="11" t="s">
        <v>23</v>
      </c>
      <c r="AW158" s="11" t="s">
        <v>43</v>
      </c>
      <c r="AX158" s="11" t="s">
        <v>80</v>
      </c>
      <c r="AY158" s="220" t="s">
        <v>150</v>
      </c>
    </row>
    <row r="159" spans="2:51" s="12" customFormat="1" ht="13.5">
      <c r="B159" s="221"/>
      <c r="C159" s="222"/>
      <c r="D159" s="207" t="s">
        <v>161</v>
      </c>
      <c r="E159" s="223" t="s">
        <v>37</v>
      </c>
      <c r="F159" s="224" t="s">
        <v>972</v>
      </c>
      <c r="G159" s="222"/>
      <c r="H159" s="225">
        <v>19.006</v>
      </c>
      <c r="I159" s="226"/>
      <c r="J159" s="222"/>
      <c r="K159" s="222"/>
      <c r="L159" s="227"/>
      <c r="M159" s="228"/>
      <c r="N159" s="229"/>
      <c r="O159" s="229"/>
      <c r="P159" s="229"/>
      <c r="Q159" s="229"/>
      <c r="R159" s="229"/>
      <c r="S159" s="229"/>
      <c r="T159" s="230"/>
      <c r="AT159" s="231" t="s">
        <v>161</v>
      </c>
      <c r="AU159" s="231" t="s">
        <v>158</v>
      </c>
      <c r="AV159" s="12" t="s">
        <v>158</v>
      </c>
      <c r="AW159" s="12" t="s">
        <v>43</v>
      </c>
      <c r="AX159" s="12" t="s">
        <v>80</v>
      </c>
      <c r="AY159" s="231" t="s">
        <v>150</v>
      </c>
    </row>
    <row r="160" spans="2:51" s="13" customFormat="1" ht="13.5">
      <c r="B160" s="232"/>
      <c r="C160" s="233"/>
      <c r="D160" s="234" t="s">
        <v>161</v>
      </c>
      <c r="E160" s="235" t="s">
        <v>37</v>
      </c>
      <c r="F160" s="236" t="s">
        <v>164</v>
      </c>
      <c r="G160" s="233"/>
      <c r="H160" s="237">
        <v>19.006</v>
      </c>
      <c r="I160" s="238"/>
      <c r="J160" s="233"/>
      <c r="K160" s="233"/>
      <c r="L160" s="239"/>
      <c r="M160" s="240"/>
      <c r="N160" s="241"/>
      <c r="O160" s="241"/>
      <c r="P160" s="241"/>
      <c r="Q160" s="241"/>
      <c r="R160" s="241"/>
      <c r="S160" s="241"/>
      <c r="T160" s="242"/>
      <c r="AT160" s="243" t="s">
        <v>161</v>
      </c>
      <c r="AU160" s="243" t="s">
        <v>158</v>
      </c>
      <c r="AV160" s="13" t="s">
        <v>157</v>
      </c>
      <c r="AW160" s="13" t="s">
        <v>43</v>
      </c>
      <c r="AX160" s="13" t="s">
        <v>23</v>
      </c>
      <c r="AY160" s="243" t="s">
        <v>150</v>
      </c>
    </row>
    <row r="161" spans="2:65" s="1" customFormat="1" ht="31.5" customHeight="1">
      <c r="B161" s="42"/>
      <c r="C161" s="195" t="s">
        <v>10</v>
      </c>
      <c r="D161" s="195" t="s">
        <v>152</v>
      </c>
      <c r="E161" s="196" t="s">
        <v>973</v>
      </c>
      <c r="F161" s="197" t="s">
        <v>974</v>
      </c>
      <c r="G161" s="198" t="s">
        <v>155</v>
      </c>
      <c r="H161" s="199">
        <v>2</v>
      </c>
      <c r="I161" s="200"/>
      <c r="J161" s="201">
        <f>ROUND(I161*H161,2)</f>
        <v>0</v>
      </c>
      <c r="K161" s="197" t="s">
        <v>156</v>
      </c>
      <c r="L161" s="62"/>
      <c r="M161" s="202" t="s">
        <v>37</v>
      </c>
      <c r="N161" s="203" t="s">
        <v>52</v>
      </c>
      <c r="O161" s="43"/>
      <c r="P161" s="204">
        <f>O161*H161</f>
        <v>0</v>
      </c>
      <c r="Q161" s="204">
        <v>0.09668</v>
      </c>
      <c r="R161" s="204">
        <f>Q161*H161</f>
        <v>0.19336</v>
      </c>
      <c r="S161" s="204">
        <v>0</v>
      </c>
      <c r="T161" s="205">
        <f>S161*H161</f>
        <v>0</v>
      </c>
      <c r="AR161" s="24" t="s">
        <v>157</v>
      </c>
      <c r="AT161" s="24" t="s">
        <v>152</v>
      </c>
      <c r="AU161" s="24" t="s">
        <v>158</v>
      </c>
      <c r="AY161" s="24" t="s">
        <v>150</v>
      </c>
      <c r="BE161" s="206">
        <f>IF(N161="základní",J161,0)</f>
        <v>0</v>
      </c>
      <c r="BF161" s="206">
        <f>IF(N161="snížená",J161,0)</f>
        <v>0</v>
      </c>
      <c r="BG161" s="206">
        <f>IF(N161="zákl. přenesená",J161,0)</f>
        <v>0</v>
      </c>
      <c r="BH161" s="206">
        <f>IF(N161="sníž. přenesená",J161,0)</f>
        <v>0</v>
      </c>
      <c r="BI161" s="206">
        <f>IF(N161="nulová",J161,0)</f>
        <v>0</v>
      </c>
      <c r="BJ161" s="24" t="s">
        <v>158</v>
      </c>
      <c r="BK161" s="206">
        <f>ROUND(I161*H161,2)</f>
        <v>0</v>
      </c>
      <c r="BL161" s="24" t="s">
        <v>157</v>
      </c>
      <c r="BM161" s="24" t="s">
        <v>265</v>
      </c>
    </row>
    <row r="162" spans="2:65" s="1" customFormat="1" ht="44.25" customHeight="1">
      <c r="B162" s="42"/>
      <c r="C162" s="195" t="s">
        <v>566</v>
      </c>
      <c r="D162" s="195" t="s">
        <v>152</v>
      </c>
      <c r="E162" s="196" t="s">
        <v>210</v>
      </c>
      <c r="F162" s="197" t="s">
        <v>211</v>
      </c>
      <c r="G162" s="198" t="s">
        <v>155</v>
      </c>
      <c r="H162" s="199">
        <v>16</v>
      </c>
      <c r="I162" s="200"/>
      <c r="J162" s="201">
        <f>ROUND(I162*H162,2)</f>
        <v>0</v>
      </c>
      <c r="K162" s="197" t="s">
        <v>156</v>
      </c>
      <c r="L162" s="62"/>
      <c r="M162" s="202" t="s">
        <v>37</v>
      </c>
      <c r="N162" s="203" t="s">
        <v>52</v>
      </c>
      <c r="O162" s="43"/>
      <c r="P162" s="204">
        <f>O162*H162</f>
        <v>0</v>
      </c>
      <c r="Q162" s="204">
        <v>0.101</v>
      </c>
      <c r="R162" s="204">
        <f>Q162*H162</f>
        <v>1.616</v>
      </c>
      <c r="S162" s="204">
        <v>0</v>
      </c>
      <c r="T162" s="205">
        <f>S162*H162</f>
        <v>0</v>
      </c>
      <c r="AR162" s="24" t="s">
        <v>157</v>
      </c>
      <c r="AT162" s="24" t="s">
        <v>152</v>
      </c>
      <c r="AU162" s="24" t="s">
        <v>158</v>
      </c>
      <c r="AY162" s="24" t="s">
        <v>150</v>
      </c>
      <c r="BE162" s="206">
        <f>IF(N162="základní",J162,0)</f>
        <v>0</v>
      </c>
      <c r="BF162" s="206">
        <f>IF(N162="snížená",J162,0)</f>
        <v>0</v>
      </c>
      <c r="BG162" s="206">
        <f>IF(N162="zákl. přenesená",J162,0)</f>
        <v>0</v>
      </c>
      <c r="BH162" s="206">
        <f>IF(N162="sníž. přenesená",J162,0)</f>
        <v>0</v>
      </c>
      <c r="BI162" s="206">
        <f>IF(N162="nulová",J162,0)</f>
        <v>0</v>
      </c>
      <c r="BJ162" s="24" t="s">
        <v>158</v>
      </c>
      <c r="BK162" s="206">
        <f>ROUND(I162*H162,2)</f>
        <v>0</v>
      </c>
      <c r="BL162" s="24" t="s">
        <v>157</v>
      </c>
      <c r="BM162" s="24" t="s">
        <v>975</v>
      </c>
    </row>
    <row r="163" spans="2:47" s="1" customFormat="1" ht="81">
      <c r="B163" s="42"/>
      <c r="C163" s="64"/>
      <c r="D163" s="234" t="s">
        <v>159</v>
      </c>
      <c r="E163" s="64"/>
      <c r="F163" s="244" t="s">
        <v>213</v>
      </c>
      <c r="G163" s="64"/>
      <c r="H163" s="64"/>
      <c r="I163" s="165"/>
      <c r="J163" s="64"/>
      <c r="K163" s="64"/>
      <c r="L163" s="62"/>
      <c r="M163" s="209"/>
      <c r="N163" s="43"/>
      <c r="O163" s="43"/>
      <c r="P163" s="43"/>
      <c r="Q163" s="43"/>
      <c r="R163" s="43"/>
      <c r="S163" s="43"/>
      <c r="T163" s="79"/>
      <c r="AT163" s="24" t="s">
        <v>159</v>
      </c>
      <c r="AU163" s="24" t="s">
        <v>158</v>
      </c>
    </row>
    <row r="164" spans="2:65" s="1" customFormat="1" ht="22.5" customHeight="1">
      <c r="B164" s="42"/>
      <c r="C164" s="251" t="s">
        <v>866</v>
      </c>
      <c r="D164" s="251" t="s">
        <v>215</v>
      </c>
      <c r="E164" s="252" t="s">
        <v>216</v>
      </c>
      <c r="F164" s="253" t="s">
        <v>217</v>
      </c>
      <c r="G164" s="254" t="s">
        <v>155</v>
      </c>
      <c r="H164" s="255">
        <v>16</v>
      </c>
      <c r="I164" s="256"/>
      <c r="J164" s="257">
        <f>ROUND(I164*H164,2)</f>
        <v>0</v>
      </c>
      <c r="K164" s="253" t="s">
        <v>156</v>
      </c>
      <c r="L164" s="258"/>
      <c r="M164" s="259" t="s">
        <v>37</v>
      </c>
      <c r="N164" s="260" t="s">
        <v>52</v>
      </c>
      <c r="O164" s="43"/>
      <c r="P164" s="204">
        <f>O164*H164</f>
        <v>0</v>
      </c>
      <c r="Q164" s="204">
        <v>0.108</v>
      </c>
      <c r="R164" s="204">
        <f>Q164*H164</f>
        <v>1.728</v>
      </c>
      <c r="S164" s="204">
        <v>0</v>
      </c>
      <c r="T164" s="205">
        <f>S164*H164</f>
        <v>0</v>
      </c>
      <c r="AR164" s="24" t="s">
        <v>177</v>
      </c>
      <c r="AT164" s="24" t="s">
        <v>215</v>
      </c>
      <c r="AU164" s="24" t="s">
        <v>158</v>
      </c>
      <c r="AY164" s="24" t="s">
        <v>150</v>
      </c>
      <c r="BE164" s="206">
        <f>IF(N164="základní",J164,0)</f>
        <v>0</v>
      </c>
      <c r="BF164" s="206">
        <f>IF(N164="snížená",J164,0)</f>
        <v>0</v>
      </c>
      <c r="BG164" s="206">
        <f>IF(N164="zákl. přenesená",J164,0)</f>
        <v>0</v>
      </c>
      <c r="BH164" s="206">
        <f>IF(N164="sníž. přenesená",J164,0)</f>
        <v>0</v>
      </c>
      <c r="BI164" s="206">
        <f>IF(N164="nulová",J164,0)</f>
        <v>0</v>
      </c>
      <c r="BJ164" s="24" t="s">
        <v>158</v>
      </c>
      <c r="BK164" s="206">
        <f>ROUND(I164*H164,2)</f>
        <v>0</v>
      </c>
      <c r="BL164" s="24" t="s">
        <v>157</v>
      </c>
      <c r="BM164" s="24" t="s">
        <v>976</v>
      </c>
    </row>
    <row r="165" spans="2:63" s="10" customFormat="1" ht="29.85" customHeight="1">
      <c r="B165" s="178"/>
      <c r="C165" s="179"/>
      <c r="D165" s="192" t="s">
        <v>79</v>
      </c>
      <c r="E165" s="193" t="s">
        <v>173</v>
      </c>
      <c r="F165" s="193" t="s">
        <v>219</v>
      </c>
      <c r="G165" s="179"/>
      <c r="H165" s="179"/>
      <c r="I165" s="182"/>
      <c r="J165" s="194">
        <f>BK165</f>
        <v>0</v>
      </c>
      <c r="K165" s="179"/>
      <c r="L165" s="184"/>
      <c r="M165" s="185"/>
      <c r="N165" s="186"/>
      <c r="O165" s="186"/>
      <c r="P165" s="187">
        <f>SUM(P166:P361)</f>
        <v>0</v>
      </c>
      <c r="Q165" s="186"/>
      <c r="R165" s="187">
        <f>SUM(R166:R361)</f>
        <v>48.11858242</v>
      </c>
      <c r="S165" s="186"/>
      <c r="T165" s="188">
        <f>SUM(T166:T361)</f>
        <v>0</v>
      </c>
      <c r="AR165" s="189" t="s">
        <v>23</v>
      </c>
      <c r="AT165" s="190" t="s">
        <v>79</v>
      </c>
      <c r="AU165" s="190" t="s">
        <v>23</v>
      </c>
      <c r="AY165" s="189" t="s">
        <v>150</v>
      </c>
      <c r="BK165" s="191">
        <f>SUM(BK166:BK361)</f>
        <v>0</v>
      </c>
    </row>
    <row r="166" spans="2:65" s="1" customFormat="1" ht="31.5" customHeight="1">
      <c r="B166" s="42"/>
      <c r="C166" s="195" t="s">
        <v>205</v>
      </c>
      <c r="D166" s="195" t="s">
        <v>152</v>
      </c>
      <c r="E166" s="196" t="s">
        <v>977</v>
      </c>
      <c r="F166" s="197" t="s">
        <v>978</v>
      </c>
      <c r="G166" s="198" t="s">
        <v>155</v>
      </c>
      <c r="H166" s="199">
        <v>51.57</v>
      </c>
      <c r="I166" s="200"/>
      <c r="J166" s="201">
        <f>ROUND(I166*H166,2)</f>
        <v>0</v>
      </c>
      <c r="K166" s="197" t="s">
        <v>156</v>
      </c>
      <c r="L166" s="62"/>
      <c r="M166" s="202" t="s">
        <v>37</v>
      </c>
      <c r="N166" s="203" t="s">
        <v>52</v>
      </c>
      <c r="O166" s="43"/>
      <c r="P166" s="204">
        <f>O166*H166</f>
        <v>0</v>
      </c>
      <c r="Q166" s="204">
        <v>0.01838</v>
      </c>
      <c r="R166" s="204">
        <f>Q166*H166</f>
        <v>0.9478566</v>
      </c>
      <c r="S166" s="204">
        <v>0</v>
      </c>
      <c r="T166" s="205">
        <f>S166*H166</f>
        <v>0</v>
      </c>
      <c r="AR166" s="24" t="s">
        <v>157</v>
      </c>
      <c r="AT166" s="24" t="s">
        <v>152</v>
      </c>
      <c r="AU166" s="24" t="s">
        <v>158</v>
      </c>
      <c r="AY166" s="24" t="s">
        <v>150</v>
      </c>
      <c r="BE166" s="206">
        <f>IF(N166="základní",J166,0)</f>
        <v>0</v>
      </c>
      <c r="BF166" s="206">
        <f>IF(N166="snížená",J166,0)</f>
        <v>0</v>
      </c>
      <c r="BG166" s="206">
        <f>IF(N166="zákl. přenesená",J166,0)</f>
        <v>0</v>
      </c>
      <c r="BH166" s="206">
        <f>IF(N166="sníž. přenesená",J166,0)</f>
        <v>0</v>
      </c>
      <c r="BI166" s="206">
        <f>IF(N166="nulová",J166,0)</f>
        <v>0</v>
      </c>
      <c r="BJ166" s="24" t="s">
        <v>158</v>
      </c>
      <c r="BK166" s="206">
        <f>ROUND(I166*H166,2)</f>
        <v>0</v>
      </c>
      <c r="BL166" s="24" t="s">
        <v>157</v>
      </c>
      <c r="BM166" s="24" t="s">
        <v>268</v>
      </c>
    </row>
    <row r="167" spans="2:47" s="1" customFormat="1" ht="67.5">
      <c r="B167" s="42"/>
      <c r="C167" s="64"/>
      <c r="D167" s="207" t="s">
        <v>159</v>
      </c>
      <c r="E167" s="64"/>
      <c r="F167" s="208" t="s">
        <v>979</v>
      </c>
      <c r="G167" s="64"/>
      <c r="H167" s="64"/>
      <c r="I167" s="165"/>
      <c r="J167" s="64"/>
      <c r="K167" s="64"/>
      <c r="L167" s="62"/>
      <c r="M167" s="209"/>
      <c r="N167" s="43"/>
      <c r="O167" s="43"/>
      <c r="P167" s="43"/>
      <c r="Q167" s="43"/>
      <c r="R167" s="43"/>
      <c r="S167" s="43"/>
      <c r="T167" s="79"/>
      <c r="AT167" s="24" t="s">
        <v>159</v>
      </c>
      <c r="AU167" s="24" t="s">
        <v>158</v>
      </c>
    </row>
    <row r="168" spans="2:51" s="11" customFormat="1" ht="13.5">
      <c r="B168" s="210"/>
      <c r="C168" s="211"/>
      <c r="D168" s="207" t="s">
        <v>161</v>
      </c>
      <c r="E168" s="212" t="s">
        <v>37</v>
      </c>
      <c r="F168" s="213" t="s">
        <v>980</v>
      </c>
      <c r="G168" s="211"/>
      <c r="H168" s="214" t="s">
        <v>37</v>
      </c>
      <c r="I168" s="215"/>
      <c r="J168" s="211"/>
      <c r="K168" s="211"/>
      <c r="L168" s="216"/>
      <c r="M168" s="217"/>
      <c r="N168" s="218"/>
      <c r="O168" s="218"/>
      <c r="P168" s="218"/>
      <c r="Q168" s="218"/>
      <c r="R168" s="218"/>
      <c r="S168" s="218"/>
      <c r="T168" s="219"/>
      <c r="AT168" s="220" t="s">
        <v>161</v>
      </c>
      <c r="AU168" s="220" t="s">
        <v>158</v>
      </c>
      <c r="AV168" s="11" t="s">
        <v>23</v>
      </c>
      <c r="AW168" s="11" t="s">
        <v>43</v>
      </c>
      <c r="AX168" s="11" t="s">
        <v>80</v>
      </c>
      <c r="AY168" s="220" t="s">
        <v>150</v>
      </c>
    </row>
    <row r="169" spans="2:51" s="11" customFormat="1" ht="13.5">
      <c r="B169" s="210"/>
      <c r="C169" s="211"/>
      <c r="D169" s="207" t="s">
        <v>161</v>
      </c>
      <c r="E169" s="212" t="s">
        <v>37</v>
      </c>
      <c r="F169" s="213" t="s">
        <v>968</v>
      </c>
      <c r="G169" s="211"/>
      <c r="H169" s="214" t="s">
        <v>37</v>
      </c>
      <c r="I169" s="215"/>
      <c r="J169" s="211"/>
      <c r="K169" s="211"/>
      <c r="L169" s="216"/>
      <c r="M169" s="217"/>
      <c r="N169" s="218"/>
      <c r="O169" s="218"/>
      <c r="P169" s="218"/>
      <c r="Q169" s="218"/>
      <c r="R169" s="218"/>
      <c r="S169" s="218"/>
      <c r="T169" s="219"/>
      <c r="AT169" s="220" t="s">
        <v>161</v>
      </c>
      <c r="AU169" s="220" t="s">
        <v>158</v>
      </c>
      <c r="AV169" s="11" t="s">
        <v>23</v>
      </c>
      <c r="AW169" s="11" t="s">
        <v>43</v>
      </c>
      <c r="AX169" s="11" t="s">
        <v>80</v>
      </c>
      <c r="AY169" s="220" t="s">
        <v>150</v>
      </c>
    </row>
    <row r="170" spans="2:51" s="12" customFormat="1" ht="13.5">
      <c r="B170" s="221"/>
      <c r="C170" s="222"/>
      <c r="D170" s="207" t="s">
        <v>161</v>
      </c>
      <c r="E170" s="223" t="s">
        <v>37</v>
      </c>
      <c r="F170" s="224" t="s">
        <v>981</v>
      </c>
      <c r="G170" s="222"/>
      <c r="H170" s="225">
        <v>22.995</v>
      </c>
      <c r="I170" s="226"/>
      <c r="J170" s="222"/>
      <c r="K170" s="222"/>
      <c r="L170" s="227"/>
      <c r="M170" s="228"/>
      <c r="N170" s="229"/>
      <c r="O170" s="229"/>
      <c r="P170" s="229"/>
      <c r="Q170" s="229"/>
      <c r="R170" s="229"/>
      <c r="S170" s="229"/>
      <c r="T170" s="230"/>
      <c r="AT170" s="231" t="s">
        <v>161</v>
      </c>
      <c r="AU170" s="231" t="s">
        <v>158</v>
      </c>
      <c r="AV170" s="12" t="s">
        <v>158</v>
      </c>
      <c r="AW170" s="12" t="s">
        <v>43</v>
      </c>
      <c r="AX170" s="12" t="s">
        <v>80</v>
      </c>
      <c r="AY170" s="231" t="s">
        <v>150</v>
      </c>
    </row>
    <row r="171" spans="2:51" s="14" customFormat="1" ht="13.5">
      <c r="B171" s="261"/>
      <c r="C171" s="262"/>
      <c r="D171" s="207" t="s">
        <v>161</v>
      </c>
      <c r="E171" s="263" t="s">
        <v>37</v>
      </c>
      <c r="F171" s="264" t="s">
        <v>238</v>
      </c>
      <c r="G171" s="262"/>
      <c r="H171" s="265">
        <v>22.995</v>
      </c>
      <c r="I171" s="266"/>
      <c r="J171" s="262"/>
      <c r="K171" s="262"/>
      <c r="L171" s="267"/>
      <c r="M171" s="268"/>
      <c r="N171" s="269"/>
      <c r="O171" s="269"/>
      <c r="P171" s="269"/>
      <c r="Q171" s="269"/>
      <c r="R171" s="269"/>
      <c r="S171" s="269"/>
      <c r="T171" s="270"/>
      <c r="AT171" s="271" t="s">
        <v>161</v>
      </c>
      <c r="AU171" s="271" t="s">
        <v>158</v>
      </c>
      <c r="AV171" s="14" t="s">
        <v>170</v>
      </c>
      <c r="AW171" s="14" t="s">
        <v>43</v>
      </c>
      <c r="AX171" s="14" t="s">
        <v>80</v>
      </c>
      <c r="AY171" s="271" t="s">
        <v>150</v>
      </c>
    </row>
    <row r="172" spans="2:51" s="11" customFormat="1" ht="13.5">
      <c r="B172" s="210"/>
      <c r="C172" s="211"/>
      <c r="D172" s="207" t="s">
        <v>161</v>
      </c>
      <c r="E172" s="212" t="s">
        <v>37</v>
      </c>
      <c r="F172" s="213" t="s">
        <v>971</v>
      </c>
      <c r="G172" s="211"/>
      <c r="H172" s="214" t="s">
        <v>37</v>
      </c>
      <c r="I172" s="215"/>
      <c r="J172" s="211"/>
      <c r="K172" s="211"/>
      <c r="L172" s="216"/>
      <c r="M172" s="217"/>
      <c r="N172" s="218"/>
      <c r="O172" s="218"/>
      <c r="P172" s="218"/>
      <c r="Q172" s="218"/>
      <c r="R172" s="218"/>
      <c r="S172" s="218"/>
      <c r="T172" s="219"/>
      <c r="AT172" s="220" t="s">
        <v>161</v>
      </c>
      <c r="AU172" s="220" t="s">
        <v>158</v>
      </c>
      <c r="AV172" s="11" t="s">
        <v>23</v>
      </c>
      <c r="AW172" s="11" t="s">
        <v>43</v>
      </c>
      <c r="AX172" s="11" t="s">
        <v>80</v>
      </c>
      <c r="AY172" s="220" t="s">
        <v>150</v>
      </c>
    </row>
    <row r="173" spans="2:51" s="12" customFormat="1" ht="13.5">
      <c r="B173" s="221"/>
      <c r="C173" s="222"/>
      <c r="D173" s="207" t="s">
        <v>161</v>
      </c>
      <c r="E173" s="223" t="s">
        <v>37</v>
      </c>
      <c r="F173" s="224" t="s">
        <v>982</v>
      </c>
      <c r="G173" s="222"/>
      <c r="H173" s="225">
        <v>28.575</v>
      </c>
      <c r="I173" s="226"/>
      <c r="J173" s="222"/>
      <c r="K173" s="222"/>
      <c r="L173" s="227"/>
      <c r="M173" s="228"/>
      <c r="N173" s="229"/>
      <c r="O173" s="229"/>
      <c r="P173" s="229"/>
      <c r="Q173" s="229"/>
      <c r="R173" s="229"/>
      <c r="S173" s="229"/>
      <c r="T173" s="230"/>
      <c r="AT173" s="231" t="s">
        <v>161</v>
      </c>
      <c r="AU173" s="231" t="s">
        <v>158</v>
      </c>
      <c r="AV173" s="12" t="s">
        <v>158</v>
      </c>
      <c r="AW173" s="12" t="s">
        <v>43</v>
      </c>
      <c r="AX173" s="12" t="s">
        <v>80</v>
      </c>
      <c r="AY173" s="231" t="s">
        <v>150</v>
      </c>
    </row>
    <row r="174" spans="2:51" s="14" customFormat="1" ht="13.5">
      <c r="B174" s="261"/>
      <c r="C174" s="262"/>
      <c r="D174" s="207" t="s">
        <v>161</v>
      </c>
      <c r="E174" s="263" t="s">
        <v>37</v>
      </c>
      <c r="F174" s="264" t="s">
        <v>238</v>
      </c>
      <c r="G174" s="262"/>
      <c r="H174" s="265">
        <v>28.575</v>
      </c>
      <c r="I174" s="266"/>
      <c r="J174" s="262"/>
      <c r="K174" s="262"/>
      <c r="L174" s="267"/>
      <c r="M174" s="268"/>
      <c r="N174" s="269"/>
      <c r="O174" s="269"/>
      <c r="P174" s="269"/>
      <c r="Q174" s="269"/>
      <c r="R174" s="269"/>
      <c r="S174" s="269"/>
      <c r="T174" s="270"/>
      <c r="AT174" s="271" t="s">
        <v>161</v>
      </c>
      <c r="AU174" s="271" t="s">
        <v>158</v>
      </c>
      <c r="AV174" s="14" t="s">
        <v>170</v>
      </c>
      <c r="AW174" s="14" t="s">
        <v>43</v>
      </c>
      <c r="AX174" s="14" t="s">
        <v>80</v>
      </c>
      <c r="AY174" s="271" t="s">
        <v>150</v>
      </c>
    </row>
    <row r="175" spans="2:51" s="13" customFormat="1" ht="13.5">
      <c r="B175" s="232"/>
      <c r="C175" s="233"/>
      <c r="D175" s="234" t="s">
        <v>161</v>
      </c>
      <c r="E175" s="235" t="s">
        <v>37</v>
      </c>
      <c r="F175" s="236" t="s">
        <v>164</v>
      </c>
      <c r="G175" s="233"/>
      <c r="H175" s="237">
        <v>51.57</v>
      </c>
      <c r="I175" s="238"/>
      <c r="J175" s="233"/>
      <c r="K175" s="233"/>
      <c r="L175" s="239"/>
      <c r="M175" s="240"/>
      <c r="N175" s="241"/>
      <c r="O175" s="241"/>
      <c r="P175" s="241"/>
      <c r="Q175" s="241"/>
      <c r="R175" s="241"/>
      <c r="S175" s="241"/>
      <c r="T175" s="242"/>
      <c r="AT175" s="243" t="s">
        <v>161</v>
      </c>
      <c r="AU175" s="243" t="s">
        <v>158</v>
      </c>
      <c r="AV175" s="13" t="s">
        <v>157</v>
      </c>
      <c r="AW175" s="13" t="s">
        <v>43</v>
      </c>
      <c r="AX175" s="13" t="s">
        <v>23</v>
      </c>
      <c r="AY175" s="243" t="s">
        <v>150</v>
      </c>
    </row>
    <row r="176" spans="2:65" s="1" customFormat="1" ht="22.5" customHeight="1">
      <c r="B176" s="42"/>
      <c r="C176" s="195" t="s">
        <v>273</v>
      </c>
      <c r="D176" s="195" t="s">
        <v>152</v>
      </c>
      <c r="E176" s="196" t="s">
        <v>230</v>
      </c>
      <c r="F176" s="197" t="s">
        <v>231</v>
      </c>
      <c r="G176" s="198" t="s">
        <v>198</v>
      </c>
      <c r="H176" s="199">
        <v>59.04</v>
      </c>
      <c r="I176" s="200"/>
      <c r="J176" s="201">
        <f>ROUND(I176*H176,2)</f>
        <v>0</v>
      </c>
      <c r="K176" s="197" t="s">
        <v>156</v>
      </c>
      <c r="L176" s="62"/>
      <c r="M176" s="202" t="s">
        <v>37</v>
      </c>
      <c r="N176" s="203" t="s">
        <v>52</v>
      </c>
      <c r="O176" s="43"/>
      <c r="P176" s="204">
        <f>O176*H176</f>
        <v>0</v>
      </c>
      <c r="Q176" s="204">
        <v>0.0015</v>
      </c>
      <c r="R176" s="204">
        <f>Q176*H176</f>
        <v>0.08856</v>
      </c>
      <c r="S176" s="204">
        <v>0</v>
      </c>
      <c r="T176" s="205">
        <f>S176*H176</f>
        <v>0</v>
      </c>
      <c r="AR176" s="24" t="s">
        <v>157</v>
      </c>
      <c r="AT176" s="24" t="s">
        <v>152</v>
      </c>
      <c r="AU176" s="24" t="s">
        <v>158</v>
      </c>
      <c r="AY176" s="24" t="s">
        <v>150</v>
      </c>
      <c r="BE176" s="206">
        <f>IF(N176="základní",J176,0)</f>
        <v>0</v>
      </c>
      <c r="BF176" s="206">
        <f>IF(N176="snížená",J176,0)</f>
        <v>0</v>
      </c>
      <c r="BG176" s="206">
        <f>IF(N176="zákl. přenesená",J176,0)</f>
        <v>0</v>
      </c>
      <c r="BH176" s="206">
        <f>IF(N176="sníž. přenesená",J176,0)</f>
        <v>0</v>
      </c>
      <c r="BI176" s="206">
        <f>IF(N176="nulová",J176,0)</f>
        <v>0</v>
      </c>
      <c r="BJ176" s="24" t="s">
        <v>158</v>
      </c>
      <c r="BK176" s="206">
        <f>ROUND(I176*H176,2)</f>
        <v>0</v>
      </c>
      <c r="BL176" s="24" t="s">
        <v>157</v>
      </c>
      <c r="BM176" s="24" t="s">
        <v>276</v>
      </c>
    </row>
    <row r="177" spans="2:47" s="1" customFormat="1" ht="54">
      <c r="B177" s="42"/>
      <c r="C177" s="64"/>
      <c r="D177" s="207" t="s">
        <v>159</v>
      </c>
      <c r="E177" s="64"/>
      <c r="F177" s="208" t="s">
        <v>233</v>
      </c>
      <c r="G177" s="64"/>
      <c r="H177" s="64"/>
      <c r="I177" s="165"/>
      <c r="J177" s="64"/>
      <c r="K177" s="64"/>
      <c r="L177" s="62"/>
      <c r="M177" s="209"/>
      <c r="N177" s="43"/>
      <c r="O177" s="43"/>
      <c r="P177" s="43"/>
      <c r="Q177" s="43"/>
      <c r="R177" s="43"/>
      <c r="S177" s="43"/>
      <c r="T177" s="79"/>
      <c r="AT177" s="24" t="s">
        <v>159</v>
      </c>
      <c r="AU177" s="24" t="s">
        <v>158</v>
      </c>
    </row>
    <row r="178" spans="2:51" s="11" customFormat="1" ht="13.5">
      <c r="B178" s="210"/>
      <c r="C178" s="211"/>
      <c r="D178" s="207" t="s">
        <v>161</v>
      </c>
      <c r="E178" s="212" t="s">
        <v>37</v>
      </c>
      <c r="F178" s="213" t="s">
        <v>983</v>
      </c>
      <c r="G178" s="211"/>
      <c r="H178" s="214" t="s">
        <v>37</v>
      </c>
      <c r="I178" s="215"/>
      <c r="J178" s="211"/>
      <c r="K178" s="211"/>
      <c r="L178" s="216"/>
      <c r="M178" s="217"/>
      <c r="N178" s="218"/>
      <c r="O178" s="218"/>
      <c r="P178" s="218"/>
      <c r="Q178" s="218"/>
      <c r="R178" s="218"/>
      <c r="S178" s="218"/>
      <c r="T178" s="219"/>
      <c r="AT178" s="220" t="s">
        <v>161</v>
      </c>
      <c r="AU178" s="220" t="s">
        <v>158</v>
      </c>
      <c r="AV178" s="11" t="s">
        <v>23</v>
      </c>
      <c r="AW178" s="11" t="s">
        <v>43</v>
      </c>
      <c r="AX178" s="11" t="s">
        <v>80</v>
      </c>
      <c r="AY178" s="220" t="s">
        <v>150</v>
      </c>
    </row>
    <row r="179" spans="2:51" s="12" customFormat="1" ht="13.5">
      <c r="B179" s="221"/>
      <c r="C179" s="222"/>
      <c r="D179" s="207" t="s">
        <v>161</v>
      </c>
      <c r="E179" s="223" t="s">
        <v>37</v>
      </c>
      <c r="F179" s="224" t="s">
        <v>984</v>
      </c>
      <c r="G179" s="222"/>
      <c r="H179" s="225">
        <v>15</v>
      </c>
      <c r="I179" s="226"/>
      <c r="J179" s="222"/>
      <c r="K179" s="222"/>
      <c r="L179" s="227"/>
      <c r="M179" s="228"/>
      <c r="N179" s="229"/>
      <c r="O179" s="229"/>
      <c r="P179" s="229"/>
      <c r="Q179" s="229"/>
      <c r="R179" s="229"/>
      <c r="S179" s="229"/>
      <c r="T179" s="230"/>
      <c r="AT179" s="231" t="s">
        <v>161</v>
      </c>
      <c r="AU179" s="231" t="s">
        <v>158</v>
      </c>
      <c r="AV179" s="12" t="s">
        <v>158</v>
      </c>
      <c r="AW179" s="12" t="s">
        <v>43</v>
      </c>
      <c r="AX179" s="12" t="s">
        <v>80</v>
      </c>
      <c r="AY179" s="231" t="s">
        <v>150</v>
      </c>
    </row>
    <row r="180" spans="2:51" s="12" customFormat="1" ht="13.5">
      <c r="B180" s="221"/>
      <c r="C180" s="222"/>
      <c r="D180" s="207" t="s">
        <v>161</v>
      </c>
      <c r="E180" s="223" t="s">
        <v>37</v>
      </c>
      <c r="F180" s="224" t="s">
        <v>985</v>
      </c>
      <c r="G180" s="222"/>
      <c r="H180" s="225">
        <v>6.64</v>
      </c>
      <c r="I180" s="226"/>
      <c r="J180" s="222"/>
      <c r="K180" s="222"/>
      <c r="L180" s="227"/>
      <c r="M180" s="228"/>
      <c r="N180" s="229"/>
      <c r="O180" s="229"/>
      <c r="P180" s="229"/>
      <c r="Q180" s="229"/>
      <c r="R180" s="229"/>
      <c r="S180" s="229"/>
      <c r="T180" s="230"/>
      <c r="AT180" s="231" t="s">
        <v>161</v>
      </c>
      <c r="AU180" s="231" t="s">
        <v>158</v>
      </c>
      <c r="AV180" s="12" t="s">
        <v>158</v>
      </c>
      <c r="AW180" s="12" t="s">
        <v>43</v>
      </c>
      <c r="AX180" s="12" t="s">
        <v>80</v>
      </c>
      <c r="AY180" s="231" t="s">
        <v>150</v>
      </c>
    </row>
    <row r="181" spans="2:51" s="12" customFormat="1" ht="13.5">
      <c r="B181" s="221"/>
      <c r="C181" s="222"/>
      <c r="D181" s="207" t="s">
        <v>161</v>
      </c>
      <c r="E181" s="223" t="s">
        <v>37</v>
      </c>
      <c r="F181" s="224" t="s">
        <v>986</v>
      </c>
      <c r="G181" s="222"/>
      <c r="H181" s="225">
        <v>6.6</v>
      </c>
      <c r="I181" s="226"/>
      <c r="J181" s="222"/>
      <c r="K181" s="222"/>
      <c r="L181" s="227"/>
      <c r="M181" s="228"/>
      <c r="N181" s="229"/>
      <c r="O181" s="229"/>
      <c r="P181" s="229"/>
      <c r="Q181" s="229"/>
      <c r="R181" s="229"/>
      <c r="S181" s="229"/>
      <c r="T181" s="230"/>
      <c r="AT181" s="231" t="s">
        <v>161</v>
      </c>
      <c r="AU181" s="231" t="s">
        <v>158</v>
      </c>
      <c r="AV181" s="12" t="s">
        <v>158</v>
      </c>
      <c r="AW181" s="12" t="s">
        <v>43</v>
      </c>
      <c r="AX181" s="12" t="s">
        <v>80</v>
      </c>
      <c r="AY181" s="231" t="s">
        <v>150</v>
      </c>
    </row>
    <row r="182" spans="2:51" s="12" customFormat="1" ht="13.5">
      <c r="B182" s="221"/>
      <c r="C182" s="222"/>
      <c r="D182" s="207" t="s">
        <v>161</v>
      </c>
      <c r="E182" s="223" t="s">
        <v>37</v>
      </c>
      <c r="F182" s="224" t="s">
        <v>987</v>
      </c>
      <c r="G182" s="222"/>
      <c r="H182" s="225">
        <v>13.8</v>
      </c>
      <c r="I182" s="226"/>
      <c r="J182" s="222"/>
      <c r="K182" s="222"/>
      <c r="L182" s="227"/>
      <c r="M182" s="228"/>
      <c r="N182" s="229"/>
      <c r="O182" s="229"/>
      <c r="P182" s="229"/>
      <c r="Q182" s="229"/>
      <c r="R182" s="229"/>
      <c r="S182" s="229"/>
      <c r="T182" s="230"/>
      <c r="AT182" s="231" t="s">
        <v>161</v>
      </c>
      <c r="AU182" s="231" t="s">
        <v>158</v>
      </c>
      <c r="AV182" s="12" t="s">
        <v>158</v>
      </c>
      <c r="AW182" s="12" t="s">
        <v>43</v>
      </c>
      <c r="AX182" s="12" t="s">
        <v>80</v>
      </c>
      <c r="AY182" s="231" t="s">
        <v>150</v>
      </c>
    </row>
    <row r="183" spans="2:51" s="12" customFormat="1" ht="13.5">
      <c r="B183" s="221"/>
      <c r="C183" s="222"/>
      <c r="D183" s="207" t="s">
        <v>161</v>
      </c>
      <c r="E183" s="223" t="s">
        <v>37</v>
      </c>
      <c r="F183" s="224" t="s">
        <v>988</v>
      </c>
      <c r="G183" s="222"/>
      <c r="H183" s="225">
        <v>12.8</v>
      </c>
      <c r="I183" s="226"/>
      <c r="J183" s="222"/>
      <c r="K183" s="222"/>
      <c r="L183" s="227"/>
      <c r="M183" s="228"/>
      <c r="N183" s="229"/>
      <c r="O183" s="229"/>
      <c r="P183" s="229"/>
      <c r="Q183" s="229"/>
      <c r="R183" s="229"/>
      <c r="S183" s="229"/>
      <c r="T183" s="230"/>
      <c r="AT183" s="231" t="s">
        <v>161</v>
      </c>
      <c r="AU183" s="231" t="s">
        <v>158</v>
      </c>
      <c r="AV183" s="12" t="s">
        <v>158</v>
      </c>
      <c r="AW183" s="12" t="s">
        <v>43</v>
      </c>
      <c r="AX183" s="12" t="s">
        <v>80</v>
      </c>
      <c r="AY183" s="231" t="s">
        <v>150</v>
      </c>
    </row>
    <row r="184" spans="2:51" s="12" customFormat="1" ht="13.5">
      <c r="B184" s="221"/>
      <c r="C184" s="222"/>
      <c r="D184" s="207" t="s">
        <v>161</v>
      </c>
      <c r="E184" s="223" t="s">
        <v>37</v>
      </c>
      <c r="F184" s="224" t="s">
        <v>989</v>
      </c>
      <c r="G184" s="222"/>
      <c r="H184" s="225">
        <v>4.2</v>
      </c>
      <c r="I184" s="226"/>
      <c r="J184" s="222"/>
      <c r="K184" s="222"/>
      <c r="L184" s="227"/>
      <c r="M184" s="228"/>
      <c r="N184" s="229"/>
      <c r="O184" s="229"/>
      <c r="P184" s="229"/>
      <c r="Q184" s="229"/>
      <c r="R184" s="229"/>
      <c r="S184" s="229"/>
      <c r="T184" s="230"/>
      <c r="AT184" s="231" t="s">
        <v>161</v>
      </c>
      <c r="AU184" s="231" t="s">
        <v>158</v>
      </c>
      <c r="AV184" s="12" t="s">
        <v>158</v>
      </c>
      <c r="AW184" s="12" t="s">
        <v>43</v>
      </c>
      <c r="AX184" s="12" t="s">
        <v>80</v>
      </c>
      <c r="AY184" s="231" t="s">
        <v>150</v>
      </c>
    </row>
    <row r="185" spans="2:51" s="13" customFormat="1" ht="13.5">
      <c r="B185" s="232"/>
      <c r="C185" s="233"/>
      <c r="D185" s="234" t="s">
        <v>161</v>
      </c>
      <c r="E185" s="235" t="s">
        <v>37</v>
      </c>
      <c r="F185" s="236" t="s">
        <v>164</v>
      </c>
      <c r="G185" s="233"/>
      <c r="H185" s="237">
        <v>59.04</v>
      </c>
      <c r="I185" s="238"/>
      <c r="J185" s="233"/>
      <c r="K185" s="233"/>
      <c r="L185" s="239"/>
      <c r="M185" s="240"/>
      <c r="N185" s="241"/>
      <c r="O185" s="241"/>
      <c r="P185" s="241"/>
      <c r="Q185" s="241"/>
      <c r="R185" s="241"/>
      <c r="S185" s="241"/>
      <c r="T185" s="242"/>
      <c r="AT185" s="243" t="s">
        <v>161</v>
      </c>
      <c r="AU185" s="243" t="s">
        <v>158</v>
      </c>
      <c r="AV185" s="13" t="s">
        <v>157</v>
      </c>
      <c r="AW185" s="13" t="s">
        <v>43</v>
      </c>
      <c r="AX185" s="13" t="s">
        <v>23</v>
      </c>
      <c r="AY185" s="243" t="s">
        <v>150</v>
      </c>
    </row>
    <row r="186" spans="2:65" s="1" customFormat="1" ht="31.5" customHeight="1">
      <c r="B186" s="42"/>
      <c r="C186" s="195" t="s">
        <v>209</v>
      </c>
      <c r="D186" s="195" t="s">
        <v>152</v>
      </c>
      <c r="E186" s="196" t="s">
        <v>990</v>
      </c>
      <c r="F186" s="197" t="s">
        <v>991</v>
      </c>
      <c r="G186" s="198" t="s">
        <v>155</v>
      </c>
      <c r="H186" s="199">
        <v>46.54</v>
      </c>
      <c r="I186" s="200"/>
      <c r="J186" s="201">
        <f>ROUND(I186*H186,2)</f>
        <v>0</v>
      </c>
      <c r="K186" s="197" t="s">
        <v>156</v>
      </c>
      <c r="L186" s="62"/>
      <c r="M186" s="202" t="s">
        <v>37</v>
      </c>
      <c r="N186" s="203" t="s">
        <v>52</v>
      </c>
      <c r="O186" s="43"/>
      <c r="P186" s="204">
        <f>O186*H186</f>
        <v>0</v>
      </c>
      <c r="Q186" s="204">
        <v>0.00956</v>
      </c>
      <c r="R186" s="204">
        <f>Q186*H186</f>
        <v>0.44492240000000005</v>
      </c>
      <c r="S186" s="204">
        <v>0</v>
      </c>
      <c r="T186" s="205">
        <f>S186*H186</f>
        <v>0</v>
      </c>
      <c r="AR186" s="24" t="s">
        <v>157</v>
      </c>
      <c r="AT186" s="24" t="s">
        <v>152</v>
      </c>
      <c r="AU186" s="24" t="s">
        <v>158</v>
      </c>
      <c r="AY186" s="24" t="s">
        <v>150</v>
      </c>
      <c r="BE186" s="206">
        <f>IF(N186="základní",J186,0)</f>
        <v>0</v>
      </c>
      <c r="BF186" s="206">
        <f>IF(N186="snížená",J186,0)</f>
        <v>0</v>
      </c>
      <c r="BG186" s="206">
        <f>IF(N186="zákl. přenesená",J186,0)</f>
        <v>0</v>
      </c>
      <c r="BH186" s="206">
        <f>IF(N186="sníž. přenesená",J186,0)</f>
        <v>0</v>
      </c>
      <c r="BI186" s="206">
        <f>IF(N186="nulová",J186,0)</f>
        <v>0</v>
      </c>
      <c r="BJ186" s="24" t="s">
        <v>158</v>
      </c>
      <c r="BK186" s="206">
        <f>ROUND(I186*H186,2)</f>
        <v>0</v>
      </c>
      <c r="BL186" s="24" t="s">
        <v>157</v>
      </c>
      <c r="BM186" s="24" t="s">
        <v>283</v>
      </c>
    </row>
    <row r="187" spans="2:47" s="1" customFormat="1" ht="162">
      <c r="B187" s="42"/>
      <c r="C187" s="64"/>
      <c r="D187" s="207" t="s">
        <v>159</v>
      </c>
      <c r="E187" s="64"/>
      <c r="F187" s="208" t="s">
        <v>252</v>
      </c>
      <c r="G187" s="64"/>
      <c r="H187" s="64"/>
      <c r="I187" s="165"/>
      <c r="J187" s="64"/>
      <c r="K187" s="64"/>
      <c r="L187" s="62"/>
      <c r="M187" s="209"/>
      <c r="N187" s="43"/>
      <c r="O187" s="43"/>
      <c r="P187" s="43"/>
      <c r="Q187" s="43"/>
      <c r="R187" s="43"/>
      <c r="S187" s="43"/>
      <c r="T187" s="79"/>
      <c r="AT187" s="24" t="s">
        <v>159</v>
      </c>
      <c r="AU187" s="24" t="s">
        <v>158</v>
      </c>
    </row>
    <row r="188" spans="2:51" s="11" customFormat="1" ht="13.5">
      <c r="B188" s="210"/>
      <c r="C188" s="211"/>
      <c r="D188" s="207" t="s">
        <v>161</v>
      </c>
      <c r="E188" s="212" t="s">
        <v>37</v>
      </c>
      <c r="F188" s="213" t="s">
        <v>992</v>
      </c>
      <c r="G188" s="211"/>
      <c r="H188" s="214" t="s">
        <v>37</v>
      </c>
      <c r="I188" s="215"/>
      <c r="J188" s="211"/>
      <c r="K188" s="211"/>
      <c r="L188" s="216"/>
      <c r="M188" s="217"/>
      <c r="N188" s="218"/>
      <c r="O188" s="218"/>
      <c r="P188" s="218"/>
      <c r="Q188" s="218"/>
      <c r="R188" s="218"/>
      <c r="S188" s="218"/>
      <c r="T188" s="219"/>
      <c r="AT188" s="220" t="s">
        <v>161</v>
      </c>
      <c r="AU188" s="220" t="s">
        <v>158</v>
      </c>
      <c r="AV188" s="11" t="s">
        <v>23</v>
      </c>
      <c r="AW188" s="11" t="s">
        <v>43</v>
      </c>
      <c r="AX188" s="11" t="s">
        <v>80</v>
      </c>
      <c r="AY188" s="220" t="s">
        <v>150</v>
      </c>
    </row>
    <row r="189" spans="2:51" s="12" customFormat="1" ht="13.5">
      <c r="B189" s="221"/>
      <c r="C189" s="222"/>
      <c r="D189" s="207" t="s">
        <v>161</v>
      </c>
      <c r="E189" s="223" t="s">
        <v>37</v>
      </c>
      <c r="F189" s="224" t="s">
        <v>993</v>
      </c>
      <c r="G189" s="222"/>
      <c r="H189" s="225">
        <v>46.54</v>
      </c>
      <c r="I189" s="226"/>
      <c r="J189" s="222"/>
      <c r="K189" s="222"/>
      <c r="L189" s="227"/>
      <c r="M189" s="228"/>
      <c r="N189" s="229"/>
      <c r="O189" s="229"/>
      <c r="P189" s="229"/>
      <c r="Q189" s="229"/>
      <c r="R189" s="229"/>
      <c r="S189" s="229"/>
      <c r="T189" s="230"/>
      <c r="AT189" s="231" t="s">
        <v>161</v>
      </c>
      <c r="AU189" s="231" t="s">
        <v>158</v>
      </c>
      <c r="AV189" s="12" t="s">
        <v>158</v>
      </c>
      <c r="AW189" s="12" t="s">
        <v>43</v>
      </c>
      <c r="AX189" s="12" t="s">
        <v>80</v>
      </c>
      <c r="AY189" s="231" t="s">
        <v>150</v>
      </c>
    </row>
    <row r="190" spans="2:51" s="13" customFormat="1" ht="13.5">
      <c r="B190" s="232"/>
      <c r="C190" s="233"/>
      <c r="D190" s="234" t="s">
        <v>161</v>
      </c>
      <c r="E190" s="235" t="s">
        <v>37</v>
      </c>
      <c r="F190" s="236" t="s">
        <v>164</v>
      </c>
      <c r="G190" s="233"/>
      <c r="H190" s="237">
        <v>46.54</v>
      </c>
      <c r="I190" s="238"/>
      <c r="J190" s="233"/>
      <c r="K190" s="233"/>
      <c r="L190" s="239"/>
      <c r="M190" s="240"/>
      <c r="N190" s="241"/>
      <c r="O190" s="241"/>
      <c r="P190" s="241"/>
      <c r="Q190" s="241"/>
      <c r="R190" s="241"/>
      <c r="S190" s="241"/>
      <c r="T190" s="242"/>
      <c r="AT190" s="243" t="s">
        <v>161</v>
      </c>
      <c r="AU190" s="243" t="s">
        <v>158</v>
      </c>
      <c r="AV190" s="13" t="s">
        <v>157</v>
      </c>
      <c r="AW190" s="13" t="s">
        <v>43</v>
      </c>
      <c r="AX190" s="13" t="s">
        <v>23</v>
      </c>
      <c r="AY190" s="243" t="s">
        <v>150</v>
      </c>
    </row>
    <row r="191" spans="2:65" s="1" customFormat="1" ht="22.5" customHeight="1">
      <c r="B191" s="42"/>
      <c r="C191" s="251" t="s">
        <v>289</v>
      </c>
      <c r="D191" s="251" t="s">
        <v>215</v>
      </c>
      <c r="E191" s="252" t="s">
        <v>994</v>
      </c>
      <c r="F191" s="253" t="s">
        <v>995</v>
      </c>
      <c r="G191" s="254" t="s">
        <v>155</v>
      </c>
      <c r="H191" s="255">
        <v>47.471</v>
      </c>
      <c r="I191" s="256"/>
      <c r="J191" s="257">
        <f>ROUND(I191*H191,2)</f>
        <v>0</v>
      </c>
      <c r="K191" s="253" t="s">
        <v>37</v>
      </c>
      <c r="L191" s="258"/>
      <c r="M191" s="259" t="s">
        <v>37</v>
      </c>
      <c r="N191" s="260" t="s">
        <v>52</v>
      </c>
      <c r="O191" s="43"/>
      <c r="P191" s="204">
        <f>O191*H191</f>
        <v>0</v>
      </c>
      <c r="Q191" s="204">
        <v>0</v>
      </c>
      <c r="R191" s="204">
        <f>Q191*H191</f>
        <v>0</v>
      </c>
      <c r="S191" s="204">
        <v>0</v>
      </c>
      <c r="T191" s="205">
        <f>S191*H191</f>
        <v>0</v>
      </c>
      <c r="AR191" s="24" t="s">
        <v>177</v>
      </c>
      <c r="AT191" s="24" t="s">
        <v>215</v>
      </c>
      <c r="AU191" s="24" t="s">
        <v>158</v>
      </c>
      <c r="AY191" s="24" t="s">
        <v>150</v>
      </c>
      <c r="BE191" s="206">
        <f>IF(N191="základní",J191,0)</f>
        <v>0</v>
      </c>
      <c r="BF191" s="206">
        <f>IF(N191="snížená",J191,0)</f>
        <v>0</v>
      </c>
      <c r="BG191" s="206">
        <f>IF(N191="zákl. přenesená",J191,0)</f>
        <v>0</v>
      </c>
      <c r="BH191" s="206">
        <f>IF(N191="sníž. přenesená",J191,0)</f>
        <v>0</v>
      </c>
      <c r="BI191" s="206">
        <f>IF(N191="nulová",J191,0)</f>
        <v>0</v>
      </c>
      <c r="BJ191" s="24" t="s">
        <v>158</v>
      </c>
      <c r="BK191" s="206">
        <f>ROUND(I191*H191,2)</f>
        <v>0</v>
      </c>
      <c r="BL191" s="24" t="s">
        <v>157</v>
      </c>
      <c r="BM191" s="24" t="s">
        <v>292</v>
      </c>
    </row>
    <row r="192" spans="2:65" s="1" customFormat="1" ht="31.5" customHeight="1">
      <c r="B192" s="42"/>
      <c r="C192" s="195" t="s">
        <v>212</v>
      </c>
      <c r="D192" s="195" t="s">
        <v>152</v>
      </c>
      <c r="E192" s="196" t="s">
        <v>263</v>
      </c>
      <c r="F192" s="197" t="s">
        <v>264</v>
      </c>
      <c r="G192" s="198" t="s">
        <v>155</v>
      </c>
      <c r="H192" s="199">
        <v>23.27</v>
      </c>
      <c r="I192" s="200"/>
      <c r="J192" s="201">
        <f>ROUND(I192*H192,2)</f>
        <v>0</v>
      </c>
      <c r="K192" s="197" t="s">
        <v>156</v>
      </c>
      <c r="L192" s="62"/>
      <c r="M192" s="202" t="s">
        <v>37</v>
      </c>
      <c r="N192" s="203" t="s">
        <v>52</v>
      </c>
      <c r="O192" s="43"/>
      <c r="P192" s="204">
        <f>O192*H192</f>
        <v>0</v>
      </c>
      <c r="Q192" s="204">
        <v>0.00348</v>
      </c>
      <c r="R192" s="204">
        <f>Q192*H192</f>
        <v>0.0809796</v>
      </c>
      <c r="S192" s="204">
        <v>0</v>
      </c>
      <c r="T192" s="205">
        <f>S192*H192</f>
        <v>0</v>
      </c>
      <c r="AR192" s="24" t="s">
        <v>157</v>
      </c>
      <c r="AT192" s="24" t="s">
        <v>152</v>
      </c>
      <c r="AU192" s="24" t="s">
        <v>158</v>
      </c>
      <c r="AY192" s="24" t="s">
        <v>150</v>
      </c>
      <c r="BE192" s="206">
        <f>IF(N192="základní",J192,0)</f>
        <v>0</v>
      </c>
      <c r="BF192" s="206">
        <f>IF(N192="snížená",J192,0)</f>
        <v>0</v>
      </c>
      <c r="BG192" s="206">
        <f>IF(N192="zákl. přenesená",J192,0)</f>
        <v>0</v>
      </c>
      <c r="BH192" s="206">
        <f>IF(N192="sníž. přenesená",J192,0)</f>
        <v>0</v>
      </c>
      <c r="BI192" s="206">
        <f>IF(N192="nulová",J192,0)</f>
        <v>0</v>
      </c>
      <c r="BJ192" s="24" t="s">
        <v>158</v>
      </c>
      <c r="BK192" s="206">
        <f>ROUND(I192*H192,2)</f>
        <v>0</v>
      </c>
      <c r="BL192" s="24" t="s">
        <v>157</v>
      </c>
      <c r="BM192" s="24" t="s">
        <v>295</v>
      </c>
    </row>
    <row r="193" spans="2:51" s="11" customFormat="1" ht="13.5">
      <c r="B193" s="210"/>
      <c r="C193" s="211"/>
      <c r="D193" s="207" t="s">
        <v>161</v>
      </c>
      <c r="E193" s="212" t="s">
        <v>37</v>
      </c>
      <c r="F193" s="213" t="s">
        <v>992</v>
      </c>
      <c r="G193" s="211"/>
      <c r="H193" s="214" t="s">
        <v>37</v>
      </c>
      <c r="I193" s="215"/>
      <c r="J193" s="211"/>
      <c r="K193" s="211"/>
      <c r="L193" s="216"/>
      <c r="M193" s="217"/>
      <c r="N193" s="218"/>
      <c r="O193" s="218"/>
      <c r="P193" s="218"/>
      <c r="Q193" s="218"/>
      <c r="R193" s="218"/>
      <c r="S193" s="218"/>
      <c r="T193" s="219"/>
      <c r="AT193" s="220" t="s">
        <v>161</v>
      </c>
      <c r="AU193" s="220" t="s">
        <v>158</v>
      </c>
      <c r="AV193" s="11" t="s">
        <v>23</v>
      </c>
      <c r="AW193" s="11" t="s">
        <v>43</v>
      </c>
      <c r="AX193" s="11" t="s">
        <v>80</v>
      </c>
      <c r="AY193" s="220" t="s">
        <v>150</v>
      </c>
    </row>
    <row r="194" spans="2:51" s="12" customFormat="1" ht="13.5">
      <c r="B194" s="221"/>
      <c r="C194" s="222"/>
      <c r="D194" s="207" t="s">
        <v>161</v>
      </c>
      <c r="E194" s="223" t="s">
        <v>37</v>
      </c>
      <c r="F194" s="224" t="s">
        <v>996</v>
      </c>
      <c r="G194" s="222"/>
      <c r="H194" s="225">
        <v>23.27</v>
      </c>
      <c r="I194" s="226"/>
      <c r="J194" s="222"/>
      <c r="K194" s="222"/>
      <c r="L194" s="227"/>
      <c r="M194" s="228"/>
      <c r="N194" s="229"/>
      <c r="O194" s="229"/>
      <c r="P194" s="229"/>
      <c r="Q194" s="229"/>
      <c r="R194" s="229"/>
      <c r="S194" s="229"/>
      <c r="T194" s="230"/>
      <c r="AT194" s="231" t="s">
        <v>161</v>
      </c>
      <c r="AU194" s="231" t="s">
        <v>158</v>
      </c>
      <c r="AV194" s="12" t="s">
        <v>158</v>
      </c>
      <c r="AW194" s="12" t="s">
        <v>43</v>
      </c>
      <c r="AX194" s="12" t="s">
        <v>80</v>
      </c>
      <c r="AY194" s="231" t="s">
        <v>150</v>
      </c>
    </row>
    <row r="195" spans="2:51" s="13" customFormat="1" ht="13.5">
      <c r="B195" s="232"/>
      <c r="C195" s="233"/>
      <c r="D195" s="234" t="s">
        <v>161</v>
      </c>
      <c r="E195" s="235" t="s">
        <v>37</v>
      </c>
      <c r="F195" s="236" t="s">
        <v>164</v>
      </c>
      <c r="G195" s="233"/>
      <c r="H195" s="237">
        <v>23.27</v>
      </c>
      <c r="I195" s="238"/>
      <c r="J195" s="233"/>
      <c r="K195" s="233"/>
      <c r="L195" s="239"/>
      <c r="M195" s="240"/>
      <c r="N195" s="241"/>
      <c r="O195" s="241"/>
      <c r="P195" s="241"/>
      <c r="Q195" s="241"/>
      <c r="R195" s="241"/>
      <c r="S195" s="241"/>
      <c r="T195" s="242"/>
      <c r="AT195" s="243" t="s">
        <v>161</v>
      </c>
      <c r="AU195" s="243" t="s">
        <v>158</v>
      </c>
      <c r="AV195" s="13" t="s">
        <v>157</v>
      </c>
      <c r="AW195" s="13" t="s">
        <v>43</v>
      </c>
      <c r="AX195" s="13" t="s">
        <v>23</v>
      </c>
      <c r="AY195" s="243" t="s">
        <v>150</v>
      </c>
    </row>
    <row r="196" spans="2:65" s="1" customFormat="1" ht="31.5" customHeight="1">
      <c r="B196" s="42"/>
      <c r="C196" s="195" t="s">
        <v>9</v>
      </c>
      <c r="D196" s="195" t="s">
        <v>152</v>
      </c>
      <c r="E196" s="196" t="s">
        <v>266</v>
      </c>
      <c r="F196" s="197" t="s">
        <v>267</v>
      </c>
      <c r="G196" s="198" t="s">
        <v>155</v>
      </c>
      <c r="H196" s="199">
        <v>451.266</v>
      </c>
      <c r="I196" s="200"/>
      <c r="J196" s="201">
        <f>ROUND(I196*H196,2)</f>
        <v>0</v>
      </c>
      <c r="K196" s="197" t="s">
        <v>156</v>
      </c>
      <c r="L196" s="62"/>
      <c r="M196" s="202" t="s">
        <v>37</v>
      </c>
      <c r="N196" s="203" t="s">
        <v>52</v>
      </c>
      <c r="O196" s="43"/>
      <c r="P196" s="204">
        <f>O196*H196</f>
        <v>0</v>
      </c>
      <c r="Q196" s="204">
        <v>0.02048</v>
      </c>
      <c r="R196" s="204">
        <f>Q196*H196</f>
        <v>9.241927680000002</v>
      </c>
      <c r="S196" s="204">
        <v>0</v>
      </c>
      <c r="T196" s="205">
        <f>S196*H196</f>
        <v>0</v>
      </c>
      <c r="AR196" s="24" t="s">
        <v>157</v>
      </c>
      <c r="AT196" s="24" t="s">
        <v>152</v>
      </c>
      <c r="AU196" s="24" t="s">
        <v>158</v>
      </c>
      <c r="AY196" s="24" t="s">
        <v>150</v>
      </c>
      <c r="BE196" s="206">
        <f>IF(N196="základní",J196,0)</f>
        <v>0</v>
      </c>
      <c r="BF196" s="206">
        <f>IF(N196="snížená",J196,0)</f>
        <v>0</v>
      </c>
      <c r="BG196" s="206">
        <f>IF(N196="zákl. přenesená",J196,0)</f>
        <v>0</v>
      </c>
      <c r="BH196" s="206">
        <f>IF(N196="sníž. přenesená",J196,0)</f>
        <v>0</v>
      </c>
      <c r="BI196" s="206">
        <f>IF(N196="nulová",J196,0)</f>
        <v>0</v>
      </c>
      <c r="BJ196" s="24" t="s">
        <v>158</v>
      </c>
      <c r="BK196" s="206">
        <f>ROUND(I196*H196,2)</f>
        <v>0</v>
      </c>
      <c r="BL196" s="24" t="s">
        <v>157</v>
      </c>
      <c r="BM196" s="24" t="s">
        <v>316</v>
      </c>
    </row>
    <row r="197" spans="2:47" s="1" customFormat="1" ht="121.5">
      <c r="B197" s="42"/>
      <c r="C197" s="64"/>
      <c r="D197" s="207" t="s">
        <v>159</v>
      </c>
      <c r="E197" s="64"/>
      <c r="F197" s="208" t="s">
        <v>269</v>
      </c>
      <c r="G197" s="64"/>
      <c r="H197" s="64"/>
      <c r="I197" s="165"/>
      <c r="J197" s="64"/>
      <c r="K197" s="64"/>
      <c r="L197" s="62"/>
      <c r="M197" s="209"/>
      <c r="N197" s="43"/>
      <c r="O197" s="43"/>
      <c r="P197" s="43"/>
      <c r="Q197" s="43"/>
      <c r="R197" s="43"/>
      <c r="S197" s="43"/>
      <c r="T197" s="79"/>
      <c r="AT197" s="24" t="s">
        <v>159</v>
      </c>
      <c r="AU197" s="24" t="s">
        <v>158</v>
      </c>
    </row>
    <row r="198" spans="2:51" s="11" customFormat="1" ht="13.5">
      <c r="B198" s="210"/>
      <c r="C198" s="211"/>
      <c r="D198" s="207" t="s">
        <v>161</v>
      </c>
      <c r="E198" s="212" t="s">
        <v>37</v>
      </c>
      <c r="F198" s="213" t="s">
        <v>270</v>
      </c>
      <c r="G198" s="211"/>
      <c r="H198" s="214" t="s">
        <v>37</v>
      </c>
      <c r="I198" s="215"/>
      <c r="J198" s="211"/>
      <c r="K198" s="211"/>
      <c r="L198" s="216"/>
      <c r="M198" s="217"/>
      <c r="N198" s="218"/>
      <c r="O198" s="218"/>
      <c r="P198" s="218"/>
      <c r="Q198" s="218"/>
      <c r="R198" s="218"/>
      <c r="S198" s="218"/>
      <c r="T198" s="219"/>
      <c r="AT198" s="220" t="s">
        <v>161</v>
      </c>
      <c r="AU198" s="220" t="s">
        <v>158</v>
      </c>
      <c r="AV198" s="11" t="s">
        <v>23</v>
      </c>
      <c r="AW198" s="11" t="s">
        <v>43</v>
      </c>
      <c r="AX198" s="11" t="s">
        <v>80</v>
      </c>
      <c r="AY198" s="220" t="s">
        <v>150</v>
      </c>
    </row>
    <row r="199" spans="2:51" s="11" customFormat="1" ht="13.5">
      <c r="B199" s="210"/>
      <c r="C199" s="211"/>
      <c r="D199" s="207" t="s">
        <v>161</v>
      </c>
      <c r="E199" s="212" t="s">
        <v>37</v>
      </c>
      <c r="F199" s="213" t="s">
        <v>271</v>
      </c>
      <c r="G199" s="211"/>
      <c r="H199" s="214" t="s">
        <v>37</v>
      </c>
      <c r="I199" s="215"/>
      <c r="J199" s="211"/>
      <c r="K199" s="211"/>
      <c r="L199" s="216"/>
      <c r="M199" s="217"/>
      <c r="N199" s="218"/>
      <c r="O199" s="218"/>
      <c r="P199" s="218"/>
      <c r="Q199" s="218"/>
      <c r="R199" s="218"/>
      <c r="S199" s="218"/>
      <c r="T199" s="219"/>
      <c r="AT199" s="220" t="s">
        <v>161</v>
      </c>
      <c r="AU199" s="220" t="s">
        <v>158</v>
      </c>
      <c r="AV199" s="11" t="s">
        <v>23</v>
      </c>
      <c r="AW199" s="11" t="s">
        <v>43</v>
      </c>
      <c r="AX199" s="11" t="s">
        <v>80</v>
      </c>
      <c r="AY199" s="220" t="s">
        <v>150</v>
      </c>
    </row>
    <row r="200" spans="2:51" s="12" customFormat="1" ht="13.5">
      <c r="B200" s="221"/>
      <c r="C200" s="222"/>
      <c r="D200" s="207" t="s">
        <v>161</v>
      </c>
      <c r="E200" s="223" t="s">
        <v>37</v>
      </c>
      <c r="F200" s="224" t="s">
        <v>997</v>
      </c>
      <c r="G200" s="222"/>
      <c r="H200" s="225">
        <v>451.266</v>
      </c>
      <c r="I200" s="226"/>
      <c r="J200" s="222"/>
      <c r="K200" s="222"/>
      <c r="L200" s="227"/>
      <c r="M200" s="228"/>
      <c r="N200" s="229"/>
      <c r="O200" s="229"/>
      <c r="P200" s="229"/>
      <c r="Q200" s="229"/>
      <c r="R200" s="229"/>
      <c r="S200" s="229"/>
      <c r="T200" s="230"/>
      <c r="AT200" s="231" t="s">
        <v>161</v>
      </c>
      <c r="AU200" s="231" t="s">
        <v>158</v>
      </c>
      <c r="AV200" s="12" t="s">
        <v>158</v>
      </c>
      <c r="AW200" s="12" t="s">
        <v>43</v>
      </c>
      <c r="AX200" s="12" t="s">
        <v>80</v>
      </c>
      <c r="AY200" s="231" t="s">
        <v>150</v>
      </c>
    </row>
    <row r="201" spans="2:51" s="13" customFormat="1" ht="13.5">
      <c r="B201" s="232"/>
      <c r="C201" s="233"/>
      <c r="D201" s="234" t="s">
        <v>161</v>
      </c>
      <c r="E201" s="235" t="s">
        <v>37</v>
      </c>
      <c r="F201" s="236" t="s">
        <v>164</v>
      </c>
      <c r="G201" s="233"/>
      <c r="H201" s="237">
        <v>451.266</v>
      </c>
      <c r="I201" s="238"/>
      <c r="J201" s="233"/>
      <c r="K201" s="233"/>
      <c r="L201" s="239"/>
      <c r="M201" s="240"/>
      <c r="N201" s="241"/>
      <c r="O201" s="241"/>
      <c r="P201" s="241"/>
      <c r="Q201" s="241"/>
      <c r="R201" s="241"/>
      <c r="S201" s="241"/>
      <c r="T201" s="242"/>
      <c r="AT201" s="243" t="s">
        <v>161</v>
      </c>
      <c r="AU201" s="243" t="s">
        <v>158</v>
      </c>
      <c r="AV201" s="13" t="s">
        <v>157</v>
      </c>
      <c r="AW201" s="13" t="s">
        <v>43</v>
      </c>
      <c r="AX201" s="13" t="s">
        <v>23</v>
      </c>
      <c r="AY201" s="243" t="s">
        <v>150</v>
      </c>
    </row>
    <row r="202" spans="2:65" s="1" customFormat="1" ht="31.5" customHeight="1">
      <c r="B202" s="42"/>
      <c r="C202" s="195" t="s">
        <v>218</v>
      </c>
      <c r="D202" s="195" t="s">
        <v>152</v>
      </c>
      <c r="E202" s="196" t="s">
        <v>281</v>
      </c>
      <c r="F202" s="197" t="s">
        <v>282</v>
      </c>
      <c r="G202" s="198" t="s">
        <v>198</v>
      </c>
      <c r="H202" s="199">
        <v>95.39</v>
      </c>
      <c r="I202" s="200"/>
      <c r="J202" s="201">
        <f>ROUND(I202*H202,2)</f>
        <v>0</v>
      </c>
      <c r="K202" s="197" t="s">
        <v>156</v>
      </c>
      <c r="L202" s="62"/>
      <c r="M202" s="202" t="s">
        <v>37</v>
      </c>
      <c r="N202" s="203" t="s">
        <v>52</v>
      </c>
      <c r="O202" s="43"/>
      <c r="P202" s="204">
        <f>O202*H202</f>
        <v>0</v>
      </c>
      <c r="Q202" s="204">
        <v>2E-05</v>
      </c>
      <c r="R202" s="204">
        <f>Q202*H202</f>
        <v>0.0019078</v>
      </c>
      <c r="S202" s="204">
        <v>0</v>
      </c>
      <c r="T202" s="205">
        <f>S202*H202</f>
        <v>0</v>
      </c>
      <c r="AR202" s="24" t="s">
        <v>157</v>
      </c>
      <c r="AT202" s="24" t="s">
        <v>152</v>
      </c>
      <c r="AU202" s="24" t="s">
        <v>158</v>
      </c>
      <c r="AY202" s="24" t="s">
        <v>150</v>
      </c>
      <c r="BE202" s="206">
        <f>IF(N202="základní",J202,0)</f>
        <v>0</v>
      </c>
      <c r="BF202" s="206">
        <f>IF(N202="snížená",J202,0)</f>
        <v>0</v>
      </c>
      <c r="BG202" s="206">
        <f>IF(N202="zákl. přenesená",J202,0)</f>
        <v>0</v>
      </c>
      <c r="BH202" s="206">
        <f>IF(N202="sníž. přenesená",J202,0)</f>
        <v>0</v>
      </c>
      <c r="BI202" s="206">
        <f>IF(N202="nulová",J202,0)</f>
        <v>0</v>
      </c>
      <c r="BJ202" s="24" t="s">
        <v>158</v>
      </c>
      <c r="BK202" s="206">
        <f>ROUND(I202*H202,2)</f>
        <v>0</v>
      </c>
      <c r="BL202" s="24" t="s">
        <v>157</v>
      </c>
      <c r="BM202" s="24" t="s">
        <v>321</v>
      </c>
    </row>
    <row r="203" spans="2:47" s="1" customFormat="1" ht="67.5">
      <c r="B203" s="42"/>
      <c r="C203" s="64"/>
      <c r="D203" s="207" t="s">
        <v>159</v>
      </c>
      <c r="E203" s="64"/>
      <c r="F203" s="208" t="s">
        <v>284</v>
      </c>
      <c r="G203" s="64"/>
      <c r="H203" s="64"/>
      <c r="I203" s="165"/>
      <c r="J203" s="64"/>
      <c r="K203" s="64"/>
      <c r="L203" s="62"/>
      <c r="M203" s="209"/>
      <c r="N203" s="43"/>
      <c r="O203" s="43"/>
      <c r="P203" s="43"/>
      <c r="Q203" s="43"/>
      <c r="R203" s="43"/>
      <c r="S203" s="43"/>
      <c r="T203" s="79"/>
      <c r="AT203" s="24" t="s">
        <v>159</v>
      </c>
      <c r="AU203" s="24" t="s">
        <v>158</v>
      </c>
    </row>
    <row r="204" spans="2:51" s="12" customFormat="1" ht="13.5">
      <c r="B204" s="221"/>
      <c r="C204" s="222"/>
      <c r="D204" s="207" t="s">
        <v>161</v>
      </c>
      <c r="E204" s="223" t="s">
        <v>37</v>
      </c>
      <c r="F204" s="224" t="s">
        <v>998</v>
      </c>
      <c r="G204" s="222"/>
      <c r="H204" s="225">
        <v>95.39</v>
      </c>
      <c r="I204" s="226"/>
      <c r="J204" s="222"/>
      <c r="K204" s="222"/>
      <c r="L204" s="227"/>
      <c r="M204" s="228"/>
      <c r="N204" s="229"/>
      <c r="O204" s="229"/>
      <c r="P204" s="229"/>
      <c r="Q204" s="229"/>
      <c r="R204" s="229"/>
      <c r="S204" s="229"/>
      <c r="T204" s="230"/>
      <c r="AT204" s="231" t="s">
        <v>161</v>
      </c>
      <c r="AU204" s="231" t="s">
        <v>158</v>
      </c>
      <c r="AV204" s="12" t="s">
        <v>158</v>
      </c>
      <c r="AW204" s="12" t="s">
        <v>43</v>
      </c>
      <c r="AX204" s="12" t="s">
        <v>80</v>
      </c>
      <c r="AY204" s="231" t="s">
        <v>150</v>
      </c>
    </row>
    <row r="205" spans="2:51" s="13" customFormat="1" ht="13.5">
      <c r="B205" s="232"/>
      <c r="C205" s="233"/>
      <c r="D205" s="234" t="s">
        <v>161</v>
      </c>
      <c r="E205" s="235" t="s">
        <v>37</v>
      </c>
      <c r="F205" s="236" t="s">
        <v>164</v>
      </c>
      <c r="G205" s="233"/>
      <c r="H205" s="237">
        <v>95.39</v>
      </c>
      <c r="I205" s="238"/>
      <c r="J205" s="233"/>
      <c r="K205" s="233"/>
      <c r="L205" s="239"/>
      <c r="M205" s="240"/>
      <c r="N205" s="241"/>
      <c r="O205" s="241"/>
      <c r="P205" s="241"/>
      <c r="Q205" s="241"/>
      <c r="R205" s="241"/>
      <c r="S205" s="241"/>
      <c r="T205" s="242"/>
      <c r="AT205" s="243" t="s">
        <v>161</v>
      </c>
      <c r="AU205" s="243" t="s">
        <v>158</v>
      </c>
      <c r="AV205" s="13" t="s">
        <v>157</v>
      </c>
      <c r="AW205" s="13" t="s">
        <v>43</v>
      </c>
      <c r="AX205" s="13" t="s">
        <v>23</v>
      </c>
      <c r="AY205" s="243" t="s">
        <v>150</v>
      </c>
    </row>
    <row r="206" spans="2:65" s="1" customFormat="1" ht="22.5" customHeight="1">
      <c r="B206" s="42"/>
      <c r="C206" s="251" t="s">
        <v>322</v>
      </c>
      <c r="D206" s="251" t="s">
        <v>215</v>
      </c>
      <c r="E206" s="252" t="s">
        <v>290</v>
      </c>
      <c r="F206" s="253" t="s">
        <v>291</v>
      </c>
      <c r="G206" s="254" t="s">
        <v>198</v>
      </c>
      <c r="H206" s="255">
        <v>100.16</v>
      </c>
      <c r="I206" s="256"/>
      <c r="J206" s="257">
        <f>ROUND(I206*H206,2)</f>
        <v>0</v>
      </c>
      <c r="K206" s="253" t="s">
        <v>156</v>
      </c>
      <c r="L206" s="258"/>
      <c r="M206" s="259" t="s">
        <v>37</v>
      </c>
      <c r="N206" s="260" t="s">
        <v>52</v>
      </c>
      <c r="O206" s="43"/>
      <c r="P206" s="204">
        <f>O206*H206</f>
        <v>0</v>
      </c>
      <c r="Q206" s="204">
        <v>0.0001</v>
      </c>
      <c r="R206" s="204">
        <f>Q206*H206</f>
        <v>0.010016</v>
      </c>
      <c r="S206" s="204">
        <v>0</v>
      </c>
      <c r="T206" s="205">
        <f>S206*H206</f>
        <v>0</v>
      </c>
      <c r="AR206" s="24" t="s">
        <v>177</v>
      </c>
      <c r="AT206" s="24" t="s">
        <v>215</v>
      </c>
      <c r="AU206" s="24" t="s">
        <v>158</v>
      </c>
      <c r="AY206" s="24" t="s">
        <v>150</v>
      </c>
      <c r="BE206" s="206">
        <f>IF(N206="základní",J206,0)</f>
        <v>0</v>
      </c>
      <c r="BF206" s="206">
        <f>IF(N206="snížená",J206,0)</f>
        <v>0</v>
      </c>
      <c r="BG206" s="206">
        <f>IF(N206="zákl. přenesená",J206,0)</f>
        <v>0</v>
      </c>
      <c r="BH206" s="206">
        <f>IF(N206="sníž. přenesená",J206,0)</f>
        <v>0</v>
      </c>
      <c r="BI206" s="206">
        <f>IF(N206="nulová",J206,0)</f>
        <v>0</v>
      </c>
      <c r="BJ206" s="24" t="s">
        <v>158</v>
      </c>
      <c r="BK206" s="206">
        <f>ROUND(I206*H206,2)</f>
        <v>0</v>
      </c>
      <c r="BL206" s="24" t="s">
        <v>157</v>
      </c>
      <c r="BM206" s="24" t="s">
        <v>325</v>
      </c>
    </row>
    <row r="207" spans="2:65" s="1" customFormat="1" ht="31.5" customHeight="1">
      <c r="B207" s="42"/>
      <c r="C207" s="195" t="s">
        <v>232</v>
      </c>
      <c r="D207" s="195" t="s">
        <v>152</v>
      </c>
      <c r="E207" s="196" t="s">
        <v>293</v>
      </c>
      <c r="F207" s="197" t="s">
        <v>294</v>
      </c>
      <c r="G207" s="198" t="s">
        <v>198</v>
      </c>
      <c r="H207" s="199">
        <v>926.98</v>
      </c>
      <c r="I207" s="200"/>
      <c r="J207" s="201">
        <f>ROUND(I207*H207,2)</f>
        <v>0</v>
      </c>
      <c r="K207" s="197" t="s">
        <v>156</v>
      </c>
      <c r="L207" s="62"/>
      <c r="M207" s="202" t="s">
        <v>37</v>
      </c>
      <c r="N207" s="203" t="s">
        <v>52</v>
      </c>
      <c r="O207" s="43"/>
      <c r="P207" s="204">
        <f>O207*H207</f>
        <v>0</v>
      </c>
      <c r="Q207" s="204">
        <v>0</v>
      </c>
      <c r="R207" s="204">
        <f>Q207*H207</f>
        <v>0</v>
      </c>
      <c r="S207" s="204">
        <v>0</v>
      </c>
      <c r="T207" s="205">
        <f>S207*H207</f>
        <v>0</v>
      </c>
      <c r="AR207" s="24" t="s">
        <v>157</v>
      </c>
      <c r="AT207" s="24" t="s">
        <v>152</v>
      </c>
      <c r="AU207" s="24" t="s">
        <v>158</v>
      </c>
      <c r="AY207" s="24" t="s">
        <v>150</v>
      </c>
      <c r="BE207" s="206">
        <f>IF(N207="základní",J207,0)</f>
        <v>0</v>
      </c>
      <c r="BF207" s="206">
        <f>IF(N207="snížená",J207,0)</f>
        <v>0</v>
      </c>
      <c r="BG207" s="206">
        <f>IF(N207="zákl. přenesená",J207,0)</f>
        <v>0</v>
      </c>
      <c r="BH207" s="206">
        <f>IF(N207="sníž. přenesená",J207,0)</f>
        <v>0</v>
      </c>
      <c r="BI207" s="206">
        <f>IF(N207="nulová",J207,0)</f>
        <v>0</v>
      </c>
      <c r="BJ207" s="24" t="s">
        <v>158</v>
      </c>
      <c r="BK207" s="206">
        <f>ROUND(I207*H207,2)</f>
        <v>0</v>
      </c>
      <c r="BL207" s="24" t="s">
        <v>157</v>
      </c>
      <c r="BM207" s="24" t="s">
        <v>329</v>
      </c>
    </row>
    <row r="208" spans="2:47" s="1" customFormat="1" ht="67.5">
      <c r="B208" s="42"/>
      <c r="C208" s="64"/>
      <c r="D208" s="207" t="s">
        <v>159</v>
      </c>
      <c r="E208" s="64"/>
      <c r="F208" s="208" t="s">
        <v>284</v>
      </c>
      <c r="G208" s="64"/>
      <c r="H208" s="64"/>
      <c r="I208" s="165"/>
      <c r="J208" s="64"/>
      <c r="K208" s="64"/>
      <c r="L208" s="62"/>
      <c r="M208" s="209"/>
      <c r="N208" s="43"/>
      <c r="O208" s="43"/>
      <c r="P208" s="43"/>
      <c r="Q208" s="43"/>
      <c r="R208" s="43"/>
      <c r="S208" s="43"/>
      <c r="T208" s="79"/>
      <c r="AT208" s="24" t="s">
        <v>159</v>
      </c>
      <c r="AU208" s="24" t="s">
        <v>158</v>
      </c>
    </row>
    <row r="209" spans="2:51" s="11" customFormat="1" ht="13.5">
      <c r="B209" s="210"/>
      <c r="C209" s="211"/>
      <c r="D209" s="207" t="s">
        <v>161</v>
      </c>
      <c r="E209" s="212" t="s">
        <v>37</v>
      </c>
      <c r="F209" s="213" t="s">
        <v>999</v>
      </c>
      <c r="G209" s="211"/>
      <c r="H209" s="214" t="s">
        <v>37</v>
      </c>
      <c r="I209" s="215"/>
      <c r="J209" s="211"/>
      <c r="K209" s="211"/>
      <c r="L209" s="216"/>
      <c r="M209" s="217"/>
      <c r="N209" s="218"/>
      <c r="O209" s="218"/>
      <c r="P209" s="218"/>
      <c r="Q209" s="218"/>
      <c r="R209" s="218"/>
      <c r="S209" s="218"/>
      <c r="T209" s="219"/>
      <c r="AT209" s="220" t="s">
        <v>161</v>
      </c>
      <c r="AU209" s="220" t="s">
        <v>158</v>
      </c>
      <c r="AV209" s="11" t="s">
        <v>23</v>
      </c>
      <c r="AW209" s="11" t="s">
        <v>43</v>
      </c>
      <c r="AX209" s="11" t="s">
        <v>80</v>
      </c>
      <c r="AY209" s="220" t="s">
        <v>150</v>
      </c>
    </row>
    <row r="210" spans="2:51" s="12" customFormat="1" ht="13.5">
      <c r="B210" s="221"/>
      <c r="C210" s="222"/>
      <c r="D210" s="207" t="s">
        <v>161</v>
      </c>
      <c r="E210" s="223" t="s">
        <v>37</v>
      </c>
      <c r="F210" s="224" t="s">
        <v>1000</v>
      </c>
      <c r="G210" s="222"/>
      <c r="H210" s="225">
        <v>63.8</v>
      </c>
      <c r="I210" s="226"/>
      <c r="J210" s="222"/>
      <c r="K210" s="222"/>
      <c r="L210" s="227"/>
      <c r="M210" s="228"/>
      <c r="N210" s="229"/>
      <c r="O210" s="229"/>
      <c r="P210" s="229"/>
      <c r="Q210" s="229"/>
      <c r="R210" s="229"/>
      <c r="S210" s="229"/>
      <c r="T210" s="230"/>
      <c r="AT210" s="231" t="s">
        <v>161</v>
      </c>
      <c r="AU210" s="231" t="s">
        <v>158</v>
      </c>
      <c r="AV210" s="12" t="s">
        <v>158</v>
      </c>
      <c r="AW210" s="12" t="s">
        <v>43</v>
      </c>
      <c r="AX210" s="12" t="s">
        <v>80</v>
      </c>
      <c r="AY210" s="231" t="s">
        <v>150</v>
      </c>
    </row>
    <row r="211" spans="2:51" s="12" customFormat="1" ht="13.5">
      <c r="B211" s="221"/>
      <c r="C211" s="222"/>
      <c r="D211" s="207" t="s">
        <v>161</v>
      </c>
      <c r="E211" s="223" t="s">
        <v>37</v>
      </c>
      <c r="F211" s="224" t="s">
        <v>1001</v>
      </c>
      <c r="G211" s="222"/>
      <c r="H211" s="225">
        <v>5.6</v>
      </c>
      <c r="I211" s="226"/>
      <c r="J211" s="222"/>
      <c r="K211" s="222"/>
      <c r="L211" s="227"/>
      <c r="M211" s="228"/>
      <c r="N211" s="229"/>
      <c r="O211" s="229"/>
      <c r="P211" s="229"/>
      <c r="Q211" s="229"/>
      <c r="R211" s="229"/>
      <c r="S211" s="229"/>
      <c r="T211" s="230"/>
      <c r="AT211" s="231" t="s">
        <v>161</v>
      </c>
      <c r="AU211" s="231" t="s">
        <v>158</v>
      </c>
      <c r="AV211" s="12" t="s">
        <v>158</v>
      </c>
      <c r="AW211" s="12" t="s">
        <v>43</v>
      </c>
      <c r="AX211" s="12" t="s">
        <v>80</v>
      </c>
      <c r="AY211" s="231" t="s">
        <v>150</v>
      </c>
    </row>
    <row r="212" spans="2:51" s="12" customFormat="1" ht="13.5">
      <c r="B212" s="221"/>
      <c r="C212" s="222"/>
      <c r="D212" s="207" t="s">
        <v>161</v>
      </c>
      <c r="E212" s="223" t="s">
        <v>37</v>
      </c>
      <c r="F212" s="224" t="s">
        <v>1002</v>
      </c>
      <c r="G212" s="222"/>
      <c r="H212" s="225">
        <v>16</v>
      </c>
      <c r="I212" s="226"/>
      <c r="J212" s="222"/>
      <c r="K212" s="222"/>
      <c r="L212" s="227"/>
      <c r="M212" s="228"/>
      <c r="N212" s="229"/>
      <c r="O212" s="229"/>
      <c r="P212" s="229"/>
      <c r="Q212" s="229"/>
      <c r="R212" s="229"/>
      <c r="S212" s="229"/>
      <c r="T212" s="230"/>
      <c r="AT212" s="231" t="s">
        <v>161</v>
      </c>
      <c r="AU212" s="231" t="s">
        <v>158</v>
      </c>
      <c r="AV212" s="12" t="s">
        <v>158</v>
      </c>
      <c r="AW212" s="12" t="s">
        <v>43</v>
      </c>
      <c r="AX212" s="12" t="s">
        <v>80</v>
      </c>
      <c r="AY212" s="231" t="s">
        <v>150</v>
      </c>
    </row>
    <row r="213" spans="2:51" s="14" customFormat="1" ht="13.5">
      <c r="B213" s="261"/>
      <c r="C213" s="262"/>
      <c r="D213" s="207" t="s">
        <v>161</v>
      </c>
      <c r="E213" s="263" t="s">
        <v>37</v>
      </c>
      <c r="F213" s="264" t="s">
        <v>238</v>
      </c>
      <c r="G213" s="262"/>
      <c r="H213" s="265">
        <v>85.4</v>
      </c>
      <c r="I213" s="266"/>
      <c r="J213" s="262"/>
      <c r="K213" s="262"/>
      <c r="L213" s="267"/>
      <c r="M213" s="268"/>
      <c r="N213" s="269"/>
      <c r="O213" s="269"/>
      <c r="P213" s="269"/>
      <c r="Q213" s="269"/>
      <c r="R213" s="269"/>
      <c r="S213" s="269"/>
      <c r="T213" s="270"/>
      <c r="AT213" s="271" t="s">
        <v>161</v>
      </c>
      <c r="AU213" s="271" t="s">
        <v>158</v>
      </c>
      <c r="AV213" s="14" t="s">
        <v>170</v>
      </c>
      <c r="AW213" s="14" t="s">
        <v>43</v>
      </c>
      <c r="AX213" s="14" t="s">
        <v>80</v>
      </c>
      <c r="AY213" s="271" t="s">
        <v>150</v>
      </c>
    </row>
    <row r="214" spans="2:51" s="11" customFormat="1" ht="13.5">
      <c r="B214" s="210"/>
      <c r="C214" s="211"/>
      <c r="D214" s="207" t="s">
        <v>161</v>
      </c>
      <c r="E214" s="212" t="s">
        <v>37</v>
      </c>
      <c r="F214" s="213" t="s">
        <v>1003</v>
      </c>
      <c r="G214" s="211"/>
      <c r="H214" s="214" t="s">
        <v>37</v>
      </c>
      <c r="I214" s="215"/>
      <c r="J214" s="211"/>
      <c r="K214" s="211"/>
      <c r="L214" s="216"/>
      <c r="M214" s="217"/>
      <c r="N214" s="218"/>
      <c r="O214" s="218"/>
      <c r="P214" s="218"/>
      <c r="Q214" s="218"/>
      <c r="R214" s="218"/>
      <c r="S214" s="218"/>
      <c r="T214" s="219"/>
      <c r="AT214" s="220" t="s">
        <v>161</v>
      </c>
      <c r="AU214" s="220" t="s">
        <v>158</v>
      </c>
      <c r="AV214" s="11" t="s">
        <v>23</v>
      </c>
      <c r="AW214" s="11" t="s">
        <v>43</v>
      </c>
      <c r="AX214" s="11" t="s">
        <v>80</v>
      </c>
      <c r="AY214" s="220" t="s">
        <v>150</v>
      </c>
    </row>
    <row r="215" spans="2:51" s="12" customFormat="1" ht="13.5">
      <c r="B215" s="221"/>
      <c r="C215" s="222"/>
      <c r="D215" s="207" t="s">
        <v>161</v>
      </c>
      <c r="E215" s="223" t="s">
        <v>37</v>
      </c>
      <c r="F215" s="224" t="s">
        <v>1004</v>
      </c>
      <c r="G215" s="222"/>
      <c r="H215" s="225">
        <v>51</v>
      </c>
      <c r="I215" s="226"/>
      <c r="J215" s="222"/>
      <c r="K215" s="222"/>
      <c r="L215" s="227"/>
      <c r="M215" s="228"/>
      <c r="N215" s="229"/>
      <c r="O215" s="229"/>
      <c r="P215" s="229"/>
      <c r="Q215" s="229"/>
      <c r="R215" s="229"/>
      <c r="S215" s="229"/>
      <c r="T215" s="230"/>
      <c r="AT215" s="231" t="s">
        <v>161</v>
      </c>
      <c r="AU215" s="231" t="s">
        <v>158</v>
      </c>
      <c r="AV215" s="12" t="s">
        <v>158</v>
      </c>
      <c r="AW215" s="12" t="s">
        <v>43</v>
      </c>
      <c r="AX215" s="12" t="s">
        <v>80</v>
      </c>
      <c r="AY215" s="231" t="s">
        <v>150</v>
      </c>
    </row>
    <row r="216" spans="2:51" s="12" customFormat="1" ht="13.5">
      <c r="B216" s="221"/>
      <c r="C216" s="222"/>
      <c r="D216" s="207" t="s">
        <v>161</v>
      </c>
      <c r="E216" s="223" t="s">
        <v>37</v>
      </c>
      <c r="F216" s="224" t="s">
        <v>1005</v>
      </c>
      <c r="G216" s="222"/>
      <c r="H216" s="225">
        <v>36</v>
      </c>
      <c r="I216" s="226"/>
      <c r="J216" s="222"/>
      <c r="K216" s="222"/>
      <c r="L216" s="227"/>
      <c r="M216" s="228"/>
      <c r="N216" s="229"/>
      <c r="O216" s="229"/>
      <c r="P216" s="229"/>
      <c r="Q216" s="229"/>
      <c r="R216" s="229"/>
      <c r="S216" s="229"/>
      <c r="T216" s="230"/>
      <c r="AT216" s="231" t="s">
        <v>161</v>
      </c>
      <c r="AU216" s="231" t="s">
        <v>158</v>
      </c>
      <c r="AV216" s="12" t="s">
        <v>158</v>
      </c>
      <c r="AW216" s="12" t="s">
        <v>43</v>
      </c>
      <c r="AX216" s="12" t="s">
        <v>80</v>
      </c>
      <c r="AY216" s="231" t="s">
        <v>150</v>
      </c>
    </row>
    <row r="217" spans="2:51" s="12" customFormat="1" ht="13.5">
      <c r="B217" s="221"/>
      <c r="C217" s="222"/>
      <c r="D217" s="207" t="s">
        <v>161</v>
      </c>
      <c r="E217" s="223" t="s">
        <v>37</v>
      </c>
      <c r="F217" s="224" t="s">
        <v>1006</v>
      </c>
      <c r="G217" s="222"/>
      <c r="H217" s="225">
        <v>36</v>
      </c>
      <c r="I217" s="226"/>
      <c r="J217" s="222"/>
      <c r="K217" s="222"/>
      <c r="L217" s="227"/>
      <c r="M217" s="228"/>
      <c r="N217" s="229"/>
      <c r="O217" s="229"/>
      <c r="P217" s="229"/>
      <c r="Q217" s="229"/>
      <c r="R217" s="229"/>
      <c r="S217" s="229"/>
      <c r="T217" s="230"/>
      <c r="AT217" s="231" t="s">
        <v>161</v>
      </c>
      <c r="AU217" s="231" t="s">
        <v>158</v>
      </c>
      <c r="AV217" s="12" t="s">
        <v>158</v>
      </c>
      <c r="AW217" s="12" t="s">
        <v>43</v>
      </c>
      <c r="AX217" s="12" t="s">
        <v>80</v>
      </c>
      <c r="AY217" s="231" t="s">
        <v>150</v>
      </c>
    </row>
    <row r="218" spans="2:51" s="12" customFormat="1" ht="13.5">
      <c r="B218" s="221"/>
      <c r="C218" s="222"/>
      <c r="D218" s="207" t="s">
        <v>161</v>
      </c>
      <c r="E218" s="223" t="s">
        <v>37</v>
      </c>
      <c r="F218" s="224" t="s">
        <v>986</v>
      </c>
      <c r="G218" s="222"/>
      <c r="H218" s="225">
        <v>6.6</v>
      </c>
      <c r="I218" s="226"/>
      <c r="J218" s="222"/>
      <c r="K218" s="222"/>
      <c r="L218" s="227"/>
      <c r="M218" s="228"/>
      <c r="N218" s="229"/>
      <c r="O218" s="229"/>
      <c r="P218" s="229"/>
      <c r="Q218" s="229"/>
      <c r="R218" s="229"/>
      <c r="S218" s="229"/>
      <c r="T218" s="230"/>
      <c r="AT218" s="231" t="s">
        <v>161</v>
      </c>
      <c r="AU218" s="231" t="s">
        <v>158</v>
      </c>
      <c r="AV218" s="12" t="s">
        <v>158</v>
      </c>
      <c r="AW218" s="12" t="s">
        <v>43</v>
      </c>
      <c r="AX218" s="12" t="s">
        <v>80</v>
      </c>
      <c r="AY218" s="231" t="s">
        <v>150</v>
      </c>
    </row>
    <row r="219" spans="2:51" s="12" customFormat="1" ht="13.5">
      <c r="B219" s="221"/>
      <c r="C219" s="222"/>
      <c r="D219" s="207" t="s">
        <v>161</v>
      </c>
      <c r="E219" s="223" t="s">
        <v>37</v>
      </c>
      <c r="F219" s="224" t="s">
        <v>1007</v>
      </c>
      <c r="G219" s="222"/>
      <c r="H219" s="225">
        <v>19.2</v>
      </c>
      <c r="I219" s="226"/>
      <c r="J219" s="222"/>
      <c r="K219" s="222"/>
      <c r="L219" s="227"/>
      <c r="M219" s="228"/>
      <c r="N219" s="229"/>
      <c r="O219" s="229"/>
      <c r="P219" s="229"/>
      <c r="Q219" s="229"/>
      <c r="R219" s="229"/>
      <c r="S219" s="229"/>
      <c r="T219" s="230"/>
      <c r="AT219" s="231" t="s">
        <v>161</v>
      </c>
      <c r="AU219" s="231" t="s">
        <v>158</v>
      </c>
      <c r="AV219" s="12" t="s">
        <v>158</v>
      </c>
      <c r="AW219" s="12" t="s">
        <v>43</v>
      </c>
      <c r="AX219" s="12" t="s">
        <v>80</v>
      </c>
      <c r="AY219" s="231" t="s">
        <v>150</v>
      </c>
    </row>
    <row r="220" spans="2:51" s="12" customFormat="1" ht="13.5">
      <c r="B220" s="221"/>
      <c r="C220" s="222"/>
      <c r="D220" s="207" t="s">
        <v>161</v>
      </c>
      <c r="E220" s="223" t="s">
        <v>37</v>
      </c>
      <c r="F220" s="224" t="s">
        <v>1008</v>
      </c>
      <c r="G220" s="222"/>
      <c r="H220" s="225">
        <v>6.35</v>
      </c>
      <c r="I220" s="226"/>
      <c r="J220" s="222"/>
      <c r="K220" s="222"/>
      <c r="L220" s="227"/>
      <c r="M220" s="228"/>
      <c r="N220" s="229"/>
      <c r="O220" s="229"/>
      <c r="P220" s="229"/>
      <c r="Q220" s="229"/>
      <c r="R220" s="229"/>
      <c r="S220" s="229"/>
      <c r="T220" s="230"/>
      <c r="AT220" s="231" t="s">
        <v>161</v>
      </c>
      <c r="AU220" s="231" t="s">
        <v>158</v>
      </c>
      <c r="AV220" s="12" t="s">
        <v>158</v>
      </c>
      <c r="AW220" s="12" t="s">
        <v>43</v>
      </c>
      <c r="AX220" s="12" t="s">
        <v>80</v>
      </c>
      <c r="AY220" s="231" t="s">
        <v>150</v>
      </c>
    </row>
    <row r="221" spans="2:51" s="14" customFormat="1" ht="13.5">
      <c r="B221" s="261"/>
      <c r="C221" s="262"/>
      <c r="D221" s="207" t="s">
        <v>161</v>
      </c>
      <c r="E221" s="263" t="s">
        <v>37</v>
      </c>
      <c r="F221" s="264" t="s">
        <v>238</v>
      </c>
      <c r="G221" s="262"/>
      <c r="H221" s="265">
        <v>155.15</v>
      </c>
      <c r="I221" s="266"/>
      <c r="J221" s="262"/>
      <c r="K221" s="262"/>
      <c r="L221" s="267"/>
      <c r="M221" s="268"/>
      <c r="N221" s="269"/>
      <c r="O221" s="269"/>
      <c r="P221" s="269"/>
      <c r="Q221" s="269"/>
      <c r="R221" s="269"/>
      <c r="S221" s="269"/>
      <c r="T221" s="270"/>
      <c r="AT221" s="271" t="s">
        <v>161</v>
      </c>
      <c r="AU221" s="271" t="s">
        <v>158</v>
      </c>
      <c r="AV221" s="14" t="s">
        <v>170</v>
      </c>
      <c r="AW221" s="14" t="s">
        <v>43</v>
      </c>
      <c r="AX221" s="14" t="s">
        <v>80</v>
      </c>
      <c r="AY221" s="271" t="s">
        <v>150</v>
      </c>
    </row>
    <row r="222" spans="2:51" s="11" customFormat="1" ht="13.5">
      <c r="B222" s="210"/>
      <c r="C222" s="211"/>
      <c r="D222" s="207" t="s">
        <v>161</v>
      </c>
      <c r="E222" s="212" t="s">
        <v>37</v>
      </c>
      <c r="F222" s="213" t="s">
        <v>1009</v>
      </c>
      <c r="G222" s="211"/>
      <c r="H222" s="214" t="s">
        <v>37</v>
      </c>
      <c r="I222" s="215"/>
      <c r="J222" s="211"/>
      <c r="K222" s="211"/>
      <c r="L222" s="216"/>
      <c r="M222" s="217"/>
      <c r="N222" s="218"/>
      <c r="O222" s="218"/>
      <c r="P222" s="218"/>
      <c r="Q222" s="218"/>
      <c r="R222" s="218"/>
      <c r="S222" s="218"/>
      <c r="T222" s="219"/>
      <c r="AT222" s="220" t="s">
        <v>161</v>
      </c>
      <c r="AU222" s="220" t="s">
        <v>158</v>
      </c>
      <c r="AV222" s="11" t="s">
        <v>23</v>
      </c>
      <c r="AW222" s="11" t="s">
        <v>43</v>
      </c>
      <c r="AX222" s="11" t="s">
        <v>80</v>
      </c>
      <c r="AY222" s="220" t="s">
        <v>150</v>
      </c>
    </row>
    <row r="223" spans="2:51" s="12" customFormat="1" ht="13.5">
      <c r="B223" s="221"/>
      <c r="C223" s="222"/>
      <c r="D223" s="207" t="s">
        <v>161</v>
      </c>
      <c r="E223" s="223" t="s">
        <v>37</v>
      </c>
      <c r="F223" s="224" t="s">
        <v>1010</v>
      </c>
      <c r="G223" s="222"/>
      <c r="H223" s="225">
        <v>61.2</v>
      </c>
      <c r="I223" s="226"/>
      <c r="J223" s="222"/>
      <c r="K223" s="222"/>
      <c r="L223" s="227"/>
      <c r="M223" s="228"/>
      <c r="N223" s="229"/>
      <c r="O223" s="229"/>
      <c r="P223" s="229"/>
      <c r="Q223" s="229"/>
      <c r="R223" s="229"/>
      <c r="S223" s="229"/>
      <c r="T223" s="230"/>
      <c r="AT223" s="231" t="s">
        <v>161</v>
      </c>
      <c r="AU223" s="231" t="s">
        <v>158</v>
      </c>
      <c r="AV223" s="12" t="s">
        <v>158</v>
      </c>
      <c r="AW223" s="12" t="s">
        <v>43</v>
      </c>
      <c r="AX223" s="12" t="s">
        <v>80</v>
      </c>
      <c r="AY223" s="231" t="s">
        <v>150</v>
      </c>
    </row>
    <row r="224" spans="2:51" s="12" customFormat="1" ht="13.5">
      <c r="B224" s="221"/>
      <c r="C224" s="222"/>
      <c r="D224" s="207" t="s">
        <v>161</v>
      </c>
      <c r="E224" s="223" t="s">
        <v>37</v>
      </c>
      <c r="F224" s="224" t="s">
        <v>1011</v>
      </c>
      <c r="G224" s="222"/>
      <c r="H224" s="225">
        <v>54</v>
      </c>
      <c r="I224" s="226"/>
      <c r="J224" s="222"/>
      <c r="K224" s="222"/>
      <c r="L224" s="227"/>
      <c r="M224" s="228"/>
      <c r="N224" s="229"/>
      <c r="O224" s="229"/>
      <c r="P224" s="229"/>
      <c r="Q224" s="229"/>
      <c r="R224" s="229"/>
      <c r="S224" s="229"/>
      <c r="T224" s="230"/>
      <c r="AT224" s="231" t="s">
        <v>161</v>
      </c>
      <c r="AU224" s="231" t="s">
        <v>158</v>
      </c>
      <c r="AV224" s="12" t="s">
        <v>158</v>
      </c>
      <c r="AW224" s="12" t="s">
        <v>43</v>
      </c>
      <c r="AX224" s="12" t="s">
        <v>80</v>
      </c>
      <c r="AY224" s="231" t="s">
        <v>150</v>
      </c>
    </row>
    <row r="225" spans="2:51" s="12" customFormat="1" ht="13.5">
      <c r="B225" s="221"/>
      <c r="C225" s="222"/>
      <c r="D225" s="207" t="s">
        <v>161</v>
      </c>
      <c r="E225" s="223" t="s">
        <v>37</v>
      </c>
      <c r="F225" s="224" t="s">
        <v>1012</v>
      </c>
      <c r="G225" s="222"/>
      <c r="H225" s="225">
        <v>21.6</v>
      </c>
      <c r="I225" s="226"/>
      <c r="J225" s="222"/>
      <c r="K225" s="222"/>
      <c r="L225" s="227"/>
      <c r="M225" s="228"/>
      <c r="N225" s="229"/>
      <c r="O225" s="229"/>
      <c r="P225" s="229"/>
      <c r="Q225" s="229"/>
      <c r="R225" s="229"/>
      <c r="S225" s="229"/>
      <c r="T225" s="230"/>
      <c r="AT225" s="231" t="s">
        <v>161</v>
      </c>
      <c r="AU225" s="231" t="s">
        <v>158</v>
      </c>
      <c r="AV225" s="12" t="s">
        <v>158</v>
      </c>
      <c r="AW225" s="12" t="s">
        <v>43</v>
      </c>
      <c r="AX225" s="12" t="s">
        <v>80</v>
      </c>
      <c r="AY225" s="231" t="s">
        <v>150</v>
      </c>
    </row>
    <row r="226" spans="2:51" s="12" customFormat="1" ht="13.5">
      <c r="B226" s="221"/>
      <c r="C226" s="222"/>
      <c r="D226" s="207" t="s">
        <v>161</v>
      </c>
      <c r="E226" s="223" t="s">
        <v>37</v>
      </c>
      <c r="F226" s="224" t="s">
        <v>1013</v>
      </c>
      <c r="G226" s="222"/>
      <c r="H226" s="225">
        <v>28.8</v>
      </c>
      <c r="I226" s="226"/>
      <c r="J226" s="222"/>
      <c r="K226" s="222"/>
      <c r="L226" s="227"/>
      <c r="M226" s="228"/>
      <c r="N226" s="229"/>
      <c r="O226" s="229"/>
      <c r="P226" s="229"/>
      <c r="Q226" s="229"/>
      <c r="R226" s="229"/>
      <c r="S226" s="229"/>
      <c r="T226" s="230"/>
      <c r="AT226" s="231" t="s">
        <v>161</v>
      </c>
      <c r="AU226" s="231" t="s">
        <v>158</v>
      </c>
      <c r="AV226" s="12" t="s">
        <v>158</v>
      </c>
      <c r="AW226" s="12" t="s">
        <v>43</v>
      </c>
      <c r="AX226" s="12" t="s">
        <v>80</v>
      </c>
      <c r="AY226" s="231" t="s">
        <v>150</v>
      </c>
    </row>
    <row r="227" spans="2:51" s="12" customFormat="1" ht="13.5">
      <c r="B227" s="221"/>
      <c r="C227" s="222"/>
      <c r="D227" s="207" t="s">
        <v>161</v>
      </c>
      <c r="E227" s="223" t="s">
        <v>37</v>
      </c>
      <c r="F227" s="224" t="s">
        <v>984</v>
      </c>
      <c r="G227" s="222"/>
      <c r="H227" s="225">
        <v>15</v>
      </c>
      <c r="I227" s="226"/>
      <c r="J227" s="222"/>
      <c r="K227" s="222"/>
      <c r="L227" s="227"/>
      <c r="M227" s="228"/>
      <c r="N227" s="229"/>
      <c r="O227" s="229"/>
      <c r="P227" s="229"/>
      <c r="Q227" s="229"/>
      <c r="R227" s="229"/>
      <c r="S227" s="229"/>
      <c r="T227" s="230"/>
      <c r="AT227" s="231" t="s">
        <v>161</v>
      </c>
      <c r="AU227" s="231" t="s">
        <v>158</v>
      </c>
      <c r="AV227" s="12" t="s">
        <v>158</v>
      </c>
      <c r="AW227" s="12" t="s">
        <v>43</v>
      </c>
      <c r="AX227" s="12" t="s">
        <v>80</v>
      </c>
      <c r="AY227" s="231" t="s">
        <v>150</v>
      </c>
    </row>
    <row r="228" spans="2:51" s="12" customFormat="1" ht="13.5">
      <c r="B228" s="221"/>
      <c r="C228" s="222"/>
      <c r="D228" s="207" t="s">
        <v>161</v>
      </c>
      <c r="E228" s="223" t="s">
        <v>37</v>
      </c>
      <c r="F228" s="224" t="s">
        <v>985</v>
      </c>
      <c r="G228" s="222"/>
      <c r="H228" s="225">
        <v>6.64</v>
      </c>
      <c r="I228" s="226"/>
      <c r="J228" s="222"/>
      <c r="K228" s="222"/>
      <c r="L228" s="227"/>
      <c r="M228" s="228"/>
      <c r="N228" s="229"/>
      <c r="O228" s="229"/>
      <c r="P228" s="229"/>
      <c r="Q228" s="229"/>
      <c r="R228" s="229"/>
      <c r="S228" s="229"/>
      <c r="T228" s="230"/>
      <c r="AT228" s="231" t="s">
        <v>161</v>
      </c>
      <c r="AU228" s="231" t="s">
        <v>158</v>
      </c>
      <c r="AV228" s="12" t="s">
        <v>158</v>
      </c>
      <c r="AW228" s="12" t="s">
        <v>43</v>
      </c>
      <c r="AX228" s="12" t="s">
        <v>80</v>
      </c>
      <c r="AY228" s="231" t="s">
        <v>150</v>
      </c>
    </row>
    <row r="229" spans="2:51" s="12" customFormat="1" ht="13.5">
      <c r="B229" s="221"/>
      <c r="C229" s="222"/>
      <c r="D229" s="207" t="s">
        <v>161</v>
      </c>
      <c r="E229" s="223" t="s">
        <v>37</v>
      </c>
      <c r="F229" s="224" t="s">
        <v>987</v>
      </c>
      <c r="G229" s="222"/>
      <c r="H229" s="225">
        <v>13.8</v>
      </c>
      <c r="I229" s="226"/>
      <c r="J229" s="222"/>
      <c r="K229" s="222"/>
      <c r="L229" s="227"/>
      <c r="M229" s="228"/>
      <c r="N229" s="229"/>
      <c r="O229" s="229"/>
      <c r="P229" s="229"/>
      <c r="Q229" s="229"/>
      <c r="R229" s="229"/>
      <c r="S229" s="229"/>
      <c r="T229" s="230"/>
      <c r="AT229" s="231" t="s">
        <v>161</v>
      </c>
      <c r="AU229" s="231" t="s">
        <v>158</v>
      </c>
      <c r="AV229" s="12" t="s">
        <v>158</v>
      </c>
      <c r="AW229" s="12" t="s">
        <v>43</v>
      </c>
      <c r="AX229" s="12" t="s">
        <v>80</v>
      </c>
      <c r="AY229" s="231" t="s">
        <v>150</v>
      </c>
    </row>
    <row r="230" spans="2:51" s="12" customFormat="1" ht="13.5">
      <c r="B230" s="221"/>
      <c r="C230" s="222"/>
      <c r="D230" s="207" t="s">
        <v>161</v>
      </c>
      <c r="E230" s="223" t="s">
        <v>37</v>
      </c>
      <c r="F230" s="224" t="s">
        <v>988</v>
      </c>
      <c r="G230" s="222"/>
      <c r="H230" s="225">
        <v>12.8</v>
      </c>
      <c r="I230" s="226"/>
      <c r="J230" s="222"/>
      <c r="K230" s="222"/>
      <c r="L230" s="227"/>
      <c r="M230" s="228"/>
      <c r="N230" s="229"/>
      <c r="O230" s="229"/>
      <c r="P230" s="229"/>
      <c r="Q230" s="229"/>
      <c r="R230" s="229"/>
      <c r="S230" s="229"/>
      <c r="T230" s="230"/>
      <c r="AT230" s="231" t="s">
        <v>161</v>
      </c>
      <c r="AU230" s="231" t="s">
        <v>158</v>
      </c>
      <c r="AV230" s="12" t="s">
        <v>158</v>
      </c>
      <c r="AW230" s="12" t="s">
        <v>43</v>
      </c>
      <c r="AX230" s="12" t="s">
        <v>80</v>
      </c>
      <c r="AY230" s="231" t="s">
        <v>150</v>
      </c>
    </row>
    <row r="231" spans="2:51" s="14" customFormat="1" ht="13.5">
      <c r="B231" s="261"/>
      <c r="C231" s="262"/>
      <c r="D231" s="207" t="s">
        <v>161</v>
      </c>
      <c r="E231" s="263" t="s">
        <v>37</v>
      </c>
      <c r="F231" s="264" t="s">
        <v>238</v>
      </c>
      <c r="G231" s="262"/>
      <c r="H231" s="265">
        <v>213.84</v>
      </c>
      <c r="I231" s="266"/>
      <c r="J231" s="262"/>
      <c r="K231" s="262"/>
      <c r="L231" s="267"/>
      <c r="M231" s="268"/>
      <c r="N231" s="269"/>
      <c r="O231" s="269"/>
      <c r="P231" s="269"/>
      <c r="Q231" s="269"/>
      <c r="R231" s="269"/>
      <c r="S231" s="269"/>
      <c r="T231" s="270"/>
      <c r="AT231" s="271" t="s">
        <v>161</v>
      </c>
      <c r="AU231" s="271" t="s">
        <v>158</v>
      </c>
      <c r="AV231" s="14" t="s">
        <v>170</v>
      </c>
      <c r="AW231" s="14" t="s">
        <v>43</v>
      </c>
      <c r="AX231" s="14" t="s">
        <v>80</v>
      </c>
      <c r="AY231" s="271" t="s">
        <v>150</v>
      </c>
    </row>
    <row r="232" spans="2:51" s="11" customFormat="1" ht="13.5">
      <c r="B232" s="210"/>
      <c r="C232" s="211"/>
      <c r="D232" s="207" t="s">
        <v>161</v>
      </c>
      <c r="E232" s="212" t="s">
        <v>37</v>
      </c>
      <c r="F232" s="213" t="s">
        <v>239</v>
      </c>
      <c r="G232" s="211"/>
      <c r="H232" s="214" t="s">
        <v>37</v>
      </c>
      <c r="I232" s="215"/>
      <c r="J232" s="211"/>
      <c r="K232" s="211"/>
      <c r="L232" s="216"/>
      <c r="M232" s="217"/>
      <c r="N232" s="218"/>
      <c r="O232" s="218"/>
      <c r="P232" s="218"/>
      <c r="Q232" s="218"/>
      <c r="R232" s="218"/>
      <c r="S232" s="218"/>
      <c r="T232" s="219"/>
      <c r="AT232" s="220" t="s">
        <v>161</v>
      </c>
      <c r="AU232" s="220" t="s">
        <v>158</v>
      </c>
      <c r="AV232" s="11" t="s">
        <v>23</v>
      </c>
      <c r="AW232" s="11" t="s">
        <v>43</v>
      </c>
      <c r="AX232" s="11" t="s">
        <v>80</v>
      </c>
      <c r="AY232" s="220" t="s">
        <v>150</v>
      </c>
    </row>
    <row r="233" spans="2:51" s="12" customFormat="1" ht="13.5">
      <c r="B233" s="221"/>
      <c r="C233" s="222"/>
      <c r="D233" s="207" t="s">
        <v>161</v>
      </c>
      <c r="E233" s="223" t="s">
        <v>37</v>
      </c>
      <c r="F233" s="224" t="s">
        <v>1014</v>
      </c>
      <c r="G233" s="222"/>
      <c r="H233" s="225">
        <v>7.2</v>
      </c>
      <c r="I233" s="226"/>
      <c r="J233" s="222"/>
      <c r="K233" s="222"/>
      <c r="L233" s="227"/>
      <c r="M233" s="228"/>
      <c r="N233" s="229"/>
      <c r="O233" s="229"/>
      <c r="P233" s="229"/>
      <c r="Q233" s="229"/>
      <c r="R233" s="229"/>
      <c r="S233" s="229"/>
      <c r="T233" s="230"/>
      <c r="AT233" s="231" t="s">
        <v>161</v>
      </c>
      <c r="AU233" s="231" t="s">
        <v>158</v>
      </c>
      <c r="AV233" s="12" t="s">
        <v>158</v>
      </c>
      <c r="AW233" s="12" t="s">
        <v>43</v>
      </c>
      <c r="AX233" s="12" t="s">
        <v>80</v>
      </c>
      <c r="AY233" s="231" t="s">
        <v>150</v>
      </c>
    </row>
    <row r="234" spans="2:51" s="12" customFormat="1" ht="13.5">
      <c r="B234" s="221"/>
      <c r="C234" s="222"/>
      <c r="D234" s="207" t="s">
        <v>161</v>
      </c>
      <c r="E234" s="223" t="s">
        <v>37</v>
      </c>
      <c r="F234" s="224" t="s">
        <v>1015</v>
      </c>
      <c r="G234" s="222"/>
      <c r="H234" s="225">
        <v>6.2</v>
      </c>
      <c r="I234" s="226"/>
      <c r="J234" s="222"/>
      <c r="K234" s="222"/>
      <c r="L234" s="227"/>
      <c r="M234" s="228"/>
      <c r="N234" s="229"/>
      <c r="O234" s="229"/>
      <c r="P234" s="229"/>
      <c r="Q234" s="229"/>
      <c r="R234" s="229"/>
      <c r="S234" s="229"/>
      <c r="T234" s="230"/>
      <c r="AT234" s="231" t="s">
        <v>161</v>
      </c>
      <c r="AU234" s="231" t="s">
        <v>158</v>
      </c>
      <c r="AV234" s="12" t="s">
        <v>158</v>
      </c>
      <c r="AW234" s="12" t="s">
        <v>43</v>
      </c>
      <c r="AX234" s="12" t="s">
        <v>80</v>
      </c>
      <c r="AY234" s="231" t="s">
        <v>150</v>
      </c>
    </row>
    <row r="235" spans="2:51" s="12" customFormat="1" ht="13.5">
      <c r="B235" s="221"/>
      <c r="C235" s="222"/>
      <c r="D235" s="207" t="s">
        <v>161</v>
      </c>
      <c r="E235" s="223" t="s">
        <v>37</v>
      </c>
      <c r="F235" s="224" t="s">
        <v>1016</v>
      </c>
      <c r="G235" s="222"/>
      <c r="H235" s="225">
        <v>38.4</v>
      </c>
      <c r="I235" s="226"/>
      <c r="J235" s="222"/>
      <c r="K235" s="222"/>
      <c r="L235" s="227"/>
      <c r="M235" s="228"/>
      <c r="N235" s="229"/>
      <c r="O235" s="229"/>
      <c r="P235" s="229"/>
      <c r="Q235" s="229"/>
      <c r="R235" s="229"/>
      <c r="S235" s="229"/>
      <c r="T235" s="230"/>
      <c r="AT235" s="231" t="s">
        <v>161</v>
      </c>
      <c r="AU235" s="231" t="s">
        <v>158</v>
      </c>
      <c r="AV235" s="12" t="s">
        <v>158</v>
      </c>
      <c r="AW235" s="12" t="s">
        <v>43</v>
      </c>
      <c r="AX235" s="12" t="s">
        <v>80</v>
      </c>
      <c r="AY235" s="231" t="s">
        <v>150</v>
      </c>
    </row>
    <row r="236" spans="2:51" s="14" customFormat="1" ht="13.5">
      <c r="B236" s="261"/>
      <c r="C236" s="262"/>
      <c r="D236" s="207" t="s">
        <v>161</v>
      </c>
      <c r="E236" s="263" t="s">
        <v>37</v>
      </c>
      <c r="F236" s="264" t="s">
        <v>238</v>
      </c>
      <c r="G236" s="262"/>
      <c r="H236" s="265">
        <v>51.8</v>
      </c>
      <c r="I236" s="266"/>
      <c r="J236" s="262"/>
      <c r="K236" s="262"/>
      <c r="L236" s="267"/>
      <c r="M236" s="268"/>
      <c r="N236" s="269"/>
      <c r="O236" s="269"/>
      <c r="P236" s="269"/>
      <c r="Q236" s="269"/>
      <c r="R236" s="269"/>
      <c r="S236" s="269"/>
      <c r="T236" s="270"/>
      <c r="AT236" s="271" t="s">
        <v>161</v>
      </c>
      <c r="AU236" s="271" t="s">
        <v>158</v>
      </c>
      <c r="AV236" s="14" t="s">
        <v>170</v>
      </c>
      <c r="AW236" s="14" t="s">
        <v>43</v>
      </c>
      <c r="AX236" s="14" t="s">
        <v>80</v>
      </c>
      <c r="AY236" s="271" t="s">
        <v>150</v>
      </c>
    </row>
    <row r="237" spans="2:51" s="12" customFormat="1" ht="13.5">
      <c r="B237" s="221"/>
      <c r="C237" s="222"/>
      <c r="D237" s="207" t="s">
        <v>161</v>
      </c>
      <c r="E237" s="223" t="s">
        <v>37</v>
      </c>
      <c r="F237" s="224" t="s">
        <v>1017</v>
      </c>
      <c r="G237" s="222"/>
      <c r="H237" s="225">
        <v>420.79</v>
      </c>
      <c r="I237" s="226"/>
      <c r="J237" s="222"/>
      <c r="K237" s="222"/>
      <c r="L237" s="227"/>
      <c r="M237" s="228"/>
      <c r="N237" s="229"/>
      <c r="O237" s="229"/>
      <c r="P237" s="229"/>
      <c r="Q237" s="229"/>
      <c r="R237" s="229"/>
      <c r="S237" s="229"/>
      <c r="T237" s="230"/>
      <c r="AT237" s="231" t="s">
        <v>161</v>
      </c>
      <c r="AU237" s="231" t="s">
        <v>158</v>
      </c>
      <c r="AV237" s="12" t="s">
        <v>158</v>
      </c>
      <c r="AW237" s="12" t="s">
        <v>43</v>
      </c>
      <c r="AX237" s="12" t="s">
        <v>80</v>
      </c>
      <c r="AY237" s="231" t="s">
        <v>150</v>
      </c>
    </row>
    <row r="238" spans="2:51" s="13" customFormat="1" ht="13.5">
      <c r="B238" s="232"/>
      <c r="C238" s="233"/>
      <c r="D238" s="234" t="s">
        <v>161</v>
      </c>
      <c r="E238" s="235" t="s">
        <v>37</v>
      </c>
      <c r="F238" s="236" t="s">
        <v>164</v>
      </c>
      <c r="G238" s="233"/>
      <c r="H238" s="237">
        <v>926.98</v>
      </c>
      <c r="I238" s="238"/>
      <c r="J238" s="233"/>
      <c r="K238" s="233"/>
      <c r="L238" s="239"/>
      <c r="M238" s="240"/>
      <c r="N238" s="241"/>
      <c r="O238" s="241"/>
      <c r="P238" s="241"/>
      <c r="Q238" s="241"/>
      <c r="R238" s="241"/>
      <c r="S238" s="241"/>
      <c r="T238" s="242"/>
      <c r="AT238" s="243" t="s">
        <v>161</v>
      </c>
      <c r="AU238" s="243" t="s">
        <v>158</v>
      </c>
      <c r="AV238" s="13" t="s">
        <v>157</v>
      </c>
      <c r="AW238" s="13" t="s">
        <v>43</v>
      </c>
      <c r="AX238" s="13" t="s">
        <v>23</v>
      </c>
      <c r="AY238" s="243" t="s">
        <v>150</v>
      </c>
    </row>
    <row r="239" spans="2:65" s="1" customFormat="1" ht="22.5" customHeight="1">
      <c r="B239" s="42"/>
      <c r="C239" s="251" t="s">
        <v>330</v>
      </c>
      <c r="D239" s="251" t="s">
        <v>215</v>
      </c>
      <c r="E239" s="252" t="s">
        <v>314</v>
      </c>
      <c r="F239" s="253" t="s">
        <v>315</v>
      </c>
      <c r="G239" s="254" t="s">
        <v>198</v>
      </c>
      <c r="H239" s="255">
        <v>556.809</v>
      </c>
      <c r="I239" s="256"/>
      <c r="J239" s="257">
        <f>ROUND(I239*H239,2)</f>
        <v>0</v>
      </c>
      <c r="K239" s="253" t="s">
        <v>156</v>
      </c>
      <c r="L239" s="258"/>
      <c r="M239" s="259" t="s">
        <v>37</v>
      </c>
      <c r="N239" s="260" t="s">
        <v>52</v>
      </c>
      <c r="O239" s="43"/>
      <c r="P239" s="204">
        <f>O239*H239</f>
        <v>0</v>
      </c>
      <c r="Q239" s="204">
        <v>0.0001</v>
      </c>
      <c r="R239" s="204">
        <f>Q239*H239</f>
        <v>0.0556809</v>
      </c>
      <c r="S239" s="204">
        <v>0</v>
      </c>
      <c r="T239" s="205">
        <f>S239*H239</f>
        <v>0</v>
      </c>
      <c r="AR239" s="24" t="s">
        <v>177</v>
      </c>
      <c r="AT239" s="24" t="s">
        <v>215</v>
      </c>
      <c r="AU239" s="24" t="s">
        <v>158</v>
      </c>
      <c r="AY239" s="24" t="s">
        <v>150</v>
      </c>
      <c r="BE239" s="206">
        <f>IF(N239="základní",J239,0)</f>
        <v>0</v>
      </c>
      <c r="BF239" s="206">
        <f>IF(N239="snížená",J239,0)</f>
        <v>0</v>
      </c>
      <c r="BG239" s="206">
        <f>IF(N239="zákl. přenesená",J239,0)</f>
        <v>0</v>
      </c>
      <c r="BH239" s="206">
        <f>IF(N239="sníž. přenesená",J239,0)</f>
        <v>0</v>
      </c>
      <c r="BI239" s="206">
        <f>IF(N239="nulová",J239,0)</f>
        <v>0</v>
      </c>
      <c r="BJ239" s="24" t="s">
        <v>158</v>
      </c>
      <c r="BK239" s="206">
        <f>ROUND(I239*H239,2)</f>
        <v>0</v>
      </c>
      <c r="BL239" s="24" t="s">
        <v>157</v>
      </c>
      <c r="BM239" s="24" t="s">
        <v>333</v>
      </c>
    </row>
    <row r="240" spans="2:65" s="1" customFormat="1" ht="22.5" customHeight="1">
      <c r="B240" s="42"/>
      <c r="C240" s="251" t="s">
        <v>251</v>
      </c>
      <c r="D240" s="251" t="s">
        <v>215</v>
      </c>
      <c r="E240" s="252" t="s">
        <v>319</v>
      </c>
      <c r="F240" s="253" t="s">
        <v>320</v>
      </c>
      <c r="G240" s="254" t="s">
        <v>198</v>
      </c>
      <c r="H240" s="255">
        <v>462.869</v>
      </c>
      <c r="I240" s="256"/>
      <c r="J240" s="257">
        <f>ROUND(I240*H240,2)</f>
        <v>0</v>
      </c>
      <c r="K240" s="253" t="s">
        <v>37</v>
      </c>
      <c r="L240" s="258"/>
      <c r="M240" s="259" t="s">
        <v>37</v>
      </c>
      <c r="N240" s="260" t="s">
        <v>52</v>
      </c>
      <c r="O240" s="43"/>
      <c r="P240" s="204">
        <f>O240*H240</f>
        <v>0</v>
      </c>
      <c r="Q240" s="204">
        <v>0</v>
      </c>
      <c r="R240" s="204">
        <f>Q240*H240</f>
        <v>0</v>
      </c>
      <c r="S240" s="204">
        <v>0</v>
      </c>
      <c r="T240" s="205">
        <f>S240*H240</f>
        <v>0</v>
      </c>
      <c r="AR240" s="24" t="s">
        <v>177</v>
      </c>
      <c r="AT240" s="24" t="s">
        <v>215</v>
      </c>
      <c r="AU240" s="24" t="s">
        <v>158</v>
      </c>
      <c r="AY240" s="24" t="s">
        <v>150</v>
      </c>
      <c r="BE240" s="206">
        <f>IF(N240="základní",J240,0)</f>
        <v>0</v>
      </c>
      <c r="BF240" s="206">
        <f>IF(N240="snížená",J240,0)</f>
        <v>0</v>
      </c>
      <c r="BG240" s="206">
        <f>IF(N240="zákl. přenesená",J240,0)</f>
        <v>0</v>
      </c>
      <c r="BH240" s="206">
        <f>IF(N240="sníž. přenesená",J240,0)</f>
        <v>0</v>
      </c>
      <c r="BI240" s="206">
        <f>IF(N240="nulová",J240,0)</f>
        <v>0</v>
      </c>
      <c r="BJ240" s="24" t="s">
        <v>158</v>
      </c>
      <c r="BK240" s="206">
        <f>ROUND(I240*H240,2)</f>
        <v>0</v>
      </c>
      <c r="BL240" s="24" t="s">
        <v>157</v>
      </c>
      <c r="BM240" s="24" t="s">
        <v>337</v>
      </c>
    </row>
    <row r="241" spans="2:65" s="1" customFormat="1" ht="22.5" customHeight="1">
      <c r="B241" s="42"/>
      <c r="C241" s="195" t="s">
        <v>339</v>
      </c>
      <c r="D241" s="195" t="s">
        <v>152</v>
      </c>
      <c r="E241" s="196" t="s">
        <v>331</v>
      </c>
      <c r="F241" s="197" t="s">
        <v>332</v>
      </c>
      <c r="G241" s="198" t="s">
        <v>198</v>
      </c>
      <c r="H241" s="199">
        <v>33</v>
      </c>
      <c r="I241" s="200"/>
      <c r="J241" s="201">
        <f>ROUND(I241*H241,2)</f>
        <v>0</v>
      </c>
      <c r="K241" s="197" t="s">
        <v>37</v>
      </c>
      <c r="L241" s="62"/>
      <c r="M241" s="202" t="s">
        <v>37</v>
      </c>
      <c r="N241" s="203" t="s">
        <v>52</v>
      </c>
      <c r="O241" s="43"/>
      <c r="P241" s="204">
        <f>O241*H241</f>
        <v>0</v>
      </c>
      <c r="Q241" s="204">
        <v>0</v>
      </c>
      <c r="R241" s="204">
        <f>Q241*H241</f>
        <v>0</v>
      </c>
      <c r="S241" s="204">
        <v>0</v>
      </c>
      <c r="T241" s="205">
        <f>S241*H241</f>
        <v>0</v>
      </c>
      <c r="AR241" s="24" t="s">
        <v>157</v>
      </c>
      <c r="AT241" s="24" t="s">
        <v>152</v>
      </c>
      <c r="AU241" s="24" t="s">
        <v>158</v>
      </c>
      <c r="AY241" s="24" t="s">
        <v>150</v>
      </c>
      <c r="BE241" s="206">
        <f>IF(N241="základní",J241,0)</f>
        <v>0</v>
      </c>
      <c r="BF241" s="206">
        <f>IF(N241="snížená",J241,0)</f>
        <v>0</v>
      </c>
      <c r="BG241" s="206">
        <f>IF(N241="zákl. přenesená",J241,0)</f>
        <v>0</v>
      </c>
      <c r="BH241" s="206">
        <f>IF(N241="sníž. přenesená",J241,0)</f>
        <v>0</v>
      </c>
      <c r="BI241" s="206">
        <f>IF(N241="nulová",J241,0)</f>
        <v>0</v>
      </c>
      <c r="BJ241" s="24" t="s">
        <v>158</v>
      </c>
      <c r="BK241" s="206">
        <f>ROUND(I241*H241,2)</f>
        <v>0</v>
      </c>
      <c r="BL241" s="24" t="s">
        <v>157</v>
      </c>
      <c r="BM241" s="24" t="s">
        <v>342</v>
      </c>
    </row>
    <row r="242" spans="2:51" s="11" customFormat="1" ht="13.5">
      <c r="B242" s="210"/>
      <c r="C242" s="211"/>
      <c r="D242" s="207" t="s">
        <v>161</v>
      </c>
      <c r="E242" s="212" t="s">
        <v>37</v>
      </c>
      <c r="F242" s="213" t="s">
        <v>1018</v>
      </c>
      <c r="G242" s="211"/>
      <c r="H242" s="214" t="s">
        <v>37</v>
      </c>
      <c r="I242" s="215"/>
      <c r="J242" s="211"/>
      <c r="K242" s="211"/>
      <c r="L242" s="216"/>
      <c r="M242" s="217"/>
      <c r="N242" s="218"/>
      <c r="O242" s="218"/>
      <c r="P242" s="218"/>
      <c r="Q242" s="218"/>
      <c r="R242" s="218"/>
      <c r="S242" s="218"/>
      <c r="T242" s="219"/>
      <c r="AT242" s="220" t="s">
        <v>161</v>
      </c>
      <c r="AU242" s="220" t="s">
        <v>158</v>
      </c>
      <c r="AV242" s="11" t="s">
        <v>23</v>
      </c>
      <c r="AW242" s="11" t="s">
        <v>43</v>
      </c>
      <c r="AX242" s="11" t="s">
        <v>80</v>
      </c>
      <c r="AY242" s="220" t="s">
        <v>150</v>
      </c>
    </row>
    <row r="243" spans="2:51" s="12" customFormat="1" ht="13.5">
      <c r="B243" s="221"/>
      <c r="C243" s="222"/>
      <c r="D243" s="207" t="s">
        <v>161</v>
      </c>
      <c r="E243" s="223" t="s">
        <v>37</v>
      </c>
      <c r="F243" s="224" t="s">
        <v>1019</v>
      </c>
      <c r="G243" s="222"/>
      <c r="H243" s="225">
        <v>33</v>
      </c>
      <c r="I243" s="226"/>
      <c r="J243" s="222"/>
      <c r="K243" s="222"/>
      <c r="L243" s="227"/>
      <c r="M243" s="228"/>
      <c r="N243" s="229"/>
      <c r="O243" s="229"/>
      <c r="P243" s="229"/>
      <c r="Q243" s="229"/>
      <c r="R243" s="229"/>
      <c r="S243" s="229"/>
      <c r="T243" s="230"/>
      <c r="AT243" s="231" t="s">
        <v>161</v>
      </c>
      <c r="AU243" s="231" t="s">
        <v>158</v>
      </c>
      <c r="AV243" s="12" t="s">
        <v>158</v>
      </c>
      <c r="AW243" s="12" t="s">
        <v>43</v>
      </c>
      <c r="AX243" s="12" t="s">
        <v>80</v>
      </c>
      <c r="AY243" s="231" t="s">
        <v>150</v>
      </c>
    </row>
    <row r="244" spans="2:51" s="13" customFormat="1" ht="13.5">
      <c r="B244" s="232"/>
      <c r="C244" s="233"/>
      <c r="D244" s="234" t="s">
        <v>161</v>
      </c>
      <c r="E244" s="235" t="s">
        <v>37</v>
      </c>
      <c r="F244" s="236" t="s">
        <v>164</v>
      </c>
      <c r="G244" s="233"/>
      <c r="H244" s="237">
        <v>33</v>
      </c>
      <c r="I244" s="238"/>
      <c r="J244" s="233"/>
      <c r="K244" s="233"/>
      <c r="L244" s="239"/>
      <c r="M244" s="240"/>
      <c r="N244" s="241"/>
      <c r="O244" s="241"/>
      <c r="P244" s="241"/>
      <c r="Q244" s="241"/>
      <c r="R244" s="241"/>
      <c r="S244" s="241"/>
      <c r="T244" s="242"/>
      <c r="AT244" s="243" t="s">
        <v>161</v>
      </c>
      <c r="AU244" s="243" t="s">
        <v>158</v>
      </c>
      <c r="AV244" s="13" t="s">
        <v>157</v>
      </c>
      <c r="AW244" s="13" t="s">
        <v>43</v>
      </c>
      <c r="AX244" s="13" t="s">
        <v>23</v>
      </c>
      <c r="AY244" s="243" t="s">
        <v>150</v>
      </c>
    </row>
    <row r="245" spans="2:65" s="1" customFormat="1" ht="22.5" customHeight="1">
      <c r="B245" s="42"/>
      <c r="C245" s="251" t="s">
        <v>262</v>
      </c>
      <c r="D245" s="251" t="s">
        <v>215</v>
      </c>
      <c r="E245" s="252" t="s">
        <v>335</v>
      </c>
      <c r="F245" s="253" t="s">
        <v>336</v>
      </c>
      <c r="G245" s="254" t="s">
        <v>198</v>
      </c>
      <c r="H245" s="255">
        <v>39.6</v>
      </c>
      <c r="I245" s="256"/>
      <c r="J245" s="257">
        <f>ROUND(I245*H245,2)</f>
        <v>0</v>
      </c>
      <c r="K245" s="253" t="s">
        <v>156</v>
      </c>
      <c r="L245" s="258"/>
      <c r="M245" s="259" t="s">
        <v>37</v>
      </c>
      <c r="N245" s="260" t="s">
        <v>52</v>
      </c>
      <c r="O245" s="43"/>
      <c r="P245" s="204">
        <f>O245*H245</f>
        <v>0</v>
      </c>
      <c r="Q245" s="204">
        <v>0.0001</v>
      </c>
      <c r="R245" s="204">
        <f>Q245*H245</f>
        <v>0.00396</v>
      </c>
      <c r="S245" s="204">
        <v>0</v>
      </c>
      <c r="T245" s="205">
        <f>S245*H245</f>
        <v>0</v>
      </c>
      <c r="AR245" s="24" t="s">
        <v>177</v>
      </c>
      <c r="AT245" s="24" t="s">
        <v>215</v>
      </c>
      <c r="AU245" s="24" t="s">
        <v>158</v>
      </c>
      <c r="AY245" s="24" t="s">
        <v>150</v>
      </c>
      <c r="BE245" s="206">
        <f>IF(N245="základní",J245,0)</f>
        <v>0</v>
      </c>
      <c r="BF245" s="206">
        <f>IF(N245="snížená",J245,0)</f>
        <v>0</v>
      </c>
      <c r="BG245" s="206">
        <f>IF(N245="zákl. přenesená",J245,0)</f>
        <v>0</v>
      </c>
      <c r="BH245" s="206">
        <f>IF(N245="sníž. přenesená",J245,0)</f>
        <v>0</v>
      </c>
      <c r="BI245" s="206">
        <f>IF(N245="nulová",J245,0)</f>
        <v>0</v>
      </c>
      <c r="BJ245" s="24" t="s">
        <v>158</v>
      </c>
      <c r="BK245" s="206">
        <f>ROUND(I245*H245,2)</f>
        <v>0</v>
      </c>
      <c r="BL245" s="24" t="s">
        <v>157</v>
      </c>
      <c r="BM245" s="24" t="s">
        <v>345</v>
      </c>
    </row>
    <row r="246" spans="2:65" s="1" customFormat="1" ht="31.5" customHeight="1">
      <c r="B246" s="42"/>
      <c r="C246" s="195" t="s">
        <v>346</v>
      </c>
      <c r="D246" s="195" t="s">
        <v>152</v>
      </c>
      <c r="E246" s="196" t="s">
        <v>347</v>
      </c>
      <c r="F246" s="197" t="s">
        <v>348</v>
      </c>
      <c r="G246" s="198" t="s">
        <v>155</v>
      </c>
      <c r="H246" s="199">
        <v>50.815</v>
      </c>
      <c r="I246" s="200"/>
      <c r="J246" s="201">
        <f>ROUND(I246*H246,2)</f>
        <v>0</v>
      </c>
      <c r="K246" s="197" t="s">
        <v>156</v>
      </c>
      <c r="L246" s="62"/>
      <c r="M246" s="202" t="s">
        <v>37</v>
      </c>
      <c r="N246" s="203" t="s">
        <v>52</v>
      </c>
      <c r="O246" s="43"/>
      <c r="P246" s="204">
        <f>O246*H246</f>
        <v>0</v>
      </c>
      <c r="Q246" s="204">
        <v>0.00832</v>
      </c>
      <c r="R246" s="204">
        <f>Q246*H246</f>
        <v>0.42278079999999996</v>
      </c>
      <c r="S246" s="204">
        <v>0</v>
      </c>
      <c r="T246" s="205">
        <f>S246*H246</f>
        <v>0</v>
      </c>
      <c r="AR246" s="24" t="s">
        <v>157</v>
      </c>
      <c r="AT246" s="24" t="s">
        <v>152</v>
      </c>
      <c r="AU246" s="24" t="s">
        <v>158</v>
      </c>
      <c r="AY246" s="24" t="s">
        <v>150</v>
      </c>
      <c r="BE246" s="206">
        <f>IF(N246="základní",J246,0)</f>
        <v>0</v>
      </c>
      <c r="BF246" s="206">
        <f>IF(N246="snížená",J246,0)</f>
        <v>0</v>
      </c>
      <c r="BG246" s="206">
        <f>IF(N246="zákl. přenesená",J246,0)</f>
        <v>0</v>
      </c>
      <c r="BH246" s="206">
        <f>IF(N246="sníž. přenesená",J246,0)</f>
        <v>0</v>
      </c>
      <c r="BI246" s="206">
        <f>IF(N246="nulová",J246,0)</f>
        <v>0</v>
      </c>
      <c r="BJ246" s="24" t="s">
        <v>158</v>
      </c>
      <c r="BK246" s="206">
        <f>ROUND(I246*H246,2)</f>
        <v>0</v>
      </c>
      <c r="BL246" s="24" t="s">
        <v>157</v>
      </c>
      <c r="BM246" s="24" t="s">
        <v>349</v>
      </c>
    </row>
    <row r="247" spans="2:47" s="1" customFormat="1" ht="162">
      <c r="B247" s="42"/>
      <c r="C247" s="64"/>
      <c r="D247" s="207" t="s">
        <v>159</v>
      </c>
      <c r="E247" s="64"/>
      <c r="F247" s="208" t="s">
        <v>252</v>
      </c>
      <c r="G247" s="64"/>
      <c r="H247" s="64"/>
      <c r="I247" s="165"/>
      <c r="J247" s="64"/>
      <c r="K247" s="64"/>
      <c r="L247" s="62"/>
      <c r="M247" s="209"/>
      <c r="N247" s="43"/>
      <c r="O247" s="43"/>
      <c r="P247" s="43"/>
      <c r="Q247" s="43"/>
      <c r="R247" s="43"/>
      <c r="S247" s="43"/>
      <c r="T247" s="79"/>
      <c r="AT247" s="24" t="s">
        <v>159</v>
      </c>
      <c r="AU247" s="24" t="s">
        <v>158</v>
      </c>
    </row>
    <row r="248" spans="2:51" s="11" customFormat="1" ht="13.5">
      <c r="B248" s="210"/>
      <c r="C248" s="211"/>
      <c r="D248" s="207" t="s">
        <v>161</v>
      </c>
      <c r="E248" s="212" t="s">
        <v>37</v>
      </c>
      <c r="F248" s="213" t="s">
        <v>1020</v>
      </c>
      <c r="G248" s="211"/>
      <c r="H248" s="214" t="s">
        <v>37</v>
      </c>
      <c r="I248" s="215"/>
      <c r="J248" s="211"/>
      <c r="K248" s="211"/>
      <c r="L248" s="216"/>
      <c r="M248" s="217"/>
      <c r="N248" s="218"/>
      <c r="O248" s="218"/>
      <c r="P248" s="218"/>
      <c r="Q248" s="218"/>
      <c r="R248" s="218"/>
      <c r="S248" s="218"/>
      <c r="T248" s="219"/>
      <c r="AT248" s="220" t="s">
        <v>161</v>
      </c>
      <c r="AU248" s="220" t="s">
        <v>158</v>
      </c>
      <c r="AV248" s="11" t="s">
        <v>23</v>
      </c>
      <c r="AW248" s="11" t="s">
        <v>43</v>
      </c>
      <c r="AX248" s="11" t="s">
        <v>80</v>
      </c>
      <c r="AY248" s="220" t="s">
        <v>150</v>
      </c>
    </row>
    <row r="249" spans="2:51" s="12" customFormat="1" ht="13.5">
      <c r="B249" s="221"/>
      <c r="C249" s="222"/>
      <c r="D249" s="207" t="s">
        <v>161</v>
      </c>
      <c r="E249" s="223" t="s">
        <v>37</v>
      </c>
      <c r="F249" s="224" t="s">
        <v>1021</v>
      </c>
      <c r="G249" s="222"/>
      <c r="H249" s="225">
        <v>55.215</v>
      </c>
      <c r="I249" s="226"/>
      <c r="J249" s="222"/>
      <c r="K249" s="222"/>
      <c r="L249" s="227"/>
      <c r="M249" s="228"/>
      <c r="N249" s="229"/>
      <c r="O249" s="229"/>
      <c r="P249" s="229"/>
      <c r="Q249" s="229"/>
      <c r="R249" s="229"/>
      <c r="S249" s="229"/>
      <c r="T249" s="230"/>
      <c r="AT249" s="231" t="s">
        <v>161</v>
      </c>
      <c r="AU249" s="231" t="s">
        <v>158</v>
      </c>
      <c r="AV249" s="12" t="s">
        <v>158</v>
      </c>
      <c r="AW249" s="12" t="s">
        <v>43</v>
      </c>
      <c r="AX249" s="12" t="s">
        <v>80</v>
      </c>
      <c r="AY249" s="231" t="s">
        <v>150</v>
      </c>
    </row>
    <row r="250" spans="2:51" s="12" customFormat="1" ht="13.5">
      <c r="B250" s="221"/>
      <c r="C250" s="222"/>
      <c r="D250" s="207" t="s">
        <v>161</v>
      </c>
      <c r="E250" s="223" t="s">
        <v>37</v>
      </c>
      <c r="F250" s="224" t="s">
        <v>1022</v>
      </c>
      <c r="G250" s="222"/>
      <c r="H250" s="225">
        <v>-4.4</v>
      </c>
      <c r="I250" s="226"/>
      <c r="J250" s="222"/>
      <c r="K250" s="222"/>
      <c r="L250" s="227"/>
      <c r="M250" s="228"/>
      <c r="N250" s="229"/>
      <c r="O250" s="229"/>
      <c r="P250" s="229"/>
      <c r="Q250" s="229"/>
      <c r="R250" s="229"/>
      <c r="S250" s="229"/>
      <c r="T250" s="230"/>
      <c r="AT250" s="231" t="s">
        <v>161</v>
      </c>
      <c r="AU250" s="231" t="s">
        <v>158</v>
      </c>
      <c r="AV250" s="12" t="s">
        <v>158</v>
      </c>
      <c r="AW250" s="12" t="s">
        <v>43</v>
      </c>
      <c r="AX250" s="12" t="s">
        <v>80</v>
      </c>
      <c r="AY250" s="231" t="s">
        <v>150</v>
      </c>
    </row>
    <row r="251" spans="2:51" s="13" customFormat="1" ht="13.5">
      <c r="B251" s="232"/>
      <c r="C251" s="233"/>
      <c r="D251" s="234" t="s">
        <v>161</v>
      </c>
      <c r="E251" s="235" t="s">
        <v>37</v>
      </c>
      <c r="F251" s="236" t="s">
        <v>164</v>
      </c>
      <c r="G251" s="233"/>
      <c r="H251" s="237">
        <v>50.815</v>
      </c>
      <c r="I251" s="238"/>
      <c r="J251" s="233"/>
      <c r="K251" s="233"/>
      <c r="L251" s="239"/>
      <c r="M251" s="240"/>
      <c r="N251" s="241"/>
      <c r="O251" s="241"/>
      <c r="P251" s="241"/>
      <c r="Q251" s="241"/>
      <c r="R251" s="241"/>
      <c r="S251" s="241"/>
      <c r="T251" s="242"/>
      <c r="AT251" s="243" t="s">
        <v>161</v>
      </c>
      <c r="AU251" s="243" t="s">
        <v>158</v>
      </c>
      <c r="AV251" s="13" t="s">
        <v>157</v>
      </c>
      <c r="AW251" s="13" t="s">
        <v>43</v>
      </c>
      <c r="AX251" s="13" t="s">
        <v>23</v>
      </c>
      <c r="AY251" s="243" t="s">
        <v>150</v>
      </c>
    </row>
    <row r="252" spans="2:65" s="1" customFormat="1" ht="22.5" customHeight="1">
      <c r="B252" s="42"/>
      <c r="C252" s="251" t="s">
        <v>265</v>
      </c>
      <c r="D252" s="251" t="s">
        <v>215</v>
      </c>
      <c r="E252" s="252" t="s">
        <v>357</v>
      </c>
      <c r="F252" s="253" t="s">
        <v>358</v>
      </c>
      <c r="G252" s="254" t="s">
        <v>155</v>
      </c>
      <c r="H252" s="255">
        <v>51.831</v>
      </c>
      <c r="I252" s="256"/>
      <c r="J252" s="257">
        <f>ROUND(I252*H252,2)</f>
        <v>0</v>
      </c>
      <c r="K252" s="253" t="s">
        <v>156</v>
      </c>
      <c r="L252" s="258"/>
      <c r="M252" s="259" t="s">
        <v>37</v>
      </c>
      <c r="N252" s="260" t="s">
        <v>52</v>
      </c>
      <c r="O252" s="43"/>
      <c r="P252" s="204">
        <f>O252*H252</f>
        <v>0</v>
      </c>
      <c r="Q252" s="204">
        <v>0.0036</v>
      </c>
      <c r="R252" s="204">
        <f>Q252*H252</f>
        <v>0.1865916</v>
      </c>
      <c r="S252" s="204">
        <v>0</v>
      </c>
      <c r="T252" s="205">
        <f>S252*H252</f>
        <v>0</v>
      </c>
      <c r="AR252" s="24" t="s">
        <v>177</v>
      </c>
      <c r="AT252" s="24" t="s">
        <v>215</v>
      </c>
      <c r="AU252" s="24" t="s">
        <v>158</v>
      </c>
      <c r="AY252" s="24" t="s">
        <v>150</v>
      </c>
      <c r="BE252" s="206">
        <f>IF(N252="základní",J252,0)</f>
        <v>0</v>
      </c>
      <c r="BF252" s="206">
        <f>IF(N252="snížená",J252,0)</f>
        <v>0</v>
      </c>
      <c r="BG252" s="206">
        <f>IF(N252="zákl. přenesená",J252,0)</f>
        <v>0</v>
      </c>
      <c r="BH252" s="206">
        <f>IF(N252="sníž. přenesená",J252,0)</f>
        <v>0</v>
      </c>
      <c r="BI252" s="206">
        <f>IF(N252="nulová",J252,0)</f>
        <v>0</v>
      </c>
      <c r="BJ252" s="24" t="s">
        <v>158</v>
      </c>
      <c r="BK252" s="206">
        <f>ROUND(I252*H252,2)</f>
        <v>0</v>
      </c>
      <c r="BL252" s="24" t="s">
        <v>157</v>
      </c>
      <c r="BM252" s="24" t="s">
        <v>359</v>
      </c>
    </row>
    <row r="253" spans="2:65" s="1" customFormat="1" ht="31.5" customHeight="1">
      <c r="B253" s="42"/>
      <c r="C253" s="195" t="s">
        <v>360</v>
      </c>
      <c r="D253" s="195" t="s">
        <v>152</v>
      </c>
      <c r="E253" s="196" t="s">
        <v>361</v>
      </c>
      <c r="F253" s="197" t="s">
        <v>362</v>
      </c>
      <c r="G253" s="198" t="s">
        <v>155</v>
      </c>
      <c r="H253" s="199">
        <v>13.44</v>
      </c>
      <c r="I253" s="200"/>
      <c r="J253" s="201">
        <f>ROUND(I253*H253,2)</f>
        <v>0</v>
      </c>
      <c r="K253" s="197" t="s">
        <v>156</v>
      </c>
      <c r="L253" s="62"/>
      <c r="M253" s="202" t="s">
        <v>37</v>
      </c>
      <c r="N253" s="203" t="s">
        <v>52</v>
      </c>
      <c r="O253" s="43"/>
      <c r="P253" s="204">
        <f>O253*H253</f>
        <v>0</v>
      </c>
      <c r="Q253" s="204">
        <v>0.00931</v>
      </c>
      <c r="R253" s="204">
        <f>Q253*H253</f>
        <v>0.1251264</v>
      </c>
      <c r="S253" s="204">
        <v>0</v>
      </c>
      <c r="T253" s="205">
        <f>S253*H253</f>
        <v>0</v>
      </c>
      <c r="AR253" s="24" t="s">
        <v>157</v>
      </c>
      <c r="AT253" s="24" t="s">
        <v>152</v>
      </c>
      <c r="AU253" s="24" t="s">
        <v>158</v>
      </c>
      <c r="AY253" s="24" t="s">
        <v>150</v>
      </c>
      <c r="BE253" s="206">
        <f>IF(N253="základní",J253,0)</f>
        <v>0</v>
      </c>
      <c r="BF253" s="206">
        <f>IF(N253="snížená",J253,0)</f>
        <v>0</v>
      </c>
      <c r="BG253" s="206">
        <f>IF(N253="zákl. přenesená",J253,0)</f>
        <v>0</v>
      </c>
      <c r="BH253" s="206">
        <f>IF(N253="sníž. přenesená",J253,0)</f>
        <v>0</v>
      </c>
      <c r="BI253" s="206">
        <f>IF(N253="nulová",J253,0)</f>
        <v>0</v>
      </c>
      <c r="BJ253" s="24" t="s">
        <v>158</v>
      </c>
      <c r="BK253" s="206">
        <f>ROUND(I253*H253,2)</f>
        <v>0</v>
      </c>
      <c r="BL253" s="24" t="s">
        <v>157</v>
      </c>
      <c r="BM253" s="24" t="s">
        <v>363</v>
      </c>
    </row>
    <row r="254" spans="2:47" s="1" customFormat="1" ht="162">
      <c r="B254" s="42"/>
      <c r="C254" s="64"/>
      <c r="D254" s="207" t="s">
        <v>159</v>
      </c>
      <c r="E254" s="64"/>
      <c r="F254" s="208" t="s">
        <v>252</v>
      </c>
      <c r="G254" s="64"/>
      <c r="H254" s="64"/>
      <c r="I254" s="165"/>
      <c r="J254" s="64"/>
      <c r="K254" s="64"/>
      <c r="L254" s="62"/>
      <c r="M254" s="209"/>
      <c r="N254" s="43"/>
      <c r="O254" s="43"/>
      <c r="P254" s="43"/>
      <c r="Q254" s="43"/>
      <c r="R254" s="43"/>
      <c r="S254" s="43"/>
      <c r="T254" s="79"/>
      <c r="AT254" s="24" t="s">
        <v>159</v>
      </c>
      <c r="AU254" s="24" t="s">
        <v>158</v>
      </c>
    </row>
    <row r="255" spans="2:51" s="11" customFormat="1" ht="13.5">
      <c r="B255" s="210"/>
      <c r="C255" s="211"/>
      <c r="D255" s="207" t="s">
        <v>161</v>
      </c>
      <c r="E255" s="212" t="s">
        <v>37</v>
      </c>
      <c r="F255" s="213" t="s">
        <v>1023</v>
      </c>
      <c r="G255" s="211"/>
      <c r="H255" s="214" t="s">
        <v>37</v>
      </c>
      <c r="I255" s="215"/>
      <c r="J255" s="211"/>
      <c r="K255" s="211"/>
      <c r="L255" s="216"/>
      <c r="M255" s="217"/>
      <c r="N255" s="218"/>
      <c r="O255" s="218"/>
      <c r="P255" s="218"/>
      <c r="Q255" s="218"/>
      <c r="R255" s="218"/>
      <c r="S255" s="218"/>
      <c r="T255" s="219"/>
      <c r="AT255" s="220" t="s">
        <v>161</v>
      </c>
      <c r="AU255" s="220" t="s">
        <v>158</v>
      </c>
      <c r="AV255" s="11" t="s">
        <v>23</v>
      </c>
      <c r="AW255" s="11" t="s">
        <v>43</v>
      </c>
      <c r="AX255" s="11" t="s">
        <v>80</v>
      </c>
      <c r="AY255" s="220" t="s">
        <v>150</v>
      </c>
    </row>
    <row r="256" spans="2:51" s="12" customFormat="1" ht="13.5">
      <c r="B256" s="221"/>
      <c r="C256" s="222"/>
      <c r="D256" s="207" t="s">
        <v>161</v>
      </c>
      <c r="E256" s="223" t="s">
        <v>37</v>
      </c>
      <c r="F256" s="224" t="s">
        <v>1024</v>
      </c>
      <c r="G256" s="222"/>
      <c r="H256" s="225">
        <v>13.44</v>
      </c>
      <c r="I256" s="226"/>
      <c r="J256" s="222"/>
      <c r="K256" s="222"/>
      <c r="L256" s="227"/>
      <c r="M256" s="228"/>
      <c r="N256" s="229"/>
      <c r="O256" s="229"/>
      <c r="P256" s="229"/>
      <c r="Q256" s="229"/>
      <c r="R256" s="229"/>
      <c r="S256" s="229"/>
      <c r="T256" s="230"/>
      <c r="AT256" s="231" t="s">
        <v>161</v>
      </c>
      <c r="AU256" s="231" t="s">
        <v>158</v>
      </c>
      <c r="AV256" s="12" t="s">
        <v>158</v>
      </c>
      <c r="AW256" s="12" t="s">
        <v>43</v>
      </c>
      <c r="AX256" s="12" t="s">
        <v>80</v>
      </c>
      <c r="AY256" s="231" t="s">
        <v>150</v>
      </c>
    </row>
    <row r="257" spans="2:51" s="13" customFormat="1" ht="13.5">
      <c r="B257" s="232"/>
      <c r="C257" s="233"/>
      <c r="D257" s="234" t="s">
        <v>161</v>
      </c>
      <c r="E257" s="235" t="s">
        <v>37</v>
      </c>
      <c r="F257" s="236" t="s">
        <v>164</v>
      </c>
      <c r="G257" s="233"/>
      <c r="H257" s="237">
        <v>13.44</v>
      </c>
      <c r="I257" s="238"/>
      <c r="J257" s="233"/>
      <c r="K257" s="233"/>
      <c r="L257" s="239"/>
      <c r="M257" s="240"/>
      <c r="N257" s="241"/>
      <c r="O257" s="241"/>
      <c r="P257" s="241"/>
      <c r="Q257" s="241"/>
      <c r="R257" s="241"/>
      <c r="S257" s="241"/>
      <c r="T257" s="242"/>
      <c r="AT257" s="243" t="s">
        <v>161</v>
      </c>
      <c r="AU257" s="243" t="s">
        <v>158</v>
      </c>
      <c r="AV257" s="13" t="s">
        <v>157</v>
      </c>
      <c r="AW257" s="13" t="s">
        <v>43</v>
      </c>
      <c r="AX257" s="13" t="s">
        <v>23</v>
      </c>
      <c r="AY257" s="243" t="s">
        <v>150</v>
      </c>
    </row>
    <row r="258" spans="2:65" s="1" customFormat="1" ht="22.5" customHeight="1">
      <c r="B258" s="42"/>
      <c r="C258" s="251" t="s">
        <v>268</v>
      </c>
      <c r="D258" s="251" t="s">
        <v>215</v>
      </c>
      <c r="E258" s="252" t="s">
        <v>373</v>
      </c>
      <c r="F258" s="253" t="s">
        <v>374</v>
      </c>
      <c r="G258" s="254" t="s">
        <v>155</v>
      </c>
      <c r="H258" s="255">
        <v>13.709</v>
      </c>
      <c r="I258" s="256"/>
      <c r="J258" s="257">
        <f>ROUND(I258*H258,2)</f>
        <v>0</v>
      </c>
      <c r="K258" s="253" t="s">
        <v>156</v>
      </c>
      <c r="L258" s="258"/>
      <c r="M258" s="259" t="s">
        <v>37</v>
      </c>
      <c r="N258" s="260" t="s">
        <v>52</v>
      </c>
      <c r="O258" s="43"/>
      <c r="P258" s="204">
        <f>O258*H258</f>
        <v>0</v>
      </c>
      <c r="Q258" s="204">
        <v>0.0075</v>
      </c>
      <c r="R258" s="204">
        <f>Q258*H258</f>
        <v>0.10281749999999999</v>
      </c>
      <c r="S258" s="204">
        <v>0</v>
      </c>
      <c r="T258" s="205">
        <f>S258*H258</f>
        <v>0</v>
      </c>
      <c r="AR258" s="24" t="s">
        <v>177</v>
      </c>
      <c r="AT258" s="24" t="s">
        <v>215</v>
      </c>
      <c r="AU258" s="24" t="s">
        <v>158</v>
      </c>
      <c r="AY258" s="24" t="s">
        <v>150</v>
      </c>
      <c r="BE258" s="206">
        <f>IF(N258="základní",J258,0)</f>
        <v>0</v>
      </c>
      <c r="BF258" s="206">
        <f>IF(N258="snížená",J258,0)</f>
        <v>0</v>
      </c>
      <c r="BG258" s="206">
        <f>IF(N258="zákl. přenesená",J258,0)</f>
        <v>0</v>
      </c>
      <c r="BH258" s="206">
        <f>IF(N258="sníž. přenesená",J258,0)</f>
        <v>0</v>
      </c>
      <c r="BI258" s="206">
        <f>IF(N258="nulová",J258,0)</f>
        <v>0</v>
      </c>
      <c r="BJ258" s="24" t="s">
        <v>158</v>
      </c>
      <c r="BK258" s="206">
        <f>ROUND(I258*H258,2)</f>
        <v>0</v>
      </c>
      <c r="BL258" s="24" t="s">
        <v>157</v>
      </c>
      <c r="BM258" s="24" t="s">
        <v>375</v>
      </c>
    </row>
    <row r="259" spans="2:65" s="1" customFormat="1" ht="31.5" customHeight="1">
      <c r="B259" s="42"/>
      <c r="C259" s="195" t="s">
        <v>376</v>
      </c>
      <c r="D259" s="195" t="s">
        <v>152</v>
      </c>
      <c r="E259" s="196" t="s">
        <v>1025</v>
      </c>
      <c r="F259" s="197" t="s">
        <v>1026</v>
      </c>
      <c r="G259" s="198" t="s">
        <v>155</v>
      </c>
      <c r="H259" s="199">
        <v>5.613</v>
      </c>
      <c r="I259" s="200"/>
      <c r="J259" s="201">
        <f>ROUND(I259*H259,2)</f>
        <v>0</v>
      </c>
      <c r="K259" s="197" t="s">
        <v>156</v>
      </c>
      <c r="L259" s="62"/>
      <c r="M259" s="202" t="s">
        <v>37</v>
      </c>
      <c r="N259" s="203" t="s">
        <v>52</v>
      </c>
      <c r="O259" s="43"/>
      <c r="P259" s="204">
        <f>O259*H259</f>
        <v>0</v>
      </c>
      <c r="Q259" s="204">
        <v>0.00938</v>
      </c>
      <c r="R259" s="204">
        <f>Q259*H259</f>
        <v>0.05264994</v>
      </c>
      <c r="S259" s="204">
        <v>0</v>
      </c>
      <c r="T259" s="205">
        <f>S259*H259</f>
        <v>0</v>
      </c>
      <c r="AR259" s="24" t="s">
        <v>157</v>
      </c>
      <c r="AT259" s="24" t="s">
        <v>152</v>
      </c>
      <c r="AU259" s="24" t="s">
        <v>158</v>
      </c>
      <c r="AY259" s="24" t="s">
        <v>150</v>
      </c>
      <c r="BE259" s="206">
        <f>IF(N259="základní",J259,0)</f>
        <v>0</v>
      </c>
      <c r="BF259" s="206">
        <f>IF(N259="snížená",J259,0)</f>
        <v>0</v>
      </c>
      <c r="BG259" s="206">
        <f>IF(N259="zákl. přenesená",J259,0)</f>
        <v>0</v>
      </c>
      <c r="BH259" s="206">
        <f>IF(N259="sníž. přenesená",J259,0)</f>
        <v>0</v>
      </c>
      <c r="BI259" s="206">
        <f>IF(N259="nulová",J259,0)</f>
        <v>0</v>
      </c>
      <c r="BJ259" s="24" t="s">
        <v>158</v>
      </c>
      <c r="BK259" s="206">
        <f>ROUND(I259*H259,2)</f>
        <v>0</v>
      </c>
      <c r="BL259" s="24" t="s">
        <v>157</v>
      </c>
      <c r="BM259" s="24" t="s">
        <v>379</v>
      </c>
    </row>
    <row r="260" spans="2:47" s="1" customFormat="1" ht="162">
      <c r="B260" s="42"/>
      <c r="C260" s="64"/>
      <c r="D260" s="207" t="s">
        <v>159</v>
      </c>
      <c r="E260" s="64"/>
      <c r="F260" s="208" t="s">
        <v>252</v>
      </c>
      <c r="G260" s="64"/>
      <c r="H260" s="64"/>
      <c r="I260" s="165"/>
      <c r="J260" s="64"/>
      <c r="K260" s="64"/>
      <c r="L260" s="62"/>
      <c r="M260" s="209"/>
      <c r="N260" s="43"/>
      <c r="O260" s="43"/>
      <c r="P260" s="43"/>
      <c r="Q260" s="43"/>
      <c r="R260" s="43"/>
      <c r="S260" s="43"/>
      <c r="T260" s="79"/>
      <c r="AT260" s="24" t="s">
        <v>159</v>
      </c>
      <c r="AU260" s="24" t="s">
        <v>158</v>
      </c>
    </row>
    <row r="261" spans="2:51" s="11" customFormat="1" ht="13.5">
      <c r="B261" s="210"/>
      <c r="C261" s="211"/>
      <c r="D261" s="207" t="s">
        <v>161</v>
      </c>
      <c r="E261" s="212" t="s">
        <v>37</v>
      </c>
      <c r="F261" s="213" t="s">
        <v>1027</v>
      </c>
      <c r="G261" s="211"/>
      <c r="H261" s="214" t="s">
        <v>37</v>
      </c>
      <c r="I261" s="215"/>
      <c r="J261" s="211"/>
      <c r="K261" s="211"/>
      <c r="L261" s="216"/>
      <c r="M261" s="217"/>
      <c r="N261" s="218"/>
      <c r="O261" s="218"/>
      <c r="P261" s="218"/>
      <c r="Q261" s="218"/>
      <c r="R261" s="218"/>
      <c r="S261" s="218"/>
      <c r="T261" s="219"/>
      <c r="AT261" s="220" t="s">
        <v>161</v>
      </c>
      <c r="AU261" s="220" t="s">
        <v>158</v>
      </c>
      <c r="AV261" s="11" t="s">
        <v>23</v>
      </c>
      <c r="AW261" s="11" t="s">
        <v>43</v>
      </c>
      <c r="AX261" s="11" t="s">
        <v>80</v>
      </c>
      <c r="AY261" s="220" t="s">
        <v>150</v>
      </c>
    </row>
    <row r="262" spans="2:51" s="12" customFormat="1" ht="13.5">
      <c r="B262" s="221"/>
      <c r="C262" s="222"/>
      <c r="D262" s="207" t="s">
        <v>161</v>
      </c>
      <c r="E262" s="223" t="s">
        <v>37</v>
      </c>
      <c r="F262" s="224" t="s">
        <v>1028</v>
      </c>
      <c r="G262" s="222"/>
      <c r="H262" s="225">
        <v>5.613</v>
      </c>
      <c r="I262" s="226"/>
      <c r="J262" s="222"/>
      <c r="K262" s="222"/>
      <c r="L262" s="227"/>
      <c r="M262" s="228"/>
      <c r="N262" s="229"/>
      <c r="O262" s="229"/>
      <c r="P262" s="229"/>
      <c r="Q262" s="229"/>
      <c r="R262" s="229"/>
      <c r="S262" s="229"/>
      <c r="T262" s="230"/>
      <c r="AT262" s="231" t="s">
        <v>161</v>
      </c>
      <c r="AU262" s="231" t="s">
        <v>158</v>
      </c>
      <c r="AV262" s="12" t="s">
        <v>158</v>
      </c>
      <c r="AW262" s="12" t="s">
        <v>43</v>
      </c>
      <c r="AX262" s="12" t="s">
        <v>80</v>
      </c>
      <c r="AY262" s="231" t="s">
        <v>150</v>
      </c>
    </row>
    <row r="263" spans="2:51" s="13" customFormat="1" ht="13.5">
      <c r="B263" s="232"/>
      <c r="C263" s="233"/>
      <c r="D263" s="234" t="s">
        <v>161</v>
      </c>
      <c r="E263" s="235" t="s">
        <v>37</v>
      </c>
      <c r="F263" s="236" t="s">
        <v>164</v>
      </c>
      <c r="G263" s="233"/>
      <c r="H263" s="237">
        <v>5.613</v>
      </c>
      <c r="I263" s="238"/>
      <c r="J263" s="233"/>
      <c r="K263" s="233"/>
      <c r="L263" s="239"/>
      <c r="M263" s="240"/>
      <c r="N263" s="241"/>
      <c r="O263" s="241"/>
      <c r="P263" s="241"/>
      <c r="Q263" s="241"/>
      <c r="R263" s="241"/>
      <c r="S263" s="241"/>
      <c r="T263" s="242"/>
      <c r="AT263" s="243" t="s">
        <v>161</v>
      </c>
      <c r="AU263" s="243" t="s">
        <v>158</v>
      </c>
      <c r="AV263" s="13" t="s">
        <v>157</v>
      </c>
      <c r="AW263" s="13" t="s">
        <v>43</v>
      </c>
      <c r="AX263" s="13" t="s">
        <v>23</v>
      </c>
      <c r="AY263" s="243" t="s">
        <v>150</v>
      </c>
    </row>
    <row r="264" spans="2:65" s="1" customFormat="1" ht="22.5" customHeight="1">
      <c r="B264" s="42"/>
      <c r="C264" s="251" t="s">
        <v>276</v>
      </c>
      <c r="D264" s="251" t="s">
        <v>215</v>
      </c>
      <c r="E264" s="252" t="s">
        <v>260</v>
      </c>
      <c r="F264" s="253" t="s">
        <v>261</v>
      </c>
      <c r="G264" s="254" t="s">
        <v>155</v>
      </c>
      <c r="H264" s="255">
        <v>5.725</v>
      </c>
      <c r="I264" s="256"/>
      <c r="J264" s="257">
        <f>ROUND(I264*H264,2)</f>
        <v>0</v>
      </c>
      <c r="K264" s="253" t="s">
        <v>156</v>
      </c>
      <c r="L264" s="258"/>
      <c r="M264" s="259" t="s">
        <v>37</v>
      </c>
      <c r="N264" s="260" t="s">
        <v>52</v>
      </c>
      <c r="O264" s="43"/>
      <c r="P264" s="204">
        <f>O264*H264</f>
        <v>0</v>
      </c>
      <c r="Q264" s="204">
        <v>0.0135</v>
      </c>
      <c r="R264" s="204">
        <f>Q264*H264</f>
        <v>0.0772875</v>
      </c>
      <c r="S264" s="204">
        <v>0</v>
      </c>
      <c r="T264" s="205">
        <f>S264*H264</f>
        <v>0</v>
      </c>
      <c r="AR264" s="24" t="s">
        <v>177</v>
      </c>
      <c r="AT264" s="24" t="s">
        <v>215</v>
      </c>
      <c r="AU264" s="24" t="s">
        <v>158</v>
      </c>
      <c r="AY264" s="24" t="s">
        <v>150</v>
      </c>
      <c r="BE264" s="206">
        <f>IF(N264="základní",J264,0)</f>
        <v>0</v>
      </c>
      <c r="BF264" s="206">
        <f>IF(N264="snížená",J264,0)</f>
        <v>0</v>
      </c>
      <c r="BG264" s="206">
        <f>IF(N264="zákl. přenesená",J264,0)</f>
        <v>0</v>
      </c>
      <c r="BH264" s="206">
        <f>IF(N264="sníž. přenesená",J264,0)</f>
        <v>0</v>
      </c>
      <c r="BI264" s="206">
        <f>IF(N264="nulová",J264,0)</f>
        <v>0</v>
      </c>
      <c r="BJ264" s="24" t="s">
        <v>158</v>
      </c>
      <c r="BK264" s="206">
        <f>ROUND(I264*H264,2)</f>
        <v>0</v>
      </c>
      <c r="BL264" s="24" t="s">
        <v>157</v>
      </c>
      <c r="BM264" s="24" t="s">
        <v>392</v>
      </c>
    </row>
    <row r="265" spans="2:65" s="1" customFormat="1" ht="31.5" customHeight="1">
      <c r="B265" s="42"/>
      <c r="C265" s="195" t="s">
        <v>393</v>
      </c>
      <c r="D265" s="195" t="s">
        <v>152</v>
      </c>
      <c r="E265" s="196" t="s">
        <v>377</v>
      </c>
      <c r="F265" s="197" t="s">
        <v>378</v>
      </c>
      <c r="G265" s="198" t="s">
        <v>155</v>
      </c>
      <c r="H265" s="199">
        <v>532.735</v>
      </c>
      <c r="I265" s="200"/>
      <c r="J265" s="201">
        <f>ROUND(I265*H265,2)</f>
        <v>0</v>
      </c>
      <c r="K265" s="197" t="s">
        <v>156</v>
      </c>
      <c r="L265" s="62"/>
      <c r="M265" s="202" t="s">
        <v>37</v>
      </c>
      <c r="N265" s="203" t="s">
        <v>52</v>
      </c>
      <c r="O265" s="43"/>
      <c r="P265" s="204">
        <f>O265*H265</f>
        <v>0</v>
      </c>
      <c r="Q265" s="204">
        <v>0.00944</v>
      </c>
      <c r="R265" s="204">
        <f>Q265*H265</f>
        <v>5.0290184</v>
      </c>
      <c r="S265" s="204">
        <v>0</v>
      </c>
      <c r="T265" s="205">
        <f>S265*H265</f>
        <v>0</v>
      </c>
      <c r="AR265" s="24" t="s">
        <v>157</v>
      </c>
      <c r="AT265" s="24" t="s">
        <v>152</v>
      </c>
      <c r="AU265" s="24" t="s">
        <v>158</v>
      </c>
      <c r="AY265" s="24" t="s">
        <v>150</v>
      </c>
      <c r="BE265" s="206">
        <f>IF(N265="základní",J265,0)</f>
        <v>0</v>
      </c>
      <c r="BF265" s="206">
        <f>IF(N265="snížená",J265,0)</f>
        <v>0</v>
      </c>
      <c r="BG265" s="206">
        <f>IF(N265="zákl. přenesená",J265,0)</f>
        <v>0</v>
      </c>
      <c r="BH265" s="206">
        <f>IF(N265="sníž. přenesená",J265,0)</f>
        <v>0</v>
      </c>
      <c r="BI265" s="206">
        <f>IF(N265="nulová",J265,0)</f>
        <v>0</v>
      </c>
      <c r="BJ265" s="24" t="s">
        <v>158</v>
      </c>
      <c r="BK265" s="206">
        <f>ROUND(I265*H265,2)</f>
        <v>0</v>
      </c>
      <c r="BL265" s="24" t="s">
        <v>157</v>
      </c>
      <c r="BM265" s="24" t="s">
        <v>396</v>
      </c>
    </row>
    <row r="266" spans="2:47" s="1" customFormat="1" ht="162">
      <c r="B266" s="42"/>
      <c r="C266" s="64"/>
      <c r="D266" s="207" t="s">
        <v>159</v>
      </c>
      <c r="E266" s="64"/>
      <c r="F266" s="208" t="s">
        <v>252</v>
      </c>
      <c r="G266" s="64"/>
      <c r="H266" s="64"/>
      <c r="I266" s="165"/>
      <c r="J266" s="64"/>
      <c r="K266" s="64"/>
      <c r="L266" s="62"/>
      <c r="M266" s="209"/>
      <c r="N266" s="43"/>
      <c r="O266" s="43"/>
      <c r="P266" s="43"/>
      <c r="Q266" s="43"/>
      <c r="R266" s="43"/>
      <c r="S266" s="43"/>
      <c r="T266" s="79"/>
      <c r="AT266" s="24" t="s">
        <v>159</v>
      </c>
      <c r="AU266" s="24" t="s">
        <v>158</v>
      </c>
    </row>
    <row r="267" spans="2:51" s="12" customFormat="1" ht="13.5">
      <c r="B267" s="221"/>
      <c r="C267" s="222"/>
      <c r="D267" s="207" t="s">
        <v>161</v>
      </c>
      <c r="E267" s="223" t="s">
        <v>37</v>
      </c>
      <c r="F267" s="224" t="s">
        <v>1029</v>
      </c>
      <c r="G267" s="222"/>
      <c r="H267" s="225">
        <v>606.996</v>
      </c>
      <c r="I267" s="226"/>
      <c r="J267" s="222"/>
      <c r="K267" s="222"/>
      <c r="L267" s="227"/>
      <c r="M267" s="228"/>
      <c r="N267" s="229"/>
      <c r="O267" s="229"/>
      <c r="P267" s="229"/>
      <c r="Q267" s="229"/>
      <c r="R267" s="229"/>
      <c r="S267" s="229"/>
      <c r="T267" s="230"/>
      <c r="AT267" s="231" t="s">
        <v>161</v>
      </c>
      <c r="AU267" s="231" t="s">
        <v>158</v>
      </c>
      <c r="AV267" s="12" t="s">
        <v>158</v>
      </c>
      <c r="AW267" s="12" t="s">
        <v>43</v>
      </c>
      <c r="AX267" s="12" t="s">
        <v>80</v>
      </c>
      <c r="AY267" s="231" t="s">
        <v>150</v>
      </c>
    </row>
    <row r="268" spans="2:51" s="12" customFormat="1" ht="13.5">
      <c r="B268" s="221"/>
      <c r="C268" s="222"/>
      <c r="D268" s="207" t="s">
        <v>161</v>
      </c>
      <c r="E268" s="223" t="s">
        <v>37</v>
      </c>
      <c r="F268" s="224" t="s">
        <v>1030</v>
      </c>
      <c r="G268" s="222"/>
      <c r="H268" s="225">
        <v>-45</v>
      </c>
      <c r="I268" s="226"/>
      <c r="J268" s="222"/>
      <c r="K268" s="222"/>
      <c r="L268" s="227"/>
      <c r="M268" s="228"/>
      <c r="N268" s="229"/>
      <c r="O268" s="229"/>
      <c r="P268" s="229"/>
      <c r="Q268" s="229"/>
      <c r="R268" s="229"/>
      <c r="S268" s="229"/>
      <c r="T268" s="230"/>
      <c r="AT268" s="231" t="s">
        <v>161</v>
      </c>
      <c r="AU268" s="231" t="s">
        <v>158</v>
      </c>
      <c r="AV268" s="12" t="s">
        <v>158</v>
      </c>
      <c r="AW268" s="12" t="s">
        <v>43</v>
      </c>
      <c r="AX268" s="12" t="s">
        <v>80</v>
      </c>
      <c r="AY268" s="231" t="s">
        <v>150</v>
      </c>
    </row>
    <row r="269" spans="2:51" s="12" customFormat="1" ht="13.5">
      <c r="B269" s="221"/>
      <c r="C269" s="222"/>
      <c r="D269" s="207" t="s">
        <v>161</v>
      </c>
      <c r="E269" s="223" t="s">
        <v>37</v>
      </c>
      <c r="F269" s="224" t="s">
        <v>1031</v>
      </c>
      <c r="G269" s="222"/>
      <c r="H269" s="225">
        <v>-69.3</v>
      </c>
      <c r="I269" s="226"/>
      <c r="J269" s="222"/>
      <c r="K269" s="222"/>
      <c r="L269" s="227"/>
      <c r="M269" s="228"/>
      <c r="N269" s="229"/>
      <c r="O269" s="229"/>
      <c r="P269" s="229"/>
      <c r="Q269" s="229"/>
      <c r="R269" s="229"/>
      <c r="S269" s="229"/>
      <c r="T269" s="230"/>
      <c r="AT269" s="231" t="s">
        <v>161</v>
      </c>
      <c r="AU269" s="231" t="s">
        <v>158</v>
      </c>
      <c r="AV269" s="12" t="s">
        <v>158</v>
      </c>
      <c r="AW269" s="12" t="s">
        <v>43</v>
      </c>
      <c r="AX269" s="12" t="s">
        <v>80</v>
      </c>
      <c r="AY269" s="231" t="s">
        <v>150</v>
      </c>
    </row>
    <row r="270" spans="2:51" s="12" customFormat="1" ht="13.5">
      <c r="B270" s="221"/>
      <c r="C270" s="222"/>
      <c r="D270" s="207" t="s">
        <v>161</v>
      </c>
      <c r="E270" s="223" t="s">
        <v>37</v>
      </c>
      <c r="F270" s="224" t="s">
        <v>1032</v>
      </c>
      <c r="G270" s="222"/>
      <c r="H270" s="225">
        <v>-40.71</v>
      </c>
      <c r="I270" s="226"/>
      <c r="J270" s="222"/>
      <c r="K270" s="222"/>
      <c r="L270" s="227"/>
      <c r="M270" s="228"/>
      <c r="N270" s="229"/>
      <c r="O270" s="229"/>
      <c r="P270" s="229"/>
      <c r="Q270" s="229"/>
      <c r="R270" s="229"/>
      <c r="S270" s="229"/>
      <c r="T270" s="230"/>
      <c r="AT270" s="231" t="s">
        <v>161</v>
      </c>
      <c r="AU270" s="231" t="s">
        <v>158</v>
      </c>
      <c r="AV270" s="12" t="s">
        <v>158</v>
      </c>
      <c r="AW270" s="12" t="s">
        <v>43</v>
      </c>
      <c r="AX270" s="12" t="s">
        <v>80</v>
      </c>
      <c r="AY270" s="231" t="s">
        <v>150</v>
      </c>
    </row>
    <row r="271" spans="2:51" s="12" customFormat="1" ht="13.5">
      <c r="B271" s="221"/>
      <c r="C271" s="222"/>
      <c r="D271" s="207" t="s">
        <v>161</v>
      </c>
      <c r="E271" s="223" t="s">
        <v>37</v>
      </c>
      <c r="F271" s="224" t="s">
        <v>1033</v>
      </c>
      <c r="G271" s="222"/>
      <c r="H271" s="225">
        <v>-12.6</v>
      </c>
      <c r="I271" s="226"/>
      <c r="J271" s="222"/>
      <c r="K271" s="222"/>
      <c r="L271" s="227"/>
      <c r="M271" s="228"/>
      <c r="N271" s="229"/>
      <c r="O271" s="229"/>
      <c r="P271" s="229"/>
      <c r="Q271" s="229"/>
      <c r="R271" s="229"/>
      <c r="S271" s="229"/>
      <c r="T271" s="230"/>
      <c r="AT271" s="231" t="s">
        <v>161</v>
      </c>
      <c r="AU271" s="231" t="s">
        <v>158</v>
      </c>
      <c r="AV271" s="12" t="s">
        <v>158</v>
      </c>
      <c r="AW271" s="12" t="s">
        <v>43</v>
      </c>
      <c r="AX271" s="12" t="s">
        <v>80</v>
      </c>
      <c r="AY271" s="231" t="s">
        <v>150</v>
      </c>
    </row>
    <row r="272" spans="2:51" s="12" customFormat="1" ht="13.5">
      <c r="B272" s="221"/>
      <c r="C272" s="222"/>
      <c r="D272" s="207" t="s">
        <v>161</v>
      </c>
      <c r="E272" s="223" t="s">
        <v>37</v>
      </c>
      <c r="F272" s="224" t="s">
        <v>1034</v>
      </c>
      <c r="G272" s="222"/>
      <c r="H272" s="225">
        <v>115.192</v>
      </c>
      <c r="I272" s="226"/>
      <c r="J272" s="222"/>
      <c r="K272" s="222"/>
      <c r="L272" s="227"/>
      <c r="M272" s="228"/>
      <c r="N272" s="229"/>
      <c r="O272" s="229"/>
      <c r="P272" s="229"/>
      <c r="Q272" s="229"/>
      <c r="R272" s="229"/>
      <c r="S272" s="229"/>
      <c r="T272" s="230"/>
      <c r="AT272" s="231" t="s">
        <v>161</v>
      </c>
      <c r="AU272" s="231" t="s">
        <v>158</v>
      </c>
      <c r="AV272" s="12" t="s">
        <v>158</v>
      </c>
      <c r="AW272" s="12" t="s">
        <v>43</v>
      </c>
      <c r="AX272" s="12" t="s">
        <v>80</v>
      </c>
      <c r="AY272" s="231" t="s">
        <v>150</v>
      </c>
    </row>
    <row r="273" spans="2:51" s="12" customFormat="1" ht="13.5">
      <c r="B273" s="221"/>
      <c r="C273" s="222"/>
      <c r="D273" s="207" t="s">
        <v>161</v>
      </c>
      <c r="E273" s="223" t="s">
        <v>37</v>
      </c>
      <c r="F273" s="224" t="s">
        <v>1035</v>
      </c>
      <c r="G273" s="222"/>
      <c r="H273" s="225">
        <v>-4.515</v>
      </c>
      <c r="I273" s="226"/>
      <c r="J273" s="222"/>
      <c r="K273" s="222"/>
      <c r="L273" s="227"/>
      <c r="M273" s="228"/>
      <c r="N273" s="229"/>
      <c r="O273" s="229"/>
      <c r="P273" s="229"/>
      <c r="Q273" s="229"/>
      <c r="R273" s="229"/>
      <c r="S273" s="229"/>
      <c r="T273" s="230"/>
      <c r="AT273" s="231" t="s">
        <v>161</v>
      </c>
      <c r="AU273" s="231" t="s">
        <v>158</v>
      </c>
      <c r="AV273" s="12" t="s">
        <v>158</v>
      </c>
      <c r="AW273" s="12" t="s">
        <v>43</v>
      </c>
      <c r="AX273" s="12" t="s">
        <v>80</v>
      </c>
      <c r="AY273" s="231" t="s">
        <v>150</v>
      </c>
    </row>
    <row r="274" spans="2:51" s="12" customFormat="1" ht="13.5">
      <c r="B274" s="221"/>
      <c r="C274" s="222"/>
      <c r="D274" s="207" t="s">
        <v>161</v>
      </c>
      <c r="E274" s="223" t="s">
        <v>37</v>
      </c>
      <c r="F274" s="224" t="s">
        <v>1036</v>
      </c>
      <c r="G274" s="222"/>
      <c r="H274" s="225">
        <v>-2.2</v>
      </c>
      <c r="I274" s="226"/>
      <c r="J274" s="222"/>
      <c r="K274" s="222"/>
      <c r="L274" s="227"/>
      <c r="M274" s="228"/>
      <c r="N274" s="229"/>
      <c r="O274" s="229"/>
      <c r="P274" s="229"/>
      <c r="Q274" s="229"/>
      <c r="R274" s="229"/>
      <c r="S274" s="229"/>
      <c r="T274" s="230"/>
      <c r="AT274" s="231" t="s">
        <v>161</v>
      </c>
      <c r="AU274" s="231" t="s">
        <v>158</v>
      </c>
      <c r="AV274" s="12" t="s">
        <v>158</v>
      </c>
      <c r="AW274" s="12" t="s">
        <v>43</v>
      </c>
      <c r="AX274" s="12" t="s">
        <v>80</v>
      </c>
      <c r="AY274" s="231" t="s">
        <v>150</v>
      </c>
    </row>
    <row r="275" spans="2:51" s="12" customFormat="1" ht="13.5">
      <c r="B275" s="221"/>
      <c r="C275" s="222"/>
      <c r="D275" s="207" t="s">
        <v>161</v>
      </c>
      <c r="E275" s="223" t="s">
        <v>37</v>
      </c>
      <c r="F275" s="224" t="s">
        <v>1037</v>
      </c>
      <c r="G275" s="222"/>
      <c r="H275" s="225">
        <v>-2.464</v>
      </c>
      <c r="I275" s="226"/>
      <c r="J275" s="222"/>
      <c r="K275" s="222"/>
      <c r="L275" s="227"/>
      <c r="M275" s="228"/>
      <c r="N275" s="229"/>
      <c r="O275" s="229"/>
      <c r="P275" s="229"/>
      <c r="Q275" s="229"/>
      <c r="R275" s="229"/>
      <c r="S275" s="229"/>
      <c r="T275" s="230"/>
      <c r="AT275" s="231" t="s">
        <v>161</v>
      </c>
      <c r="AU275" s="231" t="s">
        <v>158</v>
      </c>
      <c r="AV275" s="12" t="s">
        <v>158</v>
      </c>
      <c r="AW275" s="12" t="s">
        <v>43</v>
      </c>
      <c r="AX275" s="12" t="s">
        <v>80</v>
      </c>
      <c r="AY275" s="231" t="s">
        <v>150</v>
      </c>
    </row>
    <row r="276" spans="2:51" s="12" customFormat="1" ht="13.5">
      <c r="B276" s="221"/>
      <c r="C276" s="222"/>
      <c r="D276" s="207" t="s">
        <v>161</v>
      </c>
      <c r="E276" s="223" t="s">
        <v>37</v>
      </c>
      <c r="F276" s="224" t="s">
        <v>1038</v>
      </c>
      <c r="G276" s="222"/>
      <c r="H276" s="225">
        <v>-3.9</v>
      </c>
      <c r="I276" s="226"/>
      <c r="J276" s="222"/>
      <c r="K276" s="222"/>
      <c r="L276" s="227"/>
      <c r="M276" s="228"/>
      <c r="N276" s="229"/>
      <c r="O276" s="229"/>
      <c r="P276" s="229"/>
      <c r="Q276" s="229"/>
      <c r="R276" s="229"/>
      <c r="S276" s="229"/>
      <c r="T276" s="230"/>
      <c r="AT276" s="231" t="s">
        <v>161</v>
      </c>
      <c r="AU276" s="231" t="s">
        <v>158</v>
      </c>
      <c r="AV276" s="12" t="s">
        <v>158</v>
      </c>
      <c r="AW276" s="12" t="s">
        <v>43</v>
      </c>
      <c r="AX276" s="12" t="s">
        <v>80</v>
      </c>
      <c r="AY276" s="231" t="s">
        <v>150</v>
      </c>
    </row>
    <row r="277" spans="2:51" s="12" customFormat="1" ht="13.5">
      <c r="B277" s="221"/>
      <c r="C277" s="222"/>
      <c r="D277" s="207" t="s">
        <v>161</v>
      </c>
      <c r="E277" s="223" t="s">
        <v>37</v>
      </c>
      <c r="F277" s="224" t="s">
        <v>1039</v>
      </c>
      <c r="G277" s="222"/>
      <c r="H277" s="225">
        <v>-4.68</v>
      </c>
      <c r="I277" s="226"/>
      <c r="J277" s="222"/>
      <c r="K277" s="222"/>
      <c r="L277" s="227"/>
      <c r="M277" s="228"/>
      <c r="N277" s="229"/>
      <c r="O277" s="229"/>
      <c r="P277" s="229"/>
      <c r="Q277" s="229"/>
      <c r="R277" s="229"/>
      <c r="S277" s="229"/>
      <c r="T277" s="230"/>
      <c r="AT277" s="231" t="s">
        <v>161</v>
      </c>
      <c r="AU277" s="231" t="s">
        <v>158</v>
      </c>
      <c r="AV277" s="12" t="s">
        <v>158</v>
      </c>
      <c r="AW277" s="12" t="s">
        <v>43</v>
      </c>
      <c r="AX277" s="12" t="s">
        <v>80</v>
      </c>
      <c r="AY277" s="231" t="s">
        <v>150</v>
      </c>
    </row>
    <row r="278" spans="2:51" s="12" customFormat="1" ht="13.5">
      <c r="B278" s="221"/>
      <c r="C278" s="222"/>
      <c r="D278" s="207" t="s">
        <v>161</v>
      </c>
      <c r="E278" s="223" t="s">
        <v>37</v>
      </c>
      <c r="F278" s="224" t="s">
        <v>1037</v>
      </c>
      <c r="G278" s="222"/>
      <c r="H278" s="225">
        <v>-2.464</v>
      </c>
      <c r="I278" s="226"/>
      <c r="J278" s="222"/>
      <c r="K278" s="222"/>
      <c r="L278" s="227"/>
      <c r="M278" s="228"/>
      <c r="N278" s="229"/>
      <c r="O278" s="229"/>
      <c r="P278" s="229"/>
      <c r="Q278" s="229"/>
      <c r="R278" s="229"/>
      <c r="S278" s="229"/>
      <c r="T278" s="230"/>
      <c r="AT278" s="231" t="s">
        <v>161</v>
      </c>
      <c r="AU278" s="231" t="s">
        <v>158</v>
      </c>
      <c r="AV278" s="12" t="s">
        <v>158</v>
      </c>
      <c r="AW278" s="12" t="s">
        <v>43</v>
      </c>
      <c r="AX278" s="12" t="s">
        <v>80</v>
      </c>
      <c r="AY278" s="231" t="s">
        <v>150</v>
      </c>
    </row>
    <row r="279" spans="2:51" s="12" customFormat="1" ht="13.5">
      <c r="B279" s="221"/>
      <c r="C279" s="222"/>
      <c r="D279" s="207" t="s">
        <v>161</v>
      </c>
      <c r="E279" s="223" t="s">
        <v>37</v>
      </c>
      <c r="F279" s="224" t="s">
        <v>1040</v>
      </c>
      <c r="G279" s="222"/>
      <c r="H279" s="225">
        <v>-1.62</v>
      </c>
      <c r="I279" s="226"/>
      <c r="J279" s="222"/>
      <c r="K279" s="222"/>
      <c r="L279" s="227"/>
      <c r="M279" s="228"/>
      <c r="N279" s="229"/>
      <c r="O279" s="229"/>
      <c r="P279" s="229"/>
      <c r="Q279" s="229"/>
      <c r="R279" s="229"/>
      <c r="S279" s="229"/>
      <c r="T279" s="230"/>
      <c r="AT279" s="231" t="s">
        <v>161</v>
      </c>
      <c r="AU279" s="231" t="s">
        <v>158</v>
      </c>
      <c r="AV279" s="12" t="s">
        <v>158</v>
      </c>
      <c r="AW279" s="12" t="s">
        <v>43</v>
      </c>
      <c r="AX279" s="12" t="s">
        <v>80</v>
      </c>
      <c r="AY279" s="231" t="s">
        <v>150</v>
      </c>
    </row>
    <row r="280" spans="2:51" s="13" customFormat="1" ht="13.5">
      <c r="B280" s="232"/>
      <c r="C280" s="233"/>
      <c r="D280" s="234" t="s">
        <v>161</v>
      </c>
      <c r="E280" s="235" t="s">
        <v>37</v>
      </c>
      <c r="F280" s="236" t="s">
        <v>164</v>
      </c>
      <c r="G280" s="233"/>
      <c r="H280" s="237">
        <v>532.735</v>
      </c>
      <c r="I280" s="238"/>
      <c r="J280" s="233"/>
      <c r="K280" s="233"/>
      <c r="L280" s="239"/>
      <c r="M280" s="240"/>
      <c r="N280" s="241"/>
      <c r="O280" s="241"/>
      <c r="P280" s="241"/>
      <c r="Q280" s="241"/>
      <c r="R280" s="241"/>
      <c r="S280" s="241"/>
      <c r="T280" s="242"/>
      <c r="AT280" s="243" t="s">
        <v>161</v>
      </c>
      <c r="AU280" s="243" t="s">
        <v>158</v>
      </c>
      <c r="AV280" s="13" t="s">
        <v>157</v>
      </c>
      <c r="AW280" s="13" t="s">
        <v>43</v>
      </c>
      <c r="AX280" s="13" t="s">
        <v>23</v>
      </c>
      <c r="AY280" s="243" t="s">
        <v>150</v>
      </c>
    </row>
    <row r="281" spans="2:65" s="1" customFormat="1" ht="22.5" customHeight="1">
      <c r="B281" s="42"/>
      <c r="C281" s="251" t="s">
        <v>283</v>
      </c>
      <c r="D281" s="251" t="s">
        <v>215</v>
      </c>
      <c r="E281" s="252" t="s">
        <v>390</v>
      </c>
      <c r="F281" s="253" t="s">
        <v>391</v>
      </c>
      <c r="G281" s="254" t="s">
        <v>155</v>
      </c>
      <c r="H281" s="255">
        <v>543.39</v>
      </c>
      <c r="I281" s="256"/>
      <c r="J281" s="257">
        <f>ROUND(I281*H281,2)</f>
        <v>0</v>
      </c>
      <c r="K281" s="253" t="s">
        <v>156</v>
      </c>
      <c r="L281" s="258"/>
      <c r="M281" s="259" t="s">
        <v>37</v>
      </c>
      <c r="N281" s="260" t="s">
        <v>52</v>
      </c>
      <c r="O281" s="43"/>
      <c r="P281" s="204">
        <f>O281*H281</f>
        <v>0</v>
      </c>
      <c r="Q281" s="204">
        <v>0.0165</v>
      </c>
      <c r="R281" s="204">
        <f>Q281*H281</f>
        <v>8.965935</v>
      </c>
      <c r="S281" s="204">
        <v>0</v>
      </c>
      <c r="T281" s="205">
        <f>S281*H281</f>
        <v>0</v>
      </c>
      <c r="AR281" s="24" t="s">
        <v>177</v>
      </c>
      <c r="AT281" s="24" t="s">
        <v>215</v>
      </c>
      <c r="AU281" s="24" t="s">
        <v>158</v>
      </c>
      <c r="AY281" s="24" t="s">
        <v>150</v>
      </c>
      <c r="BE281" s="206">
        <f>IF(N281="základní",J281,0)</f>
        <v>0</v>
      </c>
      <c r="BF281" s="206">
        <f>IF(N281="snížená",J281,0)</f>
        <v>0</v>
      </c>
      <c r="BG281" s="206">
        <f>IF(N281="zákl. přenesená",J281,0)</f>
        <v>0</v>
      </c>
      <c r="BH281" s="206">
        <f>IF(N281="sníž. přenesená",J281,0)</f>
        <v>0</v>
      </c>
      <c r="BI281" s="206">
        <f>IF(N281="nulová",J281,0)</f>
        <v>0</v>
      </c>
      <c r="BJ281" s="24" t="s">
        <v>158</v>
      </c>
      <c r="BK281" s="206">
        <f>ROUND(I281*H281,2)</f>
        <v>0</v>
      </c>
      <c r="BL281" s="24" t="s">
        <v>157</v>
      </c>
      <c r="BM281" s="24" t="s">
        <v>400</v>
      </c>
    </row>
    <row r="282" spans="2:65" s="1" customFormat="1" ht="44.25" customHeight="1">
      <c r="B282" s="42"/>
      <c r="C282" s="195" t="s">
        <v>401</v>
      </c>
      <c r="D282" s="195" t="s">
        <v>152</v>
      </c>
      <c r="E282" s="196" t="s">
        <v>394</v>
      </c>
      <c r="F282" s="197" t="s">
        <v>395</v>
      </c>
      <c r="G282" s="198" t="s">
        <v>198</v>
      </c>
      <c r="H282" s="199">
        <v>420.79</v>
      </c>
      <c r="I282" s="200"/>
      <c r="J282" s="201">
        <f>ROUND(I282*H282,2)</f>
        <v>0</v>
      </c>
      <c r="K282" s="197" t="s">
        <v>156</v>
      </c>
      <c r="L282" s="62"/>
      <c r="M282" s="202" t="s">
        <v>37</v>
      </c>
      <c r="N282" s="203" t="s">
        <v>52</v>
      </c>
      <c r="O282" s="43"/>
      <c r="P282" s="204">
        <f>O282*H282</f>
        <v>0</v>
      </c>
      <c r="Q282" s="204">
        <v>0.00168</v>
      </c>
      <c r="R282" s="204">
        <f>Q282*H282</f>
        <v>0.7069272000000001</v>
      </c>
      <c r="S282" s="204">
        <v>0</v>
      </c>
      <c r="T282" s="205">
        <f>S282*H282</f>
        <v>0</v>
      </c>
      <c r="AR282" s="24" t="s">
        <v>157</v>
      </c>
      <c r="AT282" s="24" t="s">
        <v>152</v>
      </c>
      <c r="AU282" s="24" t="s">
        <v>158</v>
      </c>
      <c r="AY282" s="24" t="s">
        <v>150</v>
      </c>
      <c r="BE282" s="206">
        <f>IF(N282="základní",J282,0)</f>
        <v>0</v>
      </c>
      <c r="BF282" s="206">
        <f>IF(N282="snížená",J282,0)</f>
        <v>0</v>
      </c>
      <c r="BG282" s="206">
        <f>IF(N282="zákl. přenesená",J282,0)</f>
        <v>0</v>
      </c>
      <c r="BH282" s="206">
        <f>IF(N282="sníž. přenesená",J282,0)</f>
        <v>0</v>
      </c>
      <c r="BI282" s="206">
        <f>IF(N282="nulová",J282,0)</f>
        <v>0</v>
      </c>
      <c r="BJ282" s="24" t="s">
        <v>158</v>
      </c>
      <c r="BK282" s="206">
        <f>ROUND(I282*H282,2)</f>
        <v>0</v>
      </c>
      <c r="BL282" s="24" t="s">
        <v>157</v>
      </c>
      <c r="BM282" s="24" t="s">
        <v>404</v>
      </c>
    </row>
    <row r="283" spans="2:47" s="1" customFormat="1" ht="121.5">
      <c r="B283" s="42"/>
      <c r="C283" s="64"/>
      <c r="D283" s="207" t="s">
        <v>159</v>
      </c>
      <c r="E283" s="64"/>
      <c r="F283" s="208" t="s">
        <v>397</v>
      </c>
      <c r="G283" s="64"/>
      <c r="H283" s="64"/>
      <c r="I283" s="165"/>
      <c r="J283" s="64"/>
      <c r="K283" s="64"/>
      <c r="L283" s="62"/>
      <c r="M283" s="209"/>
      <c r="N283" s="43"/>
      <c r="O283" s="43"/>
      <c r="P283" s="43"/>
      <c r="Q283" s="43"/>
      <c r="R283" s="43"/>
      <c r="S283" s="43"/>
      <c r="T283" s="79"/>
      <c r="AT283" s="24" t="s">
        <v>159</v>
      </c>
      <c r="AU283" s="24" t="s">
        <v>158</v>
      </c>
    </row>
    <row r="284" spans="2:51" s="11" customFormat="1" ht="13.5">
      <c r="B284" s="210"/>
      <c r="C284" s="211"/>
      <c r="D284" s="207" t="s">
        <v>161</v>
      </c>
      <c r="E284" s="212" t="s">
        <v>37</v>
      </c>
      <c r="F284" s="213" t="s">
        <v>1003</v>
      </c>
      <c r="G284" s="211"/>
      <c r="H284" s="214" t="s">
        <v>37</v>
      </c>
      <c r="I284" s="215"/>
      <c r="J284" s="211"/>
      <c r="K284" s="211"/>
      <c r="L284" s="216"/>
      <c r="M284" s="217"/>
      <c r="N284" s="218"/>
      <c r="O284" s="218"/>
      <c r="P284" s="218"/>
      <c r="Q284" s="218"/>
      <c r="R284" s="218"/>
      <c r="S284" s="218"/>
      <c r="T284" s="219"/>
      <c r="AT284" s="220" t="s">
        <v>161</v>
      </c>
      <c r="AU284" s="220" t="s">
        <v>158</v>
      </c>
      <c r="AV284" s="11" t="s">
        <v>23</v>
      </c>
      <c r="AW284" s="11" t="s">
        <v>43</v>
      </c>
      <c r="AX284" s="11" t="s">
        <v>80</v>
      </c>
      <c r="AY284" s="220" t="s">
        <v>150</v>
      </c>
    </row>
    <row r="285" spans="2:51" s="12" customFormat="1" ht="13.5">
      <c r="B285" s="221"/>
      <c r="C285" s="222"/>
      <c r="D285" s="207" t="s">
        <v>161</v>
      </c>
      <c r="E285" s="223" t="s">
        <v>37</v>
      </c>
      <c r="F285" s="224" t="s">
        <v>1004</v>
      </c>
      <c r="G285" s="222"/>
      <c r="H285" s="225">
        <v>51</v>
      </c>
      <c r="I285" s="226"/>
      <c r="J285" s="222"/>
      <c r="K285" s="222"/>
      <c r="L285" s="227"/>
      <c r="M285" s="228"/>
      <c r="N285" s="229"/>
      <c r="O285" s="229"/>
      <c r="P285" s="229"/>
      <c r="Q285" s="229"/>
      <c r="R285" s="229"/>
      <c r="S285" s="229"/>
      <c r="T285" s="230"/>
      <c r="AT285" s="231" t="s">
        <v>161</v>
      </c>
      <c r="AU285" s="231" t="s">
        <v>158</v>
      </c>
      <c r="AV285" s="12" t="s">
        <v>158</v>
      </c>
      <c r="AW285" s="12" t="s">
        <v>43</v>
      </c>
      <c r="AX285" s="12" t="s">
        <v>80</v>
      </c>
      <c r="AY285" s="231" t="s">
        <v>150</v>
      </c>
    </row>
    <row r="286" spans="2:51" s="12" customFormat="1" ht="13.5">
      <c r="B286" s="221"/>
      <c r="C286" s="222"/>
      <c r="D286" s="207" t="s">
        <v>161</v>
      </c>
      <c r="E286" s="223" t="s">
        <v>37</v>
      </c>
      <c r="F286" s="224" t="s">
        <v>1005</v>
      </c>
      <c r="G286" s="222"/>
      <c r="H286" s="225">
        <v>36</v>
      </c>
      <c r="I286" s="226"/>
      <c r="J286" s="222"/>
      <c r="K286" s="222"/>
      <c r="L286" s="227"/>
      <c r="M286" s="228"/>
      <c r="N286" s="229"/>
      <c r="O286" s="229"/>
      <c r="P286" s="229"/>
      <c r="Q286" s="229"/>
      <c r="R286" s="229"/>
      <c r="S286" s="229"/>
      <c r="T286" s="230"/>
      <c r="AT286" s="231" t="s">
        <v>161</v>
      </c>
      <c r="AU286" s="231" t="s">
        <v>158</v>
      </c>
      <c r="AV286" s="12" t="s">
        <v>158</v>
      </c>
      <c r="AW286" s="12" t="s">
        <v>43</v>
      </c>
      <c r="AX286" s="12" t="s">
        <v>80</v>
      </c>
      <c r="AY286" s="231" t="s">
        <v>150</v>
      </c>
    </row>
    <row r="287" spans="2:51" s="12" customFormat="1" ht="13.5">
      <c r="B287" s="221"/>
      <c r="C287" s="222"/>
      <c r="D287" s="207" t="s">
        <v>161</v>
      </c>
      <c r="E287" s="223" t="s">
        <v>37</v>
      </c>
      <c r="F287" s="224" t="s">
        <v>1006</v>
      </c>
      <c r="G287" s="222"/>
      <c r="H287" s="225">
        <v>36</v>
      </c>
      <c r="I287" s="226"/>
      <c r="J287" s="222"/>
      <c r="K287" s="222"/>
      <c r="L287" s="227"/>
      <c r="M287" s="228"/>
      <c r="N287" s="229"/>
      <c r="O287" s="229"/>
      <c r="P287" s="229"/>
      <c r="Q287" s="229"/>
      <c r="R287" s="229"/>
      <c r="S287" s="229"/>
      <c r="T287" s="230"/>
      <c r="AT287" s="231" t="s">
        <v>161</v>
      </c>
      <c r="AU287" s="231" t="s">
        <v>158</v>
      </c>
      <c r="AV287" s="12" t="s">
        <v>158</v>
      </c>
      <c r="AW287" s="12" t="s">
        <v>43</v>
      </c>
      <c r="AX287" s="12" t="s">
        <v>80</v>
      </c>
      <c r="AY287" s="231" t="s">
        <v>150</v>
      </c>
    </row>
    <row r="288" spans="2:51" s="12" customFormat="1" ht="13.5">
      <c r="B288" s="221"/>
      <c r="C288" s="222"/>
      <c r="D288" s="207" t="s">
        <v>161</v>
      </c>
      <c r="E288" s="223" t="s">
        <v>37</v>
      </c>
      <c r="F288" s="224" t="s">
        <v>986</v>
      </c>
      <c r="G288" s="222"/>
      <c r="H288" s="225">
        <v>6.6</v>
      </c>
      <c r="I288" s="226"/>
      <c r="J288" s="222"/>
      <c r="K288" s="222"/>
      <c r="L288" s="227"/>
      <c r="M288" s="228"/>
      <c r="N288" s="229"/>
      <c r="O288" s="229"/>
      <c r="P288" s="229"/>
      <c r="Q288" s="229"/>
      <c r="R288" s="229"/>
      <c r="S288" s="229"/>
      <c r="T288" s="230"/>
      <c r="AT288" s="231" t="s">
        <v>161</v>
      </c>
      <c r="AU288" s="231" t="s">
        <v>158</v>
      </c>
      <c r="AV288" s="12" t="s">
        <v>158</v>
      </c>
      <c r="AW288" s="12" t="s">
        <v>43</v>
      </c>
      <c r="AX288" s="12" t="s">
        <v>80</v>
      </c>
      <c r="AY288" s="231" t="s">
        <v>150</v>
      </c>
    </row>
    <row r="289" spans="2:51" s="12" customFormat="1" ht="13.5">
      <c r="B289" s="221"/>
      <c r="C289" s="222"/>
      <c r="D289" s="207" t="s">
        <v>161</v>
      </c>
      <c r="E289" s="223" t="s">
        <v>37</v>
      </c>
      <c r="F289" s="224" t="s">
        <v>1007</v>
      </c>
      <c r="G289" s="222"/>
      <c r="H289" s="225">
        <v>19.2</v>
      </c>
      <c r="I289" s="226"/>
      <c r="J289" s="222"/>
      <c r="K289" s="222"/>
      <c r="L289" s="227"/>
      <c r="M289" s="228"/>
      <c r="N289" s="229"/>
      <c r="O289" s="229"/>
      <c r="P289" s="229"/>
      <c r="Q289" s="229"/>
      <c r="R289" s="229"/>
      <c r="S289" s="229"/>
      <c r="T289" s="230"/>
      <c r="AT289" s="231" t="s">
        <v>161</v>
      </c>
      <c r="AU289" s="231" t="s">
        <v>158</v>
      </c>
      <c r="AV289" s="12" t="s">
        <v>158</v>
      </c>
      <c r="AW289" s="12" t="s">
        <v>43</v>
      </c>
      <c r="AX289" s="12" t="s">
        <v>80</v>
      </c>
      <c r="AY289" s="231" t="s">
        <v>150</v>
      </c>
    </row>
    <row r="290" spans="2:51" s="12" customFormat="1" ht="13.5">
      <c r="B290" s="221"/>
      <c r="C290" s="222"/>
      <c r="D290" s="207" t="s">
        <v>161</v>
      </c>
      <c r="E290" s="223" t="s">
        <v>37</v>
      </c>
      <c r="F290" s="224" t="s">
        <v>1008</v>
      </c>
      <c r="G290" s="222"/>
      <c r="H290" s="225">
        <v>6.35</v>
      </c>
      <c r="I290" s="226"/>
      <c r="J290" s="222"/>
      <c r="K290" s="222"/>
      <c r="L290" s="227"/>
      <c r="M290" s="228"/>
      <c r="N290" s="229"/>
      <c r="O290" s="229"/>
      <c r="P290" s="229"/>
      <c r="Q290" s="229"/>
      <c r="R290" s="229"/>
      <c r="S290" s="229"/>
      <c r="T290" s="230"/>
      <c r="AT290" s="231" t="s">
        <v>161</v>
      </c>
      <c r="AU290" s="231" t="s">
        <v>158</v>
      </c>
      <c r="AV290" s="12" t="s">
        <v>158</v>
      </c>
      <c r="AW290" s="12" t="s">
        <v>43</v>
      </c>
      <c r="AX290" s="12" t="s">
        <v>80</v>
      </c>
      <c r="AY290" s="231" t="s">
        <v>150</v>
      </c>
    </row>
    <row r="291" spans="2:51" s="14" customFormat="1" ht="13.5">
      <c r="B291" s="261"/>
      <c r="C291" s="262"/>
      <c r="D291" s="207" t="s">
        <v>161</v>
      </c>
      <c r="E291" s="263" t="s">
        <v>37</v>
      </c>
      <c r="F291" s="264" t="s">
        <v>238</v>
      </c>
      <c r="G291" s="262"/>
      <c r="H291" s="265">
        <v>155.15</v>
      </c>
      <c r="I291" s="266"/>
      <c r="J291" s="262"/>
      <c r="K291" s="262"/>
      <c r="L291" s="267"/>
      <c r="M291" s="268"/>
      <c r="N291" s="269"/>
      <c r="O291" s="269"/>
      <c r="P291" s="269"/>
      <c r="Q291" s="269"/>
      <c r="R291" s="269"/>
      <c r="S291" s="269"/>
      <c r="T291" s="270"/>
      <c r="AT291" s="271" t="s">
        <v>161</v>
      </c>
      <c r="AU291" s="271" t="s">
        <v>158</v>
      </c>
      <c r="AV291" s="14" t="s">
        <v>170</v>
      </c>
      <c r="AW291" s="14" t="s">
        <v>43</v>
      </c>
      <c r="AX291" s="14" t="s">
        <v>80</v>
      </c>
      <c r="AY291" s="271" t="s">
        <v>150</v>
      </c>
    </row>
    <row r="292" spans="2:51" s="11" customFormat="1" ht="13.5">
      <c r="B292" s="210"/>
      <c r="C292" s="211"/>
      <c r="D292" s="207" t="s">
        <v>161</v>
      </c>
      <c r="E292" s="212" t="s">
        <v>37</v>
      </c>
      <c r="F292" s="213" t="s">
        <v>1009</v>
      </c>
      <c r="G292" s="211"/>
      <c r="H292" s="214" t="s">
        <v>37</v>
      </c>
      <c r="I292" s="215"/>
      <c r="J292" s="211"/>
      <c r="K292" s="211"/>
      <c r="L292" s="216"/>
      <c r="M292" s="217"/>
      <c r="N292" s="218"/>
      <c r="O292" s="218"/>
      <c r="P292" s="218"/>
      <c r="Q292" s="218"/>
      <c r="R292" s="218"/>
      <c r="S292" s="218"/>
      <c r="T292" s="219"/>
      <c r="AT292" s="220" t="s">
        <v>161</v>
      </c>
      <c r="AU292" s="220" t="s">
        <v>158</v>
      </c>
      <c r="AV292" s="11" t="s">
        <v>23</v>
      </c>
      <c r="AW292" s="11" t="s">
        <v>43</v>
      </c>
      <c r="AX292" s="11" t="s">
        <v>80</v>
      </c>
      <c r="AY292" s="220" t="s">
        <v>150</v>
      </c>
    </row>
    <row r="293" spans="2:51" s="12" customFormat="1" ht="13.5">
      <c r="B293" s="221"/>
      <c r="C293" s="222"/>
      <c r="D293" s="207" t="s">
        <v>161</v>
      </c>
      <c r="E293" s="223" t="s">
        <v>37</v>
      </c>
      <c r="F293" s="224" t="s">
        <v>1010</v>
      </c>
      <c r="G293" s="222"/>
      <c r="H293" s="225">
        <v>61.2</v>
      </c>
      <c r="I293" s="226"/>
      <c r="J293" s="222"/>
      <c r="K293" s="222"/>
      <c r="L293" s="227"/>
      <c r="M293" s="228"/>
      <c r="N293" s="229"/>
      <c r="O293" s="229"/>
      <c r="P293" s="229"/>
      <c r="Q293" s="229"/>
      <c r="R293" s="229"/>
      <c r="S293" s="229"/>
      <c r="T293" s="230"/>
      <c r="AT293" s="231" t="s">
        <v>161</v>
      </c>
      <c r="AU293" s="231" t="s">
        <v>158</v>
      </c>
      <c r="AV293" s="12" t="s">
        <v>158</v>
      </c>
      <c r="AW293" s="12" t="s">
        <v>43</v>
      </c>
      <c r="AX293" s="12" t="s">
        <v>80</v>
      </c>
      <c r="AY293" s="231" t="s">
        <v>150</v>
      </c>
    </row>
    <row r="294" spans="2:51" s="12" customFormat="1" ht="13.5">
      <c r="B294" s="221"/>
      <c r="C294" s="222"/>
      <c r="D294" s="207" t="s">
        <v>161</v>
      </c>
      <c r="E294" s="223" t="s">
        <v>37</v>
      </c>
      <c r="F294" s="224" t="s">
        <v>1011</v>
      </c>
      <c r="G294" s="222"/>
      <c r="H294" s="225">
        <v>54</v>
      </c>
      <c r="I294" s="226"/>
      <c r="J294" s="222"/>
      <c r="K294" s="222"/>
      <c r="L294" s="227"/>
      <c r="M294" s="228"/>
      <c r="N294" s="229"/>
      <c r="O294" s="229"/>
      <c r="P294" s="229"/>
      <c r="Q294" s="229"/>
      <c r="R294" s="229"/>
      <c r="S294" s="229"/>
      <c r="T294" s="230"/>
      <c r="AT294" s="231" t="s">
        <v>161</v>
      </c>
      <c r="AU294" s="231" t="s">
        <v>158</v>
      </c>
      <c r="AV294" s="12" t="s">
        <v>158</v>
      </c>
      <c r="AW294" s="12" t="s">
        <v>43</v>
      </c>
      <c r="AX294" s="12" t="s">
        <v>80</v>
      </c>
      <c r="AY294" s="231" t="s">
        <v>150</v>
      </c>
    </row>
    <row r="295" spans="2:51" s="12" customFormat="1" ht="13.5">
      <c r="B295" s="221"/>
      <c r="C295" s="222"/>
      <c r="D295" s="207" t="s">
        <v>161</v>
      </c>
      <c r="E295" s="223" t="s">
        <v>37</v>
      </c>
      <c r="F295" s="224" t="s">
        <v>1012</v>
      </c>
      <c r="G295" s="222"/>
      <c r="H295" s="225">
        <v>21.6</v>
      </c>
      <c r="I295" s="226"/>
      <c r="J295" s="222"/>
      <c r="K295" s="222"/>
      <c r="L295" s="227"/>
      <c r="M295" s="228"/>
      <c r="N295" s="229"/>
      <c r="O295" s="229"/>
      <c r="P295" s="229"/>
      <c r="Q295" s="229"/>
      <c r="R295" s="229"/>
      <c r="S295" s="229"/>
      <c r="T295" s="230"/>
      <c r="AT295" s="231" t="s">
        <v>161</v>
      </c>
      <c r="AU295" s="231" t="s">
        <v>158</v>
      </c>
      <c r="AV295" s="12" t="s">
        <v>158</v>
      </c>
      <c r="AW295" s="12" t="s">
        <v>43</v>
      </c>
      <c r="AX295" s="12" t="s">
        <v>80</v>
      </c>
      <c r="AY295" s="231" t="s">
        <v>150</v>
      </c>
    </row>
    <row r="296" spans="2:51" s="12" customFormat="1" ht="13.5">
      <c r="B296" s="221"/>
      <c r="C296" s="222"/>
      <c r="D296" s="207" t="s">
        <v>161</v>
      </c>
      <c r="E296" s="223" t="s">
        <v>37</v>
      </c>
      <c r="F296" s="224" t="s">
        <v>1013</v>
      </c>
      <c r="G296" s="222"/>
      <c r="H296" s="225">
        <v>28.8</v>
      </c>
      <c r="I296" s="226"/>
      <c r="J296" s="222"/>
      <c r="K296" s="222"/>
      <c r="L296" s="227"/>
      <c r="M296" s="228"/>
      <c r="N296" s="229"/>
      <c r="O296" s="229"/>
      <c r="P296" s="229"/>
      <c r="Q296" s="229"/>
      <c r="R296" s="229"/>
      <c r="S296" s="229"/>
      <c r="T296" s="230"/>
      <c r="AT296" s="231" t="s">
        <v>161</v>
      </c>
      <c r="AU296" s="231" t="s">
        <v>158</v>
      </c>
      <c r="AV296" s="12" t="s">
        <v>158</v>
      </c>
      <c r="AW296" s="12" t="s">
        <v>43</v>
      </c>
      <c r="AX296" s="12" t="s">
        <v>80</v>
      </c>
      <c r="AY296" s="231" t="s">
        <v>150</v>
      </c>
    </row>
    <row r="297" spans="2:51" s="12" customFormat="1" ht="13.5">
      <c r="B297" s="221"/>
      <c r="C297" s="222"/>
      <c r="D297" s="207" t="s">
        <v>161</v>
      </c>
      <c r="E297" s="223" t="s">
        <v>37</v>
      </c>
      <c r="F297" s="224" t="s">
        <v>984</v>
      </c>
      <c r="G297" s="222"/>
      <c r="H297" s="225">
        <v>15</v>
      </c>
      <c r="I297" s="226"/>
      <c r="J297" s="222"/>
      <c r="K297" s="222"/>
      <c r="L297" s="227"/>
      <c r="M297" s="228"/>
      <c r="N297" s="229"/>
      <c r="O297" s="229"/>
      <c r="P297" s="229"/>
      <c r="Q297" s="229"/>
      <c r="R297" s="229"/>
      <c r="S297" s="229"/>
      <c r="T297" s="230"/>
      <c r="AT297" s="231" t="s">
        <v>161</v>
      </c>
      <c r="AU297" s="231" t="s">
        <v>158</v>
      </c>
      <c r="AV297" s="12" t="s">
        <v>158</v>
      </c>
      <c r="AW297" s="12" t="s">
        <v>43</v>
      </c>
      <c r="AX297" s="12" t="s">
        <v>80</v>
      </c>
      <c r="AY297" s="231" t="s">
        <v>150</v>
      </c>
    </row>
    <row r="298" spans="2:51" s="12" customFormat="1" ht="13.5">
      <c r="B298" s="221"/>
      <c r="C298" s="222"/>
      <c r="D298" s="207" t="s">
        <v>161</v>
      </c>
      <c r="E298" s="223" t="s">
        <v>37</v>
      </c>
      <c r="F298" s="224" t="s">
        <v>985</v>
      </c>
      <c r="G298" s="222"/>
      <c r="H298" s="225">
        <v>6.64</v>
      </c>
      <c r="I298" s="226"/>
      <c r="J298" s="222"/>
      <c r="K298" s="222"/>
      <c r="L298" s="227"/>
      <c r="M298" s="228"/>
      <c r="N298" s="229"/>
      <c r="O298" s="229"/>
      <c r="P298" s="229"/>
      <c r="Q298" s="229"/>
      <c r="R298" s="229"/>
      <c r="S298" s="229"/>
      <c r="T298" s="230"/>
      <c r="AT298" s="231" t="s">
        <v>161</v>
      </c>
      <c r="AU298" s="231" t="s">
        <v>158</v>
      </c>
      <c r="AV298" s="12" t="s">
        <v>158</v>
      </c>
      <c r="AW298" s="12" t="s">
        <v>43</v>
      </c>
      <c r="AX298" s="12" t="s">
        <v>80</v>
      </c>
      <c r="AY298" s="231" t="s">
        <v>150</v>
      </c>
    </row>
    <row r="299" spans="2:51" s="12" customFormat="1" ht="13.5">
      <c r="B299" s="221"/>
      <c r="C299" s="222"/>
      <c r="D299" s="207" t="s">
        <v>161</v>
      </c>
      <c r="E299" s="223" t="s">
        <v>37</v>
      </c>
      <c r="F299" s="224" t="s">
        <v>987</v>
      </c>
      <c r="G299" s="222"/>
      <c r="H299" s="225">
        <v>13.8</v>
      </c>
      <c r="I299" s="226"/>
      <c r="J299" s="222"/>
      <c r="K299" s="222"/>
      <c r="L299" s="227"/>
      <c r="M299" s="228"/>
      <c r="N299" s="229"/>
      <c r="O299" s="229"/>
      <c r="P299" s="229"/>
      <c r="Q299" s="229"/>
      <c r="R299" s="229"/>
      <c r="S299" s="229"/>
      <c r="T299" s="230"/>
      <c r="AT299" s="231" t="s">
        <v>161</v>
      </c>
      <c r="AU299" s="231" t="s">
        <v>158</v>
      </c>
      <c r="AV299" s="12" t="s">
        <v>158</v>
      </c>
      <c r="AW299" s="12" t="s">
        <v>43</v>
      </c>
      <c r="AX299" s="12" t="s">
        <v>80</v>
      </c>
      <c r="AY299" s="231" t="s">
        <v>150</v>
      </c>
    </row>
    <row r="300" spans="2:51" s="12" customFormat="1" ht="13.5">
      <c r="B300" s="221"/>
      <c r="C300" s="222"/>
      <c r="D300" s="207" t="s">
        <v>161</v>
      </c>
      <c r="E300" s="223" t="s">
        <v>37</v>
      </c>
      <c r="F300" s="224" t="s">
        <v>988</v>
      </c>
      <c r="G300" s="222"/>
      <c r="H300" s="225">
        <v>12.8</v>
      </c>
      <c r="I300" s="226"/>
      <c r="J300" s="222"/>
      <c r="K300" s="222"/>
      <c r="L300" s="227"/>
      <c r="M300" s="228"/>
      <c r="N300" s="229"/>
      <c r="O300" s="229"/>
      <c r="P300" s="229"/>
      <c r="Q300" s="229"/>
      <c r="R300" s="229"/>
      <c r="S300" s="229"/>
      <c r="T300" s="230"/>
      <c r="AT300" s="231" t="s">
        <v>161</v>
      </c>
      <c r="AU300" s="231" t="s">
        <v>158</v>
      </c>
      <c r="AV300" s="12" t="s">
        <v>158</v>
      </c>
      <c r="AW300" s="12" t="s">
        <v>43</v>
      </c>
      <c r="AX300" s="12" t="s">
        <v>80</v>
      </c>
      <c r="AY300" s="231" t="s">
        <v>150</v>
      </c>
    </row>
    <row r="301" spans="2:51" s="14" customFormat="1" ht="13.5">
      <c r="B301" s="261"/>
      <c r="C301" s="262"/>
      <c r="D301" s="207" t="s">
        <v>161</v>
      </c>
      <c r="E301" s="263" t="s">
        <v>37</v>
      </c>
      <c r="F301" s="264" t="s">
        <v>238</v>
      </c>
      <c r="G301" s="262"/>
      <c r="H301" s="265">
        <v>213.84</v>
      </c>
      <c r="I301" s="266"/>
      <c r="J301" s="262"/>
      <c r="K301" s="262"/>
      <c r="L301" s="267"/>
      <c r="M301" s="268"/>
      <c r="N301" s="269"/>
      <c r="O301" s="269"/>
      <c r="P301" s="269"/>
      <c r="Q301" s="269"/>
      <c r="R301" s="269"/>
      <c r="S301" s="269"/>
      <c r="T301" s="270"/>
      <c r="AT301" s="271" t="s">
        <v>161</v>
      </c>
      <c r="AU301" s="271" t="s">
        <v>158</v>
      </c>
      <c r="AV301" s="14" t="s">
        <v>170</v>
      </c>
      <c r="AW301" s="14" t="s">
        <v>43</v>
      </c>
      <c r="AX301" s="14" t="s">
        <v>80</v>
      </c>
      <c r="AY301" s="271" t="s">
        <v>150</v>
      </c>
    </row>
    <row r="302" spans="2:51" s="11" customFormat="1" ht="13.5">
      <c r="B302" s="210"/>
      <c r="C302" s="211"/>
      <c r="D302" s="207" t="s">
        <v>161</v>
      </c>
      <c r="E302" s="212" t="s">
        <v>37</v>
      </c>
      <c r="F302" s="213" t="s">
        <v>239</v>
      </c>
      <c r="G302" s="211"/>
      <c r="H302" s="214" t="s">
        <v>37</v>
      </c>
      <c r="I302" s="215"/>
      <c r="J302" s="211"/>
      <c r="K302" s="211"/>
      <c r="L302" s="216"/>
      <c r="M302" s="217"/>
      <c r="N302" s="218"/>
      <c r="O302" s="218"/>
      <c r="P302" s="218"/>
      <c r="Q302" s="218"/>
      <c r="R302" s="218"/>
      <c r="S302" s="218"/>
      <c r="T302" s="219"/>
      <c r="AT302" s="220" t="s">
        <v>161</v>
      </c>
      <c r="AU302" s="220" t="s">
        <v>158</v>
      </c>
      <c r="AV302" s="11" t="s">
        <v>23</v>
      </c>
      <c r="AW302" s="11" t="s">
        <v>43</v>
      </c>
      <c r="AX302" s="11" t="s">
        <v>80</v>
      </c>
      <c r="AY302" s="220" t="s">
        <v>150</v>
      </c>
    </row>
    <row r="303" spans="2:51" s="12" customFormat="1" ht="13.5">
      <c r="B303" s="221"/>
      <c r="C303" s="222"/>
      <c r="D303" s="207" t="s">
        <v>161</v>
      </c>
      <c r="E303" s="223" t="s">
        <v>37</v>
      </c>
      <c r="F303" s="224" t="s">
        <v>1014</v>
      </c>
      <c r="G303" s="222"/>
      <c r="H303" s="225">
        <v>7.2</v>
      </c>
      <c r="I303" s="226"/>
      <c r="J303" s="222"/>
      <c r="K303" s="222"/>
      <c r="L303" s="227"/>
      <c r="M303" s="228"/>
      <c r="N303" s="229"/>
      <c r="O303" s="229"/>
      <c r="P303" s="229"/>
      <c r="Q303" s="229"/>
      <c r="R303" s="229"/>
      <c r="S303" s="229"/>
      <c r="T303" s="230"/>
      <c r="AT303" s="231" t="s">
        <v>161</v>
      </c>
      <c r="AU303" s="231" t="s">
        <v>158</v>
      </c>
      <c r="AV303" s="12" t="s">
        <v>158</v>
      </c>
      <c r="AW303" s="12" t="s">
        <v>43</v>
      </c>
      <c r="AX303" s="12" t="s">
        <v>80</v>
      </c>
      <c r="AY303" s="231" t="s">
        <v>150</v>
      </c>
    </row>
    <row r="304" spans="2:51" s="12" customFormat="1" ht="13.5">
      <c r="B304" s="221"/>
      <c r="C304" s="222"/>
      <c r="D304" s="207" t="s">
        <v>161</v>
      </c>
      <c r="E304" s="223" t="s">
        <v>37</v>
      </c>
      <c r="F304" s="224" t="s">
        <v>1015</v>
      </c>
      <c r="G304" s="222"/>
      <c r="H304" s="225">
        <v>6.2</v>
      </c>
      <c r="I304" s="226"/>
      <c r="J304" s="222"/>
      <c r="K304" s="222"/>
      <c r="L304" s="227"/>
      <c r="M304" s="228"/>
      <c r="N304" s="229"/>
      <c r="O304" s="229"/>
      <c r="P304" s="229"/>
      <c r="Q304" s="229"/>
      <c r="R304" s="229"/>
      <c r="S304" s="229"/>
      <c r="T304" s="230"/>
      <c r="AT304" s="231" t="s">
        <v>161</v>
      </c>
      <c r="AU304" s="231" t="s">
        <v>158</v>
      </c>
      <c r="AV304" s="12" t="s">
        <v>158</v>
      </c>
      <c r="AW304" s="12" t="s">
        <v>43</v>
      </c>
      <c r="AX304" s="12" t="s">
        <v>80</v>
      </c>
      <c r="AY304" s="231" t="s">
        <v>150</v>
      </c>
    </row>
    <row r="305" spans="2:51" s="12" customFormat="1" ht="13.5">
      <c r="B305" s="221"/>
      <c r="C305" s="222"/>
      <c r="D305" s="207" t="s">
        <v>161</v>
      </c>
      <c r="E305" s="223" t="s">
        <v>37</v>
      </c>
      <c r="F305" s="224" t="s">
        <v>1016</v>
      </c>
      <c r="G305" s="222"/>
      <c r="H305" s="225">
        <v>38.4</v>
      </c>
      <c r="I305" s="226"/>
      <c r="J305" s="222"/>
      <c r="K305" s="222"/>
      <c r="L305" s="227"/>
      <c r="M305" s="228"/>
      <c r="N305" s="229"/>
      <c r="O305" s="229"/>
      <c r="P305" s="229"/>
      <c r="Q305" s="229"/>
      <c r="R305" s="229"/>
      <c r="S305" s="229"/>
      <c r="T305" s="230"/>
      <c r="AT305" s="231" t="s">
        <v>161</v>
      </c>
      <c r="AU305" s="231" t="s">
        <v>158</v>
      </c>
      <c r="AV305" s="12" t="s">
        <v>158</v>
      </c>
      <c r="AW305" s="12" t="s">
        <v>43</v>
      </c>
      <c r="AX305" s="12" t="s">
        <v>80</v>
      </c>
      <c r="AY305" s="231" t="s">
        <v>150</v>
      </c>
    </row>
    <row r="306" spans="2:51" s="14" customFormat="1" ht="13.5">
      <c r="B306" s="261"/>
      <c r="C306" s="262"/>
      <c r="D306" s="207" t="s">
        <v>161</v>
      </c>
      <c r="E306" s="263" t="s">
        <v>37</v>
      </c>
      <c r="F306" s="264" t="s">
        <v>238</v>
      </c>
      <c r="G306" s="262"/>
      <c r="H306" s="265">
        <v>51.8</v>
      </c>
      <c r="I306" s="266"/>
      <c r="J306" s="262"/>
      <c r="K306" s="262"/>
      <c r="L306" s="267"/>
      <c r="M306" s="268"/>
      <c r="N306" s="269"/>
      <c r="O306" s="269"/>
      <c r="P306" s="269"/>
      <c r="Q306" s="269"/>
      <c r="R306" s="269"/>
      <c r="S306" s="269"/>
      <c r="T306" s="270"/>
      <c r="AT306" s="271" t="s">
        <v>161</v>
      </c>
      <c r="AU306" s="271" t="s">
        <v>158</v>
      </c>
      <c r="AV306" s="14" t="s">
        <v>170</v>
      </c>
      <c r="AW306" s="14" t="s">
        <v>43</v>
      </c>
      <c r="AX306" s="14" t="s">
        <v>80</v>
      </c>
      <c r="AY306" s="271" t="s">
        <v>150</v>
      </c>
    </row>
    <row r="307" spans="2:51" s="13" customFormat="1" ht="13.5">
      <c r="B307" s="232"/>
      <c r="C307" s="233"/>
      <c r="D307" s="234" t="s">
        <v>161</v>
      </c>
      <c r="E307" s="235" t="s">
        <v>37</v>
      </c>
      <c r="F307" s="236" t="s">
        <v>164</v>
      </c>
      <c r="G307" s="233"/>
      <c r="H307" s="237">
        <v>420.79</v>
      </c>
      <c r="I307" s="238"/>
      <c r="J307" s="233"/>
      <c r="K307" s="233"/>
      <c r="L307" s="239"/>
      <c r="M307" s="240"/>
      <c r="N307" s="241"/>
      <c r="O307" s="241"/>
      <c r="P307" s="241"/>
      <c r="Q307" s="241"/>
      <c r="R307" s="241"/>
      <c r="S307" s="241"/>
      <c r="T307" s="242"/>
      <c r="AT307" s="243" t="s">
        <v>161</v>
      </c>
      <c r="AU307" s="243" t="s">
        <v>158</v>
      </c>
      <c r="AV307" s="13" t="s">
        <v>157</v>
      </c>
      <c r="AW307" s="13" t="s">
        <v>43</v>
      </c>
      <c r="AX307" s="13" t="s">
        <v>23</v>
      </c>
      <c r="AY307" s="243" t="s">
        <v>150</v>
      </c>
    </row>
    <row r="308" spans="2:65" s="1" customFormat="1" ht="22.5" customHeight="1">
      <c r="B308" s="42"/>
      <c r="C308" s="251" t="s">
        <v>292</v>
      </c>
      <c r="D308" s="251" t="s">
        <v>215</v>
      </c>
      <c r="E308" s="252" t="s">
        <v>398</v>
      </c>
      <c r="F308" s="253" t="s">
        <v>399</v>
      </c>
      <c r="G308" s="254" t="s">
        <v>155</v>
      </c>
      <c r="H308" s="255">
        <v>66.275</v>
      </c>
      <c r="I308" s="256"/>
      <c r="J308" s="257">
        <f>ROUND(I308*H308,2)</f>
        <v>0</v>
      </c>
      <c r="K308" s="253" t="s">
        <v>37</v>
      </c>
      <c r="L308" s="258"/>
      <c r="M308" s="259" t="s">
        <v>37</v>
      </c>
      <c r="N308" s="260" t="s">
        <v>52</v>
      </c>
      <c r="O308" s="43"/>
      <c r="P308" s="204">
        <f>O308*H308</f>
        <v>0</v>
      </c>
      <c r="Q308" s="204">
        <v>0</v>
      </c>
      <c r="R308" s="204">
        <f>Q308*H308</f>
        <v>0</v>
      </c>
      <c r="S308" s="204">
        <v>0</v>
      </c>
      <c r="T308" s="205">
        <f>S308*H308</f>
        <v>0</v>
      </c>
      <c r="AR308" s="24" t="s">
        <v>177</v>
      </c>
      <c r="AT308" s="24" t="s">
        <v>215</v>
      </c>
      <c r="AU308" s="24" t="s">
        <v>158</v>
      </c>
      <c r="AY308" s="24" t="s">
        <v>150</v>
      </c>
      <c r="BE308" s="206">
        <f>IF(N308="základní",J308,0)</f>
        <v>0</v>
      </c>
      <c r="BF308" s="206">
        <f>IF(N308="snížená",J308,0)</f>
        <v>0</v>
      </c>
      <c r="BG308" s="206">
        <f>IF(N308="zákl. přenesená",J308,0)</f>
        <v>0</v>
      </c>
      <c r="BH308" s="206">
        <f>IF(N308="sníž. přenesená",J308,0)</f>
        <v>0</v>
      </c>
      <c r="BI308" s="206">
        <f>IF(N308="nulová",J308,0)</f>
        <v>0</v>
      </c>
      <c r="BJ308" s="24" t="s">
        <v>158</v>
      </c>
      <c r="BK308" s="206">
        <f>ROUND(I308*H308,2)</f>
        <v>0</v>
      </c>
      <c r="BL308" s="24" t="s">
        <v>157</v>
      </c>
      <c r="BM308" s="24" t="s">
        <v>407</v>
      </c>
    </row>
    <row r="309" spans="2:65" s="1" customFormat="1" ht="31.5" customHeight="1">
      <c r="B309" s="42"/>
      <c r="C309" s="195" t="s">
        <v>410</v>
      </c>
      <c r="D309" s="195" t="s">
        <v>152</v>
      </c>
      <c r="E309" s="196" t="s">
        <v>405</v>
      </c>
      <c r="F309" s="197" t="s">
        <v>406</v>
      </c>
      <c r="G309" s="198" t="s">
        <v>155</v>
      </c>
      <c r="H309" s="199">
        <v>678.025</v>
      </c>
      <c r="I309" s="200"/>
      <c r="J309" s="201">
        <f>ROUND(I309*H309,2)</f>
        <v>0</v>
      </c>
      <c r="K309" s="197" t="s">
        <v>156</v>
      </c>
      <c r="L309" s="62"/>
      <c r="M309" s="202" t="s">
        <v>37</v>
      </c>
      <c r="N309" s="203" t="s">
        <v>52</v>
      </c>
      <c r="O309" s="43"/>
      <c r="P309" s="204">
        <f>O309*H309</f>
        <v>0</v>
      </c>
      <c r="Q309" s="204">
        <v>0.00348</v>
      </c>
      <c r="R309" s="204">
        <f>Q309*H309</f>
        <v>2.359527</v>
      </c>
      <c r="S309" s="204">
        <v>0</v>
      </c>
      <c r="T309" s="205">
        <f>S309*H309</f>
        <v>0</v>
      </c>
      <c r="AR309" s="24" t="s">
        <v>157</v>
      </c>
      <c r="AT309" s="24" t="s">
        <v>152</v>
      </c>
      <c r="AU309" s="24" t="s">
        <v>158</v>
      </c>
      <c r="AY309" s="24" t="s">
        <v>150</v>
      </c>
      <c r="BE309" s="206">
        <f>IF(N309="základní",J309,0)</f>
        <v>0</v>
      </c>
      <c r="BF309" s="206">
        <f>IF(N309="snížená",J309,0)</f>
        <v>0</v>
      </c>
      <c r="BG309" s="206">
        <f>IF(N309="zákl. přenesená",J309,0)</f>
        <v>0</v>
      </c>
      <c r="BH309" s="206">
        <f>IF(N309="sníž. přenesená",J309,0)</f>
        <v>0</v>
      </c>
      <c r="BI309" s="206">
        <f>IF(N309="nulová",J309,0)</f>
        <v>0</v>
      </c>
      <c r="BJ309" s="24" t="s">
        <v>158</v>
      </c>
      <c r="BK309" s="206">
        <f>ROUND(I309*H309,2)</f>
        <v>0</v>
      </c>
      <c r="BL309" s="24" t="s">
        <v>157</v>
      </c>
      <c r="BM309" s="24" t="s">
        <v>413</v>
      </c>
    </row>
    <row r="310" spans="2:51" s="11" customFormat="1" ht="13.5">
      <c r="B310" s="210"/>
      <c r="C310" s="211"/>
      <c r="D310" s="207" t="s">
        <v>161</v>
      </c>
      <c r="E310" s="212" t="s">
        <v>37</v>
      </c>
      <c r="F310" s="213" t="s">
        <v>270</v>
      </c>
      <c r="G310" s="211"/>
      <c r="H310" s="214" t="s">
        <v>37</v>
      </c>
      <c r="I310" s="215"/>
      <c r="J310" s="211"/>
      <c r="K310" s="211"/>
      <c r="L310" s="216"/>
      <c r="M310" s="217"/>
      <c r="N310" s="218"/>
      <c r="O310" s="218"/>
      <c r="P310" s="218"/>
      <c r="Q310" s="218"/>
      <c r="R310" s="218"/>
      <c r="S310" s="218"/>
      <c r="T310" s="219"/>
      <c r="AT310" s="220" t="s">
        <v>161</v>
      </c>
      <c r="AU310" s="220" t="s">
        <v>158</v>
      </c>
      <c r="AV310" s="11" t="s">
        <v>23</v>
      </c>
      <c r="AW310" s="11" t="s">
        <v>43</v>
      </c>
      <c r="AX310" s="11" t="s">
        <v>80</v>
      </c>
      <c r="AY310" s="220" t="s">
        <v>150</v>
      </c>
    </row>
    <row r="311" spans="2:51" s="12" customFormat="1" ht="13.5">
      <c r="B311" s="221"/>
      <c r="C311" s="222"/>
      <c r="D311" s="207" t="s">
        <v>161</v>
      </c>
      <c r="E311" s="223" t="s">
        <v>37</v>
      </c>
      <c r="F311" s="224" t="s">
        <v>1041</v>
      </c>
      <c r="G311" s="222"/>
      <c r="H311" s="225">
        <v>678.025</v>
      </c>
      <c r="I311" s="226"/>
      <c r="J311" s="222"/>
      <c r="K311" s="222"/>
      <c r="L311" s="227"/>
      <c r="M311" s="228"/>
      <c r="N311" s="229"/>
      <c r="O311" s="229"/>
      <c r="P311" s="229"/>
      <c r="Q311" s="229"/>
      <c r="R311" s="229"/>
      <c r="S311" s="229"/>
      <c r="T311" s="230"/>
      <c r="AT311" s="231" t="s">
        <v>161</v>
      </c>
      <c r="AU311" s="231" t="s">
        <v>158</v>
      </c>
      <c r="AV311" s="12" t="s">
        <v>158</v>
      </c>
      <c r="AW311" s="12" t="s">
        <v>43</v>
      </c>
      <c r="AX311" s="12" t="s">
        <v>80</v>
      </c>
      <c r="AY311" s="231" t="s">
        <v>150</v>
      </c>
    </row>
    <row r="312" spans="2:51" s="13" customFormat="1" ht="13.5">
      <c r="B312" s="232"/>
      <c r="C312" s="233"/>
      <c r="D312" s="234" t="s">
        <v>161</v>
      </c>
      <c r="E312" s="235" t="s">
        <v>37</v>
      </c>
      <c r="F312" s="236" t="s">
        <v>164</v>
      </c>
      <c r="G312" s="233"/>
      <c r="H312" s="237">
        <v>678.025</v>
      </c>
      <c r="I312" s="238"/>
      <c r="J312" s="233"/>
      <c r="K312" s="233"/>
      <c r="L312" s="239"/>
      <c r="M312" s="240"/>
      <c r="N312" s="241"/>
      <c r="O312" s="241"/>
      <c r="P312" s="241"/>
      <c r="Q312" s="241"/>
      <c r="R312" s="241"/>
      <c r="S312" s="241"/>
      <c r="T312" s="242"/>
      <c r="AT312" s="243" t="s">
        <v>161</v>
      </c>
      <c r="AU312" s="243" t="s">
        <v>158</v>
      </c>
      <c r="AV312" s="13" t="s">
        <v>157</v>
      </c>
      <c r="AW312" s="13" t="s">
        <v>43</v>
      </c>
      <c r="AX312" s="13" t="s">
        <v>23</v>
      </c>
      <c r="AY312" s="243" t="s">
        <v>150</v>
      </c>
    </row>
    <row r="313" spans="2:65" s="1" customFormat="1" ht="22.5" customHeight="1">
      <c r="B313" s="42"/>
      <c r="C313" s="195" t="s">
        <v>295</v>
      </c>
      <c r="D313" s="195" t="s">
        <v>152</v>
      </c>
      <c r="E313" s="196" t="s">
        <v>1042</v>
      </c>
      <c r="F313" s="197" t="s">
        <v>1043</v>
      </c>
      <c r="G313" s="198" t="s">
        <v>155</v>
      </c>
      <c r="H313" s="199">
        <v>81.304</v>
      </c>
      <c r="I313" s="200"/>
      <c r="J313" s="201">
        <f>ROUND(I313*H313,2)</f>
        <v>0</v>
      </c>
      <c r="K313" s="197" t="s">
        <v>37</v>
      </c>
      <c r="L313" s="62"/>
      <c r="M313" s="202" t="s">
        <v>37</v>
      </c>
      <c r="N313" s="203" t="s">
        <v>52</v>
      </c>
      <c r="O313" s="43"/>
      <c r="P313" s="204">
        <f>O313*H313</f>
        <v>0</v>
      </c>
      <c r="Q313" s="204">
        <v>0</v>
      </c>
      <c r="R313" s="204">
        <f>Q313*H313</f>
        <v>0</v>
      </c>
      <c r="S313" s="204">
        <v>0</v>
      </c>
      <c r="T313" s="205">
        <f>S313*H313</f>
        <v>0</v>
      </c>
      <c r="AR313" s="24" t="s">
        <v>157</v>
      </c>
      <c r="AT313" s="24" t="s">
        <v>152</v>
      </c>
      <c r="AU313" s="24" t="s">
        <v>158</v>
      </c>
      <c r="AY313" s="24" t="s">
        <v>150</v>
      </c>
      <c r="BE313" s="206">
        <f>IF(N313="základní",J313,0)</f>
        <v>0</v>
      </c>
      <c r="BF313" s="206">
        <f>IF(N313="snížená",J313,0)</f>
        <v>0</v>
      </c>
      <c r="BG313" s="206">
        <f>IF(N313="zákl. přenesená",J313,0)</f>
        <v>0</v>
      </c>
      <c r="BH313" s="206">
        <f>IF(N313="sníž. přenesená",J313,0)</f>
        <v>0</v>
      </c>
      <c r="BI313" s="206">
        <f>IF(N313="nulová",J313,0)</f>
        <v>0</v>
      </c>
      <c r="BJ313" s="24" t="s">
        <v>158</v>
      </c>
      <c r="BK313" s="206">
        <f>ROUND(I313*H313,2)</f>
        <v>0</v>
      </c>
      <c r="BL313" s="24" t="s">
        <v>157</v>
      </c>
      <c r="BM313" s="24" t="s">
        <v>428</v>
      </c>
    </row>
    <row r="314" spans="2:51" s="11" customFormat="1" ht="13.5">
      <c r="B314" s="210"/>
      <c r="C314" s="211"/>
      <c r="D314" s="207" t="s">
        <v>161</v>
      </c>
      <c r="E314" s="212" t="s">
        <v>37</v>
      </c>
      <c r="F314" s="213" t="s">
        <v>270</v>
      </c>
      <c r="G314" s="211"/>
      <c r="H314" s="214" t="s">
        <v>37</v>
      </c>
      <c r="I314" s="215"/>
      <c r="J314" s="211"/>
      <c r="K314" s="211"/>
      <c r="L314" s="216"/>
      <c r="M314" s="217"/>
      <c r="N314" s="218"/>
      <c r="O314" s="218"/>
      <c r="P314" s="218"/>
      <c r="Q314" s="218"/>
      <c r="R314" s="218"/>
      <c r="S314" s="218"/>
      <c r="T314" s="219"/>
      <c r="AT314" s="220" t="s">
        <v>161</v>
      </c>
      <c r="AU314" s="220" t="s">
        <v>158</v>
      </c>
      <c r="AV314" s="11" t="s">
        <v>23</v>
      </c>
      <c r="AW314" s="11" t="s">
        <v>43</v>
      </c>
      <c r="AX314" s="11" t="s">
        <v>80</v>
      </c>
      <c r="AY314" s="220" t="s">
        <v>150</v>
      </c>
    </row>
    <row r="315" spans="2:51" s="12" customFormat="1" ht="13.5">
      <c r="B315" s="221"/>
      <c r="C315" s="222"/>
      <c r="D315" s="207" t="s">
        <v>161</v>
      </c>
      <c r="E315" s="223" t="s">
        <v>37</v>
      </c>
      <c r="F315" s="224" t="s">
        <v>1044</v>
      </c>
      <c r="G315" s="222"/>
      <c r="H315" s="225">
        <v>81.304</v>
      </c>
      <c r="I315" s="226"/>
      <c r="J315" s="222"/>
      <c r="K315" s="222"/>
      <c r="L315" s="227"/>
      <c r="M315" s="228"/>
      <c r="N315" s="229"/>
      <c r="O315" s="229"/>
      <c r="P315" s="229"/>
      <c r="Q315" s="229"/>
      <c r="R315" s="229"/>
      <c r="S315" s="229"/>
      <c r="T315" s="230"/>
      <c r="AT315" s="231" t="s">
        <v>161</v>
      </c>
      <c r="AU315" s="231" t="s">
        <v>158</v>
      </c>
      <c r="AV315" s="12" t="s">
        <v>158</v>
      </c>
      <c r="AW315" s="12" t="s">
        <v>43</v>
      </c>
      <c r="AX315" s="12" t="s">
        <v>80</v>
      </c>
      <c r="AY315" s="231" t="s">
        <v>150</v>
      </c>
    </row>
    <row r="316" spans="2:51" s="13" customFormat="1" ht="13.5">
      <c r="B316" s="232"/>
      <c r="C316" s="233"/>
      <c r="D316" s="234" t="s">
        <v>161</v>
      </c>
      <c r="E316" s="235" t="s">
        <v>37</v>
      </c>
      <c r="F316" s="236" t="s">
        <v>164</v>
      </c>
      <c r="G316" s="233"/>
      <c r="H316" s="237">
        <v>81.304</v>
      </c>
      <c r="I316" s="238"/>
      <c r="J316" s="233"/>
      <c r="K316" s="233"/>
      <c r="L316" s="239"/>
      <c r="M316" s="240"/>
      <c r="N316" s="241"/>
      <c r="O316" s="241"/>
      <c r="P316" s="241"/>
      <c r="Q316" s="241"/>
      <c r="R316" s="241"/>
      <c r="S316" s="241"/>
      <c r="T316" s="242"/>
      <c r="AT316" s="243" t="s">
        <v>161</v>
      </c>
      <c r="AU316" s="243" t="s">
        <v>158</v>
      </c>
      <c r="AV316" s="13" t="s">
        <v>157</v>
      </c>
      <c r="AW316" s="13" t="s">
        <v>43</v>
      </c>
      <c r="AX316" s="13" t="s">
        <v>23</v>
      </c>
      <c r="AY316" s="243" t="s">
        <v>150</v>
      </c>
    </row>
    <row r="317" spans="2:65" s="1" customFormat="1" ht="31.5" customHeight="1">
      <c r="B317" s="42"/>
      <c r="C317" s="195" t="s">
        <v>430</v>
      </c>
      <c r="D317" s="195" t="s">
        <v>152</v>
      </c>
      <c r="E317" s="196" t="s">
        <v>411</v>
      </c>
      <c r="F317" s="197" t="s">
        <v>412</v>
      </c>
      <c r="G317" s="198" t="s">
        <v>155</v>
      </c>
      <c r="H317" s="199">
        <v>231.819</v>
      </c>
      <c r="I317" s="200"/>
      <c r="J317" s="201">
        <f>ROUND(I317*H317,2)</f>
        <v>0</v>
      </c>
      <c r="K317" s="197" t="s">
        <v>156</v>
      </c>
      <c r="L317" s="62"/>
      <c r="M317" s="202" t="s">
        <v>37</v>
      </c>
      <c r="N317" s="203" t="s">
        <v>52</v>
      </c>
      <c r="O317" s="43"/>
      <c r="P317" s="204">
        <f>O317*H317</f>
        <v>0</v>
      </c>
      <c r="Q317" s="204">
        <v>0.00012</v>
      </c>
      <c r="R317" s="204">
        <f>Q317*H317</f>
        <v>0.02781828</v>
      </c>
      <c r="S317" s="204">
        <v>0</v>
      </c>
      <c r="T317" s="205">
        <f>S317*H317</f>
        <v>0</v>
      </c>
      <c r="AR317" s="24" t="s">
        <v>157</v>
      </c>
      <c r="AT317" s="24" t="s">
        <v>152</v>
      </c>
      <c r="AU317" s="24" t="s">
        <v>158</v>
      </c>
      <c r="AY317" s="24" t="s">
        <v>150</v>
      </c>
      <c r="BE317" s="206">
        <f>IF(N317="základní",J317,0)</f>
        <v>0</v>
      </c>
      <c r="BF317" s="206">
        <f>IF(N317="snížená",J317,0)</f>
        <v>0</v>
      </c>
      <c r="BG317" s="206">
        <f>IF(N317="zákl. přenesená",J317,0)</f>
        <v>0</v>
      </c>
      <c r="BH317" s="206">
        <f>IF(N317="sníž. přenesená",J317,0)</f>
        <v>0</v>
      </c>
      <c r="BI317" s="206">
        <f>IF(N317="nulová",J317,0)</f>
        <v>0</v>
      </c>
      <c r="BJ317" s="24" t="s">
        <v>158</v>
      </c>
      <c r="BK317" s="206">
        <f>ROUND(I317*H317,2)</f>
        <v>0</v>
      </c>
      <c r="BL317" s="24" t="s">
        <v>157</v>
      </c>
      <c r="BM317" s="24" t="s">
        <v>433</v>
      </c>
    </row>
    <row r="318" spans="2:47" s="1" customFormat="1" ht="40.5">
      <c r="B318" s="42"/>
      <c r="C318" s="64"/>
      <c r="D318" s="207" t="s">
        <v>159</v>
      </c>
      <c r="E318" s="64"/>
      <c r="F318" s="208" t="s">
        <v>414</v>
      </c>
      <c r="G318" s="64"/>
      <c r="H318" s="64"/>
      <c r="I318" s="165"/>
      <c r="J318" s="64"/>
      <c r="K318" s="64"/>
      <c r="L318" s="62"/>
      <c r="M318" s="209"/>
      <c r="N318" s="43"/>
      <c r="O318" s="43"/>
      <c r="P318" s="43"/>
      <c r="Q318" s="43"/>
      <c r="R318" s="43"/>
      <c r="S318" s="43"/>
      <c r="T318" s="79"/>
      <c r="AT318" s="24" t="s">
        <v>159</v>
      </c>
      <c r="AU318" s="24" t="s">
        <v>158</v>
      </c>
    </row>
    <row r="319" spans="2:51" s="11" customFormat="1" ht="13.5">
      <c r="B319" s="210"/>
      <c r="C319" s="211"/>
      <c r="D319" s="207" t="s">
        <v>161</v>
      </c>
      <c r="E319" s="212" t="s">
        <v>37</v>
      </c>
      <c r="F319" s="213" t="s">
        <v>1003</v>
      </c>
      <c r="G319" s="211"/>
      <c r="H319" s="214" t="s">
        <v>37</v>
      </c>
      <c r="I319" s="215"/>
      <c r="J319" s="211"/>
      <c r="K319" s="211"/>
      <c r="L319" s="216"/>
      <c r="M319" s="217"/>
      <c r="N319" s="218"/>
      <c r="O319" s="218"/>
      <c r="P319" s="218"/>
      <c r="Q319" s="218"/>
      <c r="R319" s="218"/>
      <c r="S319" s="218"/>
      <c r="T319" s="219"/>
      <c r="AT319" s="220" t="s">
        <v>161</v>
      </c>
      <c r="AU319" s="220" t="s">
        <v>158</v>
      </c>
      <c r="AV319" s="11" t="s">
        <v>23</v>
      </c>
      <c r="AW319" s="11" t="s">
        <v>43</v>
      </c>
      <c r="AX319" s="11" t="s">
        <v>80</v>
      </c>
      <c r="AY319" s="220" t="s">
        <v>150</v>
      </c>
    </row>
    <row r="320" spans="2:51" s="12" customFormat="1" ht="13.5">
      <c r="B320" s="221"/>
      <c r="C320" s="222"/>
      <c r="D320" s="207" t="s">
        <v>161</v>
      </c>
      <c r="E320" s="223" t="s">
        <v>37</v>
      </c>
      <c r="F320" s="224" t="s">
        <v>1045</v>
      </c>
      <c r="G320" s="222"/>
      <c r="H320" s="225">
        <v>31.5</v>
      </c>
      <c r="I320" s="226"/>
      <c r="J320" s="222"/>
      <c r="K320" s="222"/>
      <c r="L320" s="227"/>
      <c r="M320" s="228"/>
      <c r="N320" s="229"/>
      <c r="O320" s="229"/>
      <c r="P320" s="229"/>
      <c r="Q320" s="229"/>
      <c r="R320" s="229"/>
      <c r="S320" s="229"/>
      <c r="T320" s="230"/>
      <c r="AT320" s="231" t="s">
        <v>161</v>
      </c>
      <c r="AU320" s="231" t="s">
        <v>158</v>
      </c>
      <c r="AV320" s="12" t="s">
        <v>158</v>
      </c>
      <c r="AW320" s="12" t="s">
        <v>43</v>
      </c>
      <c r="AX320" s="12" t="s">
        <v>80</v>
      </c>
      <c r="AY320" s="231" t="s">
        <v>150</v>
      </c>
    </row>
    <row r="321" spans="2:51" s="12" customFormat="1" ht="13.5">
      <c r="B321" s="221"/>
      <c r="C321" s="222"/>
      <c r="D321" s="207" t="s">
        <v>161</v>
      </c>
      <c r="E321" s="223" t="s">
        <v>37</v>
      </c>
      <c r="F321" s="224" t="s">
        <v>1046</v>
      </c>
      <c r="G321" s="222"/>
      <c r="H321" s="225">
        <v>18</v>
      </c>
      <c r="I321" s="226"/>
      <c r="J321" s="222"/>
      <c r="K321" s="222"/>
      <c r="L321" s="227"/>
      <c r="M321" s="228"/>
      <c r="N321" s="229"/>
      <c r="O321" s="229"/>
      <c r="P321" s="229"/>
      <c r="Q321" s="229"/>
      <c r="R321" s="229"/>
      <c r="S321" s="229"/>
      <c r="T321" s="230"/>
      <c r="AT321" s="231" t="s">
        <v>161</v>
      </c>
      <c r="AU321" s="231" t="s">
        <v>158</v>
      </c>
      <c r="AV321" s="12" t="s">
        <v>158</v>
      </c>
      <c r="AW321" s="12" t="s">
        <v>43</v>
      </c>
      <c r="AX321" s="12" t="s">
        <v>80</v>
      </c>
      <c r="AY321" s="231" t="s">
        <v>150</v>
      </c>
    </row>
    <row r="322" spans="2:51" s="12" customFormat="1" ht="13.5">
      <c r="B322" s="221"/>
      <c r="C322" s="222"/>
      <c r="D322" s="207" t="s">
        <v>161</v>
      </c>
      <c r="E322" s="223" t="s">
        <v>37</v>
      </c>
      <c r="F322" s="224" t="s">
        <v>1047</v>
      </c>
      <c r="G322" s="222"/>
      <c r="H322" s="225">
        <v>5.4</v>
      </c>
      <c r="I322" s="226"/>
      <c r="J322" s="222"/>
      <c r="K322" s="222"/>
      <c r="L322" s="227"/>
      <c r="M322" s="228"/>
      <c r="N322" s="229"/>
      <c r="O322" s="229"/>
      <c r="P322" s="229"/>
      <c r="Q322" s="229"/>
      <c r="R322" s="229"/>
      <c r="S322" s="229"/>
      <c r="T322" s="230"/>
      <c r="AT322" s="231" t="s">
        <v>161</v>
      </c>
      <c r="AU322" s="231" t="s">
        <v>158</v>
      </c>
      <c r="AV322" s="12" t="s">
        <v>158</v>
      </c>
      <c r="AW322" s="12" t="s">
        <v>43</v>
      </c>
      <c r="AX322" s="12" t="s">
        <v>80</v>
      </c>
      <c r="AY322" s="231" t="s">
        <v>150</v>
      </c>
    </row>
    <row r="323" spans="2:51" s="12" customFormat="1" ht="13.5">
      <c r="B323" s="221"/>
      <c r="C323" s="222"/>
      <c r="D323" s="207" t="s">
        <v>161</v>
      </c>
      <c r="E323" s="223" t="s">
        <v>37</v>
      </c>
      <c r="F323" s="224" t="s">
        <v>1048</v>
      </c>
      <c r="G323" s="222"/>
      <c r="H323" s="225">
        <v>1.62</v>
      </c>
      <c r="I323" s="226"/>
      <c r="J323" s="222"/>
      <c r="K323" s="222"/>
      <c r="L323" s="227"/>
      <c r="M323" s="228"/>
      <c r="N323" s="229"/>
      <c r="O323" s="229"/>
      <c r="P323" s="229"/>
      <c r="Q323" s="229"/>
      <c r="R323" s="229"/>
      <c r="S323" s="229"/>
      <c r="T323" s="230"/>
      <c r="AT323" s="231" t="s">
        <v>161</v>
      </c>
      <c r="AU323" s="231" t="s">
        <v>158</v>
      </c>
      <c r="AV323" s="12" t="s">
        <v>158</v>
      </c>
      <c r="AW323" s="12" t="s">
        <v>43</v>
      </c>
      <c r="AX323" s="12" t="s">
        <v>80</v>
      </c>
      <c r="AY323" s="231" t="s">
        <v>150</v>
      </c>
    </row>
    <row r="324" spans="2:51" s="12" customFormat="1" ht="13.5">
      <c r="B324" s="221"/>
      <c r="C324" s="222"/>
      <c r="D324" s="207" t="s">
        <v>161</v>
      </c>
      <c r="E324" s="223" t="s">
        <v>37</v>
      </c>
      <c r="F324" s="224" t="s">
        <v>1049</v>
      </c>
      <c r="G324" s="222"/>
      <c r="H324" s="225">
        <v>4.32</v>
      </c>
      <c r="I324" s="226"/>
      <c r="J324" s="222"/>
      <c r="K324" s="222"/>
      <c r="L324" s="227"/>
      <c r="M324" s="228"/>
      <c r="N324" s="229"/>
      <c r="O324" s="229"/>
      <c r="P324" s="229"/>
      <c r="Q324" s="229"/>
      <c r="R324" s="229"/>
      <c r="S324" s="229"/>
      <c r="T324" s="230"/>
      <c r="AT324" s="231" t="s">
        <v>161</v>
      </c>
      <c r="AU324" s="231" t="s">
        <v>158</v>
      </c>
      <c r="AV324" s="12" t="s">
        <v>158</v>
      </c>
      <c r="AW324" s="12" t="s">
        <v>43</v>
      </c>
      <c r="AX324" s="12" t="s">
        <v>80</v>
      </c>
      <c r="AY324" s="231" t="s">
        <v>150</v>
      </c>
    </row>
    <row r="325" spans="2:51" s="12" customFormat="1" ht="13.5">
      <c r="B325" s="221"/>
      <c r="C325" s="222"/>
      <c r="D325" s="207" t="s">
        <v>161</v>
      </c>
      <c r="E325" s="223" t="s">
        <v>37</v>
      </c>
      <c r="F325" s="224" t="s">
        <v>1050</v>
      </c>
      <c r="G325" s="222"/>
      <c r="H325" s="225">
        <v>4.515</v>
      </c>
      <c r="I325" s="226"/>
      <c r="J325" s="222"/>
      <c r="K325" s="222"/>
      <c r="L325" s="227"/>
      <c r="M325" s="228"/>
      <c r="N325" s="229"/>
      <c r="O325" s="229"/>
      <c r="P325" s="229"/>
      <c r="Q325" s="229"/>
      <c r="R325" s="229"/>
      <c r="S325" s="229"/>
      <c r="T325" s="230"/>
      <c r="AT325" s="231" t="s">
        <v>161</v>
      </c>
      <c r="AU325" s="231" t="s">
        <v>158</v>
      </c>
      <c r="AV325" s="12" t="s">
        <v>158</v>
      </c>
      <c r="AW325" s="12" t="s">
        <v>43</v>
      </c>
      <c r="AX325" s="12" t="s">
        <v>80</v>
      </c>
      <c r="AY325" s="231" t="s">
        <v>150</v>
      </c>
    </row>
    <row r="326" spans="2:51" s="14" customFormat="1" ht="13.5">
      <c r="B326" s="261"/>
      <c r="C326" s="262"/>
      <c r="D326" s="207" t="s">
        <v>161</v>
      </c>
      <c r="E326" s="263" t="s">
        <v>37</v>
      </c>
      <c r="F326" s="264" t="s">
        <v>238</v>
      </c>
      <c r="G326" s="262"/>
      <c r="H326" s="265">
        <v>65.355</v>
      </c>
      <c r="I326" s="266"/>
      <c r="J326" s="262"/>
      <c r="K326" s="262"/>
      <c r="L326" s="267"/>
      <c r="M326" s="268"/>
      <c r="N326" s="269"/>
      <c r="O326" s="269"/>
      <c r="P326" s="269"/>
      <c r="Q326" s="269"/>
      <c r="R326" s="269"/>
      <c r="S326" s="269"/>
      <c r="T326" s="270"/>
      <c r="AT326" s="271" t="s">
        <v>161</v>
      </c>
      <c r="AU326" s="271" t="s">
        <v>158</v>
      </c>
      <c r="AV326" s="14" t="s">
        <v>170</v>
      </c>
      <c r="AW326" s="14" t="s">
        <v>43</v>
      </c>
      <c r="AX326" s="14" t="s">
        <v>80</v>
      </c>
      <c r="AY326" s="271" t="s">
        <v>150</v>
      </c>
    </row>
    <row r="327" spans="2:51" s="11" customFormat="1" ht="13.5">
      <c r="B327" s="210"/>
      <c r="C327" s="211"/>
      <c r="D327" s="207" t="s">
        <v>161</v>
      </c>
      <c r="E327" s="212" t="s">
        <v>37</v>
      </c>
      <c r="F327" s="213" t="s">
        <v>1009</v>
      </c>
      <c r="G327" s="211"/>
      <c r="H327" s="214" t="s">
        <v>37</v>
      </c>
      <c r="I327" s="215"/>
      <c r="J327" s="211"/>
      <c r="K327" s="211"/>
      <c r="L327" s="216"/>
      <c r="M327" s="217"/>
      <c r="N327" s="218"/>
      <c r="O327" s="218"/>
      <c r="P327" s="218"/>
      <c r="Q327" s="218"/>
      <c r="R327" s="218"/>
      <c r="S327" s="218"/>
      <c r="T327" s="219"/>
      <c r="AT327" s="220" t="s">
        <v>161</v>
      </c>
      <c r="AU327" s="220" t="s">
        <v>158</v>
      </c>
      <c r="AV327" s="11" t="s">
        <v>23</v>
      </c>
      <c r="AW327" s="11" t="s">
        <v>43</v>
      </c>
      <c r="AX327" s="11" t="s">
        <v>80</v>
      </c>
      <c r="AY327" s="220" t="s">
        <v>150</v>
      </c>
    </row>
    <row r="328" spans="2:51" s="12" customFormat="1" ht="13.5">
      <c r="B328" s="221"/>
      <c r="C328" s="222"/>
      <c r="D328" s="207" t="s">
        <v>161</v>
      </c>
      <c r="E328" s="223" t="s">
        <v>37</v>
      </c>
      <c r="F328" s="224" t="s">
        <v>1051</v>
      </c>
      <c r="G328" s="222"/>
      <c r="H328" s="225">
        <v>37.8</v>
      </c>
      <c r="I328" s="226"/>
      <c r="J328" s="222"/>
      <c r="K328" s="222"/>
      <c r="L328" s="227"/>
      <c r="M328" s="228"/>
      <c r="N328" s="229"/>
      <c r="O328" s="229"/>
      <c r="P328" s="229"/>
      <c r="Q328" s="229"/>
      <c r="R328" s="229"/>
      <c r="S328" s="229"/>
      <c r="T328" s="230"/>
      <c r="AT328" s="231" t="s">
        <v>161</v>
      </c>
      <c r="AU328" s="231" t="s">
        <v>158</v>
      </c>
      <c r="AV328" s="12" t="s">
        <v>158</v>
      </c>
      <c r="AW328" s="12" t="s">
        <v>43</v>
      </c>
      <c r="AX328" s="12" t="s">
        <v>80</v>
      </c>
      <c r="AY328" s="231" t="s">
        <v>150</v>
      </c>
    </row>
    <row r="329" spans="2:51" s="12" customFormat="1" ht="13.5">
      <c r="B329" s="221"/>
      <c r="C329" s="222"/>
      <c r="D329" s="207" t="s">
        <v>161</v>
      </c>
      <c r="E329" s="223" t="s">
        <v>37</v>
      </c>
      <c r="F329" s="224" t="s">
        <v>1052</v>
      </c>
      <c r="G329" s="222"/>
      <c r="H329" s="225">
        <v>27</v>
      </c>
      <c r="I329" s="226"/>
      <c r="J329" s="222"/>
      <c r="K329" s="222"/>
      <c r="L329" s="227"/>
      <c r="M329" s="228"/>
      <c r="N329" s="229"/>
      <c r="O329" s="229"/>
      <c r="P329" s="229"/>
      <c r="Q329" s="229"/>
      <c r="R329" s="229"/>
      <c r="S329" s="229"/>
      <c r="T329" s="230"/>
      <c r="AT329" s="231" t="s">
        <v>161</v>
      </c>
      <c r="AU329" s="231" t="s">
        <v>158</v>
      </c>
      <c r="AV329" s="12" t="s">
        <v>158</v>
      </c>
      <c r="AW329" s="12" t="s">
        <v>43</v>
      </c>
      <c r="AX329" s="12" t="s">
        <v>80</v>
      </c>
      <c r="AY329" s="231" t="s">
        <v>150</v>
      </c>
    </row>
    <row r="330" spans="2:51" s="12" customFormat="1" ht="13.5">
      <c r="B330" s="221"/>
      <c r="C330" s="222"/>
      <c r="D330" s="207" t="s">
        <v>161</v>
      </c>
      <c r="E330" s="223" t="s">
        <v>37</v>
      </c>
      <c r="F330" s="224" t="s">
        <v>1053</v>
      </c>
      <c r="G330" s="222"/>
      <c r="H330" s="225">
        <v>4.32</v>
      </c>
      <c r="I330" s="226"/>
      <c r="J330" s="222"/>
      <c r="K330" s="222"/>
      <c r="L330" s="227"/>
      <c r="M330" s="228"/>
      <c r="N330" s="229"/>
      <c r="O330" s="229"/>
      <c r="P330" s="229"/>
      <c r="Q330" s="229"/>
      <c r="R330" s="229"/>
      <c r="S330" s="229"/>
      <c r="T330" s="230"/>
      <c r="AT330" s="231" t="s">
        <v>161</v>
      </c>
      <c r="AU330" s="231" t="s">
        <v>158</v>
      </c>
      <c r="AV330" s="12" t="s">
        <v>158</v>
      </c>
      <c r="AW330" s="12" t="s">
        <v>43</v>
      </c>
      <c r="AX330" s="12" t="s">
        <v>80</v>
      </c>
      <c r="AY330" s="231" t="s">
        <v>150</v>
      </c>
    </row>
    <row r="331" spans="2:51" s="12" customFormat="1" ht="13.5">
      <c r="B331" s="221"/>
      <c r="C331" s="222"/>
      <c r="D331" s="207" t="s">
        <v>161</v>
      </c>
      <c r="E331" s="223" t="s">
        <v>37</v>
      </c>
      <c r="F331" s="224" t="s">
        <v>1054</v>
      </c>
      <c r="G331" s="222"/>
      <c r="H331" s="225">
        <v>6.48</v>
      </c>
      <c r="I331" s="226"/>
      <c r="J331" s="222"/>
      <c r="K331" s="222"/>
      <c r="L331" s="227"/>
      <c r="M331" s="228"/>
      <c r="N331" s="229"/>
      <c r="O331" s="229"/>
      <c r="P331" s="229"/>
      <c r="Q331" s="229"/>
      <c r="R331" s="229"/>
      <c r="S331" s="229"/>
      <c r="T331" s="230"/>
      <c r="AT331" s="231" t="s">
        <v>161</v>
      </c>
      <c r="AU331" s="231" t="s">
        <v>158</v>
      </c>
      <c r="AV331" s="12" t="s">
        <v>158</v>
      </c>
      <c r="AW331" s="12" t="s">
        <v>43</v>
      </c>
      <c r="AX331" s="12" t="s">
        <v>80</v>
      </c>
      <c r="AY331" s="231" t="s">
        <v>150</v>
      </c>
    </row>
    <row r="332" spans="2:51" s="12" customFormat="1" ht="13.5">
      <c r="B332" s="221"/>
      <c r="C332" s="222"/>
      <c r="D332" s="207" t="s">
        <v>161</v>
      </c>
      <c r="E332" s="223" t="s">
        <v>37</v>
      </c>
      <c r="F332" s="224" t="s">
        <v>1055</v>
      </c>
      <c r="G332" s="222"/>
      <c r="H332" s="225">
        <v>4.68</v>
      </c>
      <c r="I332" s="226"/>
      <c r="J332" s="222"/>
      <c r="K332" s="222"/>
      <c r="L332" s="227"/>
      <c r="M332" s="228"/>
      <c r="N332" s="229"/>
      <c r="O332" s="229"/>
      <c r="P332" s="229"/>
      <c r="Q332" s="229"/>
      <c r="R332" s="229"/>
      <c r="S332" s="229"/>
      <c r="T332" s="230"/>
      <c r="AT332" s="231" t="s">
        <v>161</v>
      </c>
      <c r="AU332" s="231" t="s">
        <v>158</v>
      </c>
      <c r="AV332" s="12" t="s">
        <v>158</v>
      </c>
      <c r="AW332" s="12" t="s">
        <v>43</v>
      </c>
      <c r="AX332" s="12" t="s">
        <v>80</v>
      </c>
      <c r="AY332" s="231" t="s">
        <v>150</v>
      </c>
    </row>
    <row r="333" spans="2:51" s="12" customFormat="1" ht="13.5">
      <c r="B333" s="221"/>
      <c r="C333" s="222"/>
      <c r="D333" s="207" t="s">
        <v>161</v>
      </c>
      <c r="E333" s="223" t="s">
        <v>37</v>
      </c>
      <c r="F333" s="224" t="s">
        <v>1056</v>
      </c>
      <c r="G333" s="222"/>
      <c r="H333" s="225">
        <v>2.464</v>
      </c>
      <c r="I333" s="226"/>
      <c r="J333" s="222"/>
      <c r="K333" s="222"/>
      <c r="L333" s="227"/>
      <c r="M333" s="228"/>
      <c r="N333" s="229"/>
      <c r="O333" s="229"/>
      <c r="P333" s="229"/>
      <c r="Q333" s="229"/>
      <c r="R333" s="229"/>
      <c r="S333" s="229"/>
      <c r="T333" s="230"/>
      <c r="AT333" s="231" t="s">
        <v>161</v>
      </c>
      <c r="AU333" s="231" t="s">
        <v>158</v>
      </c>
      <c r="AV333" s="12" t="s">
        <v>158</v>
      </c>
      <c r="AW333" s="12" t="s">
        <v>43</v>
      </c>
      <c r="AX333" s="12" t="s">
        <v>80</v>
      </c>
      <c r="AY333" s="231" t="s">
        <v>150</v>
      </c>
    </row>
    <row r="334" spans="2:51" s="12" customFormat="1" ht="13.5">
      <c r="B334" s="221"/>
      <c r="C334" s="222"/>
      <c r="D334" s="207" t="s">
        <v>161</v>
      </c>
      <c r="E334" s="223" t="s">
        <v>37</v>
      </c>
      <c r="F334" s="224" t="s">
        <v>1057</v>
      </c>
      <c r="G334" s="222"/>
      <c r="H334" s="225">
        <v>3.9</v>
      </c>
      <c r="I334" s="226"/>
      <c r="J334" s="222"/>
      <c r="K334" s="222"/>
      <c r="L334" s="227"/>
      <c r="M334" s="228"/>
      <c r="N334" s="229"/>
      <c r="O334" s="229"/>
      <c r="P334" s="229"/>
      <c r="Q334" s="229"/>
      <c r="R334" s="229"/>
      <c r="S334" s="229"/>
      <c r="T334" s="230"/>
      <c r="AT334" s="231" t="s">
        <v>161</v>
      </c>
      <c r="AU334" s="231" t="s">
        <v>158</v>
      </c>
      <c r="AV334" s="12" t="s">
        <v>158</v>
      </c>
      <c r="AW334" s="12" t="s">
        <v>43</v>
      </c>
      <c r="AX334" s="12" t="s">
        <v>80</v>
      </c>
      <c r="AY334" s="231" t="s">
        <v>150</v>
      </c>
    </row>
    <row r="335" spans="2:51" s="12" customFormat="1" ht="13.5">
      <c r="B335" s="221"/>
      <c r="C335" s="222"/>
      <c r="D335" s="207" t="s">
        <v>161</v>
      </c>
      <c r="E335" s="223" t="s">
        <v>37</v>
      </c>
      <c r="F335" s="224" t="s">
        <v>1058</v>
      </c>
      <c r="G335" s="222"/>
      <c r="H335" s="225">
        <v>4.4</v>
      </c>
      <c r="I335" s="226"/>
      <c r="J335" s="222"/>
      <c r="K335" s="222"/>
      <c r="L335" s="227"/>
      <c r="M335" s="228"/>
      <c r="N335" s="229"/>
      <c r="O335" s="229"/>
      <c r="P335" s="229"/>
      <c r="Q335" s="229"/>
      <c r="R335" s="229"/>
      <c r="S335" s="229"/>
      <c r="T335" s="230"/>
      <c r="AT335" s="231" t="s">
        <v>161</v>
      </c>
      <c r="AU335" s="231" t="s">
        <v>158</v>
      </c>
      <c r="AV335" s="12" t="s">
        <v>158</v>
      </c>
      <c r="AW335" s="12" t="s">
        <v>43</v>
      </c>
      <c r="AX335" s="12" t="s">
        <v>80</v>
      </c>
      <c r="AY335" s="231" t="s">
        <v>150</v>
      </c>
    </row>
    <row r="336" spans="2:51" s="14" customFormat="1" ht="13.5">
      <c r="B336" s="261"/>
      <c r="C336" s="262"/>
      <c r="D336" s="207" t="s">
        <v>161</v>
      </c>
      <c r="E336" s="263" t="s">
        <v>37</v>
      </c>
      <c r="F336" s="264" t="s">
        <v>238</v>
      </c>
      <c r="G336" s="262"/>
      <c r="H336" s="265">
        <v>91.044</v>
      </c>
      <c r="I336" s="266"/>
      <c r="J336" s="262"/>
      <c r="K336" s="262"/>
      <c r="L336" s="267"/>
      <c r="M336" s="268"/>
      <c r="N336" s="269"/>
      <c r="O336" s="269"/>
      <c r="P336" s="269"/>
      <c r="Q336" s="269"/>
      <c r="R336" s="269"/>
      <c r="S336" s="269"/>
      <c r="T336" s="270"/>
      <c r="AT336" s="271" t="s">
        <v>161</v>
      </c>
      <c r="AU336" s="271" t="s">
        <v>158</v>
      </c>
      <c r="AV336" s="14" t="s">
        <v>170</v>
      </c>
      <c r="AW336" s="14" t="s">
        <v>43</v>
      </c>
      <c r="AX336" s="14" t="s">
        <v>80</v>
      </c>
      <c r="AY336" s="271" t="s">
        <v>150</v>
      </c>
    </row>
    <row r="337" spans="2:51" s="11" customFormat="1" ht="13.5">
      <c r="B337" s="210"/>
      <c r="C337" s="211"/>
      <c r="D337" s="207" t="s">
        <v>161</v>
      </c>
      <c r="E337" s="212" t="s">
        <v>37</v>
      </c>
      <c r="F337" s="213" t="s">
        <v>239</v>
      </c>
      <c r="G337" s="211"/>
      <c r="H337" s="214" t="s">
        <v>37</v>
      </c>
      <c r="I337" s="215"/>
      <c r="J337" s="211"/>
      <c r="K337" s="211"/>
      <c r="L337" s="216"/>
      <c r="M337" s="217"/>
      <c r="N337" s="218"/>
      <c r="O337" s="218"/>
      <c r="P337" s="218"/>
      <c r="Q337" s="218"/>
      <c r="R337" s="218"/>
      <c r="S337" s="218"/>
      <c r="T337" s="219"/>
      <c r="AT337" s="220" t="s">
        <v>161</v>
      </c>
      <c r="AU337" s="220" t="s">
        <v>158</v>
      </c>
      <c r="AV337" s="11" t="s">
        <v>23</v>
      </c>
      <c r="AW337" s="11" t="s">
        <v>43</v>
      </c>
      <c r="AX337" s="11" t="s">
        <v>80</v>
      </c>
      <c r="AY337" s="220" t="s">
        <v>150</v>
      </c>
    </row>
    <row r="338" spans="2:51" s="12" customFormat="1" ht="13.5">
      <c r="B338" s="221"/>
      <c r="C338" s="222"/>
      <c r="D338" s="207" t="s">
        <v>161</v>
      </c>
      <c r="E338" s="223" t="s">
        <v>37</v>
      </c>
      <c r="F338" s="224" t="s">
        <v>1059</v>
      </c>
      <c r="G338" s="222"/>
      <c r="H338" s="225">
        <v>3.15</v>
      </c>
      <c r="I338" s="226"/>
      <c r="J338" s="222"/>
      <c r="K338" s="222"/>
      <c r="L338" s="227"/>
      <c r="M338" s="228"/>
      <c r="N338" s="229"/>
      <c r="O338" s="229"/>
      <c r="P338" s="229"/>
      <c r="Q338" s="229"/>
      <c r="R338" s="229"/>
      <c r="S338" s="229"/>
      <c r="T338" s="230"/>
      <c r="AT338" s="231" t="s">
        <v>161</v>
      </c>
      <c r="AU338" s="231" t="s">
        <v>158</v>
      </c>
      <c r="AV338" s="12" t="s">
        <v>158</v>
      </c>
      <c r="AW338" s="12" t="s">
        <v>43</v>
      </c>
      <c r="AX338" s="12" t="s">
        <v>80</v>
      </c>
      <c r="AY338" s="231" t="s">
        <v>150</v>
      </c>
    </row>
    <row r="339" spans="2:51" s="12" customFormat="1" ht="13.5">
      <c r="B339" s="221"/>
      <c r="C339" s="222"/>
      <c r="D339" s="207" t="s">
        <v>161</v>
      </c>
      <c r="E339" s="223" t="s">
        <v>37</v>
      </c>
      <c r="F339" s="224" t="s">
        <v>1060</v>
      </c>
      <c r="G339" s="222"/>
      <c r="H339" s="225">
        <v>2.1</v>
      </c>
      <c r="I339" s="226"/>
      <c r="J339" s="222"/>
      <c r="K339" s="222"/>
      <c r="L339" s="227"/>
      <c r="M339" s="228"/>
      <c r="N339" s="229"/>
      <c r="O339" s="229"/>
      <c r="P339" s="229"/>
      <c r="Q339" s="229"/>
      <c r="R339" s="229"/>
      <c r="S339" s="229"/>
      <c r="T339" s="230"/>
      <c r="AT339" s="231" t="s">
        <v>161</v>
      </c>
      <c r="AU339" s="231" t="s">
        <v>158</v>
      </c>
      <c r="AV339" s="12" t="s">
        <v>158</v>
      </c>
      <c r="AW339" s="12" t="s">
        <v>43</v>
      </c>
      <c r="AX339" s="12" t="s">
        <v>80</v>
      </c>
      <c r="AY339" s="231" t="s">
        <v>150</v>
      </c>
    </row>
    <row r="340" spans="2:51" s="12" customFormat="1" ht="13.5">
      <c r="B340" s="221"/>
      <c r="C340" s="222"/>
      <c r="D340" s="207" t="s">
        <v>161</v>
      </c>
      <c r="E340" s="223" t="s">
        <v>37</v>
      </c>
      <c r="F340" s="224" t="s">
        <v>1061</v>
      </c>
      <c r="G340" s="222"/>
      <c r="H340" s="225">
        <v>57.6</v>
      </c>
      <c r="I340" s="226"/>
      <c r="J340" s="222"/>
      <c r="K340" s="222"/>
      <c r="L340" s="227"/>
      <c r="M340" s="228"/>
      <c r="N340" s="229"/>
      <c r="O340" s="229"/>
      <c r="P340" s="229"/>
      <c r="Q340" s="229"/>
      <c r="R340" s="229"/>
      <c r="S340" s="229"/>
      <c r="T340" s="230"/>
      <c r="AT340" s="231" t="s">
        <v>161</v>
      </c>
      <c r="AU340" s="231" t="s">
        <v>158</v>
      </c>
      <c r="AV340" s="12" t="s">
        <v>158</v>
      </c>
      <c r="AW340" s="12" t="s">
        <v>43</v>
      </c>
      <c r="AX340" s="12" t="s">
        <v>80</v>
      </c>
      <c r="AY340" s="231" t="s">
        <v>150</v>
      </c>
    </row>
    <row r="341" spans="2:51" s="14" customFormat="1" ht="13.5">
      <c r="B341" s="261"/>
      <c r="C341" s="262"/>
      <c r="D341" s="207" t="s">
        <v>161</v>
      </c>
      <c r="E341" s="263" t="s">
        <v>37</v>
      </c>
      <c r="F341" s="264" t="s">
        <v>238</v>
      </c>
      <c r="G341" s="262"/>
      <c r="H341" s="265">
        <v>62.85</v>
      </c>
      <c r="I341" s="266"/>
      <c r="J341" s="262"/>
      <c r="K341" s="262"/>
      <c r="L341" s="267"/>
      <c r="M341" s="268"/>
      <c r="N341" s="269"/>
      <c r="O341" s="269"/>
      <c r="P341" s="269"/>
      <c r="Q341" s="269"/>
      <c r="R341" s="269"/>
      <c r="S341" s="269"/>
      <c r="T341" s="270"/>
      <c r="AT341" s="271" t="s">
        <v>161</v>
      </c>
      <c r="AU341" s="271" t="s">
        <v>158</v>
      </c>
      <c r="AV341" s="14" t="s">
        <v>170</v>
      </c>
      <c r="AW341" s="14" t="s">
        <v>43</v>
      </c>
      <c r="AX341" s="14" t="s">
        <v>80</v>
      </c>
      <c r="AY341" s="271" t="s">
        <v>150</v>
      </c>
    </row>
    <row r="342" spans="2:51" s="12" customFormat="1" ht="13.5">
      <c r="B342" s="221"/>
      <c r="C342" s="222"/>
      <c r="D342" s="207" t="s">
        <v>161</v>
      </c>
      <c r="E342" s="223" t="s">
        <v>37</v>
      </c>
      <c r="F342" s="224" t="s">
        <v>1062</v>
      </c>
      <c r="G342" s="222"/>
      <c r="H342" s="225">
        <v>12.57</v>
      </c>
      <c r="I342" s="226"/>
      <c r="J342" s="222"/>
      <c r="K342" s="222"/>
      <c r="L342" s="227"/>
      <c r="M342" s="228"/>
      <c r="N342" s="229"/>
      <c r="O342" s="229"/>
      <c r="P342" s="229"/>
      <c r="Q342" s="229"/>
      <c r="R342" s="229"/>
      <c r="S342" s="229"/>
      <c r="T342" s="230"/>
      <c r="AT342" s="231" t="s">
        <v>161</v>
      </c>
      <c r="AU342" s="231" t="s">
        <v>158</v>
      </c>
      <c r="AV342" s="12" t="s">
        <v>158</v>
      </c>
      <c r="AW342" s="12" t="s">
        <v>43</v>
      </c>
      <c r="AX342" s="12" t="s">
        <v>80</v>
      </c>
      <c r="AY342" s="231" t="s">
        <v>150</v>
      </c>
    </row>
    <row r="343" spans="2:51" s="13" customFormat="1" ht="13.5">
      <c r="B343" s="232"/>
      <c r="C343" s="233"/>
      <c r="D343" s="234" t="s">
        <v>161</v>
      </c>
      <c r="E343" s="235" t="s">
        <v>37</v>
      </c>
      <c r="F343" s="236" t="s">
        <v>164</v>
      </c>
      <c r="G343" s="233"/>
      <c r="H343" s="237">
        <v>231.819</v>
      </c>
      <c r="I343" s="238"/>
      <c r="J343" s="233"/>
      <c r="K343" s="233"/>
      <c r="L343" s="239"/>
      <c r="M343" s="240"/>
      <c r="N343" s="241"/>
      <c r="O343" s="241"/>
      <c r="P343" s="241"/>
      <c r="Q343" s="241"/>
      <c r="R343" s="241"/>
      <c r="S343" s="241"/>
      <c r="T343" s="242"/>
      <c r="AT343" s="243" t="s">
        <v>161</v>
      </c>
      <c r="AU343" s="243" t="s">
        <v>158</v>
      </c>
      <c r="AV343" s="13" t="s">
        <v>157</v>
      </c>
      <c r="AW343" s="13" t="s">
        <v>43</v>
      </c>
      <c r="AX343" s="13" t="s">
        <v>23</v>
      </c>
      <c r="AY343" s="243" t="s">
        <v>150</v>
      </c>
    </row>
    <row r="344" spans="2:65" s="1" customFormat="1" ht="22.5" customHeight="1">
      <c r="B344" s="42"/>
      <c r="C344" s="195" t="s">
        <v>316</v>
      </c>
      <c r="D344" s="195" t="s">
        <v>152</v>
      </c>
      <c r="E344" s="196" t="s">
        <v>426</v>
      </c>
      <c r="F344" s="197" t="s">
        <v>427</v>
      </c>
      <c r="G344" s="198" t="s">
        <v>155</v>
      </c>
      <c r="H344" s="199">
        <v>752.11</v>
      </c>
      <c r="I344" s="200"/>
      <c r="J344" s="201">
        <f>ROUND(I344*H344,2)</f>
        <v>0</v>
      </c>
      <c r="K344" s="197" t="s">
        <v>156</v>
      </c>
      <c r="L344" s="62"/>
      <c r="M344" s="202" t="s">
        <v>37</v>
      </c>
      <c r="N344" s="203" t="s">
        <v>52</v>
      </c>
      <c r="O344" s="43"/>
      <c r="P344" s="204">
        <f>O344*H344</f>
        <v>0</v>
      </c>
      <c r="Q344" s="204">
        <v>0</v>
      </c>
      <c r="R344" s="204">
        <f>Q344*H344</f>
        <v>0</v>
      </c>
      <c r="S344" s="204">
        <v>0</v>
      </c>
      <c r="T344" s="205">
        <f>S344*H344</f>
        <v>0</v>
      </c>
      <c r="AR344" s="24" t="s">
        <v>157</v>
      </c>
      <c r="AT344" s="24" t="s">
        <v>152</v>
      </c>
      <c r="AU344" s="24" t="s">
        <v>158</v>
      </c>
      <c r="AY344" s="24" t="s">
        <v>150</v>
      </c>
      <c r="BE344" s="206">
        <f>IF(N344="základní",J344,0)</f>
        <v>0</v>
      </c>
      <c r="BF344" s="206">
        <f>IF(N344="snížená",J344,0)</f>
        <v>0</v>
      </c>
      <c r="BG344" s="206">
        <f>IF(N344="zákl. přenesená",J344,0)</f>
        <v>0</v>
      </c>
      <c r="BH344" s="206">
        <f>IF(N344="sníž. přenesená",J344,0)</f>
        <v>0</v>
      </c>
      <c r="BI344" s="206">
        <f>IF(N344="nulová",J344,0)</f>
        <v>0</v>
      </c>
      <c r="BJ344" s="24" t="s">
        <v>158</v>
      </c>
      <c r="BK344" s="206">
        <f>ROUND(I344*H344,2)</f>
        <v>0</v>
      </c>
      <c r="BL344" s="24" t="s">
        <v>157</v>
      </c>
      <c r="BM344" s="24" t="s">
        <v>438</v>
      </c>
    </row>
    <row r="345" spans="2:51" s="11" customFormat="1" ht="13.5">
      <c r="B345" s="210"/>
      <c r="C345" s="211"/>
      <c r="D345" s="207" t="s">
        <v>161</v>
      </c>
      <c r="E345" s="212" t="s">
        <v>37</v>
      </c>
      <c r="F345" s="213" t="s">
        <v>270</v>
      </c>
      <c r="G345" s="211"/>
      <c r="H345" s="214" t="s">
        <v>37</v>
      </c>
      <c r="I345" s="215"/>
      <c r="J345" s="211"/>
      <c r="K345" s="211"/>
      <c r="L345" s="216"/>
      <c r="M345" s="217"/>
      <c r="N345" s="218"/>
      <c r="O345" s="218"/>
      <c r="P345" s="218"/>
      <c r="Q345" s="218"/>
      <c r="R345" s="218"/>
      <c r="S345" s="218"/>
      <c r="T345" s="219"/>
      <c r="AT345" s="220" t="s">
        <v>161</v>
      </c>
      <c r="AU345" s="220" t="s">
        <v>158</v>
      </c>
      <c r="AV345" s="11" t="s">
        <v>23</v>
      </c>
      <c r="AW345" s="11" t="s">
        <v>43</v>
      </c>
      <c r="AX345" s="11" t="s">
        <v>80</v>
      </c>
      <c r="AY345" s="220" t="s">
        <v>150</v>
      </c>
    </row>
    <row r="346" spans="2:51" s="12" customFormat="1" ht="13.5">
      <c r="B346" s="221"/>
      <c r="C346" s="222"/>
      <c r="D346" s="207" t="s">
        <v>161</v>
      </c>
      <c r="E346" s="223" t="s">
        <v>37</v>
      </c>
      <c r="F346" s="224" t="s">
        <v>1063</v>
      </c>
      <c r="G346" s="222"/>
      <c r="H346" s="225">
        <v>752.11</v>
      </c>
      <c r="I346" s="226"/>
      <c r="J346" s="222"/>
      <c r="K346" s="222"/>
      <c r="L346" s="227"/>
      <c r="M346" s="228"/>
      <c r="N346" s="229"/>
      <c r="O346" s="229"/>
      <c r="P346" s="229"/>
      <c r="Q346" s="229"/>
      <c r="R346" s="229"/>
      <c r="S346" s="229"/>
      <c r="T346" s="230"/>
      <c r="AT346" s="231" t="s">
        <v>161</v>
      </c>
      <c r="AU346" s="231" t="s">
        <v>158</v>
      </c>
      <c r="AV346" s="12" t="s">
        <v>158</v>
      </c>
      <c r="AW346" s="12" t="s">
        <v>43</v>
      </c>
      <c r="AX346" s="12" t="s">
        <v>80</v>
      </c>
      <c r="AY346" s="231" t="s">
        <v>150</v>
      </c>
    </row>
    <row r="347" spans="2:51" s="13" customFormat="1" ht="13.5">
      <c r="B347" s="232"/>
      <c r="C347" s="233"/>
      <c r="D347" s="234" t="s">
        <v>161</v>
      </c>
      <c r="E347" s="235" t="s">
        <v>37</v>
      </c>
      <c r="F347" s="236" t="s">
        <v>164</v>
      </c>
      <c r="G347" s="233"/>
      <c r="H347" s="237">
        <v>752.11</v>
      </c>
      <c r="I347" s="238"/>
      <c r="J347" s="233"/>
      <c r="K347" s="233"/>
      <c r="L347" s="239"/>
      <c r="M347" s="240"/>
      <c r="N347" s="241"/>
      <c r="O347" s="241"/>
      <c r="P347" s="241"/>
      <c r="Q347" s="241"/>
      <c r="R347" s="241"/>
      <c r="S347" s="241"/>
      <c r="T347" s="242"/>
      <c r="AT347" s="243" t="s">
        <v>161</v>
      </c>
      <c r="AU347" s="243" t="s">
        <v>158</v>
      </c>
      <c r="AV347" s="13" t="s">
        <v>157</v>
      </c>
      <c r="AW347" s="13" t="s">
        <v>43</v>
      </c>
      <c r="AX347" s="13" t="s">
        <v>23</v>
      </c>
      <c r="AY347" s="243" t="s">
        <v>150</v>
      </c>
    </row>
    <row r="348" spans="2:65" s="1" customFormat="1" ht="31.5" customHeight="1">
      <c r="B348" s="42"/>
      <c r="C348" s="195" t="s">
        <v>440</v>
      </c>
      <c r="D348" s="195" t="s">
        <v>152</v>
      </c>
      <c r="E348" s="196" t="s">
        <v>431</v>
      </c>
      <c r="F348" s="197" t="s">
        <v>432</v>
      </c>
      <c r="G348" s="198" t="s">
        <v>167</v>
      </c>
      <c r="H348" s="199">
        <v>8.36</v>
      </c>
      <c r="I348" s="200"/>
      <c r="J348" s="201">
        <f>ROUND(I348*H348,2)</f>
        <v>0</v>
      </c>
      <c r="K348" s="197" t="s">
        <v>156</v>
      </c>
      <c r="L348" s="62"/>
      <c r="M348" s="202" t="s">
        <v>37</v>
      </c>
      <c r="N348" s="203" t="s">
        <v>52</v>
      </c>
      <c r="O348" s="43"/>
      <c r="P348" s="204">
        <f>O348*H348</f>
        <v>0</v>
      </c>
      <c r="Q348" s="204">
        <v>2.25634</v>
      </c>
      <c r="R348" s="204">
        <f>Q348*H348</f>
        <v>18.863002399999996</v>
      </c>
      <c r="S348" s="204">
        <v>0</v>
      </c>
      <c r="T348" s="205">
        <f>S348*H348</f>
        <v>0</v>
      </c>
      <c r="AR348" s="24" t="s">
        <v>157</v>
      </c>
      <c r="AT348" s="24" t="s">
        <v>152</v>
      </c>
      <c r="AU348" s="24" t="s">
        <v>158</v>
      </c>
      <c r="AY348" s="24" t="s">
        <v>150</v>
      </c>
      <c r="BE348" s="206">
        <f>IF(N348="základní",J348,0)</f>
        <v>0</v>
      </c>
      <c r="BF348" s="206">
        <f>IF(N348="snížená",J348,0)</f>
        <v>0</v>
      </c>
      <c r="BG348" s="206">
        <f>IF(N348="zákl. přenesená",J348,0)</f>
        <v>0</v>
      </c>
      <c r="BH348" s="206">
        <f>IF(N348="sníž. přenesená",J348,0)</f>
        <v>0</v>
      </c>
      <c r="BI348" s="206">
        <f>IF(N348="nulová",J348,0)</f>
        <v>0</v>
      </c>
      <c r="BJ348" s="24" t="s">
        <v>158</v>
      </c>
      <c r="BK348" s="206">
        <f>ROUND(I348*H348,2)</f>
        <v>0</v>
      </c>
      <c r="BL348" s="24" t="s">
        <v>157</v>
      </c>
      <c r="BM348" s="24" t="s">
        <v>443</v>
      </c>
    </row>
    <row r="349" spans="2:47" s="1" customFormat="1" ht="175.5">
      <c r="B349" s="42"/>
      <c r="C349" s="64"/>
      <c r="D349" s="207" t="s">
        <v>159</v>
      </c>
      <c r="E349" s="64"/>
      <c r="F349" s="208" t="s">
        <v>434</v>
      </c>
      <c r="G349" s="64"/>
      <c r="H349" s="64"/>
      <c r="I349" s="165"/>
      <c r="J349" s="64"/>
      <c r="K349" s="64"/>
      <c r="L349" s="62"/>
      <c r="M349" s="209"/>
      <c r="N349" s="43"/>
      <c r="O349" s="43"/>
      <c r="P349" s="43"/>
      <c r="Q349" s="43"/>
      <c r="R349" s="43"/>
      <c r="S349" s="43"/>
      <c r="T349" s="79"/>
      <c r="AT349" s="24" t="s">
        <v>159</v>
      </c>
      <c r="AU349" s="24" t="s">
        <v>158</v>
      </c>
    </row>
    <row r="350" spans="2:51" s="11" customFormat="1" ht="13.5">
      <c r="B350" s="210"/>
      <c r="C350" s="211"/>
      <c r="D350" s="207" t="s">
        <v>161</v>
      </c>
      <c r="E350" s="212" t="s">
        <v>37</v>
      </c>
      <c r="F350" s="213" t="s">
        <v>1064</v>
      </c>
      <c r="G350" s="211"/>
      <c r="H350" s="214" t="s">
        <v>37</v>
      </c>
      <c r="I350" s="215"/>
      <c r="J350" s="211"/>
      <c r="K350" s="211"/>
      <c r="L350" s="216"/>
      <c r="M350" s="217"/>
      <c r="N350" s="218"/>
      <c r="O350" s="218"/>
      <c r="P350" s="218"/>
      <c r="Q350" s="218"/>
      <c r="R350" s="218"/>
      <c r="S350" s="218"/>
      <c r="T350" s="219"/>
      <c r="AT350" s="220" t="s">
        <v>161</v>
      </c>
      <c r="AU350" s="220" t="s">
        <v>158</v>
      </c>
      <c r="AV350" s="11" t="s">
        <v>23</v>
      </c>
      <c r="AW350" s="11" t="s">
        <v>43</v>
      </c>
      <c r="AX350" s="11" t="s">
        <v>80</v>
      </c>
      <c r="AY350" s="220" t="s">
        <v>150</v>
      </c>
    </row>
    <row r="351" spans="2:51" s="12" customFormat="1" ht="13.5">
      <c r="B351" s="221"/>
      <c r="C351" s="222"/>
      <c r="D351" s="207" t="s">
        <v>161</v>
      </c>
      <c r="E351" s="223" t="s">
        <v>37</v>
      </c>
      <c r="F351" s="224" t="s">
        <v>1065</v>
      </c>
      <c r="G351" s="222"/>
      <c r="H351" s="225">
        <v>8.36</v>
      </c>
      <c r="I351" s="226"/>
      <c r="J351" s="222"/>
      <c r="K351" s="222"/>
      <c r="L351" s="227"/>
      <c r="M351" s="228"/>
      <c r="N351" s="229"/>
      <c r="O351" s="229"/>
      <c r="P351" s="229"/>
      <c r="Q351" s="229"/>
      <c r="R351" s="229"/>
      <c r="S351" s="229"/>
      <c r="T351" s="230"/>
      <c r="AT351" s="231" t="s">
        <v>161</v>
      </c>
      <c r="AU351" s="231" t="s">
        <v>158</v>
      </c>
      <c r="AV351" s="12" t="s">
        <v>158</v>
      </c>
      <c r="AW351" s="12" t="s">
        <v>43</v>
      </c>
      <c r="AX351" s="12" t="s">
        <v>80</v>
      </c>
      <c r="AY351" s="231" t="s">
        <v>150</v>
      </c>
    </row>
    <row r="352" spans="2:51" s="13" customFormat="1" ht="13.5">
      <c r="B352" s="232"/>
      <c r="C352" s="233"/>
      <c r="D352" s="234" t="s">
        <v>161</v>
      </c>
      <c r="E352" s="235" t="s">
        <v>37</v>
      </c>
      <c r="F352" s="236" t="s">
        <v>164</v>
      </c>
      <c r="G352" s="233"/>
      <c r="H352" s="237">
        <v>8.36</v>
      </c>
      <c r="I352" s="238"/>
      <c r="J352" s="233"/>
      <c r="K352" s="233"/>
      <c r="L352" s="239"/>
      <c r="M352" s="240"/>
      <c r="N352" s="241"/>
      <c r="O352" s="241"/>
      <c r="P352" s="241"/>
      <c r="Q352" s="241"/>
      <c r="R352" s="241"/>
      <c r="S352" s="241"/>
      <c r="T352" s="242"/>
      <c r="AT352" s="243" t="s">
        <v>161</v>
      </c>
      <c r="AU352" s="243" t="s">
        <v>158</v>
      </c>
      <c r="AV352" s="13" t="s">
        <v>157</v>
      </c>
      <c r="AW352" s="13" t="s">
        <v>43</v>
      </c>
      <c r="AX352" s="13" t="s">
        <v>23</v>
      </c>
      <c r="AY352" s="243" t="s">
        <v>150</v>
      </c>
    </row>
    <row r="353" spans="2:65" s="1" customFormat="1" ht="31.5" customHeight="1">
      <c r="B353" s="42"/>
      <c r="C353" s="195" t="s">
        <v>321</v>
      </c>
      <c r="D353" s="195" t="s">
        <v>152</v>
      </c>
      <c r="E353" s="196" t="s">
        <v>1066</v>
      </c>
      <c r="F353" s="197" t="s">
        <v>1067</v>
      </c>
      <c r="G353" s="198" t="s">
        <v>167</v>
      </c>
      <c r="H353" s="199">
        <v>8.36</v>
      </c>
      <c r="I353" s="200"/>
      <c r="J353" s="201">
        <f>ROUND(I353*H353,2)</f>
        <v>0</v>
      </c>
      <c r="K353" s="197" t="s">
        <v>156</v>
      </c>
      <c r="L353" s="62"/>
      <c r="M353" s="202" t="s">
        <v>37</v>
      </c>
      <c r="N353" s="203" t="s">
        <v>52</v>
      </c>
      <c r="O353" s="43"/>
      <c r="P353" s="204">
        <f>O353*H353</f>
        <v>0</v>
      </c>
      <c r="Q353" s="204">
        <v>0</v>
      </c>
      <c r="R353" s="204">
        <f>Q353*H353</f>
        <v>0</v>
      </c>
      <c r="S353" s="204">
        <v>0</v>
      </c>
      <c r="T353" s="205">
        <f>S353*H353</f>
        <v>0</v>
      </c>
      <c r="AR353" s="24" t="s">
        <v>157</v>
      </c>
      <c r="AT353" s="24" t="s">
        <v>152</v>
      </c>
      <c r="AU353" s="24" t="s">
        <v>158</v>
      </c>
      <c r="AY353" s="24" t="s">
        <v>150</v>
      </c>
      <c r="BE353" s="206">
        <f>IF(N353="základní",J353,0)</f>
        <v>0</v>
      </c>
      <c r="BF353" s="206">
        <f>IF(N353="snížená",J353,0)</f>
        <v>0</v>
      </c>
      <c r="BG353" s="206">
        <f>IF(N353="zákl. přenesená",J353,0)</f>
        <v>0</v>
      </c>
      <c r="BH353" s="206">
        <f>IF(N353="sníž. přenesená",J353,0)</f>
        <v>0</v>
      </c>
      <c r="BI353" s="206">
        <f>IF(N353="nulová",J353,0)</f>
        <v>0</v>
      </c>
      <c r="BJ353" s="24" t="s">
        <v>158</v>
      </c>
      <c r="BK353" s="206">
        <f>ROUND(I353*H353,2)</f>
        <v>0</v>
      </c>
      <c r="BL353" s="24" t="s">
        <v>157</v>
      </c>
      <c r="BM353" s="24" t="s">
        <v>449</v>
      </c>
    </row>
    <row r="354" spans="2:47" s="1" customFormat="1" ht="81">
      <c r="B354" s="42"/>
      <c r="C354" s="64"/>
      <c r="D354" s="207" t="s">
        <v>159</v>
      </c>
      <c r="E354" s="64"/>
      <c r="F354" s="208" t="s">
        <v>1068</v>
      </c>
      <c r="G354" s="64"/>
      <c r="H354" s="64"/>
      <c r="I354" s="165"/>
      <c r="J354" s="64"/>
      <c r="K354" s="64"/>
      <c r="L354" s="62"/>
      <c r="M354" s="209"/>
      <c r="N354" s="43"/>
      <c r="O354" s="43"/>
      <c r="P354" s="43"/>
      <c r="Q354" s="43"/>
      <c r="R354" s="43"/>
      <c r="S354" s="43"/>
      <c r="T354" s="79"/>
      <c r="AT354" s="24" t="s">
        <v>159</v>
      </c>
      <c r="AU354" s="24" t="s">
        <v>158</v>
      </c>
    </row>
    <row r="355" spans="2:51" s="11" customFormat="1" ht="13.5">
      <c r="B355" s="210"/>
      <c r="C355" s="211"/>
      <c r="D355" s="207" t="s">
        <v>161</v>
      </c>
      <c r="E355" s="212" t="s">
        <v>37</v>
      </c>
      <c r="F355" s="213" t="s">
        <v>1064</v>
      </c>
      <c r="G355" s="211"/>
      <c r="H355" s="214" t="s">
        <v>37</v>
      </c>
      <c r="I355" s="215"/>
      <c r="J355" s="211"/>
      <c r="K355" s="211"/>
      <c r="L355" s="216"/>
      <c r="M355" s="217"/>
      <c r="N355" s="218"/>
      <c r="O355" s="218"/>
      <c r="P355" s="218"/>
      <c r="Q355" s="218"/>
      <c r="R355" s="218"/>
      <c r="S355" s="218"/>
      <c r="T355" s="219"/>
      <c r="AT355" s="220" t="s">
        <v>161</v>
      </c>
      <c r="AU355" s="220" t="s">
        <v>158</v>
      </c>
      <c r="AV355" s="11" t="s">
        <v>23</v>
      </c>
      <c r="AW355" s="11" t="s">
        <v>43</v>
      </c>
      <c r="AX355" s="11" t="s">
        <v>80</v>
      </c>
      <c r="AY355" s="220" t="s">
        <v>150</v>
      </c>
    </row>
    <row r="356" spans="2:51" s="12" customFormat="1" ht="13.5">
      <c r="B356" s="221"/>
      <c r="C356" s="222"/>
      <c r="D356" s="207" t="s">
        <v>161</v>
      </c>
      <c r="E356" s="223" t="s">
        <v>37</v>
      </c>
      <c r="F356" s="224" t="s">
        <v>1065</v>
      </c>
      <c r="G356" s="222"/>
      <c r="H356" s="225">
        <v>8.36</v>
      </c>
      <c r="I356" s="226"/>
      <c r="J356" s="222"/>
      <c r="K356" s="222"/>
      <c r="L356" s="227"/>
      <c r="M356" s="228"/>
      <c r="N356" s="229"/>
      <c r="O356" s="229"/>
      <c r="P356" s="229"/>
      <c r="Q356" s="229"/>
      <c r="R356" s="229"/>
      <c r="S356" s="229"/>
      <c r="T356" s="230"/>
      <c r="AT356" s="231" t="s">
        <v>161</v>
      </c>
      <c r="AU356" s="231" t="s">
        <v>158</v>
      </c>
      <c r="AV356" s="12" t="s">
        <v>158</v>
      </c>
      <c r="AW356" s="12" t="s">
        <v>43</v>
      </c>
      <c r="AX356" s="12" t="s">
        <v>80</v>
      </c>
      <c r="AY356" s="231" t="s">
        <v>150</v>
      </c>
    </row>
    <row r="357" spans="2:51" s="13" customFormat="1" ht="13.5">
      <c r="B357" s="232"/>
      <c r="C357" s="233"/>
      <c r="D357" s="234" t="s">
        <v>161</v>
      </c>
      <c r="E357" s="235" t="s">
        <v>37</v>
      </c>
      <c r="F357" s="236" t="s">
        <v>164</v>
      </c>
      <c r="G357" s="233"/>
      <c r="H357" s="237">
        <v>8.36</v>
      </c>
      <c r="I357" s="238"/>
      <c r="J357" s="233"/>
      <c r="K357" s="233"/>
      <c r="L357" s="239"/>
      <c r="M357" s="240"/>
      <c r="N357" s="241"/>
      <c r="O357" s="241"/>
      <c r="P357" s="241"/>
      <c r="Q357" s="241"/>
      <c r="R357" s="241"/>
      <c r="S357" s="241"/>
      <c r="T357" s="242"/>
      <c r="AT357" s="243" t="s">
        <v>161</v>
      </c>
      <c r="AU357" s="243" t="s">
        <v>158</v>
      </c>
      <c r="AV357" s="13" t="s">
        <v>157</v>
      </c>
      <c r="AW357" s="13" t="s">
        <v>43</v>
      </c>
      <c r="AX357" s="13" t="s">
        <v>23</v>
      </c>
      <c r="AY357" s="243" t="s">
        <v>150</v>
      </c>
    </row>
    <row r="358" spans="2:65" s="1" customFormat="1" ht="22.5" customHeight="1">
      <c r="B358" s="42"/>
      <c r="C358" s="195" t="s">
        <v>451</v>
      </c>
      <c r="D358" s="195" t="s">
        <v>152</v>
      </c>
      <c r="E358" s="196" t="s">
        <v>1069</v>
      </c>
      <c r="F358" s="197" t="s">
        <v>1070</v>
      </c>
      <c r="G358" s="198" t="s">
        <v>182</v>
      </c>
      <c r="H358" s="199">
        <v>0.307</v>
      </c>
      <c r="I358" s="200"/>
      <c r="J358" s="201">
        <f>ROUND(I358*H358,2)</f>
        <v>0</v>
      </c>
      <c r="K358" s="197" t="s">
        <v>156</v>
      </c>
      <c r="L358" s="62"/>
      <c r="M358" s="202" t="s">
        <v>37</v>
      </c>
      <c r="N358" s="203" t="s">
        <v>52</v>
      </c>
      <c r="O358" s="43"/>
      <c r="P358" s="204">
        <f>O358*H358</f>
        <v>0</v>
      </c>
      <c r="Q358" s="204">
        <v>1.05306</v>
      </c>
      <c r="R358" s="204">
        <f>Q358*H358</f>
        <v>0.32328942000000005</v>
      </c>
      <c r="S358" s="204">
        <v>0</v>
      </c>
      <c r="T358" s="205">
        <f>S358*H358</f>
        <v>0</v>
      </c>
      <c r="AR358" s="24" t="s">
        <v>157</v>
      </c>
      <c r="AT358" s="24" t="s">
        <v>152</v>
      </c>
      <c r="AU358" s="24" t="s">
        <v>158</v>
      </c>
      <c r="AY358" s="24" t="s">
        <v>150</v>
      </c>
      <c r="BE358" s="206">
        <f>IF(N358="základní",J358,0)</f>
        <v>0</v>
      </c>
      <c r="BF358" s="206">
        <f>IF(N358="snížená",J358,0)</f>
        <v>0</v>
      </c>
      <c r="BG358" s="206">
        <f>IF(N358="zákl. přenesená",J358,0)</f>
        <v>0</v>
      </c>
      <c r="BH358" s="206">
        <f>IF(N358="sníž. přenesená",J358,0)</f>
        <v>0</v>
      </c>
      <c r="BI358" s="206">
        <f>IF(N358="nulová",J358,0)</f>
        <v>0</v>
      </c>
      <c r="BJ358" s="24" t="s">
        <v>158</v>
      </c>
      <c r="BK358" s="206">
        <f>ROUND(I358*H358,2)</f>
        <v>0</v>
      </c>
      <c r="BL358" s="24" t="s">
        <v>157</v>
      </c>
      <c r="BM358" s="24" t="s">
        <v>454</v>
      </c>
    </row>
    <row r="359" spans="2:51" s="11" customFormat="1" ht="13.5">
      <c r="B359" s="210"/>
      <c r="C359" s="211"/>
      <c r="D359" s="207" t="s">
        <v>161</v>
      </c>
      <c r="E359" s="212" t="s">
        <v>37</v>
      </c>
      <c r="F359" s="213" t="s">
        <v>1064</v>
      </c>
      <c r="G359" s="211"/>
      <c r="H359" s="214" t="s">
        <v>37</v>
      </c>
      <c r="I359" s="215"/>
      <c r="J359" s="211"/>
      <c r="K359" s="211"/>
      <c r="L359" s="216"/>
      <c r="M359" s="217"/>
      <c r="N359" s="218"/>
      <c r="O359" s="218"/>
      <c r="P359" s="218"/>
      <c r="Q359" s="218"/>
      <c r="R359" s="218"/>
      <c r="S359" s="218"/>
      <c r="T359" s="219"/>
      <c r="AT359" s="220" t="s">
        <v>161</v>
      </c>
      <c r="AU359" s="220" t="s">
        <v>158</v>
      </c>
      <c r="AV359" s="11" t="s">
        <v>23</v>
      </c>
      <c r="AW359" s="11" t="s">
        <v>43</v>
      </c>
      <c r="AX359" s="11" t="s">
        <v>80</v>
      </c>
      <c r="AY359" s="220" t="s">
        <v>150</v>
      </c>
    </row>
    <row r="360" spans="2:51" s="12" customFormat="1" ht="13.5">
      <c r="B360" s="221"/>
      <c r="C360" s="222"/>
      <c r="D360" s="207" t="s">
        <v>161</v>
      </c>
      <c r="E360" s="223" t="s">
        <v>37</v>
      </c>
      <c r="F360" s="224" t="s">
        <v>1071</v>
      </c>
      <c r="G360" s="222"/>
      <c r="H360" s="225">
        <v>0.307</v>
      </c>
      <c r="I360" s="226"/>
      <c r="J360" s="222"/>
      <c r="K360" s="222"/>
      <c r="L360" s="227"/>
      <c r="M360" s="228"/>
      <c r="N360" s="229"/>
      <c r="O360" s="229"/>
      <c r="P360" s="229"/>
      <c r="Q360" s="229"/>
      <c r="R360" s="229"/>
      <c r="S360" s="229"/>
      <c r="T360" s="230"/>
      <c r="AT360" s="231" t="s">
        <v>161</v>
      </c>
      <c r="AU360" s="231" t="s">
        <v>158</v>
      </c>
      <c r="AV360" s="12" t="s">
        <v>158</v>
      </c>
      <c r="AW360" s="12" t="s">
        <v>43</v>
      </c>
      <c r="AX360" s="12" t="s">
        <v>80</v>
      </c>
      <c r="AY360" s="231" t="s">
        <v>150</v>
      </c>
    </row>
    <row r="361" spans="2:51" s="13" customFormat="1" ht="13.5">
      <c r="B361" s="232"/>
      <c r="C361" s="233"/>
      <c r="D361" s="207" t="s">
        <v>161</v>
      </c>
      <c r="E361" s="248" t="s">
        <v>37</v>
      </c>
      <c r="F361" s="249" t="s">
        <v>164</v>
      </c>
      <c r="G361" s="233"/>
      <c r="H361" s="250">
        <v>0.307</v>
      </c>
      <c r="I361" s="238"/>
      <c r="J361" s="233"/>
      <c r="K361" s="233"/>
      <c r="L361" s="239"/>
      <c r="M361" s="240"/>
      <c r="N361" s="241"/>
      <c r="O361" s="241"/>
      <c r="P361" s="241"/>
      <c r="Q361" s="241"/>
      <c r="R361" s="241"/>
      <c r="S361" s="241"/>
      <c r="T361" s="242"/>
      <c r="AT361" s="243" t="s">
        <v>161</v>
      </c>
      <c r="AU361" s="243" t="s">
        <v>158</v>
      </c>
      <c r="AV361" s="13" t="s">
        <v>157</v>
      </c>
      <c r="AW361" s="13" t="s">
        <v>43</v>
      </c>
      <c r="AX361" s="13" t="s">
        <v>23</v>
      </c>
      <c r="AY361" s="243" t="s">
        <v>150</v>
      </c>
    </row>
    <row r="362" spans="2:63" s="10" customFormat="1" ht="29.85" customHeight="1">
      <c r="B362" s="178"/>
      <c r="C362" s="179"/>
      <c r="D362" s="192" t="s">
        <v>79</v>
      </c>
      <c r="E362" s="193" t="s">
        <v>206</v>
      </c>
      <c r="F362" s="193" t="s">
        <v>450</v>
      </c>
      <c r="G362" s="179"/>
      <c r="H362" s="179"/>
      <c r="I362" s="182"/>
      <c r="J362" s="194">
        <f>BK362</f>
        <v>0</v>
      </c>
      <c r="K362" s="179"/>
      <c r="L362" s="184"/>
      <c r="M362" s="185"/>
      <c r="N362" s="186"/>
      <c r="O362" s="186"/>
      <c r="P362" s="187">
        <f>SUM(P363:P428)</f>
        <v>0</v>
      </c>
      <c r="Q362" s="186"/>
      <c r="R362" s="187">
        <f>SUM(R363:R428)</f>
        <v>0.007404600000000001</v>
      </c>
      <c r="S362" s="186"/>
      <c r="T362" s="188">
        <f>SUM(T363:T428)</f>
        <v>46.11787199999999</v>
      </c>
      <c r="AR362" s="189" t="s">
        <v>23</v>
      </c>
      <c r="AT362" s="190" t="s">
        <v>79</v>
      </c>
      <c r="AU362" s="190" t="s">
        <v>23</v>
      </c>
      <c r="AY362" s="189" t="s">
        <v>150</v>
      </c>
      <c r="BK362" s="191">
        <f>SUM(BK363:BK428)</f>
        <v>0</v>
      </c>
    </row>
    <row r="363" spans="2:65" s="1" customFormat="1" ht="31.5" customHeight="1">
      <c r="B363" s="42"/>
      <c r="C363" s="195" t="s">
        <v>325</v>
      </c>
      <c r="D363" s="195" t="s">
        <v>152</v>
      </c>
      <c r="E363" s="196" t="s">
        <v>452</v>
      </c>
      <c r="F363" s="197" t="s">
        <v>453</v>
      </c>
      <c r="G363" s="198" t="s">
        <v>155</v>
      </c>
      <c r="H363" s="199">
        <v>821.249</v>
      </c>
      <c r="I363" s="200"/>
      <c r="J363" s="201">
        <f>ROUND(I363*H363,2)</f>
        <v>0</v>
      </c>
      <c r="K363" s="197" t="s">
        <v>156</v>
      </c>
      <c r="L363" s="62"/>
      <c r="M363" s="202" t="s">
        <v>37</v>
      </c>
      <c r="N363" s="203" t="s">
        <v>52</v>
      </c>
      <c r="O363" s="43"/>
      <c r="P363" s="204">
        <f>O363*H363</f>
        <v>0</v>
      </c>
      <c r="Q363" s="204">
        <v>0</v>
      </c>
      <c r="R363" s="204">
        <f>Q363*H363</f>
        <v>0</v>
      </c>
      <c r="S363" s="204">
        <v>0</v>
      </c>
      <c r="T363" s="205">
        <f>S363*H363</f>
        <v>0</v>
      </c>
      <c r="AR363" s="24" t="s">
        <v>157</v>
      </c>
      <c r="AT363" s="24" t="s">
        <v>152</v>
      </c>
      <c r="AU363" s="24" t="s">
        <v>158</v>
      </c>
      <c r="AY363" s="24" t="s">
        <v>150</v>
      </c>
      <c r="BE363" s="206">
        <f>IF(N363="základní",J363,0)</f>
        <v>0</v>
      </c>
      <c r="BF363" s="206">
        <f>IF(N363="snížená",J363,0)</f>
        <v>0</v>
      </c>
      <c r="BG363" s="206">
        <f>IF(N363="zákl. přenesená",J363,0)</f>
        <v>0</v>
      </c>
      <c r="BH363" s="206">
        <f>IF(N363="sníž. přenesená",J363,0)</f>
        <v>0</v>
      </c>
      <c r="BI363" s="206">
        <f>IF(N363="nulová",J363,0)</f>
        <v>0</v>
      </c>
      <c r="BJ363" s="24" t="s">
        <v>158</v>
      </c>
      <c r="BK363" s="206">
        <f>ROUND(I363*H363,2)</f>
        <v>0</v>
      </c>
      <c r="BL363" s="24" t="s">
        <v>157</v>
      </c>
      <c r="BM363" s="24" t="s">
        <v>461</v>
      </c>
    </row>
    <row r="364" spans="2:47" s="1" customFormat="1" ht="67.5">
      <c r="B364" s="42"/>
      <c r="C364" s="64"/>
      <c r="D364" s="207" t="s">
        <v>159</v>
      </c>
      <c r="E364" s="64"/>
      <c r="F364" s="208" t="s">
        <v>455</v>
      </c>
      <c r="G364" s="64"/>
      <c r="H364" s="64"/>
      <c r="I364" s="165"/>
      <c r="J364" s="64"/>
      <c r="K364" s="64"/>
      <c r="L364" s="62"/>
      <c r="M364" s="209"/>
      <c r="N364" s="43"/>
      <c r="O364" s="43"/>
      <c r="P364" s="43"/>
      <c r="Q364" s="43"/>
      <c r="R364" s="43"/>
      <c r="S364" s="43"/>
      <c r="T364" s="79"/>
      <c r="AT364" s="24" t="s">
        <v>159</v>
      </c>
      <c r="AU364" s="24" t="s">
        <v>158</v>
      </c>
    </row>
    <row r="365" spans="2:51" s="12" customFormat="1" ht="13.5">
      <c r="B365" s="221"/>
      <c r="C365" s="222"/>
      <c r="D365" s="207" t="s">
        <v>161</v>
      </c>
      <c r="E365" s="223" t="s">
        <v>37</v>
      </c>
      <c r="F365" s="224" t="s">
        <v>1072</v>
      </c>
      <c r="G365" s="222"/>
      <c r="H365" s="225">
        <v>733.049</v>
      </c>
      <c r="I365" s="226"/>
      <c r="J365" s="222"/>
      <c r="K365" s="222"/>
      <c r="L365" s="227"/>
      <c r="M365" s="228"/>
      <c r="N365" s="229"/>
      <c r="O365" s="229"/>
      <c r="P365" s="229"/>
      <c r="Q365" s="229"/>
      <c r="R365" s="229"/>
      <c r="S365" s="229"/>
      <c r="T365" s="230"/>
      <c r="AT365" s="231" t="s">
        <v>161</v>
      </c>
      <c r="AU365" s="231" t="s">
        <v>158</v>
      </c>
      <c r="AV365" s="12" t="s">
        <v>158</v>
      </c>
      <c r="AW365" s="12" t="s">
        <v>43</v>
      </c>
      <c r="AX365" s="12" t="s">
        <v>80</v>
      </c>
      <c r="AY365" s="231" t="s">
        <v>150</v>
      </c>
    </row>
    <row r="366" spans="2:51" s="12" customFormat="1" ht="13.5">
      <c r="B366" s="221"/>
      <c r="C366" s="222"/>
      <c r="D366" s="207" t="s">
        <v>161</v>
      </c>
      <c r="E366" s="223" t="s">
        <v>37</v>
      </c>
      <c r="F366" s="224" t="s">
        <v>1073</v>
      </c>
      <c r="G366" s="222"/>
      <c r="H366" s="225">
        <v>-40.32</v>
      </c>
      <c r="I366" s="226"/>
      <c r="J366" s="222"/>
      <c r="K366" s="222"/>
      <c r="L366" s="227"/>
      <c r="M366" s="228"/>
      <c r="N366" s="229"/>
      <c r="O366" s="229"/>
      <c r="P366" s="229"/>
      <c r="Q366" s="229"/>
      <c r="R366" s="229"/>
      <c r="S366" s="229"/>
      <c r="T366" s="230"/>
      <c r="AT366" s="231" t="s">
        <v>161</v>
      </c>
      <c r="AU366" s="231" t="s">
        <v>158</v>
      </c>
      <c r="AV366" s="12" t="s">
        <v>158</v>
      </c>
      <c r="AW366" s="12" t="s">
        <v>43</v>
      </c>
      <c r="AX366" s="12" t="s">
        <v>80</v>
      </c>
      <c r="AY366" s="231" t="s">
        <v>150</v>
      </c>
    </row>
    <row r="367" spans="2:51" s="12" customFormat="1" ht="13.5">
      <c r="B367" s="221"/>
      <c r="C367" s="222"/>
      <c r="D367" s="207" t="s">
        <v>161</v>
      </c>
      <c r="E367" s="223" t="s">
        <v>37</v>
      </c>
      <c r="F367" s="224" t="s">
        <v>1074</v>
      </c>
      <c r="G367" s="222"/>
      <c r="H367" s="225">
        <v>128.52</v>
      </c>
      <c r="I367" s="226"/>
      <c r="J367" s="222"/>
      <c r="K367" s="222"/>
      <c r="L367" s="227"/>
      <c r="M367" s="228"/>
      <c r="N367" s="229"/>
      <c r="O367" s="229"/>
      <c r="P367" s="229"/>
      <c r="Q367" s="229"/>
      <c r="R367" s="229"/>
      <c r="S367" s="229"/>
      <c r="T367" s="230"/>
      <c r="AT367" s="231" t="s">
        <v>161</v>
      </c>
      <c r="AU367" s="231" t="s">
        <v>158</v>
      </c>
      <c r="AV367" s="12" t="s">
        <v>158</v>
      </c>
      <c r="AW367" s="12" t="s">
        <v>43</v>
      </c>
      <c r="AX367" s="12" t="s">
        <v>80</v>
      </c>
      <c r="AY367" s="231" t="s">
        <v>150</v>
      </c>
    </row>
    <row r="368" spans="2:51" s="14" customFormat="1" ht="13.5">
      <c r="B368" s="261"/>
      <c r="C368" s="262"/>
      <c r="D368" s="207" t="s">
        <v>161</v>
      </c>
      <c r="E368" s="263" t="s">
        <v>37</v>
      </c>
      <c r="F368" s="264" t="s">
        <v>238</v>
      </c>
      <c r="G368" s="262"/>
      <c r="H368" s="265">
        <v>821.249</v>
      </c>
      <c r="I368" s="266"/>
      <c r="J368" s="262"/>
      <c r="K368" s="262"/>
      <c r="L368" s="267"/>
      <c r="M368" s="268"/>
      <c r="N368" s="269"/>
      <c r="O368" s="269"/>
      <c r="P368" s="269"/>
      <c r="Q368" s="269"/>
      <c r="R368" s="269"/>
      <c r="S368" s="269"/>
      <c r="T368" s="270"/>
      <c r="AT368" s="271" t="s">
        <v>161</v>
      </c>
      <c r="AU368" s="271" t="s">
        <v>158</v>
      </c>
      <c r="AV368" s="14" t="s">
        <v>170</v>
      </c>
      <c r="AW368" s="14" t="s">
        <v>43</v>
      </c>
      <c r="AX368" s="14" t="s">
        <v>80</v>
      </c>
      <c r="AY368" s="271" t="s">
        <v>150</v>
      </c>
    </row>
    <row r="369" spans="2:51" s="13" customFormat="1" ht="13.5">
      <c r="B369" s="232"/>
      <c r="C369" s="233"/>
      <c r="D369" s="234" t="s">
        <v>161</v>
      </c>
      <c r="E369" s="235" t="s">
        <v>37</v>
      </c>
      <c r="F369" s="236" t="s">
        <v>164</v>
      </c>
      <c r="G369" s="233"/>
      <c r="H369" s="237">
        <v>821.249</v>
      </c>
      <c r="I369" s="238"/>
      <c r="J369" s="233"/>
      <c r="K369" s="233"/>
      <c r="L369" s="239"/>
      <c r="M369" s="240"/>
      <c r="N369" s="241"/>
      <c r="O369" s="241"/>
      <c r="P369" s="241"/>
      <c r="Q369" s="241"/>
      <c r="R369" s="241"/>
      <c r="S369" s="241"/>
      <c r="T369" s="242"/>
      <c r="AT369" s="243" t="s">
        <v>161</v>
      </c>
      <c r="AU369" s="243" t="s">
        <v>158</v>
      </c>
      <c r="AV369" s="13" t="s">
        <v>157</v>
      </c>
      <c r="AW369" s="13" t="s">
        <v>43</v>
      </c>
      <c r="AX369" s="13" t="s">
        <v>23</v>
      </c>
      <c r="AY369" s="243" t="s">
        <v>150</v>
      </c>
    </row>
    <row r="370" spans="2:65" s="1" customFormat="1" ht="44.25" customHeight="1">
      <c r="B370" s="42"/>
      <c r="C370" s="195" t="s">
        <v>462</v>
      </c>
      <c r="D370" s="195" t="s">
        <v>152</v>
      </c>
      <c r="E370" s="196" t="s">
        <v>459</v>
      </c>
      <c r="F370" s="197" t="s">
        <v>460</v>
      </c>
      <c r="G370" s="198" t="s">
        <v>155</v>
      </c>
      <c r="H370" s="199">
        <v>49274.94</v>
      </c>
      <c r="I370" s="200"/>
      <c r="J370" s="201">
        <f>ROUND(I370*H370,2)</f>
        <v>0</v>
      </c>
      <c r="K370" s="197" t="s">
        <v>156</v>
      </c>
      <c r="L370" s="62"/>
      <c r="M370" s="202" t="s">
        <v>37</v>
      </c>
      <c r="N370" s="203" t="s">
        <v>52</v>
      </c>
      <c r="O370" s="43"/>
      <c r="P370" s="204">
        <f>O370*H370</f>
        <v>0</v>
      </c>
      <c r="Q370" s="204">
        <v>0</v>
      </c>
      <c r="R370" s="204">
        <f>Q370*H370</f>
        <v>0</v>
      </c>
      <c r="S370" s="204">
        <v>0</v>
      </c>
      <c r="T370" s="205">
        <f>S370*H370</f>
        <v>0</v>
      </c>
      <c r="AR370" s="24" t="s">
        <v>157</v>
      </c>
      <c r="AT370" s="24" t="s">
        <v>152</v>
      </c>
      <c r="AU370" s="24" t="s">
        <v>158</v>
      </c>
      <c r="AY370" s="24" t="s">
        <v>150</v>
      </c>
      <c r="BE370" s="206">
        <f>IF(N370="základní",J370,0)</f>
        <v>0</v>
      </c>
      <c r="BF370" s="206">
        <f>IF(N370="snížená",J370,0)</f>
        <v>0</v>
      </c>
      <c r="BG370" s="206">
        <f>IF(N370="zákl. přenesená",J370,0)</f>
        <v>0</v>
      </c>
      <c r="BH370" s="206">
        <f>IF(N370="sníž. přenesená",J370,0)</f>
        <v>0</v>
      </c>
      <c r="BI370" s="206">
        <f>IF(N370="nulová",J370,0)</f>
        <v>0</v>
      </c>
      <c r="BJ370" s="24" t="s">
        <v>158</v>
      </c>
      <c r="BK370" s="206">
        <f>ROUND(I370*H370,2)</f>
        <v>0</v>
      </c>
      <c r="BL370" s="24" t="s">
        <v>157</v>
      </c>
      <c r="BM370" s="24" t="s">
        <v>465</v>
      </c>
    </row>
    <row r="371" spans="2:47" s="1" customFormat="1" ht="67.5">
      <c r="B371" s="42"/>
      <c r="C371" s="64"/>
      <c r="D371" s="234" t="s">
        <v>159</v>
      </c>
      <c r="E371" s="64"/>
      <c r="F371" s="244" t="s">
        <v>455</v>
      </c>
      <c r="G371" s="64"/>
      <c r="H371" s="64"/>
      <c r="I371" s="165"/>
      <c r="J371" s="64"/>
      <c r="K371" s="64"/>
      <c r="L371" s="62"/>
      <c r="M371" s="209"/>
      <c r="N371" s="43"/>
      <c r="O371" s="43"/>
      <c r="P371" s="43"/>
      <c r="Q371" s="43"/>
      <c r="R371" s="43"/>
      <c r="S371" s="43"/>
      <c r="T371" s="79"/>
      <c r="AT371" s="24" t="s">
        <v>159</v>
      </c>
      <c r="AU371" s="24" t="s">
        <v>158</v>
      </c>
    </row>
    <row r="372" spans="2:65" s="1" customFormat="1" ht="31.5" customHeight="1">
      <c r="B372" s="42"/>
      <c r="C372" s="195" t="s">
        <v>329</v>
      </c>
      <c r="D372" s="195" t="s">
        <v>152</v>
      </c>
      <c r="E372" s="196" t="s">
        <v>463</v>
      </c>
      <c r="F372" s="197" t="s">
        <v>464</v>
      </c>
      <c r="G372" s="198" t="s">
        <v>155</v>
      </c>
      <c r="H372" s="199">
        <v>821.249</v>
      </c>
      <c r="I372" s="200"/>
      <c r="J372" s="201">
        <f>ROUND(I372*H372,2)</f>
        <v>0</v>
      </c>
      <c r="K372" s="197" t="s">
        <v>156</v>
      </c>
      <c r="L372" s="62"/>
      <c r="M372" s="202" t="s">
        <v>37</v>
      </c>
      <c r="N372" s="203" t="s">
        <v>52</v>
      </c>
      <c r="O372" s="43"/>
      <c r="P372" s="204">
        <f>O372*H372</f>
        <v>0</v>
      </c>
      <c r="Q372" s="204">
        <v>0</v>
      </c>
      <c r="R372" s="204">
        <f>Q372*H372</f>
        <v>0</v>
      </c>
      <c r="S372" s="204">
        <v>0</v>
      </c>
      <c r="T372" s="205">
        <f>S372*H372</f>
        <v>0</v>
      </c>
      <c r="AR372" s="24" t="s">
        <v>157</v>
      </c>
      <c r="AT372" s="24" t="s">
        <v>152</v>
      </c>
      <c r="AU372" s="24" t="s">
        <v>158</v>
      </c>
      <c r="AY372" s="24" t="s">
        <v>150</v>
      </c>
      <c r="BE372" s="206">
        <f>IF(N372="základní",J372,0)</f>
        <v>0</v>
      </c>
      <c r="BF372" s="206">
        <f>IF(N372="snížená",J372,0)</f>
        <v>0</v>
      </c>
      <c r="BG372" s="206">
        <f>IF(N372="zákl. přenesená",J372,0)</f>
        <v>0</v>
      </c>
      <c r="BH372" s="206">
        <f>IF(N372="sníž. přenesená",J372,0)</f>
        <v>0</v>
      </c>
      <c r="BI372" s="206">
        <f>IF(N372="nulová",J372,0)</f>
        <v>0</v>
      </c>
      <c r="BJ372" s="24" t="s">
        <v>158</v>
      </c>
      <c r="BK372" s="206">
        <f>ROUND(I372*H372,2)</f>
        <v>0</v>
      </c>
      <c r="BL372" s="24" t="s">
        <v>157</v>
      </c>
      <c r="BM372" s="24" t="s">
        <v>469</v>
      </c>
    </row>
    <row r="373" spans="2:47" s="1" customFormat="1" ht="27">
      <c r="B373" s="42"/>
      <c r="C373" s="64"/>
      <c r="D373" s="234" t="s">
        <v>159</v>
      </c>
      <c r="E373" s="64"/>
      <c r="F373" s="244" t="s">
        <v>466</v>
      </c>
      <c r="G373" s="64"/>
      <c r="H373" s="64"/>
      <c r="I373" s="165"/>
      <c r="J373" s="64"/>
      <c r="K373" s="64"/>
      <c r="L373" s="62"/>
      <c r="M373" s="209"/>
      <c r="N373" s="43"/>
      <c r="O373" s="43"/>
      <c r="P373" s="43"/>
      <c r="Q373" s="43"/>
      <c r="R373" s="43"/>
      <c r="S373" s="43"/>
      <c r="T373" s="79"/>
      <c r="AT373" s="24" t="s">
        <v>159</v>
      </c>
      <c r="AU373" s="24" t="s">
        <v>158</v>
      </c>
    </row>
    <row r="374" spans="2:65" s="1" customFormat="1" ht="22.5" customHeight="1">
      <c r="B374" s="42"/>
      <c r="C374" s="195" t="s">
        <v>471</v>
      </c>
      <c r="D374" s="195" t="s">
        <v>152</v>
      </c>
      <c r="E374" s="196" t="s">
        <v>467</v>
      </c>
      <c r="F374" s="197" t="s">
        <v>468</v>
      </c>
      <c r="G374" s="198" t="s">
        <v>155</v>
      </c>
      <c r="H374" s="199">
        <v>821.249</v>
      </c>
      <c r="I374" s="200"/>
      <c r="J374" s="201">
        <f>ROUND(I374*H374,2)</f>
        <v>0</v>
      </c>
      <c r="K374" s="197" t="s">
        <v>156</v>
      </c>
      <c r="L374" s="62"/>
      <c r="M374" s="202" t="s">
        <v>37</v>
      </c>
      <c r="N374" s="203" t="s">
        <v>52</v>
      </c>
      <c r="O374" s="43"/>
      <c r="P374" s="204">
        <f>O374*H374</f>
        <v>0</v>
      </c>
      <c r="Q374" s="204">
        <v>0</v>
      </c>
      <c r="R374" s="204">
        <f>Q374*H374</f>
        <v>0</v>
      </c>
      <c r="S374" s="204">
        <v>0</v>
      </c>
      <c r="T374" s="205">
        <f>S374*H374</f>
        <v>0</v>
      </c>
      <c r="AR374" s="24" t="s">
        <v>157</v>
      </c>
      <c r="AT374" s="24" t="s">
        <v>152</v>
      </c>
      <c r="AU374" s="24" t="s">
        <v>158</v>
      </c>
      <c r="AY374" s="24" t="s">
        <v>150</v>
      </c>
      <c r="BE374" s="206">
        <f>IF(N374="základní",J374,0)</f>
        <v>0</v>
      </c>
      <c r="BF374" s="206">
        <f>IF(N374="snížená",J374,0)</f>
        <v>0</v>
      </c>
      <c r="BG374" s="206">
        <f>IF(N374="zákl. přenesená",J374,0)</f>
        <v>0</v>
      </c>
      <c r="BH374" s="206">
        <f>IF(N374="sníž. přenesená",J374,0)</f>
        <v>0</v>
      </c>
      <c r="BI374" s="206">
        <f>IF(N374="nulová",J374,0)</f>
        <v>0</v>
      </c>
      <c r="BJ374" s="24" t="s">
        <v>158</v>
      </c>
      <c r="BK374" s="206">
        <f>ROUND(I374*H374,2)</f>
        <v>0</v>
      </c>
      <c r="BL374" s="24" t="s">
        <v>157</v>
      </c>
      <c r="BM374" s="24" t="s">
        <v>474</v>
      </c>
    </row>
    <row r="375" spans="2:47" s="1" customFormat="1" ht="40.5">
      <c r="B375" s="42"/>
      <c r="C375" s="64"/>
      <c r="D375" s="207" t="s">
        <v>159</v>
      </c>
      <c r="E375" s="64"/>
      <c r="F375" s="208" t="s">
        <v>470</v>
      </c>
      <c r="G375" s="64"/>
      <c r="H375" s="64"/>
      <c r="I375" s="165"/>
      <c r="J375" s="64"/>
      <c r="K375" s="64"/>
      <c r="L375" s="62"/>
      <c r="M375" s="209"/>
      <c r="N375" s="43"/>
      <c r="O375" s="43"/>
      <c r="P375" s="43"/>
      <c r="Q375" s="43"/>
      <c r="R375" s="43"/>
      <c r="S375" s="43"/>
      <c r="T375" s="79"/>
      <c r="AT375" s="24" t="s">
        <v>159</v>
      </c>
      <c r="AU375" s="24" t="s">
        <v>158</v>
      </c>
    </row>
    <row r="376" spans="2:51" s="12" customFormat="1" ht="13.5">
      <c r="B376" s="221"/>
      <c r="C376" s="222"/>
      <c r="D376" s="207" t="s">
        <v>161</v>
      </c>
      <c r="E376" s="223" t="s">
        <v>37</v>
      </c>
      <c r="F376" s="224" t="s">
        <v>1075</v>
      </c>
      <c r="G376" s="222"/>
      <c r="H376" s="225">
        <v>821.249</v>
      </c>
      <c r="I376" s="226"/>
      <c r="J376" s="222"/>
      <c r="K376" s="222"/>
      <c r="L376" s="227"/>
      <c r="M376" s="228"/>
      <c r="N376" s="229"/>
      <c r="O376" s="229"/>
      <c r="P376" s="229"/>
      <c r="Q376" s="229"/>
      <c r="R376" s="229"/>
      <c r="S376" s="229"/>
      <c r="T376" s="230"/>
      <c r="AT376" s="231" t="s">
        <v>161</v>
      </c>
      <c r="AU376" s="231" t="s">
        <v>158</v>
      </c>
      <c r="AV376" s="12" t="s">
        <v>158</v>
      </c>
      <c r="AW376" s="12" t="s">
        <v>43</v>
      </c>
      <c r="AX376" s="12" t="s">
        <v>80</v>
      </c>
      <c r="AY376" s="231" t="s">
        <v>150</v>
      </c>
    </row>
    <row r="377" spans="2:51" s="13" customFormat="1" ht="13.5">
      <c r="B377" s="232"/>
      <c r="C377" s="233"/>
      <c r="D377" s="234" t="s">
        <v>161</v>
      </c>
      <c r="E377" s="235" t="s">
        <v>37</v>
      </c>
      <c r="F377" s="236" t="s">
        <v>164</v>
      </c>
      <c r="G377" s="233"/>
      <c r="H377" s="237">
        <v>821.249</v>
      </c>
      <c r="I377" s="238"/>
      <c r="J377" s="233"/>
      <c r="K377" s="233"/>
      <c r="L377" s="239"/>
      <c r="M377" s="240"/>
      <c r="N377" s="241"/>
      <c r="O377" s="241"/>
      <c r="P377" s="241"/>
      <c r="Q377" s="241"/>
      <c r="R377" s="241"/>
      <c r="S377" s="241"/>
      <c r="T377" s="242"/>
      <c r="AT377" s="243" t="s">
        <v>161</v>
      </c>
      <c r="AU377" s="243" t="s">
        <v>158</v>
      </c>
      <c r="AV377" s="13" t="s">
        <v>157</v>
      </c>
      <c r="AW377" s="13" t="s">
        <v>43</v>
      </c>
      <c r="AX377" s="13" t="s">
        <v>23</v>
      </c>
      <c r="AY377" s="243" t="s">
        <v>150</v>
      </c>
    </row>
    <row r="378" spans="2:65" s="1" customFormat="1" ht="22.5" customHeight="1">
      <c r="B378" s="42"/>
      <c r="C378" s="195" t="s">
        <v>333</v>
      </c>
      <c r="D378" s="195" t="s">
        <v>152</v>
      </c>
      <c r="E378" s="196" t="s">
        <v>472</v>
      </c>
      <c r="F378" s="197" t="s">
        <v>473</v>
      </c>
      <c r="G378" s="198" t="s">
        <v>155</v>
      </c>
      <c r="H378" s="199">
        <v>49274.94</v>
      </c>
      <c r="I378" s="200"/>
      <c r="J378" s="201">
        <f>ROUND(I378*H378,2)</f>
        <v>0</v>
      </c>
      <c r="K378" s="197" t="s">
        <v>156</v>
      </c>
      <c r="L378" s="62"/>
      <c r="M378" s="202" t="s">
        <v>37</v>
      </c>
      <c r="N378" s="203" t="s">
        <v>52</v>
      </c>
      <c r="O378" s="43"/>
      <c r="P378" s="204">
        <f>O378*H378</f>
        <v>0</v>
      </c>
      <c r="Q378" s="204">
        <v>0</v>
      </c>
      <c r="R378" s="204">
        <f>Q378*H378</f>
        <v>0</v>
      </c>
      <c r="S378" s="204">
        <v>0</v>
      </c>
      <c r="T378" s="205">
        <f>S378*H378</f>
        <v>0</v>
      </c>
      <c r="AR378" s="24" t="s">
        <v>157</v>
      </c>
      <c r="AT378" s="24" t="s">
        <v>152</v>
      </c>
      <c r="AU378" s="24" t="s">
        <v>158</v>
      </c>
      <c r="AY378" s="24" t="s">
        <v>150</v>
      </c>
      <c r="BE378" s="206">
        <f>IF(N378="základní",J378,0)</f>
        <v>0</v>
      </c>
      <c r="BF378" s="206">
        <f>IF(N378="snížená",J378,0)</f>
        <v>0</v>
      </c>
      <c r="BG378" s="206">
        <f>IF(N378="zákl. přenesená",J378,0)</f>
        <v>0</v>
      </c>
      <c r="BH378" s="206">
        <f>IF(N378="sníž. přenesená",J378,0)</f>
        <v>0</v>
      </c>
      <c r="BI378" s="206">
        <f>IF(N378="nulová",J378,0)</f>
        <v>0</v>
      </c>
      <c r="BJ378" s="24" t="s">
        <v>158</v>
      </c>
      <c r="BK378" s="206">
        <f>ROUND(I378*H378,2)</f>
        <v>0</v>
      </c>
      <c r="BL378" s="24" t="s">
        <v>157</v>
      </c>
      <c r="BM378" s="24" t="s">
        <v>477</v>
      </c>
    </row>
    <row r="379" spans="2:47" s="1" customFormat="1" ht="40.5">
      <c r="B379" s="42"/>
      <c r="C379" s="64"/>
      <c r="D379" s="234" t="s">
        <v>159</v>
      </c>
      <c r="E379" s="64"/>
      <c r="F379" s="244" t="s">
        <v>470</v>
      </c>
      <c r="G379" s="64"/>
      <c r="H379" s="64"/>
      <c r="I379" s="165"/>
      <c r="J379" s="64"/>
      <c r="K379" s="64"/>
      <c r="L379" s="62"/>
      <c r="M379" s="209"/>
      <c r="N379" s="43"/>
      <c r="O379" s="43"/>
      <c r="P379" s="43"/>
      <c r="Q379" s="43"/>
      <c r="R379" s="43"/>
      <c r="S379" s="43"/>
      <c r="T379" s="79"/>
      <c r="AT379" s="24" t="s">
        <v>159</v>
      </c>
      <c r="AU379" s="24" t="s">
        <v>158</v>
      </c>
    </row>
    <row r="380" spans="2:65" s="1" customFormat="1" ht="22.5" customHeight="1">
      <c r="B380" s="42"/>
      <c r="C380" s="195" t="s">
        <v>478</v>
      </c>
      <c r="D380" s="195" t="s">
        <v>152</v>
      </c>
      <c r="E380" s="196" t="s">
        <v>475</v>
      </c>
      <c r="F380" s="197" t="s">
        <v>476</v>
      </c>
      <c r="G380" s="198" t="s">
        <v>155</v>
      </c>
      <c r="H380" s="199">
        <v>821.249</v>
      </c>
      <c r="I380" s="200"/>
      <c r="J380" s="201">
        <f>ROUND(I380*H380,2)</f>
        <v>0</v>
      </c>
      <c r="K380" s="197" t="s">
        <v>156</v>
      </c>
      <c r="L380" s="62"/>
      <c r="M380" s="202" t="s">
        <v>37</v>
      </c>
      <c r="N380" s="203" t="s">
        <v>52</v>
      </c>
      <c r="O380" s="43"/>
      <c r="P380" s="204">
        <f>O380*H380</f>
        <v>0</v>
      </c>
      <c r="Q380" s="204">
        <v>0</v>
      </c>
      <c r="R380" s="204">
        <f>Q380*H380</f>
        <v>0</v>
      </c>
      <c r="S380" s="204">
        <v>0</v>
      </c>
      <c r="T380" s="205">
        <f>S380*H380</f>
        <v>0</v>
      </c>
      <c r="AR380" s="24" t="s">
        <v>157</v>
      </c>
      <c r="AT380" s="24" t="s">
        <v>152</v>
      </c>
      <c r="AU380" s="24" t="s">
        <v>158</v>
      </c>
      <c r="AY380" s="24" t="s">
        <v>150</v>
      </c>
      <c r="BE380" s="206">
        <f>IF(N380="základní",J380,0)</f>
        <v>0</v>
      </c>
      <c r="BF380" s="206">
        <f>IF(N380="snížená",J380,0)</f>
        <v>0</v>
      </c>
      <c r="BG380" s="206">
        <f>IF(N380="zákl. přenesená",J380,0)</f>
        <v>0</v>
      </c>
      <c r="BH380" s="206">
        <f>IF(N380="sníž. přenesená",J380,0)</f>
        <v>0</v>
      </c>
      <c r="BI380" s="206">
        <f>IF(N380="nulová",J380,0)</f>
        <v>0</v>
      </c>
      <c r="BJ380" s="24" t="s">
        <v>158</v>
      </c>
      <c r="BK380" s="206">
        <f>ROUND(I380*H380,2)</f>
        <v>0</v>
      </c>
      <c r="BL380" s="24" t="s">
        <v>157</v>
      </c>
      <c r="BM380" s="24" t="s">
        <v>481</v>
      </c>
    </row>
    <row r="381" spans="2:65" s="1" customFormat="1" ht="31.5" customHeight="1">
      <c r="B381" s="42"/>
      <c r="C381" s="195" t="s">
        <v>337</v>
      </c>
      <c r="D381" s="195" t="s">
        <v>152</v>
      </c>
      <c r="E381" s="196" t="s">
        <v>479</v>
      </c>
      <c r="F381" s="197" t="s">
        <v>480</v>
      </c>
      <c r="G381" s="198" t="s">
        <v>198</v>
      </c>
      <c r="H381" s="199">
        <v>15</v>
      </c>
      <c r="I381" s="200"/>
      <c r="J381" s="201">
        <f>ROUND(I381*H381,2)</f>
        <v>0</v>
      </c>
      <c r="K381" s="197" t="s">
        <v>156</v>
      </c>
      <c r="L381" s="62"/>
      <c r="M381" s="202" t="s">
        <v>37</v>
      </c>
      <c r="N381" s="203" t="s">
        <v>52</v>
      </c>
      <c r="O381" s="43"/>
      <c r="P381" s="204">
        <f>O381*H381</f>
        <v>0</v>
      </c>
      <c r="Q381" s="204">
        <v>0</v>
      </c>
      <c r="R381" s="204">
        <f>Q381*H381</f>
        <v>0</v>
      </c>
      <c r="S381" s="204">
        <v>0</v>
      </c>
      <c r="T381" s="205">
        <f>S381*H381</f>
        <v>0</v>
      </c>
      <c r="AR381" s="24" t="s">
        <v>157</v>
      </c>
      <c r="AT381" s="24" t="s">
        <v>152</v>
      </c>
      <c r="AU381" s="24" t="s">
        <v>158</v>
      </c>
      <c r="AY381" s="24" t="s">
        <v>150</v>
      </c>
      <c r="BE381" s="206">
        <f>IF(N381="základní",J381,0)</f>
        <v>0</v>
      </c>
      <c r="BF381" s="206">
        <f>IF(N381="snížená",J381,0)</f>
        <v>0</v>
      </c>
      <c r="BG381" s="206">
        <f>IF(N381="zákl. přenesená",J381,0)</f>
        <v>0</v>
      </c>
      <c r="BH381" s="206">
        <f>IF(N381="sníž. přenesená",J381,0)</f>
        <v>0</v>
      </c>
      <c r="BI381" s="206">
        <f>IF(N381="nulová",J381,0)</f>
        <v>0</v>
      </c>
      <c r="BJ381" s="24" t="s">
        <v>158</v>
      </c>
      <c r="BK381" s="206">
        <f>ROUND(I381*H381,2)</f>
        <v>0</v>
      </c>
      <c r="BL381" s="24" t="s">
        <v>157</v>
      </c>
      <c r="BM381" s="24" t="s">
        <v>486</v>
      </c>
    </row>
    <row r="382" spans="2:47" s="1" customFormat="1" ht="54">
      <c r="B382" s="42"/>
      <c r="C382" s="64"/>
      <c r="D382" s="207" t="s">
        <v>159</v>
      </c>
      <c r="E382" s="64"/>
      <c r="F382" s="208" t="s">
        <v>482</v>
      </c>
      <c r="G382" s="64"/>
      <c r="H382" s="64"/>
      <c r="I382" s="165"/>
      <c r="J382" s="64"/>
      <c r="K382" s="64"/>
      <c r="L382" s="62"/>
      <c r="M382" s="209"/>
      <c r="N382" s="43"/>
      <c r="O382" s="43"/>
      <c r="P382" s="43"/>
      <c r="Q382" s="43"/>
      <c r="R382" s="43"/>
      <c r="S382" s="43"/>
      <c r="T382" s="79"/>
      <c r="AT382" s="24" t="s">
        <v>159</v>
      </c>
      <c r="AU382" s="24" t="s">
        <v>158</v>
      </c>
    </row>
    <row r="383" spans="2:51" s="12" customFormat="1" ht="13.5">
      <c r="B383" s="221"/>
      <c r="C383" s="222"/>
      <c r="D383" s="207" t="s">
        <v>161</v>
      </c>
      <c r="E383" s="223" t="s">
        <v>37</v>
      </c>
      <c r="F383" s="224" t="s">
        <v>1076</v>
      </c>
      <c r="G383" s="222"/>
      <c r="H383" s="225">
        <v>15</v>
      </c>
      <c r="I383" s="226"/>
      <c r="J383" s="222"/>
      <c r="K383" s="222"/>
      <c r="L383" s="227"/>
      <c r="M383" s="228"/>
      <c r="N383" s="229"/>
      <c r="O383" s="229"/>
      <c r="P383" s="229"/>
      <c r="Q383" s="229"/>
      <c r="R383" s="229"/>
      <c r="S383" s="229"/>
      <c r="T383" s="230"/>
      <c r="AT383" s="231" t="s">
        <v>161</v>
      </c>
      <c r="AU383" s="231" t="s">
        <v>158</v>
      </c>
      <c r="AV383" s="12" t="s">
        <v>158</v>
      </c>
      <c r="AW383" s="12" t="s">
        <v>43</v>
      </c>
      <c r="AX383" s="12" t="s">
        <v>80</v>
      </c>
      <c r="AY383" s="231" t="s">
        <v>150</v>
      </c>
    </row>
    <row r="384" spans="2:51" s="13" customFormat="1" ht="13.5">
      <c r="B384" s="232"/>
      <c r="C384" s="233"/>
      <c r="D384" s="234" t="s">
        <v>161</v>
      </c>
      <c r="E384" s="235" t="s">
        <v>37</v>
      </c>
      <c r="F384" s="236" t="s">
        <v>164</v>
      </c>
      <c r="G384" s="233"/>
      <c r="H384" s="237">
        <v>15</v>
      </c>
      <c r="I384" s="238"/>
      <c r="J384" s="233"/>
      <c r="K384" s="233"/>
      <c r="L384" s="239"/>
      <c r="M384" s="240"/>
      <c r="N384" s="241"/>
      <c r="O384" s="241"/>
      <c r="P384" s="241"/>
      <c r="Q384" s="241"/>
      <c r="R384" s="241"/>
      <c r="S384" s="241"/>
      <c r="T384" s="242"/>
      <c r="AT384" s="243" t="s">
        <v>161</v>
      </c>
      <c r="AU384" s="243" t="s">
        <v>158</v>
      </c>
      <c r="AV384" s="13" t="s">
        <v>157</v>
      </c>
      <c r="AW384" s="13" t="s">
        <v>43</v>
      </c>
      <c r="AX384" s="13" t="s">
        <v>23</v>
      </c>
      <c r="AY384" s="243" t="s">
        <v>150</v>
      </c>
    </row>
    <row r="385" spans="2:65" s="1" customFormat="1" ht="31.5" customHeight="1">
      <c r="B385" s="42"/>
      <c r="C385" s="195" t="s">
        <v>488</v>
      </c>
      <c r="D385" s="195" t="s">
        <v>152</v>
      </c>
      <c r="E385" s="196" t="s">
        <v>484</v>
      </c>
      <c r="F385" s="197" t="s">
        <v>485</v>
      </c>
      <c r="G385" s="198" t="s">
        <v>198</v>
      </c>
      <c r="H385" s="199">
        <v>15</v>
      </c>
      <c r="I385" s="200"/>
      <c r="J385" s="201">
        <f>ROUND(I385*H385,2)</f>
        <v>0</v>
      </c>
      <c r="K385" s="197" t="s">
        <v>156</v>
      </c>
      <c r="L385" s="62"/>
      <c r="M385" s="202" t="s">
        <v>37</v>
      </c>
      <c r="N385" s="203" t="s">
        <v>52</v>
      </c>
      <c r="O385" s="43"/>
      <c r="P385" s="204">
        <f>O385*H385</f>
        <v>0</v>
      </c>
      <c r="Q385" s="204">
        <v>0</v>
      </c>
      <c r="R385" s="204">
        <f>Q385*H385</f>
        <v>0</v>
      </c>
      <c r="S385" s="204">
        <v>0</v>
      </c>
      <c r="T385" s="205">
        <f>S385*H385</f>
        <v>0</v>
      </c>
      <c r="AR385" s="24" t="s">
        <v>157</v>
      </c>
      <c r="AT385" s="24" t="s">
        <v>152</v>
      </c>
      <c r="AU385" s="24" t="s">
        <v>158</v>
      </c>
      <c r="AY385" s="24" t="s">
        <v>150</v>
      </c>
      <c r="BE385" s="206">
        <f>IF(N385="základní",J385,0)</f>
        <v>0</v>
      </c>
      <c r="BF385" s="206">
        <f>IF(N385="snížená",J385,0)</f>
        <v>0</v>
      </c>
      <c r="BG385" s="206">
        <f>IF(N385="zákl. přenesená",J385,0)</f>
        <v>0</v>
      </c>
      <c r="BH385" s="206">
        <f>IF(N385="sníž. přenesená",J385,0)</f>
        <v>0</v>
      </c>
      <c r="BI385" s="206">
        <f>IF(N385="nulová",J385,0)</f>
        <v>0</v>
      </c>
      <c r="BJ385" s="24" t="s">
        <v>158</v>
      </c>
      <c r="BK385" s="206">
        <f>ROUND(I385*H385,2)</f>
        <v>0</v>
      </c>
      <c r="BL385" s="24" t="s">
        <v>157</v>
      </c>
      <c r="BM385" s="24" t="s">
        <v>491</v>
      </c>
    </row>
    <row r="386" spans="2:47" s="1" customFormat="1" ht="40.5">
      <c r="B386" s="42"/>
      <c r="C386" s="64"/>
      <c r="D386" s="234" t="s">
        <v>159</v>
      </c>
      <c r="E386" s="64"/>
      <c r="F386" s="244" t="s">
        <v>487</v>
      </c>
      <c r="G386" s="64"/>
      <c r="H386" s="64"/>
      <c r="I386" s="165"/>
      <c r="J386" s="64"/>
      <c r="K386" s="64"/>
      <c r="L386" s="62"/>
      <c r="M386" s="209"/>
      <c r="N386" s="43"/>
      <c r="O386" s="43"/>
      <c r="P386" s="43"/>
      <c r="Q386" s="43"/>
      <c r="R386" s="43"/>
      <c r="S386" s="43"/>
      <c r="T386" s="79"/>
      <c r="AT386" s="24" t="s">
        <v>159</v>
      </c>
      <c r="AU386" s="24" t="s">
        <v>158</v>
      </c>
    </row>
    <row r="387" spans="2:65" s="1" customFormat="1" ht="57" customHeight="1">
      <c r="B387" s="42"/>
      <c r="C387" s="195" t="s">
        <v>342</v>
      </c>
      <c r="D387" s="195" t="s">
        <v>152</v>
      </c>
      <c r="E387" s="196" t="s">
        <v>489</v>
      </c>
      <c r="F387" s="197" t="s">
        <v>490</v>
      </c>
      <c r="G387" s="198" t="s">
        <v>155</v>
      </c>
      <c r="H387" s="199">
        <v>185.115</v>
      </c>
      <c r="I387" s="200"/>
      <c r="J387" s="201">
        <f>ROUND(I387*H387,2)</f>
        <v>0</v>
      </c>
      <c r="K387" s="197" t="s">
        <v>156</v>
      </c>
      <c r="L387" s="62"/>
      <c r="M387" s="202" t="s">
        <v>37</v>
      </c>
      <c r="N387" s="203" t="s">
        <v>52</v>
      </c>
      <c r="O387" s="43"/>
      <c r="P387" s="204">
        <f>O387*H387</f>
        <v>0</v>
      </c>
      <c r="Q387" s="204">
        <v>4E-05</v>
      </c>
      <c r="R387" s="204">
        <f>Q387*H387</f>
        <v>0.007404600000000001</v>
      </c>
      <c r="S387" s="204">
        <v>0</v>
      </c>
      <c r="T387" s="205">
        <f>S387*H387</f>
        <v>0</v>
      </c>
      <c r="AR387" s="24" t="s">
        <v>157</v>
      </c>
      <c r="AT387" s="24" t="s">
        <v>152</v>
      </c>
      <c r="AU387" s="24" t="s">
        <v>158</v>
      </c>
      <c r="AY387" s="24" t="s">
        <v>150</v>
      </c>
      <c r="BE387" s="206">
        <f>IF(N387="základní",J387,0)</f>
        <v>0</v>
      </c>
      <c r="BF387" s="206">
        <f>IF(N387="snížená",J387,0)</f>
        <v>0</v>
      </c>
      <c r="BG387" s="206">
        <f>IF(N387="zákl. přenesená",J387,0)</f>
        <v>0</v>
      </c>
      <c r="BH387" s="206">
        <f>IF(N387="sníž. přenesená",J387,0)</f>
        <v>0</v>
      </c>
      <c r="BI387" s="206">
        <f>IF(N387="nulová",J387,0)</f>
        <v>0</v>
      </c>
      <c r="BJ387" s="24" t="s">
        <v>158</v>
      </c>
      <c r="BK387" s="206">
        <f>ROUND(I387*H387,2)</f>
        <v>0</v>
      </c>
      <c r="BL387" s="24" t="s">
        <v>157</v>
      </c>
      <c r="BM387" s="24" t="s">
        <v>502</v>
      </c>
    </row>
    <row r="388" spans="2:47" s="1" customFormat="1" ht="94.5">
      <c r="B388" s="42"/>
      <c r="C388" s="64"/>
      <c r="D388" s="207" t="s">
        <v>159</v>
      </c>
      <c r="E388" s="64"/>
      <c r="F388" s="208" t="s">
        <v>492</v>
      </c>
      <c r="G388" s="64"/>
      <c r="H388" s="64"/>
      <c r="I388" s="165"/>
      <c r="J388" s="64"/>
      <c r="K388" s="64"/>
      <c r="L388" s="62"/>
      <c r="M388" s="209"/>
      <c r="N388" s="43"/>
      <c r="O388" s="43"/>
      <c r="P388" s="43"/>
      <c r="Q388" s="43"/>
      <c r="R388" s="43"/>
      <c r="S388" s="43"/>
      <c r="T388" s="79"/>
      <c r="AT388" s="24" t="s">
        <v>159</v>
      </c>
      <c r="AU388" s="24" t="s">
        <v>158</v>
      </c>
    </row>
    <row r="389" spans="2:51" s="11" customFormat="1" ht="13.5">
      <c r="B389" s="210"/>
      <c r="C389" s="211"/>
      <c r="D389" s="207" t="s">
        <v>161</v>
      </c>
      <c r="E389" s="212" t="s">
        <v>37</v>
      </c>
      <c r="F389" s="213" t="s">
        <v>493</v>
      </c>
      <c r="G389" s="211"/>
      <c r="H389" s="214" t="s">
        <v>37</v>
      </c>
      <c r="I389" s="215"/>
      <c r="J389" s="211"/>
      <c r="K389" s="211"/>
      <c r="L389" s="216"/>
      <c r="M389" s="217"/>
      <c r="N389" s="218"/>
      <c r="O389" s="218"/>
      <c r="P389" s="218"/>
      <c r="Q389" s="218"/>
      <c r="R389" s="218"/>
      <c r="S389" s="218"/>
      <c r="T389" s="219"/>
      <c r="AT389" s="220" t="s">
        <v>161</v>
      </c>
      <c r="AU389" s="220" t="s">
        <v>158</v>
      </c>
      <c r="AV389" s="11" t="s">
        <v>23</v>
      </c>
      <c r="AW389" s="11" t="s">
        <v>43</v>
      </c>
      <c r="AX389" s="11" t="s">
        <v>80</v>
      </c>
      <c r="AY389" s="220" t="s">
        <v>150</v>
      </c>
    </row>
    <row r="390" spans="2:51" s="12" customFormat="1" ht="13.5">
      <c r="B390" s="221"/>
      <c r="C390" s="222"/>
      <c r="D390" s="207" t="s">
        <v>161</v>
      </c>
      <c r="E390" s="223" t="s">
        <v>37</v>
      </c>
      <c r="F390" s="224" t="s">
        <v>1077</v>
      </c>
      <c r="G390" s="222"/>
      <c r="H390" s="225">
        <v>164.265</v>
      </c>
      <c r="I390" s="226"/>
      <c r="J390" s="222"/>
      <c r="K390" s="222"/>
      <c r="L390" s="227"/>
      <c r="M390" s="228"/>
      <c r="N390" s="229"/>
      <c r="O390" s="229"/>
      <c r="P390" s="229"/>
      <c r="Q390" s="229"/>
      <c r="R390" s="229"/>
      <c r="S390" s="229"/>
      <c r="T390" s="230"/>
      <c r="AT390" s="231" t="s">
        <v>161</v>
      </c>
      <c r="AU390" s="231" t="s">
        <v>158</v>
      </c>
      <c r="AV390" s="12" t="s">
        <v>158</v>
      </c>
      <c r="AW390" s="12" t="s">
        <v>43</v>
      </c>
      <c r="AX390" s="12" t="s">
        <v>80</v>
      </c>
      <c r="AY390" s="231" t="s">
        <v>150</v>
      </c>
    </row>
    <row r="391" spans="2:51" s="11" customFormat="1" ht="13.5">
      <c r="B391" s="210"/>
      <c r="C391" s="211"/>
      <c r="D391" s="207" t="s">
        <v>161</v>
      </c>
      <c r="E391" s="212" t="s">
        <v>37</v>
      </c>
      <c r="F391" s="213" t="s">
        <v>495</v>
      </c>
      <c r="G391" s="211"/>
      <c r="H391" s="214" t="s">
        <v>37</v>
      </c>
      <c r="I391" s="215"/>
      <c r="J391" s="211"/>
      <c r="K391" s="211"/>
      <c r="L391" s="216"/>
      <c r="M391" s="217"/>
      <c r="N391" s="218"/>
      <c r="O391" s="218"/>
      <c r="P391" s="218"/>
      <c r="Q391" s="218"/>
      <c r="R391" s="218"/>
      <c r="S391" s="218"/>
      <c r="T391" s="219"/>
      <c r="AT391" s="220" t="s">
        <v>161</v>
      </c>
      <c r="AU391" s="220" t="s">
        <v>158</v>
      </c>
      <c r="AV391" s="11" t="s">
        <v>23</v>
      </c>
      <c r="AW391" s="11" t="s">
        <v>43</v>
      </c>
      <c r="AX391" s="11" t="s">
        <v>80</v>
      </c>
      <c r="AY391" s="220" t="s">
        <v>150</v>
      </c>
    </row>
    <row r="392" spans="2:51" s="12" customFormat="1" ht="13.5">
      <c r="B392" s="221"/>
      <c r="C392" s="222"/>
      <c r="D392" s="207" t="s">
        <v>161</v>
      </c>
      <c r="E392" s="223" t="s">
        <v>37</v>
      </c>
      <c r="F392" s="224" t="s">
        <v>1078</v>
      </c>
      <c r="G392" s="222"/>
      <c r="H392" s="225">
        <v>20.85</v>
      </c>
      <c r="I392" s="226"/>
      <c r="J392" s="222"/>
      <c r="K392" s="222"/>
      <c r="L392" s="227"/>
      <c r="M392" s="228"/>
      <c r="N392" s="229"/>
      <c r="O392" s="229"/>
      <c r="P392" s="229"/>
      <c r="Q392" s="229"/>
      <c r="R392" s="229"/>
      <c r="S392" s="229"/>
      <c r="T392" s="230"/>
      <c r="AT392" s="231" t="s">
        <v>161</v>
      </c>
      <c r="AU392" s="231" t="s">
        <v>158</v>
      </c>
      <c r="AV392" s="12" t="s">
        <v>158</v>
      </c>
      <c r="AW392" s="12" t="s">
        <v>43</v>
      </c>
      <c r="AX392" s="12" t="s">
        <v>80</v>
      </c>
      <c r="AY392" s="231" t="s">
        <v>150</v>
      </c>
    </row>
    <row r="393" spans="2:51" s="13" customFormat="1" ht="13.5">
      <c r="B393" s="232"/>
      <c r="C393" s="233"/>
      <c r="D393" s="234" t="s">
        <v>161</v>
      </c>
      <c r="E393" s="235" t="s">
        <v>37</v>
      </c>
      <c r="F393" s="236" t="s">
        <v>164</v>
      </c>
      <c r="G393" s="233"/>
      <c r="H393" s="237">
        <v>185.115</v>
      </c>
      <c r="I393" s="238"/>
      <c r="J393" s="233"/>
      <c r="K393" s="233"/>
      <c r="L393" s="239"/>
      <c r="M393" s="240"/>
      <c r="N393" s="241"/>
      <c r="O393" s="241"/>
      <c r="P393" s="241"/>
      <c r="Q393" s="241"/>
      <c r="R393" s="241"/>
      <c r="S393" s="241"/>
      <c r="T393" s="242"/>
      <c r="AT393" s="243" t="s">
        <v>161</v>
      </c>
      <c r="AU393" s="243" t="s">
        <v>158</v>
      </c>
      <c r="AV393" s="13" t="s">
        <v>157</v>
      </c>
      <c r="AW393" s="13" t="s">
        <v>43</v>
      </c>
      <c r="AX393" s="13" t="s">
        <v>23</v>
      </c>
      <c r="AY393" s="243" t="s">
        <v>150</v>
      </c>
    </row>
    <row r="394" spans="2:65" s="1" customFormat="1" ht="22.5" customHeight="1">
      <c r="B394" s="42"/>
      <c r="C394" s="195" t="s">
        <v>504</v>
      </c>
      <c r="D394" s="195" t="s">
        <v>152</v>
      </c>
      <c r="E394" s="196" t="s">
        <v>515</v>
      </c>
      <c r="F394" s="197" t="s">
        <v>1079</v>
      </c>
      <c r="G394" s="198" t="s">
        <v>155</v>
      </c>
      <c r="H394" s="199">
        <v>17.154</v>
      </c>
      <c r="I394" s="200"/>
      <c r="J394" s="201">
        <f>ROUND(I394*H394,2)</f>
        <v>0</v>
      </c>
      <c r="K394" s="197" t="s">
        <v>37</v>
      </c>
      <c r="L394" s="62"/>
      <c r="M394" s="202" t="s">
        <v>37</v>
      </c>
      <c r="N394" s="203" t="s">
        <v>52</v>
      </c>
      <c r="O394" s="43"/>
      <c r="P394" s="204">
        <f>O394*H394</f>
        <v>0</v>
      </c>
      <c r="Q394" s="204">
        <v>0</v>
      </c>
      <c r="R394" s="204">
        <f>Q394*H394</f>
        <v>0</v>
      </c>
      <c r="S394" s="204">
        <v>0</v>
      </c>
      <c r="T394" s="205">
        <f>S394*H394</f>
        <v>0</v>
      </c>
      <c r="AR394" s="24" t="s">
        <v>157</v>
      </c>
      <c r="AT394" s="24" t="s">
        <v>152</v>
      </c>
      <c r="AU394" s="24" t="s">
        <v>158</v>
      </c>
      <c r="AY394" s="24" t="s">
        <v>150</v>
      </c>
      <c r="BE394" s="206">
        <f>IF(N394="základní",J394,0)</f>
        <v>0</v>
      </c>
      <c r="BF394" s="206">
        <f>IF(N394="snížená",J394,0)</f>
        <v>0</v>
      </c>
      <c r="BG394" s="206">
        <f>IF(N394="zákl. přenesená",J394,0)</f>
        <v>0</v>
      </c>
      <c r="BH394" s="206">
        <f>IF(N394="sníž. přenesená",J394,0)</f>
        <v>0</v>
      </c>
      <c r="BI394" s="206">
        <f>IF(N394="nulová",J394,0)</f>
        <v>0</v>
      </c>
      <c r="BJ394" s="24" t="s">
        <v>158</v>
      </c>
      <c r="BK394" s="206">
        <f>ROUND(I394*H394,2)</f>
        <v>0</v>
      </c>
      <c r="BL394" s="24" t="s">
        <v>157</v>
      </c>
      <c r="BM394" s="24" t="s">
        <v>507</v>
      </c>
    </row>
    <row r="395" spans="2:51" s="11" customFormat="1" ht="13.5">
      <c r="B395" s="210"/>
      <c r="C395" s="211"/>
      <c r="D395" s="207" t="s">
        <v>161</v>
      </c>
      <c r="E395" s="212" t="s">
        <v>37</v>
      </c>
      <c r="F395" s="213" t="s">
        <v>1080</v>
      </c>
      <c r="G395" s="211"/>
      <c r="H395" s="214" t="s">
        <v>37</v>
      </c>
      <c r="I395" s="215"/>
      <c r="J395" s="211"/>
      <c r="K395" s="211"/>
      <c r="L395" s="216"/>
      <c r="M395" s="217"/>
      <c r="N395" s="218"/>
      <c r="O395" s="218"/>
      <c r="P395" s="218"/>
      <c r="Q395" s="218"/>
      <c r="R395" s="218"/>
      <c r="S395" s="218"/>
      <c r="T395" s="219"/>
      <c r="AT395" s="220" t="s">
        <v>161</v>
      </c>
      <c r="AU395" s="220" t="s">
        <v>158</v>
      </c>
      <c r="AV395" s="11" t="s">
        <v>23</v>
      </c>
      <c r="AW395" s="11" t="s">
        <v>43</v>
      </c>
      <c r="AX395" s="11" t="s">
        <v>80</v>
      </c>
      <c r="AY395" s="220" t="s">
        <v>150</v>
      </c>
    </row>
    <row r="396" spans="2:51" s="12" customFormat="1" ht="13.5">
      <c r="B396" s="221"/>
      <c r="C396" s="222"/>
      <c r="D396" s="207" t="s">
        <v>161</v>
      </c>
      <c r="E396" s="223" t="s">
        <v>37</v>
      </c>
      <c r="F396" s="224" t="s">
        <v>1081</v>
      </c>
      <c r="G396" s="222"/>
      <c r="H396" s="225">
        <v>1.614</v>
      </c>
      <c r="I396" s="226"/>
      <c r="J396" s="222"/>
      <c r="K396" s="222"/>
      <c r="L396" s="227"/>
      <c r="M396" s="228"/>
      <c r="N396" s="229"/>
      <c r="O396" s="229"/>
      <c r="P396" s="229"/>
      <c r="Q396" s="229"/>
      <c r="R396" s="229"/>
      <c r="S396" s="229"/>
      <c r="T396" s="230"/>
      <c r="AT396" s="231" t="s">
        <v>161</v>
      </c>
      <c r="AU396" s="231" t="s">
        <v>158</v>
      </c>
      <c r="AV396" s="12" t="s">
        <v>158</v>
      </c>
      <c r="AW396" s="12" t="s">
        <v>43</v>
      </c>
      <c r="AX396" s="12" t="s">
        <v>80</v>
      </c>
      <c r="AY396" s="231" t="s">
        <v>150</v>
      </c>
    </row>
    <row r="397" spans="2:51" s="12" customFormat="1" ht="13.5">
      <c r="B397" s="221"/>
      <c r="C397" s="222"/>
      <c r="D397" s="207" t="s">
        <v>161</v>
      </c>
      <c r="E397" s="223" t="s">
        <v>37</v>
      </c>
      <c r="F397" s="224" t="s">
        <v>1082</v>
      </c>
      <c r="G397" s="222"/>
      <c r="H397" s="225">
        <v>9.36</v>
      </c>
      <c r="I397" s="226"/>
      <c r="J397" s="222"/>
      <c r="K397" s="222"/>
      <c r="L397" s="227"/>
      <c r="M397" s="228"/>
      <c r="N397" s="229"/>
      <c r="O397" s="229"/>
      <c r="P397" s="229"/>
      <c r="Q397" s="229"/>
      <c r="R397" s="229"/>
      <c r="S397" s="229"/>
      <c r="T397" s="230"/>
      <c r="AT397" s="231" t="s">
        <v>161</v>
      </c>
      <c r="AU397" s="231" t="s">
        <v>158</v>
      </c>
      <c r="AV397" s="12" t="s">
        <v>158</v>
      </c>
      <c r="AW397" s="12" t="s">
        <v>43</v>
      </c>
      <c r="AX397" s="12" t="s">
        <v>80</v>
      </c>
      <c r="AY397" s="231" t="s">
        <v>150</v>
      </c>
    </row>
    <row r="398" spans="2:51" s="12" customFormat="1" ht="13.5">
      <c r="B398" s="221"/>
      <c r="C398" s="222"/>
      <c r="D398" s="207" t="s">
        <v>161</v>
      </c>
      <c r="E398" s="223" t="s">
        <v>37</v>
      </c>
      <c r="F398" s="224" t="s">
        <v>1083</v>
      </c>
      <c r="G398" s="222"/>
      <c r="H398" s="225">
        <v>2.15</v>
      </c>
      <c r="I398" s="226"/>
      <c r="J398" s="222"/>
      <c r="K398" s="222"/>
      <c r="L398" s="227"/>
      <c r="M398" s="228"/>
      <c r="N398" s="229"/>
      <c r="O398" s="229"/>
      <c r="P398" s="229"/>
      <c r="Q398" s="229"/>
      <c r="R398" s="229"/>
      <c r="S398" s="229"/>
      <c r="T398" s="230"/>
      <c r="AT398" s="231" t="s">
        <v>161</v>
      </c>
      <c r="AU398" s="231" t="s">
        <v>158</v>
      </c>
      <c r="AV398" s="12" t="s">
        <v>158</v>
      </c>
      <c r="AW398" s="12" t="s">
        <v>43</v>
      </c>
      <c r="AX398" s="12" t="s">
        <v>80</v>
      </c>
      <c r="AY398" s="231" t="s">
        <v>150</v>
      </c>
    </row>
    <row r="399" spans="2:51" s="12" customFormat="1" ht="13.5">
      <c r="B399" s="221"/>
      <c r="C399" s="222"/>
      <c r="D399" s="207" t="s">
        <v>161</v>
      </c>
      <c r="E399" s="223" t="s">
        <v>37</v>
      </c>
      <c r="F399" s="224" t="s">
        <v>1083</v>
      </c>
      <c r="G399" s="222"/>
      <c r="H399" s="225">
        <v>2.15</v>
      </c>
      <c r="I399" s="226"/>
      <c r="J399" s="222"/>
      <c r="K399" s="222"/>
      <c r="L399" s="227"/>
      <c r="M399" s="228"/>
      <c r="N399" s="229"/>
      <c r="O399" s="229"/>
      <c r="P399" s="229"/>
      <c r="Q399" s="229"/>
      <c r="R399" s="229"/>
      <c r="S399" s="229"/>
      <c r="T399" s="230"/>
      <c r="AT399" s="231" t="s">
        <v>161</v>
      </c>
      <c r="AU399" s="231" t="s">
        <v>158</v>
      </c>
      <c r="AV399" s="12" t="s">
        <v>158</v>
      </c>
      <c r="AW399" s="12" t="s">
        <v>43</v>
      </c>
      <c r="AX399" s="12" t="s">
        <v>80</v>
      </c>
      <c r="AY399" s="231" t="s">
        <v>150</v>
      </c>
    </row>
    <row r="400" spans="2:51" s="12" customFormat="1" ht="13.5">
      <c r="B400" s="221"/>
      <c r="C400" s="222"/>
      <c r="D400" s="207" t="s">
        <v>161</v>
      </c>
      <c r="E400" s="223" t="s">
        <v>37</v>
      </c>
      <c r="F400" s="224" t="s">
        <v>1084</v>
      </c>
      <c r="G400" s="222"/>
      <c r="H400" s="225">
        <v>0.8</v>
      </c>
      <c r="I400" s="226"/>
      <c r="J400" s="222"/>
      <c r="K400" s="222"/>
      <c r="L400" s="227"/>
      <c r="M400" s="228"/>
      <c r="N400" s="229"/>
      <c r="O400" s="229"/>
      <c r="P400" s="229"/>
      <c r="Q400" s="229"/>
      <c r="R400" s="229"/>
      <c r="S400" s="229"/>
      <c r="T400" s="230"/>
      <c r="AT400" s="231" t="s">
        <v>161</v>
      </c>
      <c r="AU400" s="231" t="s">
        <v>158</v>
      </c>
      <c r="AV400" s="12" t="s">
        <v>158</v>
      </c>
      <c r="AW400" s="12" t="s">
        <v>43</v>
      </c>
      <c r="AX400" s="12" t="s">
        <v>80</v>
      </c>
      <c r="AY400" s="231" t="s">
        <v>150</v>
      </c>
    </row>
    <row r="401" spans="2:51" s="12" customFormat="1" ht="13.5">
      <c r="B401" s="221"/>
      <c r="C401" s="222"/>
      <c r="D401" s="207" t="s">
        <v>161</v>
      </c>
      <c r="E401" s="223" t="s">
        <v>37</v>
      </c>
      <c r="F401" s="224" t="s">
        <v>1085</v>
      </c>
      <c r="G401" s="222"/>
      <c r="H401" s="225">
        <v>1.08</v>
      </c>
      <c r="I401" s="226"/>
      <c r="J401" s="222"/>
      <c r="K401" s="222"/>
      <c r="L401" s="227"/>
      <c r="M401" s="228"/>
      <c r="N401" s="229"/>
      <c r="O401" s="229"/>
      <c r="P401" s="229"/>
      <c r="Q401" s="229"/>
      <c r="R401" s="229"/>
      <c r="S401" s="229"/>
      <c r="T401" s="230"/>
      <c r="AT401" s="231" t="s">
        <v>161</v>
      </c>
      <c r="AU401" s="231" t="s">
        <v>158</v>
      </c>
      <c r="AV401" s="12" t="s">
        <v>158</v>
      </c>
      <c r="AW401" s="12" t="s">
        <v>43</v>
      </c>
      <c r="AX401" s="12" t="s">
        <v>80</v>
      </c>
      <c r="AY401" s="231" t="s">
        <v>150</v>
      </c>
    </row>
    <row r="402" spans="2:51" s="13" customFormat="1" ht="13.5">
      <c r="B402" s="232"/>
      <c r="C402" s="233"/>
      <c r="D402" s="234" t="s">
        <v>161</v>
      </c>
      <c r="E402" s="235" t="s">
        <v>37</v>
      </c>
      <c r="F402" s="236" t="s">
        <v>164</v>
      </c>
      <c r="G402" s="233"/>
      <c r="H402" s="237">
        <v>17.154</v>
      </c>
      <c r="I402" s="238"/>
      <c r="J402" s="233"/>
      <c r="K402" s="233"/>
      <c r="L402" s="239"/>
      <c r="M402" s="240"/>
      <c r="N402" s="241"/>
      <c r="O402" s="241"/>
      <c r="P402" s="241"/>
      <c r="Q402" s="241"/>
      <c r="R402" s="241"/>
      <c r="S402" s="241"/>
      <c r="T402" s="242"/>
      <c r="AT402" s="243" t="s">
        <v>161</v>
      </c>
      <c r="AU402" s="243" t="s">
        <v>158</v>
      </c>
      <c r="AV402" s="13" t="s">
        <v>157</v>
      </c>
      <c r="AW402" s="13" t="s">
        <v>43</v>
      </c>
      <c r="AX402" s="13" t="s">
        <v>23</v>
      </c>
      <c r="AY402" s="243" t="s">
        <v>150</v>
      </c>
    </row>
    <row r="403" spans="2:65" s="1" customFormat="1" ht="31.5" customHeight="1">
      <c r="B403" s="42"/>
      <c r="C403" s="195" t="s">
        <v>345</v>
      </c>
      <c r="D403" s="195" t="s">
        <v>152</v>
      </c>
      <c r="E403" s="196" t="s">
        <v>1086</v>
      </c>
      <c r="F403" s="197" t="s">
        <v>1087</v>
      </c>
      <c r="G403" s="198" t="s">
        <v>155</v>
      </c>
      <c r="H403" s="199">
        <v>76.725</v>
      </c>
      <c r="I403" s="200"/>
      <c r="J403" s="201">
        <f>ROUND(I403*H403,2)</f>
        <v>0</v>
      </c>
      <c r="K403" s="197" t="s">
        <v>156</v>
      </c>
      <c r="L403" s="62"/>
      <c r="M403" s="202" t="s">
        <v>37</v>
      </c>
      <c r="N403" s="203" t="s">
        <v>52</v>
      </c>
      <c r="O403" s="43"/>
      <c r="P403" s="204">
        <f>O403*H403</f>
        <v>0</v>
      </c>
      <c r="Q403" s="204">
        <v>0</v>
      </c>
      <c r="R403" s="204">
        <f>Q403*H403</f>
        <v>0</v>
      </c>
      <c r="S403" s="204">
        <v>0.034</v>
      </c>
      <c r="T403" s="205">
        <f>S403*H403</f>
        <v>2.60865</v>
      </c>
      <c r="AR403" s="24" t="s">
        <v>157</v>
      </c>
      <c r="AT403" s="24" t="s">
        <v>152</v>
      </c>
      <c r="AU403" s="24" t="s">
        <v>158</v>
      </c>
      <c r="AY403" s="24" t="s">
        <v>150</v>
      </c>
      <c r="BE403" s="206">
        <f>IF(N403="základní",J403,0)</f>
        <v>0</v>
      </c>
      <c r="BF403" s="206">
        <f>IF(N403="snížená",J403,0)</f>
        <v>0</v>
      </c>
      <c r="BG403" s="206">
        <f>IF(N403="zákl. přenesená",J403,0)</f>
        <v>0</v>
      </c>
      <c r="BH403" s="206">
        <f>IF(N403="sníž. přenesená",J403,0)</f>
        <v>0</v>
      </c>
      <c r="BI403" s="206">
        <f>IF(N403="nulová",J403,0)</f>
        <v>0</v>
      </c>
      <c r="BJ403" s="24" t="s">
        <v>158</v>
      </c>
      <c r="BK403" s="206">
        <f>ROUND(I403*H403,2)</f>
        <v>0</v>
      </c>
      <c r="BL403" s="24" t="s">
        <v>157</v>
      </c>
      <c r="BM403" s="24" t="s">
        <v>511</v>
      </c>
    </row>
    <row r="404" spans="2:47" s="1" customFormat="1" ht="40.5">
      <c r="B404" s="42"/>
      <c r="C404" s="64"/>
      <c r="D404" s="207" t="s">
        <v>159</v>
      </c>
      <c r="E404" s="64"/>
      <c r="F404" s="208" t="s">
        <v>1088</v>
      </c>
      <c r="G404" s="64"/>
      <c r="H404" s="64"/>
      <c r="I404" s="165"/>
      <c r="J404" s="64"/>
      <c r="K404" s="64"/>
      <c r="L404" s="62"/>
      <c r="M404" s="209"/>
      <c r="N404" s="43"/>
      <c r="O404" s="43"/>
      <c r="P404" s="43"/>
      <c r="Q404" s="43"/>
      <c r="R404" s="43"/>
      <c r="S404" s="43"/>
      <c r="T404" s="79"/>
      <c r="AT404" s="24" t="s">
        <v>159</v>
      </c>
      <c r="AU404" s="24" t="s">
        <v>158</v>
      </c>
    </row>
    <row r="405" spans="2:51" s="12" customFormat="1" ht="13.5">
      <c r="B405" s="221"/>
      <c r="C405" s="222"/>
      <c r="D405" s="207" t="s">
        <v>161</v>
      </c>
      <c r="E405" s="223" t="s">
        <v>37</v>
      </c>
      <c r="F405" s="224" t="s">
        <v>1089</v>
      </c>
      <c r="G405" s="222"/>
      <c r="H405" s="225">
        <v>48.15</v>
      </c>
      <c r="I405" s="226"/>
      <c r="J405" s="222"/>
      <c r="K405" s="222"/>
      <c r="L405" s="227"/>
      <c r="M405" s="228"/>
      <c r="N405" s="229"/>
      <c r="O405" s="229"/>
      <c r="P405" s="229"/>
      <c r="Q405" s="229"/>
      <c r="R405" s="229"/>
      <c r="S405" s="229"/>
      <c r="T405" s="230"/>
      <c r="AT405" s="231" t="s">
        <v>161</v>
      </c>
      <c r="AU405" s="231" t="s">
        <v>158</v>
      </c>
      <c r="AV405" s="12" t="s">
        <v>158</v>
      </c>
      <c r="AW405" s="12" t="s">
        <v>43</v>
      </c>
      <c r="AX405" s="12" t="s">
        <v>80</v>
      </c>
      <c r="AY405" s="231" t="s">
        <v>150</v>
      </c>
    </row>
    <row r="406" spans="2:51" s="12" customFormat="1" ht="13.5">
      <c r="B406" s="221"/>
      <c r="C406" s="222"/>
      <c r="D406" s="207" t="s">
        <v>161</v>
      </c>
      <c r="E406" s="223" t="s">
        <v>37</v>
      </c>
      <c r="F406" s="224" t="s">
        <v>1090</v>
      </c>
      <c r="G406" s="222"/>
      <c r="H406" s="225">
        <v>28.575</v>
      </c>
      <c r="I406" s="226"/>
      <c r="J406" s="222"/>
      <c r="K406" s="222"/>
      <c r="L406" s="227"/>
      <c r="M406" s="228"/>
      <c r="N406" s="229"/>
      <c r="O406" s="229"/>
      <c r="P406" s="229"/>
      <c r="Q406" s="229"/>
      <c r="R406" s="229"/>
      <c r="S406" s="229"/>
      <c r="T406" s="230"/>
      <c r="AT406" s="231" t="s">
        <v>161</v>
      </c>
      <c r="AU406" s="231" t="s">
        <v>158</v>
      </c>
      <c r="AV406" s="12" t="s">
        <v>158</v>
      </c>
      <c r="AW406" s="12" t="s">
        <v>43</v>
      </c>
      <c r="AX406" s="12" t="s">
        <v>80</v>
      </c>
      <c r="AY406" s="231" t="s">
        <v>150</v>
      </c>
    </row>
    <row r="407" spans="2:51" s="13" customFormat="1" ht="13.5">
      <c r="B407" s="232"/>
      <c r="C407" s="233"/>
      <c r="D407" s="234" t="s">
        <v>161</v>
      </c>
      <c r="E407" s="235" t="s">
        <v>37</v>
      </c>
      <c r="F407" s="236" t="s">
        <v>164</v>
      </c>
      <c r="G407" s="233"/>
      <c r="H407" s="237">
        <v>76.725</v>
      </c>
      <c r="I407" s="238"/>
      <c r="J407" s="233"/>
      <c r="K407" s="233"/>
      <c r="L407" s="239"/>
      <c r="M407" s="240"/>
      <c r="N407" s="241"/>
      <c r="O407" s="241"/>
      <c r="P407" s="241"/>
      <c r="Q407" s="241"/>
      <c r="R407" s="241"/>
      <c r="S407" s="241"/>
      <c r="T407" s="242"/>
      <c r="AT407" s="243" t="s">
        <v>161</v>
      </c>
      <c r="AU407" s="243" t="s">
        <v>158</v>
      </c>
      <c r="AV407" s="13" t="s">
        <v>157</v>
      </c>
      <c r="AW407" s="13" t="s">
        <v>43</v>
      </c>
      <c r="AX407" s="13" t="s">
        <v>23</v>
      </c>
      <c r="AY407" s="243" t="s">
        <v>150</v>
      </c>
    </row>
    <row r="408" spans="2:65" s="1" customFormat="1" ht="31.5" customHeight="1">
      <c r="B408" s="42"/>
      <c r="C408" s="195" t="s">
        <v>514</v>
      </c>
      <c r="D408" s="195" t="s">
        <v>152</v>
      </c>
      <c r="E408" s="196" t="s">
        <v>525</v>
      </c>
      <c r="F408" s="197" t="s">
        <v>526</v>
      </c>
      <c r="G408" s="198" t="s">
        <v>155</v>
      </c>
      <c r="H408" s="199">
        <v>426.561</v>
      </c>
      <c r="I408" s="200"/>
      <c r="J408" s="201">
        <f>ROUND(I408*H408,2)</f>
        <v>0</v>
      </c>
      <c r="K408" s="197" t="s">
        <v>156</v>
      </c>
      <c r="L408" s="62"/>
      <c r="M408" s="202" t="s">
        <v>37</v>
      </c>
      <c r="N408" s="203" t="s">
        <v>52</v>
      </c>
      <c r="O408" s="43"/>
      <c r="P408" s="204">
        <f>O408*H408</f>
        <v>0</v>
      </c>
      <c r="Q408" s="204">
        <v>0</v>
      </c>
      <c r="R408" s="204">
        <f>Q408*H408</f>
        <v>0</v>
      </c>
      <c r="S408" s="204">
        <v>0.102</v>
      </c>
      <c r="T408" s="205">
        <f>S408*H408</f>
        <v>43.509221999999994</v>
      </c>
      <c r="AR408" s="24" t="s">
        <v>157</v>
      </c>
      <c r="AT408" s="24" t="s">
        <v>152</v>
      </c>
      <c r="AU408" s="24" t="s">
        <v>158</v>
      </c>
      <c r="AY408" s="24" t="s">
        <v>150</v>
      </c>
      <c r="BE408" s="206">
        <f>IF(N408="základní",J408,0)</f>
        <v>0</v>
      </c>
      <c r="BF408" s="206">
        <f>IF(N408="snížená",J408,0)</f>
        <v>0</v>
      </c>
      <c r="BG408" s="206">
        <f>IF(N408="zákl. přenesená",J408,0)</f>
        <v>0</v>
      </c>
      <c r="BH408" s="206">
        <f>IF(N408="sníž. přenesená",J408,0)</f>
        <v>0</v>
      </c>
      <c r="BI408" s="206">
        <f>IF(N408="nulová",J408,0)</f>
        <v>0</v>
      </c>
      <c r="BJ408" s="24" t="s">
        <v>158</v>
      </c>
      <c r="BK408" s="206">
        <f>ROUND(I408*H408,2)</f>
        <v>0</v>
      </c>
      <c r="BL408" s="24" t="s">
        <v>157</v>
      </c>
      <c r="BM408" s="24" t="s">
        <v>517</v>
      </c>
    </row>
    <row r="409" spans="2:51" s="12" customFormat="1" ht="13.5">
      <c r="B409" s="221"/>
      <c r="C409" s="222"/>
      <c r="D409" s="207" t="s">
        <v>161</v>
      </c>
      <c r="E409" s="223" t="s">
        <v>37</v>
      </c>
      <c r="F409" s="224" t="s">
        <v>1091</v>
      </c>
      <c r="G409" s="222"/>
      <c r="H409" s="225">
        <v>551.065</v>
      </c>
      <c r="I409" s="226"/>
      <c r="J409" s="222"/>
      <c r="K409" s="222"/>
      <c r="L409" s="227"/>
      <c r="M409" s="228"/>
      <c r="N409" s="229"/>
      <c r="O409" s="229"/>
      <c r="P409" s="229"/>
      <c r="Q409" s="229"/>
      <c r="R409" s="229"/>
      <c r="S409" s="229"/>
      <c r="T409" s="230"/>
      <c r="AT409" s="231" t="s">
        <v>161</v>
      </c>
      <c r="AU409" s="231" t="s">
        <v>158</v>
      </c>
      <c r="AV409" s="12" t="s">
        <v>158</v>
      </c>
      <c r="AW409" s="12" t="s">
        <v>43</v>
      </c>
      <c r="AX409" s="12" t="s">
        <v>80</v>
      </c>
      <c r="AY409" s="231" t="s">
        <v>150</v>
      </c>
    </row>
    <row r="410" spans="2:51" s="12" customFormat="1" ht="13.5">
      <c r="B410" s="221"/>
      <c r="C410" s="222"/>
      <c r="D410" s="207" t="s">
        <v>161</v>
      </c>
      <c r="E410" s="223" t="s">
        <v>37</v>
      </c>
      <c r="F410" s="224" t="s">
        <v>1092</v>
      </c>
      <c r="G410" s="222"/>
      <c r="H410" s="225">
        <v>-35.91</v>
      </c>
      <c r="I410" s="226"/>
      <c r="J410" s="222"/>
      <c r="K410" s="222"/>
      <c r="L410" s="227"/>
      <c r="M410" s="228"/>
      <c r="N410" s="229"/>
      <c r="O410" s="229"/>
      <c r="P410" s="229"/>
      <c r="Q410" s="229"/>
      <c r="R410" s="229"/>
      <c r="S410" s="229"/>
      <c r="T410" s="230"/>
      <c r="AT410" s="231" t="s">
        <v>161</v>
      </c>
      <c r="AU410" s="231" t="s">
        <v>158</v>
      </c>
      <c r="AV410" s="12" t="s">
        <v>158</v>
      </c>
      <c r="AW410" s="12" t="s">
        <v>43</v>
      </c>
      <c r="AX410" s="12" t="s">
        <v>80</v>
      </c>
      <c r="AY410" s="231" t="s">
        <v>150</v>
      </c>
    </row>
    <row r="411" spans="2:51" s="11" customFormat="1" ht="13.5">
      <c r="B411" s="210"/>
      <c r="C411" s="211"/>
      <c r="D411" s="207" t="s">
        <v>161</v>
      </c>
      <c r="E411" s="212" t="s">
        <v>37</v>
      </c>
      <c r="F411" s="213" t="s">
        <v>1009</v>
      </c>
      <c r="G411" s="211"/>
      <c r="H411" s="214" t="s">
        <v>37</v>
      </c>
      <c r="I411" s="215"/>
      <c r="J411" s="211"/>
      <c r="K411" s="211"/>
      <c r="L411" s="216"/>
      <c r="M411" s="217"/>
      <c r="N411" s="218"/>
      <c r="O411" s="218"/>
      <c r="P411" s="218"/>
      <c r="Q411" s="218"/>
      <c r="R411" s="218"/>
      <c r="S411" s="218"/>
      <c r="T411" s="219"/>
      <c r="AT411" s="220" t="s">
        <v>161</v>
      </c>
      <c r="AU411" s="220" t="s">
        <v>158</v>
      </c>
      <c r="AV411" s="11" t="s">
        <v>23</v>
      </c>
      <c r="AW411" s="11" t="s">
        <v>43</v>
      </c>
      <c r="AX411" s="11" t="s">
        <v>80</v>
      </c>
      <c r="AY411" s="220" t="s">
        <v>150</v>
      </c>
    </row>
    <row r="412" spans="2:51" s="12" customFormat="1" ht="13.5">
      <c r="B412" s="221"/>
      <c r="C412" s="222"/>
      <c r="D412" s="207" t="s">
        <v>161</v>
      </c>
      <c r="E412" s="223" t="s">
        <v>37</v>
      </c>
      <c r="F412" s="224" t="s">
        <v>1093</v>
      </c>
      <c r="G412" s="222"/>
      <c r="H412" s="225">
        <v>-75.6</v>
      </c>
      <c r="I412" s="226"/>
      <c r="J412" s="222"/>
      <c r="K412" s="222"/>
      <c r="L412" s="227"/>
      <c r="M412" s="228"/>
      <c r="N412" s="229"/>
      <c r="O412" s="229"/>
      <c r="P412" s="229"/>
      <c r="Q412" s="229"/>
      <c r="R412" s="229"/>
      <c r="S412" s="229"/>
      <c r="T412" s="230"/>
      <c r="AT412" s="231" t="s">
        <v>161</v>
      </c>
      <c r="AU412" s="231" t="s">
        <v>158</v>
      </c>
      <c r="AV412" s="12" t="s">
        <v>158</v>
      </c>
      <c r="AW412" s="12" t="s">
        <v>43</v>
      </c>
      <c r="AX412" s="12" t="s">
        <v>80</v>
      </c>
      <c r="AY412" s="231" t="s">
        <v>150</v>
      </c>
    </row>
    <row r="413" spans="2:51" s="12" customFormat="1" ht="13.5">
      <c r="B413" s="221"/>
      <c r="C413" s="222"/>
      <c r="D413" s="207" t="s">
        <v>161</v>
      </c>
      <c r="E413" s="223" t="s">
        <v>37</v>
      </c>
      <c r="F413" s="224" t="s">
        <v>1094</v>
      </c>
      <c r="G413" s="222"/>
      <c r="H413" s="225">
        <v>-4.32</v>
      </c>
      <c r="I413" s="226"/>
      <c r="J413" s="222"/>
      <c r="K413" s="222"/>
      <c r="L413" s="227"/>
      <c r="M413" s="228"/>
      <c r="N413" s="229"/>
      <c r="O413" s="229"/>
      <c r="P413" s="229"/>
      <c r="Q413" s="229"/>
      <c r="R413" s="229"/>
      <c r="S413" s="229"/>
      <c r="T413" s="230"/>
      <c r="AT413" s="231" t="s">
        <v>161</v>
      </c>
      <c r="AU413" s="231" t="s">
        <v>158</v>
      </c>
      <c r="AV413" s="12" t="s">
        <v>158</v>
      </c>
      <c r="AW413" s="12" t="s">
        <v>43</v>
      </c>
      <c r="AX413" s="12" t="s">
        <v>80</v>
      </c>
      <c r="AY413" s="231" t="s">
        <v>150</v>
      </c>
    </row>
    <row r="414" spans="2:51" s="11" customFormat="1" ht="13.5">
      <c r="B414" s="210"/>
      <c r="C414" s="211"/>
      <c r="D414" s="207" t="s">
        <v>161</v>
      </c>
      <c r="E414" s="212" t="s">
        <v>37</v>
      </c>
      <c r="F414" s="213" t="s">
        <v>239</v>
      </c>
      <c r="G414" s="211"/>
      <c r="H414" s="214" t="s">
        <v>37</v>
      </c>
      <c r="I414" s="215"/>
      <c r="J414" s="211"/>
      <c r="K414" s="211"/>
      <c r="L414" s="216"/>
      <c r="M414" s="217"/>
      <c r="N414" s="218"/>
      <c r="O414" s="218"/>
      <c r="P414" s="218"/>
      <c r="Q414" s="218"/>
      <c r="R414" s="218"/>
      <c r="S414" s="218"/>
      <c r="T414" s="219"/>
      <c r="AT414" s="220" t="s">
        <v>161</v>
      </c>
      <c r="AU414" s="220" t="s">
        <v>158</v>
      </c>
      <c r="AV414" s="11" t="s">
        <v>23</v>
      </c>
      <c r="AW414" s="11" t="s">
        <v>43</v>
      </c>
      <c r="AX414" s="11" t="s">
        <v>80</v>
      </c>
      <c r="AY414" s="220" t="s">
        <v>150</v>
      </c>
    </row>
    <row r="415" spans="2:51" s="12" customFormat="1" ht="13.5">
      <c r="B415" s="221"/>
      <c r="C415" s="222"/>
      <c r="D415" s="207" t="s">
        <v>161</v>
      </c>
      <c r="E415" s="223" t="s">
        <v>37</v>
      </c>
      <c r="F415" s="224" t="s">
        <v>1095</v>
      </c>
      <c r="G415" s="222"/>
      <c r="H415" s="225">
        <v>-3.6</v>
      </c>
      <c r="I415" s="226"/>
      <c r="J415" s="222"/>
      <c r="K415" s="222"/>
      <c r="L415" s="227"/>
      <c r="M415" s="228"/>
      <c r="N415" s="229"/>
      <c r="O415" s="229"/>
      <c r="P415" s="229"/>
      <c r="Q415" s="229"/>
      <c r="R415" s="229"/>
      <c r="S415" s="229"/>
      <c r="T415" s="230"/>
      <c r="AT415" s="231" t="s">
        <v>161</v>
      </c>
      <c r="AU415" s="231" t="s">
        <v>158</v>
      </c>
      <c r="AV415" s="12" t="s">
        <v>158</v>
      </c>
      <c r="AW415" s="12" t="s">
        <v>43</v>
      </c>
      <c r="AX415" s="12" t="s">
        <v>80</v>
      </c>
      <c r="AY415" s="231" t="s">
        <v>150</v>
      </c>
    </row>
    <row r="416" spans="2:51" s="12" customFormat="1" ht="13.5">
      <c r="B416" s="221"/>
      <c r="C416" s="222"/>
      <c r="D416" s="207" t="s">
        <v>161</v>
      </c>
      <c r="E416" s="223" t="s">
        <v>37</v>
      </c>
      <c r="F416" s="224" t="s">
        <v>1096</v>
      </c>
      <c r="G416" s="222"/>
      <c r="H416" s="225">
        <v>-1.44</v>
      </c>
      <c r="I416" s="226"/>
      <c r="J416" s="222"/>
      <c r="K416" s="222"/>
      <c r="L416" s="227"/>
      <c r="M416" s="228"/>
      <c r="N416" s="229"/>
      <c r="O416" s="229"/>
      <c r="P416" s="229"/>
      <c r="Q416" s="229"/>
      <c r="R416" s="229"/>
      <c r="S416" s="229"/>
      <c r="T416" s="230"/>
      <c r="AT416" s="231" t="s">
        <v>161</v>
      </c>
      <c r="AU416" s="231" t="s">
        <v>158</v>
      </c>
      <c r="AV416" s="12" t="s">
        <v>158</v>
      </c>
      <c r="AW416" s="12" t="s">
        <v>43</v>
      </c>
      <c r="AX416" s="12" t="s">
        <v>80</v>
      </c>
      <c r="AY416" s="231" t="s">
        <v>150</v>
      </c>
    </row>
    <row r="417" spans="2:51" s="12" customFormat="1" ht="13.5">
      <c r="B417" s="221"/>
      <c r="C417" s="222"/>
      <c r="D417" s="207" t="s">
        <v>161</v>
      </c>
      <c r="E417" s="223" t="s">
        <v>37</v>
      </c>
      <c r="F417" s="224" t="s">
        <v>1097</v>
      </c>
      <c r="G417" s="222"/>
      <c r="H417" s="225">
        <v>-3.15</v>
      </c>
      <c r="I417" s="226"/>
      <c r="J417" s="222"/>
      <c r="K417" s="222"/>
      <c r="L417" s="227"/>
      <c r="M417" s="228"/>
      <c r="N417" s="229"/>
      <c r="O417" s="229"/>
      <c r="P417" s="229"/>
      <c r="Q417" s="229"/>
      <c r="R417" s="229"/>
      <c r="S417" s="229"/>
      <c r="T417" s="230"/>
      <c r="AT417" s="231" t="s">
        <v>161</v>
      </c>
      <c r="AU417" s="231" t="s">
        <v>158</v>
      </c>
      <c r="AV417" s="12" t="s">
        <v>158</v>
      </c>
      <c r="AW417" s="12" t="s">
        <v>43</v>
      </c>
      <c r="AX417" s="12" t="s">
        <v>80</v>
      </c>
      <c r="AY417" s="231" t="s">
        <v>150</v>
      </c>
    </row>
    <row r="418" spans="2:51" s="12" customFormat="1" ht="13.5">
      <c r="B418" s="221"/>
      <c r="C418" s="222"/>
      <c r="D418" s="207" t="s">
        <v>161</v>
      </c>
      <c r="E418" s="223" t="s">
        <v>37</v>
      </c>
      <c r="F418" s="224" t="s">
        <v>1098</v>
      </c>
      <c r="G418" s="222"/>
      <c r="H418" s="225">
        <v>-2.1</v>
      </c>
      <c r="I418" s="226"/>
      <c r="J418" s="222"/>
      <c r="K418" s="222"/>
      <c r="L418" s="227"/>
      <c r="M418" s="228"/>
      <c r="N418" s="229"/>
      <c r="O418" s="229"/>
      <c r="P418" s="229"/>
      <c r="Q418" s="229"/>
      <c r="R418" s="229"/>
      <c r="S418" s="229"/>
      <c r="T418" s="230"/>
      <c r="AT418" s="231" t="s">
        <v>161</v>
      </c>
      <c r="AU418" s="231" t="s">
        <v>158</v>
      </c>
      <c r="AV418" s="12" t="s">
        <v>158</v>
      </c>
      <c r="AW418" s="12" t="s">
        <v>43</v>
      </c>
      <c r="AX418" s="12" t="s">
        <v>80</v>
      </c>
      <c r="AY418" s="231" t="s">
        <v>150</v>
      </c>
    </row>
    <row r="419" spans="2:51" s="11" customFormat="1" ht="13.5">
      <c r="B419" s="210"/>
      <c r="C419" s="211"/>
      <c r="D419" s="207" t="s">
        <v>161</v>
      </c>
      <c r="E419" s="212" t="s">
        <v>37</v>
      </c>
      <c r="F419" s="213" t="s">
        <v>1003</v>
      </c>
      <c r="G419" s="211"/>
      <c r="H419" s="214" t="s">
        <v>37</v>
      </c>
      <c r="I419" s="215"/>
      <c r="J419" s="211"/>
      <c r="K419" s="211"/>
      <c r="L419" s="216"/>
      <c r="M419" s="217"/>
      <c r="N419" s="218"/>
      <c r="O419" s="218"/>
      <c r="P419" s="218"/>
      <c r="Q419" s="218"/>
      <c r="R419" s="218"/>
      <c r="S419" s="218"/>
      <c r="T419" s="219"/>
      <c r="AT419" s="220" t="s">
        <v>161</v>
      </c>
      <c r="AU419" s="220" t="s">
        <v>158</v>
      </c>
      <c r="AV419" s="11" t="s">
        <v>23</v>
      </c>
      <c r="AW419" s="11" t="s">
        <v>43</v>
      </c>
      <c r="AX419" s="11" t="s">
        <v>80</v>
      </c>
      <c r="AY419" s="220" t="s">
        <v>150</v>
      </c>
    </row>
    <row r="420" spans="2:51" s="12" customFormat="1" ht="13.5">
      <c r="B420" s="221"/>
      <c r="C420" s="222"/>
      <c r="D420" s="207" t="s">
        <v>161</v>
      </c>
      <c r="E420" s="223" t="s">
        <v>37</v>
      </c>
      <c r="F420" s="224" t="s">
        <v>1099</v>
      </c>
      <c r="G420" s="222"/>
      <c r="H420" s="225">
        <v>-40.5</v>
      </c>
      <c r="I420" s="226"/>
      <c r="J420" s="222"/>
      <c r="K420" s="222"/>
      <c r="L420" s="227"/>
      <c r="M420" s="228"/>
      <c r="N420" s="229"/>
      <c r="O420" s="229"/>
      <c r="P420" s="229"/>
      <c r="Q420" s="229"/>
      <c r="R420" s="229"/>
      <c r="S420" s="229"/>
      <c r="T420" s="230"/>
      <c r="AT420" s="231" t="s">
        <v>161</v>
      </c>
      <c r="AU420" s="231" t="s">
        <v>158</v>
      </c>
      <c r="AV420" s="12" t="s">
        <v>158</v>
      </c>
      <c r="AW420" s="12" t="s">
        <v>43</v>
      </c>
      <c r="AX420" s="12" t="s">
        <v>80</v>
      </c>
      <c r="AY420" s="231" t="s">
        <v>150</v>
      </c>
    </row>
    <row r="421" spans="2:51" s="12" customFormat="1" ht="13.5">
      <c r="B421" s="221"/>
      <c r="C421" s="222"/>
      <c r="D421" s="207" t="s">
        <v>161</v>
      </c>
      <c r="E421" s="223" t="s">
        <v>37</v>
      </c>
      <c r="F421" s="224" t="s">
        <v>1100</v>
      </c>
      <c r="G421" s="222"/>
      <c r="H421" s="225">
        <v>-4.32</v>
      </c>
      <c r="I421" s="226"/>
      <c r="J421" s="222"/>
      <c r="K421" s="222"/>
      <c r="L421" s="227"/>
      <c r="M421" s="228"/>
      <c r="N421" s="229"/>
      <c r="O421" s="229"/>
      <c r="P421" s="229"/>
      <c r="Q421" s="229"/>
      <c r="R421" s="229"/>
      <c r="S421" s="229"/>
      <c r="T421" s="230"/>
      <c r="AT421" s="231" t="s">
        <v>161</v>
      </c>
      <c r="AU421" s="231" t="s">
        <v>158</v>
      </c>
      <c r="AV421" s="12" t="s">
        <v>158</v>
      </c>
      <c r="AW421" s="12" t="s">
        <v>43</v>
      </c>
      <c r="AX421" s="12" t="s">
        <v>80</v>
      </c>
      <c r="AY421" s="231" t="s">
        <v>150</v>
      </c>
    </row>
    <row r="422" spans="2:51" s="12" customFormat="1" ht="13.5">
      <c r="B422" s="221"/>
      <c r="C422" s="222"/>
      <c r="D422" s="207" t="s">
        <v>161</v>
      </c>
      <c r="E422" s="223" t="s">
        <v>37</v>
      </c>
      <c r="F422" s="224" t="s">
        <v>1101</v>
      </c>
      <c r="G422" s="222"/>
      <c r="H422" s="225">
        <v>-1.614</v>
      </c>
      <c r="I422" s="226"/>
      <c r="J422" s="222"/>
      <c r="K422" s="222"/>
      <c r="L422" s="227"/>
      <c r="M422" s="228"/>
      <c r="N422" s="229"/>
      <c r="O422" s="229"/>
      <c r="P422" s="229"/>
      <c r="Q422" s="229"/>
      <c r="R422" s="229"/>
      <c r="S422" s="229"/>
      <c r="T422" s="230"/>
      <c r="AT422" s="231" t="s">
        <v>161</v>
      </c>
      <c r="AU422" s="231" t="s">
        <v>158</v>
      </c>
      <c r="AV422" s="12" t="s">
        <v>158</v>
      </c>
      <c r="AW422" s="12" t="s">
        <v>43</v>
      </c>
      <c r="AX422" s="12" t="s">
        <v>80</v>
      </c>
      <c r="AY422" s="231" t="s">
        <v>150</v>
      </c>
    </row>
    <row r="423" spans="2:51" s="12" customFormat="1" ht="13.5">
      <c r="B423" s="221"/>
      <c r="C423" s="222"/>
      <c r="D423" s="207" t="s">
        <v>161</v>
      </c>
      <c r="E423" s="223" t="s">
        <v>37</v>
      </c>
      <c r="F423" s="224" t="s">
        <v>1102</v>
      </c>
      <c r="G423" s="222"/>
      <c r="H423" s="225">
        <v>-4.515</v>
      </c>
      <c r="I423" s="226"/>
      <c r="J423" s="222"/>
      <c r="K423" s="222"/>
      <c r="L423" s="227"/>
      <c r="M423" s="228"/>
      <c r="N423" s="229"/>
      <c r="O423" s="229"/>
      <c r="P423" s="229"/>
      <c r="Q423" s="229"/>
      <c r="R423" s="229"/>
      <c r="S423" s="229"/>
      <c r="T423" s="230"/>
      <c r="AT423" s="231" t="s">
        <v>161</v>
      </c>
      <c r="AU423" s="231" t="s">
        <v>158</v>
      </c>
      <c r="AV423" s="12" t="s">
        <v>158</v>
      </c>
      <c r="AW423" s="12" t="s">
        <v>43</v>
      </c>
      <c r="AX423" s="12" t="s">
        <v>80</v>
      </c>
      <c r="AY423" s="231" t="s">
        <v>150</v>
      </c>
    </row>
    <row r="424" spans="2:51" s="12" customFormat="1" ht="13.5">
      <c r="B424" s="221"/>
      <c r="C424" s="222"/>
      <c r="D424" s="207" t="s">
        <v>161</v>
      </c>
      <c r="E424" s="223" t="s">
        <v>37</v>
      </c>
      <c r="F424" s="224" t="s">
        <v>1103</v>
      </c>
      <c r="G424" s="222"/>
      <c r="H424" s="225">
        <v>-11.16</v>
      </c>
      <c r="I424" s="226"/>
      <c r="J424" s="222"/>
      <c r="K424" s="222"/>
      <c r="L424" s="227"/>
      <c r="M424" s="228"/>
      <c r="N424" s="229"/>
      <c r="O424" s="229"/>
      <c r="P424" s="229"/>
      <c r="Q424" s="229"/>
      <c r="R424" s="229"/>
      <c r="S424" s="229"/>
      <c r="T424" s="230"/>
      <c r="AT424" s="231" t="s">
        <v>161</v>
      </c>
      <c r="AU424" s="231" t="s">
        <v>158</v>
      </c>
      <c r="AV424" s="12" t="s">
        <v>158</v>
      </c>
      <c r="AW424" s="12" t="s">
        <v>43</v>
      </c>
      <c r="AX424" s="12" t="s">
        <v>80</v>
      </c>
      <c r="AY424" s="231" t="s">
        <v>150</v>
      </c>
    </row>
    <row r="425" spans="2:51" s="14" customFormat="1" ht="13.5">
      <c r="B425" s="261"/>
      <c r="C425" s="262"/>
      <c r="D425" s="207" t="s">
        <v>161</v>
      </c>
      <c r="E425" s="263" t="s">
        <v>37</v>
      </c>
      <c r="F425" s="264" t="s">
        <v>238</v>
      </c>
      <c r="G425" s="262"/>
      <c r="H425" s="265">
        <v>362.836</v>
      </c>
      <c r="I425" s="266"/>
      <c r="J425" s="262"/>
      <c r="K425" s="262"/>
      <c r="L425" s="267"/>
      <c r="M425" s="268"/>
      <c r="N425" s="269"/>
      <c r="O425" s="269"/>
      <c r="P425" s="269"/>
      <c r="Q425" s="269"/>
      <c r="R425" s="269"/>
      <c r="S425" s="269"/>
      <c r="T425" s="270"/>
      <c r="AT425" s="271" t="s">
        <v>161</v>
      </c>
      <c r="AU425" s="271" t="s">
        <v>158</v>
      </c>
      <c r="AV425" s="14" t="s">
        <v>170</v>
      </c>
      <c r="AW425" s="14" t="s">
        <v>43</v>
      </c>
      <c r="AX425" s="14" t="s">
        <v>80</v>
      </c>
      <c r="AY425" s="271" t="s">
        <v>150</v>
      </c>
    </row>
    <row r="426" spans="2:51" s="12" customFormat="1" ht="13.5">
      <c r="B426" s="221"/>
      <c r="C426" s="222"/>
      <c r="D426" s="207" t="s">
        <v>161</v>
      </c>
      <c r="E426" s="223" t="s">
        <v>37</v>
      </c>
      <c r="F426" s="224" t="s">
        <v>1104</v>
      </c>
      <c r="G426" s="222"/>
      <c r="H426" s="225">
        <v>63.725</v>
      </c>
      <c r="I426" s="226"/>
      <c r="J426" s="222"/>
      <c r="K426" s="222"/>
      <c r="L426" s="227"/>
      <c r="M426" s="228"/>
      <c r="N426" s="229"/>
      <c r="O426" s="229"/>
      <c r="P426" s="229"/>
      <c r="Q426" s="229"/>
      <c r="R426" s="229"/>
      <c r="S426" s="229"/>
      <c r="T426" s="230"/>
      <c r="AT426" s="231" t="s">
        <v>161</v>
      </c>
      <c r="AU426" s="231" t="s">
        <v>158</v>
      </c>
      <c r="AV426" s="12" t="s">
        <v>158</v>
      </c>
      <c r="AW426" s="12" t="s">
        <v>43</v>
      </c>
      <c r="AX426" s="12" t="s">
        <v>80</v>
      </c>
      <c r="AY426" s="231" t="s">
        <v>150</v>
      </c>
    </row>
    <row r="427" spans="2:51" s="14" customFormat="1" ht="13.5">
      <c r="B427" s="261"/>
      <c r="C427" s="262"/>
      <c r="D427" s="207" t="s">
        <v>161</v>
      </c>
      <c r="E427" s="263" t="s">
        <v>37</v>
      </c>
      <c r="F427" s="264" t="s">
        <v>238</v>
      </c>
      <c r="G427" s="262"/>
      <c r="H427" s="265">
        <v>63.725</v>
      </c>
      <c r="I427" s="266"/>
      <c r="J427" s="262"/>
      <c r="K427" s="262"/>
      <c r="L427" s="267"/>
      <c r="M427" s="268"/>
      <c r="N427" s="269"/>
      <c r="O427" s="269"/>
      <c r="P427" s="269"/>
      <c r="Q427" s="269"/>
      <c r="R427" s="269"/>
      <c r="S427" s="269"/>
      <c r="T427" s="270"/>
      <c r="AT427" s="271" t="s">
        <v>161</v>
      </c>
      <c r="AU427" s="271" t="s">
        <v>158</v>
      </c>
      <c r="AV427" s="14" t="s">
        <v>170</v>
      </c>
      <c r="AW427" s="14" t="s">
        <v>43</v>
      </c>
      <c r="AX427" s="14" t="s">
        <v>80</v>
      </c>
      <c r="AY427" s="271" t="s">
        <v>150</v>
      </c>
    </row>
    <row r="428" spans="2:51" s="13" customFormat="1" ht="13.5">
      <c r="B428" s="232"/>
      <c r="C428" s="233"/>
      <c r="D428" s="207" t="s">
        <v>161</v>
      </c>
      <c r="E428" s="248" t="s">
        <v>37</v>
      </c>
      <c r="F428" s="249" t="s">
        <v>164</v>
      </c>
      <c r="G428" s="233"/>
      <c r="H428" s="250">
        <v>426.561</v>
      </c>
      <c r="I428" s="238"/>
      <c r="J428" s="233"/>
      <c r="K428" s="233"/>
      <c r="L428" s="239"/>
      <c r="M428" s="240"/>
      <c r="N428" s="241"/>
      <c r="O428" s="241"/>
      <c r="P428" s="241"/>
      <c r="Q428" s="241"/>
      <c r="R428" s="241"/>
      <c r="S428" s="241"/>
      <c r="T428" s="242"/>
      <c r="AT428" s="243" t="s">
        <v>161</v>
      </c>
      <c r="AU428" s="243" t="s">
        <v>158</v>
      </c>
      <c r="AV428" s="13" t="s">
        <v>157</v>
      </c>
      <c r="AW428" s="13" t="s">
        <v>43</v>
      </c>
      <c r="AX428" s="13" t="s">
        <v>23</v>
      </c>
      <c r="AY428" s="243" t="s">
        <v>150</v>
      </c>
    </row>
    <row r="429" spans="2:63" s="10" customFormat="1" ht="29.85" customHeight="1">
      <c r="B429" s="178"/>
      <c r="C429" s="179"/>
      <c r="D429" s="192" t="s">
        <v>79</v>
      </c>
      <c r="E429" s="193" t="s">
        <v>542</v>
      </c>
      <c r="F429" s="193" t="s">
        <v>543</v>
      </c>
      <c r="G429" s="179"/>
      <c r="H429" s="179"/>
      <c r="I429" s="182"/>
      <c r="J429" s="194">
        <f>BK429</f>
        <v>0</v>
      </c>
      <c r="K429" s="179"/>
      <c r="L429" s="184"/>
      <c r="M429" s="185"/>
      <c r="N429" s="186"/>
      <c r="O429" s="186"/>
      <c r="P429" s="187">
        <f>SUM(P430:P437)</f>
        <v>0</v>
      </c>
      <c r="Q429" s="186"/>
      <c r="R429" s="187">
        <f>SUM(R430:R437)</f>
        <v>0</v>
      </c>
      <c r="S429" s="186"/>
      <c r="T429" s="188">
        <f>SUM(T430:T437)</f>
        <v>0</v>
      </c>
      <c r="AR429" s="189" t="s">
        <v>23</v>
      </c>
      <c r="AT429" s="190" t="s">
        <v>79</v>
      </c>
      <c r="AU429" s="190" t="s">
        <v>23</v>
      </c>
      <c r="AY429" s="189" t="s">
        <v>150</v>
      </c>
      <c r="BK429" s="191">
        <f>SUM(BK430:BK437)</f>
        <v>0</v>
      </c>
    </row>
    <row r="430" spans="2:65" s="1" customFormat="1" ht="31.5" customHeight="1">
      <c r="B430" s="42"/>
      <c r="C430" s="195" t="s">
        <v>349</v>
      </c>
      <c r="D430" s="195" t="s">
        <v>152</v>
      </c>
      <c r="E430" s="196" t="s">
        <v>545</v>
      </c>
      <c r="F430" s="197" t="s">
        <v>546</v>
      </c>
      <c r="G430" s="198" t="s">
        <v>182</v>
      </c>
      <c r="H430" s="199">
        <v>50.351</v>
      </c>
      <c r="I430" s="200"/>
      <c r="J430" s="201">
        <f>ROUND(I430*H430,2)</f>
        <v>0</v>
      </c>
      <c r="K430" s="197" t="s">
        <v>156</v>
      </c>
      <c r="L430" s="62"/>
      <c r="M430" s="202" t="s">
        <v>37</v>
      </c>
      <c r="N430" s="203" t="s">
        <v>52</v>
      </c>
      <c r="O430" s="43"/>
      <c r="P430" s="204">
        <f>O430*H430</f>
        <v>0</v>
      </c>
      <c r="Q430" s="204">
        <v>0</v>
      </c>
      <c r="R430" s="204">
        <f>Q430*H430</f>
        <v>0</v>
      </c>
      <c r="S430" s="204">
        <v>0</v>
      </c>
      <c r="T430" s="205">
        <f>S430*H430</f>
        <v>0</v>
      </c>
      <c r="AR430" s="24" t="s">
        <v>157</v>
      </c>
      <c r="AT430" s="24" t="s">
        <v>152</v>
      </c>
      <c r="AU430" s="24" t="s">
        <v>158</v>
      </c>
      <c r="AY430" s="24" t="s">
        <v>150</v>
      </c>
      <c r="BE430" s="206">
        <f>IF(N430="základní",J430,0)</f>
        <v>0</v>
      </c>
      <c r="BF430" s="206">
        <f>IF(N430="snížená",J430,0)</f>
        <v>0</v>
      </c>
      <c r="BG430" s="206">
        <f>IF(N430="zákl. přenesená",J430,0)</f>
        <v>0</v>
      </c>
      <c r="BH430" s="206">
        <f>IF(N430="sníž. přenesená",J430,0)</f>
        <v>0</v>
      </c>
      <c r="BI430" s="206">
        <f>IF(N430="nulová",J430,0)</f>
        <v>0</v>
      </c>
      <c r="BJ430" s="24" t="s">
        <v>158</v>
      </c>
      <c r="BK430" s="206">
        <f>ROUND(I430*H430,2)</f>
        <v>0</v>
      </c>
      <c r="BL430" s="24" t="s">
        <v>157</v>
      </c>
      <c r="BM430" s="24" t="s">
        <v>527</v>
      </c>
    </row>
    <row r="431" spans="2:47" s="1" customFormat="1" ht="121.5">
      <c r="B431" s="42"/>
      <c r="C431" s="64"/>
      <c r="D431" s="234" t="s">
        <v>159</v>
      </c>
      <c r="E431" s="64"/>
      <c r="F431" s="244" t="s">
        <v>548</v>
      </c>
      <c r="G431" s="64"/>
      <c r="H431" s="64"/>
      <c r="I431" s="165"/>
      <c r="J431" s="64"/>
      <c r="K431" s="64"/>
      <c r="L431" s="62"/>
      <c r="M431" s="209"/>
      <c r="N431" s="43"/>
      <c r="O431" s="43"/>
      <c r="P431" s="43"/>
      <c r="Q431" s="43"/>
      <c r="R431" s="43"/>
      <c r="S431" s="43"/>
      <c r="T431" s="79"/>
      <c r="AT431" s="24" t="s">
        <v>159</v>
      </c>
      <c r="AU431" s="24" t="s">
        <v>158</v>
      </c>
    </row>
    <row r="432" spans="2:65" s="1" customFormat="1" ht="31.5" customHeight="1">
      <c r="B432" s="42"/>
      <c r="C432" s="195" t="s">
        <v>532</v>
      </c>
      <c r="D432" s="195" t="s">
        <v>152</v>
      </c>
      <c r="E432" s="196" t="s">
        <v>549</v>
      </c>
      <c r="F432" s="197" t="s">
        <v>550</v>
      </c>
      <c r="G432" s="198" t="s">
        <v>182</v>
      </c>
      <c r="H432" s="199">
        <v>50.351</v>
      </c>
      <c r="I432" s="200"/>
      <c r="J432" s="201">
        <f>ROUND(I432*H432,2)</f>
        <v>0</v>
      </c>
      <c r="K432" s="197" t="s">
        <v>156</v>
      </c>
      <c r="L432" s="62"/>
      <c r="M432" s="202" t="s">
        <v>37</v>
      </c>
      <c r="N432" s="203" t="s">
        <v>52</v>
      </c>
      <c r="O432" s="43"/>
      <c r="P432" s="204">
        <f>O432*H432</f>
        <v>0</v>
      </c>
      <c r="Q432" s="204">
        <v>0</v>
      </c>
      <c r="R432" s="204">
        <f>Q432*H432</f>
        <v>0</v>
      </c>
      <c r="S432" s="204">
        <v>0</v>
      </c>
      <c r="T432" s="205">
        <f>S432*H432</f>
        <v>0</v>
      </c>
      <c r="AR432" s="24" t="s">
        <v>157</v>
      </c>
      <c r="AT432" s="24" t="s">
        <v>152</v>
      </c>
      <c r="AU432" s="24" t="s">
        <v>158</v>
      </c>
      <c r="AY432" s="24" t="s">
        <v>150</v>
      </c>
      <c r="BE432" s="206">
        <f>IF(N432="základní",J432,0)</f>
        <v>0</v>
      </c>
      <c r="BF432" s="206">
        <f>IF(N432="snížená",J432,0)</f>
        <v>0</v>
      </c>
      <c r="BG432" s="206">
        <f>IF(N432="zákl. přenesená",J432,0)</f>
        <v>0</v>
      </c>
      <c r="BH432" s="206">
        <f>IF(N432="sníž. přenesená",J432,0)</f>
        <v>0</v>
      </c>
      <c r="BI432" s="206">
        <f>IF(N432="nulová",J432,0)</f>
        <v>0</v>
      </c>
      <c r="BJ432" s="24" t="s">
        <v>158</v>
      </c>
      <c r="BK432" s="206">
        <f>ROUND(I432*H432,2)</f>
        <v>0</v>
      </c>
      <c r="BL432" s="24" t="s">
        <v>157</v>
      </c>
      <c r="BM432" s="24" t="s">
        <v>535</v>
      </c>
    </row>
    <row r="433" spans="2:47" s="1" customFormat="1" ht="81">
      <c r="B433" s="42"/>
      <c r="C433" s="64"/>
      <c r="D433" s="234" t="s">
        <v>159</v>
      </c>
      <c r="E433" s="64"/>
      <c r="F433" s="244" t="s">
        <v>552</v>
      </c>
      <c r="G433" s="64"/>
      <c r="H433" s="64"/>
      <c r="I433" s="165"/>
      <c r="J433" s="64"/>
      <c r="K433" s="64"/>
      <c r="L433" s="62"/>
      <c r="M433" s="209"/>
      <c r="N433" s="43"/>
      <c r="O433" s="43"/>
      <c r="P433" s="43"/>
      <c r="Q433" s="43"/>
      <c r="R433" s="43"/>
      <c r="S433" s="43"/>
      <c r="T433" s="79"/>
      <c r="AT433" s="24" t="s">
        <v>159</v>
      </c>
      <c r="AU433" s="24" t="s">
        <v>158</v>
      </c>
    </row>
    <row r="434" spans="2:65" s="1" customFormat="1" ht="31.5" customHeight="1">
      <c r="B434" s="42"/>
      <c r="C434" s="195" t="s">
        <v>359</v>
      </c>
      <c r="D434" s="195" t="s">
        <v>152</v>
      </c>
      <c r="E434" s="196" t="s">
        <v>554</v>
      </c>
      <c r="F434" s="197" t="s">
        <v>555</v>
      </c>
      <c r="G434" s="198" t="s">
        <v>182</v>
      </c>
      <c r="H434" s="199">
        <v>503.51</v>
      </c>
      <c r="I434" s="200"/>
      <c r="J434" s="201">
        <f>ROUND(I434*H434,2)</f>
        <v>0</v>
      </c>
      <c r="K434" s="197" t="s">
        <v>156</v>
      </c>
      <c r="L434" s="62"/>
      <c r="M434" s="202" t="s">
        <v>37</v>
      </c>
      <c r="N434" s="203" t="s">
        <v>52</v>
      </c>
      <c r="O434" s="43"/>
      <c r="P434" s="204">
        <f>O434*H434</f>
        <v>0</v>
      </c>
      <c r="Q434" s="204">
        <v>0</v>
      </c>
      <c r="R434" s="204">
        <f>Q434*H434</f>
        <v>0</v>
      </c>
      <c r="S434" s="204">
        <v>0</v>
      </c>
      <c r="T434" s="205">
        <f>S434*H434</f>
        <v>0</v>
      </c>
      <c r="AR434" s="24" t="s">
        <v>157</v>
      </c>
      <c r="AT434" s="24" t="s">
        <v>152</v>
      </c>
      <c r="AU434" s="24" t="s">
        <v>158</v>
      </c>
      <c r="AY434" s="24" t="s">
        <v>150</v>
      </c>
      <c r="BE434" s="206">
        <f>IF(N434="základní",J434,0)</f>
        <v>0</v>
      </c>
      <c r="BF434" s="206">
        <f>IF(N434="snížená",J434,0)</f>
        <v>0</v>
      </c>
      <c r="BG434" s="206">
        <f>IF(N434="zákl. přenesená",J434,0)</f>
        <v>0</v>
      </c>
      <c r="BH434" s="206">
        <f>IF(N434="sníž. přenesená",J434,0)</f>
        <v>0</v>
      </c>
      <c r="BI434" s="206">
        <f>IF(N434="nulová",J434,0)</f>
        <v>0</v>
      </c>
      <c r="BJ434" s="24" t="s">
        <v>158</v>
      </c>
      <c r="BK434" s="206">
        <f>ROUND(I434*H434,2)</f>
        <v>0</v>
      </c>
      <c r="BL434" s="24" t="s">
        <v>157</v>
      </c>
      <c r="BM434" s="24" t="s">
        <v>540</v>
      </c>
    </row>
    <row r="435" spans="2:47" s="1" customFormat="1" ht="81">
      <c r="B435" s="42"/>
      <c r="C435" s="64"/>
      <c r="D435" s="234" t="s">
        <v>159</v>
      </c>
      <c r="E435" s="64"/>
      <c r="F435" s="244" t="s">
        <v>552</v>
      </c>
      <c r="G435" s="64"/>
      <c r="H435" s="64"/>
      <c r="I435" s="165"/>
      <c r="J435" s="64"/>
      <c r="K435" s="64"/>
      <c r="L435" s="62"/>
      <c r="M435" s="209"/>
      <c r="N435" s="43"/>
      <c r="O435" s="43"/>
      <c r="P435" s="43"/>
      <c r="Q435" s="43"/>
      <c r="R435" s="43"/>
      <c r="S435" s="43"/>
      <c r="T435" s="79"/>
      <c r="AT435" s="24" t="s">
        <v>159</v>
      </c>
      <c r="AU435" s="24" t="s">
        <v>158</v>
      </c>
    </row>
    <row r="436" spans="2:65" s="1" customFormat="1" ht="22.5" customHeight="1">
      <c r="B436" s="42"/>
      <c r="C436" s="195" t="s">
        <v>544</v>
      </c>
      <c r="D436" s="195" t="s">
        <v>152</v>
      </c>
      <c r="E436" s="196" t="s">
        <v>557</v>
      </c>
      <c r="F436" s="197" t="s">
        <v>558</v>
      </c>
      <c r="G436" s="198" t="s">
        <v>182</v>
      </c>
      <c r="H436" s="199">
        <v>50.351</v>
      </c>
      <c r="I436" s="200"/>
      <c r="J436" s="201">
        <f>ROUND(I436*H436,2)</f>
        <v>0</v>
      </c>
      <c r="K436" s="197" t="s">
        <v>156</v>
      </c>
      <c r="L436" s="62"/>
      <c r="M436" s="202" t="s">
        <v>37</v>
      </c>
      <c r="N436" s="203" t="s">
        <v>52</v>
      </c>
      <c r="O436" s="43"/>
      <c r="P436" s="204">
        <f>O436*H436</f>
        <v>0</v>
      </c>
      <c r="Q436" s="204">
        <v>0</v>
      </c>
      <c r="R436" s="204">
        <f>Q436*H436</f>
        <v>0</v>
      </c>
      <c r="S436" s="204">
        <v>0</v>
      </c>
      <c r="T436" s="205">
        <f>S436*H436</f>
        <v>0</v>
      </c>
      <c r="AR436" s="24" t="s">
        <v>157</v>
      </c>
      <c r="AT436" s="24" t="s">
        <v>152</v>
      </c>
      <c r="AU436" s="24" t="s">
        <v>158</v>
      </c>
      <c r="AY436" s="24" t="s">
        <v>150</v>
      </c>
      <c r="BE436" s="206">
        <f>IF(N436="základní",J436,0)</f>
        <v>0</v>
      </c>
      <c r="BF436" s="206">
        <f>IF(N436="snížená",J436,0)</f>
        <v>0</v>
      </c>
      <c r="BG436" s="206">
        <f>IF(N436="zákl. přenesená",J436,0)</f>
        <v>0</v>
      </c>
      <c r="BH436" s="206">
        <f>IF(N436="sníž. přenesená",J436,0)</f>
        <v>0</v>
      </c>
      <c r="BI436" s="206">
        <f>IF(N436="nulová",J436,0)</f>
        <v>0</v>
      </c>
      <c r="BJ436" s="24" t="s">
        <v>158</v>
      </c>
      <c r="BK436" s="206">
        <f>ROUND(I436*H436,2)</f>
        <v>0</v>
      </c>
      <c r="BL436" s="24" t="s">
        <v>157</v>
      </c>
      <c r="BM436" s="24" t="s">
        <v>547</v>
      </c>
    </row>
    <row r="437" spans="2:47" s="1" customFormat="1" ht="67.5">
      <c r="B437" s="42"/>
      <c r="C437" s="64"/>
      <c r="D437" s="207" t="s">
        <v>159</v>
      </c>
      <c r="E437" s="64"/>
      <c r="F437" s="208" t="s">
        <v>560</v>
      </c>
      <c r="G437" s="64"/>
      <c r="H437" s="64"/>
      <c r="I437" s="165"/>
      <c r="J437" s="64"/>
      <c r="K437" s="64"/>
      <c r="L437" s="62"/>
      <c r="M437" s="209"/>
      <c r="N437" s="43"/>
      <c r="O437" s="43"/>
      <c r="P437" s="43"/>
      <c r="Q437" s="43"/>
      <c r="R437" s="43"/>
      <c r="S437" s="43"/>
      <c r="T437" s="79"/>
      <c r="AT437" s="24" t="s">
        <v>159</v>
      </c>
      <c r="AU437" s="24" t="s">
        <v>158</v>
      </c>
    </row>
    <row r="438" spans="2:63" s="10" customFormat="1" ht="29.85" customHeight="1">
      <c r="B438" s="178"/>
      <c r="C438" s="179"/>
      <c r="D438" s="192" t="s">
        <v>79</v>
      </c>
      <c r="E438" s="193" t="s">
        <v>561</v>
      </c>
      <c r="F438" s="193" t="s">
        <v>562</v>
      </c>
      <c r="G438" s="179"/>
      <c r="H438" s="179"/>
      <c r="I438" s="182"/>
      <c r="J438" s="194">
        <f>BK438</f>
        <v>0</v>
      </c>
      <c r="K438" s="179"/>
      <c r="L438" s="184"/>
      <c r="M438" s="185"/>
      <c r="N438" s="186"/>
      <c r="O438" s="186"/>
      <c r="P438" s="187">
        <f>SUM(P439:P440)</f>
        <v>0</v>
      </c>
      <c r="Q438" s="186"/>
      <c r="R438" s="187">
        <f>SUM(R439:R440)</f>
        <v>0</v>
      </c>
      <c r="S438" s="186"/>
      <c r="T438" s="188">
        <f>SUM(T439:T440)</f>
        <v>0</v>
      </c>
      <c r="AR438" s="189" t="s">
        <v>23</v>
      </c>
      <c r="AT438" s="190" t="s">
        <v>79</v>
      </c>
      <c r="AU438" s="190" t="s">
        <v>23</v>
      </c>
      <c r="AY438" s="189" t="s">
        <v>150</v>
      </c>
      <c r="BK438" s="191">
        <f>SUM(BK439:BK440)</f>
        <v>0</v>
      </c>
    </row>
    <row r="439" spans="2:65" s="1" customFormat="1" ht="44.25" customHeight="1">
      <c r="B439" s="42"/>
      <c r="C439" s="195" t="s">
        <v>363</v>
      </c>
      <c r="D439" s="195" t="s">
        <v>152</v>
      </c>
      <c r="E439" s="196" t="s">
        <v>564</v>
      </c>
      <c r="F439" s="197" t="s">
        <v>565</v>
      </c>
      <c r="G439" s="198" t="s">
        <v>182</v>
      </c>
      <c r="H439" s="199">
        <v>125.151</v>
      </c>
      <c r="I439" s="200"/>
      <c r="J439" s="201">
        <f>ROUND(I439*H439,2)</f>
        <v>0</v>
      </c>
      <c r="K439" s="197" t="s">
        <v>156</v>
      </c>
      <c r="L439" s="62"/>
      <c r="M439" s="202" t="s">
        <v>37</v>
      </c>
      <c r="N439" s="203" t="s">
        <v>52</v>
      </c>
      <c r="O439" s="43"/>
      <c r="P439" s="204">
        <f>O439*H439</f>
        <v>0</v>
      </c>
      <c r="Q439" s="204">
        <v>0</v>
      </c>
      <c r="R439" s="204">
        <f>Q439*H439</f>
        <v>0</v>
      </c>
      <c r="S439" s="204">
        <v>0</v>
      </c>
      <c r="T439" s="205">
        <f>S439*H439</f>
        <v>0</v>
      </c>
      <c r="AR439" s="24" t="s">
        <v>157</v>
      </c>
      <c r="AT439" s="24" t="s">
        <v>152</v>
      </c>
      <c r="AU439" s="24" t="s">
        <v>158</v>
      </c>
      <c r="AY439" s="24" t="s">
        <v>150</v>
      </c>
      <c r="BE439" s="206">
        <f>IF(N439="základní",J439,0)</f>
        <v>0</v>
      </c>
      <c r="BF439" s="206">
        <f>IF(N439="snížená",J439,0)</f>
        <v>0</v>
      </c>
      <c r="BG439" s="206">
        <f>IF(N439="zákl. přenesená",J439,0)</f>
        <v>0</v>
      </c>
      <c r="BH439" s="206">
        <f>IF(N439="sníž. přenesená",J439,0)</f>
        <v>0</v>
      </c>
      <c r="BI439" s="206">
        <f>IF(N439="nulová",J439,0)</f>
        <v>0</v>
      </c>
      <c r="BJ439" s="24" t="s">
        <v>158</v>
      </c>
      <c r="BK439" s="206">
        <f>ROUND(I439*H439,2)</f>
        <v>0</v>
      </c>
      <c r="BL439" s="24" t="s">
        <v>157</v>
      </c>
      <c r="BM439" s="24" t="s">
        <v>551</v>
      </c>
    </row>
    <row r="440" spans="2:47" s="1" customFormat="1" ht="81">
      <c r="B440" s="42"/>
      <c r="C440" s="64"/>
      <c r="D440" s="207" t="s">
        <v>159</v>
      </c>
      <c r="E440" s="64"/>
      <c r="F440" s="208" t="s">
        <v>567</v>
      </c>
      <c r="G440" s="64"/>
      <c r="H440" s="64"/>
      <c r="I440" s="165"/>
      <c r="J440" s="64"/>
      <c r="K440" s="64"/>
      <c r="L440" s="62"/>
      <c r="M440" s="209"/>
      <c r="N440" s="43"/>
      <c r="O440" s="43"/>
      <c r="P440" s="43"/>
      <c r="Q440" s="43"/>
      <c r="R440" s="43"/>
      <c r="S440" s="43"/>
      <c r="T440" s="79"/>
      <c r="AT440" s="24" t="s">
        <v>159</v>
      </c>
      <c r="AU440" s="24" t="s">
        <v>158</v>
      </c>
    </row>
    <row r="441" spans="2:63" s="10" customFormat="1" ht="37.35" customHeight="1">
      <c r="B441" s="178"/>
      <c r="C441" s="179"/>
      <c r="D441" s="180" t="s">
        <v>79</v>
      </c>
      <c r="E441" s="181" t="s">
        <v>568</v>
      </c>
      <c r="F441" s="181" t="s">
        <v>569</v>
      </c>
      <c r="G441" s="179"/>
      <c r="H441" s="179"/>
      <c r="I441" s="182"/>
      <c r="J441" s="183">
        <f>BK441</f>
        <v>0</v>
      </c>
      <c r="K441" s="179"/>
      <c r="L441" s="184"/>
      <c r="M441" s="185"/>
      <c r="N441" s="186"/>
      <c r="O441" s="186"/>
      <c r="P441" s="187">
        <f>P442+P449+P529+P607+P632+P650+P653+P664</f>
        <v>0</v>
      </c>
      <c r="Q441" s="186"/>
      <c r="R441" s="187">
        <f>R442+R449+R529+R607+R632+R650+R653+R664</f>
        <v>3.5624953399999995</v>
      </c>
      <c r="S441" s="186"/>
      <c r="T441" s="188">
        <f>T442+T449+T529+T607+T632+T650+T653+T664</f>
        <v>1.883228</v>
      </c>
      <c r="AR441" s="189" t="s">
        <v>158</v>
      </c>
      <c r="AT441" s="190" t="s">
        <v>79</v>
      </c>
      <c r="AU441" s="190" t="s">
        <v>80</v>
      </c>
      <c r="AY441" s="189" t="s">
        <v>150</v>
      </c>
      <c r="BK441" s="191">
        <f>BK442+BK449+BK529+BK607+BK632+BK650+BK653+BK664</f>
        <v>0</v>
      </c>
    </row>
    <row r="442" spans="2:63" s="10" customFormat="1" ht="19.9" customHeight="1">
      <c r="B442" s="178"/>
      <c r="C442" s="179"/>
      <c r="D442" s="192" t="s">
        <v>79</v>
      </c>
      <c r="E442" s="193" t="s">
        <v>570</v>
      </c>
      <c r="F442" s="193" t="s">
        <v>571</v>
      </c>
      <c r="G442" s="179"/>
      <c r="H442" s="179"/>
      <c r="I442" s="182"/>
      <c r="J442" s="194">
        <f>BK442</f>
        <v>0</v>
      </c>
      <c r="K442" s="179"/>
      <c r="L442" s="184"/>
      <c r="M442" s="185"/>
      <c r="N442" s="186"/>
      <c r="O442" s="186"/>
      <c r="P442" s="187">
        <f>SUM(P443:P448)</f>
        <v>0</v>
      </c>
      <c r="Q442" s="186"/>
      <c r="R442" s="187">
        <f>SUM(R443:R448)</f>
        <v>0.3388</v>
      </c>
      <c r="S442" s="186"/>
      <c r="T442" s="188">
        <f>SUM(T443:T448)</f>
        <v>0</v>
      </c>
      <c r="AR442" s="189" t="s">
        <v>158</v>
      </c>
      <c r="AT442" s="190" t="s">
        <v>79</v>
      </c>
      <c r="AU442" s="190" t="s">
        <v>23</v>
      </c>
      <c r="AY442" s="189" t="s">
        <v>150</v>
      </c>
      <c r="BK442" s="191">
        <f>SUM(BK443:BK448)</f>
        <v>0</v>
      </c>
    </row>
    <row r="443" spans="2:65" s="1" customFormat="1" ht="22.5" customHeight="1">
      <c r="B443" s="42"/>
      <c r="C443" s="195" t="s">
        <v>553</v>
      </c>
      <c r="D443" s="195" t="s">
        <v>152</v>
      </c>
      <c r="E443" s="196" t="s">
        <v>572</v>
      </c>
      <c r="F443" s="197" t="s">
        <v>573</v>
      </c>
      <c r="G443" s="198" t="s">
        <v>155</v>
      </c>
      <c r="H443" s="199">
        <v>96.8</v>
      </c>
      <c r="I443" s="200"/>
      <c r="J443" s="201">
        <f>ROUND(I443*H443,2)</f>
        <v>0</v>
      </c>
      <c r="K443" s="197" t="s">
        <v>156</v>
      </c>
      <c r="L443" s="62"/>
      <c r="M443" s="202" t="s">
        <v>37</v>
      </c>
      <c r="N443" s="203" t="s">
        <v>52</v>
      </c>
      <c r="O443" s="43"/>
      <c r="P443" s="204">
        <f>O443*H443</f>
        <v>0</v>
      </c>
      <c r="Q443" s="204">
        <v>0.0035</v>
      </c>
      <c r="R443" s="204">
        <f>Q443*H443</f>
        <v>0.3388</v>
      </c>
      <c r="S443" s="204">
        <v>0</v>
      </c>
      <c r="T443" s="205">
        <f>S443*H443</f>
        <v>0</v>
      </c>
      <c r="AR443" s="24" t="s">
        <v>205</v>
      </c>
      <c r="AT443" s="24" t="s">
        <v>152</v>
      </c>
      <c r="AU443" s="24" t="s">
        <v>158</v>
      </c>
      <c r="AY443" s="24" t="s">
        <v>150</v>
      </c>
      <c r="BE443" s="206">
        <f>IF(N443="základní",J443,0)</f>
        <v>0</v>
      </c>
      <c r="BF443" s="206">
        <f>IF(N443="snížená",J443,0)</f>
        <v>0</v>
      </c>
      <c r="BG443" s="206">
        <f>IF(N443="zákl. přenesená",J443,0)</f>
        <v>0</v>
      </c>
      <c r="BH443" s="206">
        <f>IF(N443="sníž. přenesená",J443,0)</f>
        <v>0</v>
      </c>
      <c r="BI443" s="206">
        <f>IF(N443="nulová",J443,0)</f>
        <v>0</v>
      </c>
      <c r="BJ443" s="24" t="s">
        <v>158</v>
      </c>
      <c r="BK443" s="206">
        <f>ROUND(I443*H443,2)</f>
        <v>0</v>
      </c>
      <c r="BL443" s="24" t="s">
        <v>205</v>
      </c>
      <c r="BM443" s="24" t="s">
        <v>556</v>
      </c>
    </row>
    <row r="444" spans="2:51" s="11" customFormat="1" ht="13.5">
      <c r="B444" s="210"/>
      <c r="C444" s="211"/>
      <c r="D444" s="207" t="s">
        <v>161</v>
      </c>
      <c r="E444" s="212" t="s">
        <v>37</v>
      </c>
      <c r="F444" s="213" t="s">
        <v>1064</v>
      </c>
      <c r="G444" s="211"/>
      <c r="H444" s="214" t="s">
        <v>37</v>
      </c>
      <c r="I444" s="215"/>
      <c r="J444" s="211"/>
      <c r="K444" s="211"/>
      <c r="L444" s="216"/>
      <c r="M444" s="217"/>
      <c r="N444" s="218"/>
      <c r="O444" s="218"/>
      <c r="P444" s="218"/>
      <c r="Q444" s="218"/>
      <c r="R444" s="218"/>
      <c r="S444" s="218"/>
      <c r="T444" s="219"/>
      <c r="AT444" s="220" t="s">
        <v>161</v>
      </c>
      <c r="AU444" s="220" t="s">
        <v>158</v>
      </c>
      <c r="AV444" s="11" t="s">
        <v>23</v>
      </c>
      <c r="AW444" s="11" t="s">
        <v>43</v>
      </c>
      <c r="AX444" s="11" t="s">
        <v>80</v>
      </c>
      <c r="AY444" s="220" t="s">
        <v>150</v>
      </c>
    </row>
    <row r="445" spans="2:51" s="12" customFormat="1" ht="13.5">
      <c r="B445" s="221"/>
      <c r="C445" s="222"/>
      <c r="D445" s="207" t="s">
        <v>161</v>
      </c>
      <c r="E445" s="223" t="s">
        <v>37</v>
      </c>
      <c r="F445" s="224" t="s">
        <v>1105</v>
      </c>
      <c r="G445" s="222"/>
      <c r="H445" s="225">
        <v>96.8</v>
      </c>
      <c r="I445" s="226"/>
      <c r="J445" s="222"/>
      <c r="K445" s="222"/>
      <c r="L445" s="227"/>
      <c r="M445" s="228"/>
      <c r="N445" s="229"/>
      <c r="O445" s="229"/>
      <c r="P445" s="229"/>
      <c r="Q445" s="229"/>
      <c r="R445" s="229"/>
      <c r="S445" s="229"/>
      <c r="T445" s="230"/>
      <c r="AT445" s="231" t="s">
        <v>161</v>
      </c>
      <c r="AU445" s="231" t="s">
        <v>158</v>
      </c>
      <c r="AV445" s="12" t="s">
        <v>158</v>
      </c>
      <c r="AW445" s="12" t="s">
        <v>43</v>
      </c>
      <c r="AX445" s="12" t="s">
        <v>80</v>
      </c>
      <c r="AY445" s="231" t="s">
        <v>150</v>
      </c>
    </row>
    <row r="446" spans="2:51" s="13" customFormat="1" ht="13.5">
      <c r="B446" s="232"/>
      <c r="C446" s="233"/>
      <c r="D446" s="234" t="s">
        <v>161</v>
      </c>
      <c r="E446" s="235" t="s">
        <v>37</v>
      </c>
      <c r="F446" s="236" t="s">
        <v>164</v>
      </c>
      <c r="G446" s="233"/>
      <c r="H446" s="237">
        <v>96.8</v>
      </c>
      <c r="I446" s="238"/>
      <c r="J446" s="233"/>
      <c r="K446" s="233"/>
      <c r="L446" s="239"/>
      <c r="M446" s="240"/>
      <c r="N446" s="241"/>
      <c r="O446" s="241"/>
      <c r="P446" s="241"/>
      <c r="Q446" s="241"/>
      <c r="R446" s="241"/>
      <c r="S446" s="241"/>
      <c r="T446" s="242"/>
      <c r="AT446" s="243" t="s">
        <v>161</v>
      </c>
      <c r="AU446" s="243" t="s">
        <v>158</v>
      </c>
      <c r="AV446" s="13" t="s">
        <v>157</v>
      </c>
      <c r="AW446" s="13" t="s">
        <v>43</v>
      </c>
      <c r="AX446" s="13" t="s">
        <v>23</v>
      </c>
      <c r="AY446" s="243" t="s">
        <v>150</v>
      </c>
    </row>
    <row r="447" spans="2:65" s="1" customFormat="1" ht="44.25" customHeight="1">
      <c r="B447" s="42"/>
      <c r="C447" s="195" t="s">
        <v>375</v>
      </c>
      <c r="D447" s="195" t="s">
        <v>152</v>
      </c>
      <c r="E447" s="196" t="s">
        <v>577</v>
      </c>
      <c r="F447" s="197" t="s">
        <v>578</v>
      </c>
      <c r="G447" s="198" t="s">
        <v>182</v>
      </c>
      <c r="H447" s="199">
        <v>0.339</v>
      </c>
      <c r="I447" s="200"/>
      <c r="J447" s="201">
        <f>ROUND(I447*H447,2)</f>
        <v>0</v>
      </c>
      <c r="K447" s="197" t="s">
        <v>156</v>
      </c>
      <c r="L447" s="62"/>
      <c r="M447" s="202" t="s">
        <v>37</v>
      </c>
      <c r="N447" s="203" t="s">
        <v>52</v>
      </c>
      <c r="O447" s="43"/>
      <c r="P447" s="204">
        <f>O447*H447</f>
        <v>0</v>
      </c>
      <c r="Q447" s="204">
        <v>0</v>
      </c>
      <c r="R447" s="204">
        <f>Q447*H447</f>
        <v>0</v>
      </c>
      <c r="S447" s="204">
        <v>0</v>
      </c>
      <c r="T447" s="205">
        <f>S447*H447</f>
        <v>0</v>
      </c>
      <c r="AR447" s="24" t="s">
        <v>205</v>
      </c>
      <c r="AT447" s="24" t="s">
        <v>152</v>
      </c>
      <c r="AU447" s="24" t="s">
        <v>158</v>
      </c>
      <c r="AY447" s="24" t="s">
        <v>150</v>
      </c>
      <c r="BE447" s="206">
        <f>IF(N447="základní",J447,0)</f>
        <v>0</v>
      </c>
      <c r="BF447" s="206">
        <f>IF(N447="snížená",J447,0)</f>
        <v>0</v>
      </c>
      <c r="BG447" s="206">
        <f>IF(N447="zákl. přenesená",J447,0)</f>
        <v>0</v>
      </c>
      <c r="BH447" s="206">
        <f>IF(N447="sníž. přenesená",J447,0)</f>
        <v>0</v>
      </c>
      <c r="BI447" s="206">
        <f>IF(N447="nulová",J447,0)</f>
        <v>0</v>
      </c>
      <c r="BJ447" s="24" t="s">
        <v>158</v>
      </c>
      <c r="BK447" s="206">
        <f>ROUND(I447*H447,2)</f>
        <v>0</v>
      </c>
      <c r="BL447" s="24" t="s">
        <v>205</v>
      </c>
      <c r="BM447" s="24" t="s">
        <v>559</v>
      </c>
    </row>
    <row r="448" spans="2:47" s="1" customFormat="1" ht="121.5">
      <c r="B448" s="42"/>
      <c r="C448" s="64"/>
      <c r="D448" s="207" t="s">
        <v>159</v>
      </c>
      <c r="E448" s="64"/>
      <c r="F448" s="208" t="s">
        <v>580</v>
      </c>
      <c r="G448" s="64"/>
      <c r="H448" s="64"/>
      <c r="I448" s="165"/>
      <c r="J448" s="64"/>
      <c r="K448" s="64"/>
      <c r="L448" s="62"/>
      <c r="M448" s="209"/>
      <c r="N448" s="43"/>
      <c r="O448" s="43"/>
      <c r="P448" s="43"/>
      <c r="Q448" s="43"/>
      <c r="R448" s="43"/>
      <c r="S448" s="43"/>
      <c r="T448" s="79"/>
      <c r="AT448" s="24" t="s">
        <v>159</v>
      </c>
      <c r="AU448" s="24" t="s">
        <v>158</v>
      </c>
    </row>
    <row r="449" spans="2:63" s="10" customFormat="1" ht="29.85" customHeight="1">
      <c r="B449" s="178"/>
      <c r="C449" s="179"/>
      <c r="D449" s="192" t="s">
        <v>79</v>
      </c>
      <c r="E449" s="193" t="s">
        <v>628</v>
      </c>
      <c r="F449" s="193" t="s">
        <v>629</v>
      </c>
      <c r="G449" s="179"/>
      <c r="H449" s="179"/>
      <c r="I449" s="182"/>
      <c r="J449" s="194">
        <f>BK449</f>
        <v>0</v>
      </c>
      <c r="K449" s="179"/>
      <c r="L449" s="184"/>
      <c r="M449" s="185"/>
      <c r="N449" s="186"/>
      <c r="O449" s="186"/>
      <c r="P449" s="187">
        <f>SUM(P450:P528)</f>
        <v>0</v>
      </c>
      <c r="Q449" s="186"/>
      <c r="R449" s="187">
        <f>SUM(R450:R528)</f>
        <v>0.9645419999999999</v>
      </c>
      <c r="S449" s="186"/>
      <c r="T449" s="188">
        <f>SUM(T450:T528)</f>
        <v>0.5000279999999999</v>
      </c>
      <c r="AR449" s="189" t="s">
        <v>158</v>
      </c>
      <c r="AT449" s="190" t="s">
        <v>79</v>
      </c>
      <c r="AU449" s="190" t="s">
        <v>23</v>
      </c>
      <c r="AY449" s="189" t="s">
        <v>150</v>
      </c>
      <c r="BK449" s="191">
        <f>SUM(BK450:BK528)</f>
        <v>0</v>
      </c>
    </row>
    <row r="450" spans="2:65" s="1" customFormat="1" ht="22.5" customHeight="1">
      <c r="B450" s="42"/>
      <c r="C450" s="195" t="s">
        <v>563</v>
      </c>
      <c r="D450" s="195" t="s">
        <v>152</v>
      </c>
      <c r="E450" s="196" t="s">
        <v>635</v>
      </c>
      <c r="F450" s="197" t="s">
        <v>636</v>
      </c>
      <c r="G450" s="198" t="s">
        <v>198</v>
      </c>
      <c r="H450" s="199">
        <v>128.4</v>
      </c>
      <c r="I450" s="200"/>
      <c r="J450" s="201">
        <f>ROUND(I450*H450,2)</f>
        <v>0</v>
      </c>
      <c r="K450" s="197" t="s">
        <v>156</v>
      </c>
      <c r="L450" s="62"/>
      <c r="M450" s="202" t="s">
        <v>37</v>
      </c>
      <c r="N450" s="203" t="s">
        <v>52</v>
      </c>
      <c r="O450" s="43"/>
      <c r="P450" s="204">
        <f>O450*H450</f>
        <v>0</v>
      </c>
      <c r="Q450" s="204">
        <v>0</v>
      </c>
      <c r="R450" s="204">
        <f>Q450*H450</f>
        <v>0</v>
      </c>
      <c r="S450" s="204">
        <v>0.00167</v>
      </c>
      <c r="T450" s="205">
        <f>S450*H450</f>
        <v>0.214428</v>
      </c>
      <c r="AR450" s="24" t="s">
        <v>205</v>
      </c>
      <c r="AT450" s="24" t="s">
        <v>152</v>
      </c>
      <c r="AU450" s="24" t="s">
        <v>158</v>
      </c>
      <c r="AY450" s="24" t="s">
        <v>150</v>
      </c>
      <c r="BE450" s="206">
        <f>IF(N450="základní",J450,0)</f>
        <v>0</v>
      </c>
      <c r="BF450" s="206">
        <f>IF(N450="snížená",J450,0)</f>
        <v>0</v>
      </c>
      <c r="BG450" s="206">
        <f>IF(N450="zákl. přenesená",J450,0)</f>
        <v>0</v>
      </c>
      <c r="BH450" s="206">
        <f>IF(N450="sníž. přenesená",J450,0)</f>
        <v>0</v>
      </c>
      <c r="BI450" s="206">
        <f>IF(N450="nulová",J450,0)</f>
        <v>0</v>
      </c>
      <c r="BJ450" s="24" t="s">
        <v>158</v>
      </c>
      <c r="BK450" s="206">
        <f>ROUND(I450*H450,2)</f>
        <v>0</v>
      </c>
      <c r="BL450" s="24" t="s">
        <v>205</v>
      </c>
      <c r="BM450" s="24" t="s">
        <v>566</v>
      </c>
    </row>
    <row r="451" spans="2:51" s="11" customFormat="1" ht="13.5">
      <c r="B451" s="210"/>
      <c r="C451" s="211"/>
      <c r="D451" s="207" t="s">
        <v>161</v>
      </c>
      <c r="E451" s="212" t="s">
        <v>37</v>
      </c>
      <c r="F451" s="213" t="s">
        <v>1106</v>
      </c>
      <c r="G451" s="211"/>
      <c r="H451" s="214" t="s">
        <v>37</v>
      </c>
      <c r="I451" s="215"/>
      <c r="J451" s="211"/>
      <c r="K451" s="211"/>
      <c r="L451" s="216"/>
      <c r="M451" s="217"/>
      <c r="N451" s="218"/>
      <c r="O451" s="218"/>
      <c r="P451" s="218"/>
      <c r="Q451" s="218"/>
      <c r="R451" s="218"/>
      <c r="S451" s="218"/>
      <c r="T451" s="219"/>
      <c r="AT451" s="220" t="s">
        <v>161</v>
      </c>
      <c r="AU451" s="220" t="s">
        <v>158</v>
      </c>
      <c r="AV451" s="11" t="s">
        <v>23</v>
      </c>
      <c r="AW451" s="11" t="s">
        <v>43</v>
      </c>
      <c r="AX451" s="11" t="s">
        <v>80</v>
      </c>
      <c r="AY451" s="220" t="s">
        <v>150</v>
      </c>
    </row>
    <row r="452" spans="2:51" s="12" customFormat="1" ht="13.5">
      <c r="B452" s="221"/>
      <c r="C452" s="222"/>
      <c r="D452" s="207" t="s">
        <v>161</v>
      </c>
      <c r="E452" s="223" t="s">
        <v>37</v>
      </c>
      <c r="F452" s="224" t="s">
        <v>1107</v>
      </c>
      <c r="G452" s="222"/>
      <c r="H452" s="225">
        <v>2.75</v>
      </c>
      <c r="I452" s="226"/>
      <c r="J452" s="222"/>
      <c r="K452" s="222"/>
      <c r="L452" s="227"/>
      <c r="M452" s="228"/>
      <c r="N452" s="229"/>
      <c r="O452" s="229"/>
      <c r="P452" s="229"/>
      <c r="Q452" s="229"/>
      <c r="R452" s="229"/>
      <c r="S452" s="229"/>
      <c r="T452" s="230"/>
      <c r="AT452" s="231" t="s">
        <v>161</v>
      </c>
      <c r="AU452" s="231" t="s">
        <v>158</v>
      </c>
      <c r="AV452" s="12" t="s">
        <v>158</v>
      </c>
      <c r="AW452" s="12" t="s">
        <v>43</v>
      </c>
      <c r="AX452" s="12" t="s">
        <v>80</v>
      </c>
      <c r="AY452" s="231" t="s">
        <v>150</v>
      </c>
    </row>
    <row r="453" spans="2:51" s="12" customFormat="1" ht="13.5">
      <c r="B453" s="221"/>
      <c r="C453" s="222"/>
      <c r="D453" s="207" t="s">
        <v>161</v>
      </c>
      <c r="E453" s="223" t="s">
        <v>37</v>
      </c>
      <c r="F453" s="224" t="s">
        <v>1108</v>
      </c>
      <c r="G453" s="222"/>
      <c r="H453" s="225">
        <v>63</v>
      </c>
      <c r="I453" s="226"/>
      <c r="J453" s="222"/>
      <c r="K453" s="222"/>
      <c r="L453" s="227"/>
      <c r="M453" s="228"/>
      <c r="N453" s="229"/>
      <c r="O453" s="229"/>
      <c r="P453" s="229"/>
      <c r="Q453" s="229"/>
      <c r="R453" s="229"/>
      <c r="S453" s="229"/>
      <c r="T453" s="230"/>
      <c r="AT453" s="231" t="s">
        <v>161</v>
      </c>
      <c r="AU453" s="231" t="s">
        <v>158</v>
      </c>
      <c r="AV453" s="12" t="s">
        <v>158</v>
      </c>
      <c r="AW453" s="12" t="s">
        <v>43</v>
      </c>
      <c r="AX453" s="12" t="s">
        <v>80</v>
      </c>
      <c r="AY453" s="231" t="s">
        <v>150</v>
      </c>
    </row>
    <row r="454" spans="2:51" s="12" customFormat="1" ht="13.5">
      <c r="B454" s="221"/>
      <c r="C454" s="222"/>
      <c r="D454" s="207" t="s">
        <v>161</v>
      </c>
      <c r="E454" s="223" t="s">
        <v>37</v>
      </c>
      <c r="F454" s="224" t="s">
        <v>1109</v>
      </c>
      <c r="G454" s="222"/>
      <c r="H454" s="225">
        <v>16.8</v>
      </c>
      <c r="I454" s="226"/>
      <c r="J454" s="222"/>
      <c r="K454" s="222"/>
      <c r="L454" s="227"/>
      <c r="M454" s="228"/>
      <c r="N454" s="229"/>
      <c r="O454" s="229"/>
      <c r="P454" s="229"/>
      <c r="Q454" s="229"/>
      <c r="R454" s="229"/>
      <c r="S454" s="229"/>
      <c r="T454" s="230"/>
      <c r="AT454" s="231" t="s">
        <v>161</v>
      </c>
      <c r="AU454" s="231" t="s">
        <v>158</v>
      </c>
      <c r="AV454" s="12" t="s">
        <v>158</v>
      </c>
      <c r="AW454" s="12" t="s">
        <v>43</v>
      </c>
      <c r="AX454" s="12" t="s">
        <v>80</v>
      </c>
      <c r="AY454" s="231" t="s">
        <v>150</v>
      </c>
    </row>
    <row r="455" spans="2:51" s="12" customFormat="1" ht="13.5">
      <c r="B455" s="221"/>
      <c r="C455" s="222"/>
      <c r="D455" s="207" t="s">
        <v>161</v>
      </c>
      <c r="E455" s="223" t="s">
        <v>37</v>
      </c>
      <c r="F455" s="224" t="s">
        <v>1110</v>
      </c>
      <c r="G455" s="222"/>
      <c r="H455" s="225">
        <v>1.65</v>
      </c>
      <c r="I455" s="226"/>
      <c r="J455" s="222"/>
      <c r="K455" s="222"/>
      <c r="L455" s="227"/>
      <c r="M455" s="228"/>
      <c r="N455" s="229"/>
      <c r="O455" s="229"/>
      <c r="P455" s="229"/>
      <c r="Q455" s="229"/>
      <c r="R455" s="229"/>
      <c r="S455" s="229"/>
      <c r="T455" s="230"/>
      <c r="AT455" s="231" t="s">
        <v>161</v>
      </c>
      <c r="AU455" s="231" t="s">
        <v>158</v>
      </c>
      <c r="AV455" s="12" t="s">
        <v>158</v>
      </c>
      <c r="AW455" s="12" t="s">
        <v>43</v>
      </c>
      <c r="AX455" s="12" t="s">
        <v>80</v>
      </c>
      <c r="AY455" s="231" t="s">
        <v>150</v>
      </c>
    </row>
    <row r="456" spans="2:51" s="12" customFormat="1" ht="13.5">
      <c r="B456" s="221"/>
      <c r="C456" s="222"/>
      <c r="D456" s="207" t="s">
        <v>161</v>
      </c>
      <c r="E456" s="223" t="s">
        <v>37</v>
      </c>
      <c r="F456" s="224" t="s">
        <v>1111</v>
      </c>
      <c r="G456" s="222"/>
      <c r="H456" s="225">
        <v>0.85</v>
      </c>
      <c r="I456" s="226"/>
      <c r="J456" s="222"/>
      <c r="K456" s="222"/>
      <c r="L456" s="227"/>
      <c r="M456" s="228"/>
      <c r="N456" s="229"/>
      <c r="O456" s="229"/>
      <c r="P456" s="229"/>
      <c r="Q456" s="229"/>
      <c r="R456" s="229"/>
      <c r="S456" s="229"/>
      <c r="T456" s="230"/>
      <c r="AT456" s="231" t="s">
        <v>161</v>
      </c>
      <c r="AU456" s="231" t="s">
        <v>158</v>
      </c>
      <c r="AV456" s="12" t="s">
        <v>158</v>
      </c>
      <c r="AW456" s="12" t="s">
        <v>43</v>
      </c>
      <c r="AX456" s="12" t="s">
        <v>80</v>
      </c>
      <c r="AY456" s="231" t="s">
        <v>150</v>
      </c>
    </row>
    <row r="457" spans="2:51" s="12" customFormat="1" ht="13.5">
      <c r="B457" s="221"/>
      <c r="C457" s="222"/>
      <c r="D457" s="207" t="s">
        <v>161</v>
      </c>
      <c r="E457" s="223" t="s">
        <v>37</v>
      </c>
      <c r="F457" s="224" t="s">
        <v>1112</v>
      </c>
      <c r="G457" s="222"/>
      <c r="H457" s="225">
        <v>0.35</v>
      </c>
      <c r="I457" s="226"/>
      <c r="J457" s="222"/>
      <c r="K457" s="222"/>
      <c r="L457" s="227"/>
      <c r="M457" s="228"/>
      <c r="N457" s="229"/>
      <c r="O457" s="229"/>
      <c r="P457" s="229"/>
      <c r="Q457" s="229"/>
      <c r="R457" s="229"/>
      <c r="S457" s="229"/>
      <c r="T457" s="230"/>
      <c r="AT457" s="231" t="s">
        <v>161</v>
      </c>
      <c r="AU457" s="231" t="s">
        <v>158</v>
      </c>
      <c r="AV457" s="12" t="s">
        <v>158</v>
      </c>
      <c r="AW457" s="12" t="s">
        <v>43</v>
      </c>
      <c r="AX457" s="12" t="s">
        <v>80</v>
      </c>
      <c r="AY457" s="231" t="s">
        <v>150</v>
      </c>
    </row>
    <row r="458" spans="2:51" s="12" customFormat="1" ht="13.5">
      <c r="B458" s="221"/>
      <c r="C458" s="222"/>
      <c r="D458" s="207" t="s">
        <v>161</v>
      </c>
      <c r="E458" s="223" t="s">
        <v>37</v>
      </c>
      <c r="F458" s="224" t="s">
        <v>1113</v>
      </c>
      <c r="G458" s="222"/>
      <c r="H458" s="225">
        <v>20.15</v>
      </c>
      <c r="I458" s="226"/>
      <c r="J458" s="222"/>
      <c r="K458" s="222"/>
      <c r="L458" s="227"/>
      <c r="M458" s="228"/>
      <c r="N458" s="229"/>
      <c r="O458" s="229"/>
      <c r="P458" s="229"/>
      <c r="Q458" s="229"/>
      <c r="R458" s="229"/>
      <c r="S458" s="229"/>
      <c r="T458" s="230"/>
      <c r="AT458" s="231" t="s">
        <v>161</v>
      </c>
      <c r="AU458" s="231" t="s">
        <v>158</v>
      </c>
      <c r="AV458" s="12" t="s">
        <v>158</v>
      </c>
      <c r="AW458" s="12" t="s">
        <v>43</v>
      </c>
      <c r="AX458" s="12" t="s">
        <v>80</v>
      </c>
      <c r="AY458" s="231" t="s">
        <v>150</v>
      </c>
    </row>
    <row r="459" spans="2:51" s="12" customFormat="1" ht="13.5">
      <c r="B459" s="221"/>
      <c r="C459" s="222"/>
      <c r="D459" s="207" t="s">
        <v>161</v>
      </c>
      <c r="E459" s="223" t="s">
        <v>37</v>
      </c>
      <c r="F459" s="224" t="s">
        <v>1114</v>
      </c>
      <c r="G459" s="222"/>
      <c r="H459" s="225">
        <v>14.4</v>
      </c>
      <c r="I459" s="226"/>
      <c r="J459" s="222"/>
      <c r="K459" s="222"/>
      <c r="L459" s="227"/>
      <c r="M459" s="228"/>
      <c r="N459" s="229"/>
      <c r="O459" s="229"/>
      <c r="P459" s="229"/>
      <c r="Q459" s="229"/>
      <c r="R459" s="229"/>
      <c r="S459" s="229"/>
      <c r="T459" s="230"/>
      <c r="AT459" s="231" t="s">
        <v>161</v>
      </c>
      <c r="AU459" s="231" t="s">
        <v>158</v>
      </c>
      <c r="AV459" s="12" t="s">
        <v>158</v>
      </c>
      <c r="AW459" s="12" t="s">
        <v>43</v>
      </c>
      <c r="AX459" s="12" t="s">
        <v>80</v>
      </c>
      <c r="AY459" s="231" t="s">
        <v>150</v>
      </c>
    </row>
    <row r="460" spans="2:51" s="12" customFormat="1" ht="13.5">
      <c r="B460" s="221"/>
      <c r="C460" s="222"/>
      <c r="D460" s="207" t="s">
        <v>161</v>
      </c>
      <c r="E460" s="223" t="s">
        <v>37</v>
      </c>
      <c r="F460" s="224" t="s">
        <v>1115</v>
      </c>
      <c r="G460" s="222"/>
      <c r="H460" s="225">
        <v>7.4</v>
      </c>
      <c r="I460" s="226"/>
      <c r="J460" s="222"/>
      <c r="K460" s="222"/>
      <c r="L460" s="227"/>
      <c r="M460" s="228"/>
      <c r="N460" s="229"/>
      <c r="O460" s="229"/>
      <c r="P460" s="229"/>
      <c r="Q460" s="229"/>
      <c r="R460" s="229"/>
      <c r="S460" s="229"/>
      <c r="T460" s="230"/>
      <c r="AT460" s="231" t="s">
        <v>161</v>
      </c>
      <c r="AU460" s="231" t="s">
        <v>158</v>
      </c>
      <c r="AV460" s="12" t="s">
        <v>158</v>
      </c>
      <c r="AW460" s="12" t="s">
        <v>43</v>
      </c>
      <c r="AX460" s="12" t="s">
        <v>80</v>
      </c>
      <c r="AY460" s="231" t="s">
        <v>150</v>
      </c>
    </row>
    <row r="461" spans="2:51" s="12" customFormat="1" ht="13.5">
      <c r="B461" s="221"/>
      <c r="C461" s="222"/>
      <c r="D461" s="207" t="s">
        <v>161</v>
      </c>
      <c r="E461" s="223" t="s">
        <v>37</v>
      </c>
      <c r="F461" s="224" t="s">
        <v>1116</v>
      </c>
      <c r="G461" s="222"/>
      <c r="H461" s="225">
        <v>1.05</v>
      </c>
      <c r="I461" s="226"/>
      <c r="J461" s="222"/>
      <c r="K461" s="222"/>
      <c r="L461" s="227"/>
      <c r="M461" s="228"/>
      <c r="N461" s="229"/>
      <c r="O461" s="229"/>
      <c r="P461" s="229"/>
      <c r="Q461" s="229"/>
      <c r="R461" s="229"/>
      <c r="S461" s="229"/>
      <c r="T461" s="230"/>
      <c r="AT461" s="231" t="s">
        <v>161</v>
      </c>
      <c r="AU461" s="231" t="s">
        <v>158</v>
      </c>
      <c r="AV461" s="12" t="s">
        <v>158</v>
      </c>
      <c r="AW461" s="12" t="s">
        <v>43</v>
      </c>
      <c r="AX461" s="12" t="s">
        <v>80</v>
      </c>
      <c r="AY461" s="231" t="s">
        <v>150</v>
      </c>
    </row>
    <row r="462" spans="2:51" s="13" customFormat="1" ht="13.5">
      <c r="B462" s="232"/>
      <c r="C462" s="233"/>
      <c r="D462" s="234" t="s">
        <v>161</v>
      </c>
      <c r="E462" s="235" t="s">
        <v>37</v>
      </c>
      <c r="F462" s="236" t="s">
        <v>164</v>
      </c>
      <c r="G462" s="233"/>
      <c r="H462" s="237">
        <v>128.4</v>
      </c>
      <c r="I462" s="238"/>
      <c r="J462" s="233"/>
      <c r="K462" s="233"/>
      <c r="L462" s="239"/>
      <c r="M462" s="240"/>
      <c r="N462" s="241"/>
      <c r="O462" s="241"/>
      <c r="P462" s="241"/>
      <c r="Q462" s="241"/>
      <c r="R462" s="241"/>
      <c r="S462" s="241"/>
      <c r="T462" s="242"/>
      <c r="AT462" s="243" t="s">
        <v>161</v>
      </c>
      <c r="AU462" s="243" t="s">
        <v>158</v>
      </c>
      <c r="AV462" s="13" t="s">
        <v>157</v>
      </c>
      <c r="AW462" s="13" t="s">
        <v>43</v>
      </c>
      <c r="AX462" s="13" t="s">
        <v>23</v>
      </c>
      <c r="AY462" s="243" t="s">
        <v>150</v>
      </c>
    </row>
    <row r="463" spans="2:65" s="1" customFormat="1" ht="22.5" customHeight="1">
      <c r="B463" s="42"/>
      <c r="C463" s="195" t="s">
        <v>379</v>
      </c>
      <c r="D463" s="195" t="s">
        <v>152</v>
      </c>
      <c r="E463" s="196" t="s">
        <v>643</v>
      </c>
      <c r="F463" s="197" t="s">
        <v>644</v>
      </c>
      <c r="G463" s="198" t="s">
        <v>198</v>
      </c>
      <c r="H463" s="199">
        <v>163.2</v>
      </c>
      <c r="I463" s="200"/>
      <c r="J463" s="201">
        <f>ROUND(I463*H463,2)</f>
        <v>0</v>
      </c>
      <c r="K463" s="197" t="s">
        <v>156</v>
      </c>
      <c r="L463" s="62"/>
      <c r="M463" s="202" t="s">
        <v>37</v>
      </c>
      <c r="N463" s="203" t="s">
        <v>52</v>
      </c>
      <c r="O463" s="43"/>
      <c r="P463" s="204">
        <f>O463*H463</f>
        <v>0</v>
      </c>
      <c r="Q463" s="204">
        <v>0</v>
      </c>
      <c r="R463" s="204">
        <f>Q463*H463</f>
        <v>0</v>
      </c>
      <c r="S463" s="204">
        <v>0.00175</v>
      </c>
      <c r="T463" s="205">
        <f>S463*H463</f>
        <v>0.28559999999999997</v>
      </c>
      <c r="AR463" s="24" t="s">
        <v>205</v>
      </c>
      <c r="AT463" s="24" t="s">
        <v>152</v>
      </c>
      <c r="AU463" s="24" t="s">
        <v>158</v>
      </c>
      <c r="AY463" s="24" t="s">
        <v>150</v>
      </c>
      <c r="BE463" s="206">
        <f>IF(N463="základní",J463,0)</f>
        <v>0</v>
      </c>
      <c r="BF463" s="206">
        <f>IF(N463="snížená",J463,0)</f>
        <v>0</v>
      </c>
      <c r="BG463" s="206">
        <f>IF(N463="zákl. přenesená",J463,0)</f>
        <v>0</v>
      </c>
      <c r="BH463" s="206">
        <f>IF(N463="sníž. přenesená",J463,0)</f>
        <v>0</v>
      </c>
      <c r="BI463" s="206">
        <f>IF(N463="nulová",J463,0)</f>
        <v>0</v>
      </c>
      <c r="BJ463" s="24" t="s">
        <v>158</v>
      </c>
      <c r="BK463" s="206">
        <f>ROUND(I463*H463,2)</f>
        <v>0</v>
      </c>
      <c r="BL463" s="24" t="s">
        <v>205</v>
      </c>
      <c r="BM463" s="24" t="s">
        <v>574</v>
      </c>
    </row>
    <row r="464" spans="2:51" s="12" customFormat="1" ht="13.5">
      <c r="B464" s="221"/>
      <c r="C464" s="222"/>
      <c r="D464" s="207" t="s">
        <v>161</v>
      </c>
      <c r="E464" s="223" t="s">
        <v>37</v>
      </c>
      <c r="F464" s="224" t="s">
        <v>1117</v>
      </c>
      <c r="G464" s="222"/>
      <c r="H464" s="225">
        <v>163.2</v>
      </c>
      <c r="I464" s="226"/>
      <c r="J464" s="222"/>
      <c r="K464" s="222"/>
      <c r="L464" s="227"/>
      <c r="M464" s="228"/>
      <c r="N464" s="229"/>
      <c r="O464" s="229"/>
      <c r="P464" s="229"/>
      <c r="Q464" s="229"/>
      <c r="R464" s="229"/>
      <c r="S464" s="229"/>
      <c r="T464" s="230"/>
      <c r="AT464" s="231" t="s">
        <v>161</v>
      </c>
      <c r="AU464" s="231" t="s">
        <v>158</v>
      </c>
      <c r="AV464" s="12" t="s">
        <v>158</v>
      </c>
      <c r="AW464" s="12" t="s">
        <v>43</v>
      </c>
      <c r="AX464" s="12" t="s">
        <v>80</v>
      </c>
      <c r="AY464" s="231" t="s">
        <v>150</v>
      </c>
    </row>
    <row r="465" spans="2:51" s="13" customFormat="1" ht="13.5">
      <c r="B465" s="232"/>
      <c r="C465" s="233"/>
      <c r="D465" s="234" t="s">
        <v>161</v>
      </c>
      <c r="E465" s="235" t="s">
        <v>37</v>
      </c>
      <c r="F465" s="236" t="s">
        <v>164</v>
      </c>
      <c r="G465" s="233"/>
      <c r="H465" s="237">
        <v>163.2</v>
      </c>
      <c r="I465" s="238"/>
      <c r="J465" s="233"/>
      <c r="K465" s="233"/>
      <c r="L465" s="239"/>
      <c r="M465" s="240"/>
      <c r="N465" s="241"/>
      <c r="O465" s="241"/>
      <c r="P465" s="241"/>
      <c r="Q465" s="241"/>
      <c r="R465" s="241"/>
      <c r="S465" s="241"/>
      <c r="T465" s="242"/>
      <c r="AT465" s="243" t="s">
        <v>161</v>
      </c>
      <c r="AU465" s="243" t="s">
        <v>158</v>
      </c>
      <c r="AV465" s="13" t="s">
        <v>157</v>
      </c>
      <c r="AW465" s="13" t="s">
        <v>43</v>
      </c>
      <c r="AX465" s="13" t="s">
        <v>23</v>
      </c>
      <c r="AY465" s="243" t="s">
        <v>150</v>
      </c>
    </row>
    <row r="466" spans="2:65" s="1" customFormat="1" ht="44.25" customHeight="1">
      <c r="B466" s="42"/>
      <c r="C466" s="195" t="s">
        <v>576</v>
      </c>
      <c r="D466" s="195" t="s">
        <v>152</v>
      </c>
      <c r="E466" s="196" t="s">
        <v>1118</v>
      </c>
      <c r="F466" s="197" t="s">
        <v>1119</v>
      </c>
      <c r="G466" s="198" t="s">
        <v>155</v>
      </c>
      <c r="H466" s="199">
        <v>7.7</v>
      </c>
      <c r="I466" s="200"/>
      <c r="J466" s="201">
        <f>ROUND(I466*H466,2)</f>
        <v>0</v>
      </c>
      <c r="K466" s="197" t="s">
        <v>156</v>
      </c>
      <c r="L466" s="62"/>
      <c r="M466" s="202" t="s">
        <v>37</v>
      </c>
      <c r="N466" s="203" t="s">
        <v>52</v>
      </c>
      <c r="O466" s="43"/>
      <c r="P466" s="204">
        <f>O466*H466</f>
        <v>0</v>
      </c>
      <c r="Q466" s="204">
        <v>0.0076</v>
      </c>
      <c r="R466" s="204">
        <f>Q466*H466</f>
        <v>0.05852</v>
      </c>
      <c r="S466" s="204">
        <v>0</v>
      </c>
      <c r="T466" s="205">
        <f>S466*H466</f>
        <v>0</v>
      </c>
      <c r="AR466" s="24" t="s">
        <v>205</v>
      </c>
      <c r="AT466" s="24" t="s">
        <v>152</v>
      </c>
      <c r="AU466" s="24" t="s">
        <v>158</v>
      </c>
      <c r="AY466" s="24" t="s">
        <v>150</v>
      </c>
      <c r="BE466" s="206">
        <f>IF(N466="základní",J466,0)</f>
        <v>0</v>
      </c>
      <c r="BF466" s="206">
        <f>IF(N466="snížená",J466,0)</f>
        <v>0</v>
      </c>
      <c r="BG466" s="206">
        <f>IF(N466="zákl. přenesená",J466,0)</f>
        <v>0</v>
      </c>
      <c r="BH466" s="206">
        <f>IF(N466="sníž. přenesená",J466,0)</f>
        <v>0</v>
      </c>
      <c r="BI466" s="206">
        <f>IF(N466="nulová",J466,0)</f>
        <v>0</v>
      </c>
      <c r="BJ466" s="24" t="s">
        <v>158</v>
      </c>
      <c r="BK466" s="206">
        <f>ROUND(I466*H466,2)</f>
        <v>0</v>
      </c>
      <c r="BL466" s="24" t="s">
        <v>205</v>
      </c>
      <c r="BM466" s="24" t="s">
        <v>579</v>
      </c>
    </row>
    <row r="467" spans="2:51" s="11" customFormat="1" ht="13.5">
      <c r="B467" s="210"/>
      <c r="C467" s="211"/>
      <c r="D467" s="207" t="s">
        <v>161</v>
      </c>
      <c r="E467" s="212" t="s">
        <v>37</v>
      </c>
      <c r="F467" s="213" t="s">
        <v>1120</v>
      </c>
      <c r="G467" s="211"/>
      <c r="H467" s="214" t="s">
        <v>37</v>
      </c>
      <c r="I467" s="215"/>
      <c r="J467" s="211"/>
      <c r="K467" s="211"/>
      <c r="L467" s="216"/>
      <c r="M467" s="217"/>
      <c r="N467" s="218"/>
      <c r="O467" s="218"/>
      <c r="P467" s="218"/>
      <c r="Q467" s="218"/>
      <c r="R467" s="218"/>
      <c r="S467" s="218"/>
      <c r="T467" s="219"/>
      <c r="AT467" s="220" t="s">
        <v>161</v>
      </c>
      <c r="AU467" s="220" t="s">
        <v>158</v>
      </c>
      <c r="AV467" s="11" t="s">
        <v>23</v>
      </c>
      <c r="AW467" s="11" t="s">
        <v>43</v>
      </c>
      <c r="AX467" s="11" t="s">
        <v>80</v>
      </c>
      <c r="AY467" s="220" t="s">
        <v>150</v>
      </c>
    </row>
    <row r="468" spans="2:51" s="12" customFormat="1" ht="13.5">
      <c r="B468" s="221"/>
      <c r="C468" s="222"/>
      <c r="D468" s="207" t="s">
        <v>161</v>
      </c>
      <c r="E468" s="223" t="s">
        <v>37</v>
      </c>
      <c r="F468" s="224" t="s">
        <v>1121</v>
      </c>
      <c r="G468" s="222"/>
      <c r="H468" s="225">
        <v>7.7</v>
      </c>
      <c r="I468" s="226"/>
      <c r="J468" s="222"/>
      <c r="K468" s="222"/>
      <c r="L468" s="227"/>
      <c r="M468" s="228"/>
      <c r="N468" s="229"/>
      <c r="O468" s="229"/>
      <c r="P468" s="229"/>
      <c r="Q468" s="229"/>
      <c r="R468" s="229"/>
      <c r="S468" s="229"/>
      <c r="T468" s="230"/>
      <c r="AT468" s="231" t="s">
        <v>161</v>
      </c>
      <c r="AU468" s="231" t="s">
        <v>158</v>
      </c>
      <c r="AV468" s="12" t="s">
        <v>158</v>
      </c>
      <c r="AW468" s="12" t="s">
        <v>43</v>
      </c>
      <c r="AX468" s="12" t="s">
        <v>80</v>
      </c>
      <c r="AY468" s="231" t="s">
        <v>150</v>
      </c>
    </row>
    <row r="469" spans="2:51" s="13" customFormat="1" ht="13.5">
      <c r="B469" s="232"/>
      <c r="C469" s="233"/>
      <c r="D469" s="234" t="s">
        <v>161</v>
      </c>
      <c r="E469" s="235" t="s">
        <v>37</v>
      </c>
      <c r="F469" s="236" t="s">
        <v>164</v>
      </c>
      <c r="G469" s="233"/>
      <c r="H469" s="237">
        <v>7.7</v>
      </c>
      <c r="I469" s="238"/>
      <c r="J469" s="233"/>
      <c r="K469" s="233"/>
      <c r="L469" s="239"/>
      <c r="M469" s="240"/>
      <c r="N469" s="241"/>
      <c r="O469" s="241"/>
      <c r="P469" s="241"/>
      <c r="Q469" s="241"/>
      <c r="R469" s="241"/>
      <c r="S469" s="241"/>
      <c r="T469" s="242"/>
      <c r="AT469" s="243" t="s">
        <v>161</v>
      </c>
      <c r="AU469" s="243" t="s">
        <v>158</v>
      </c>
      <c r="AV469" s="13" t="s">
        <v>157</v>
      </c>
      <c r="AW469" s="13" t="s">
        <v>43</v>
      </c>
      <c r="AX469" s="13" t="s">
        <v>23</v>
      </c>
      <c r="AY469" s="243" t="s">
        <v>150</v>
      </c>
    </row>
    <row r="470" spans="2:65" s="1" customFormat="1" ht="31.5" customHeight="1">
      <c r="B470" s="42"/>
      <c r="C470" s="195" t="s">
        <v>392</v>
      </c>
      <c r="D470" s="195" t="s">
        <v>152</v>
      </c>
      <c r="E470" s="196" t="s">
        <v>1122</v>
      </c>
      <c r="F470" s="197" t="s">
        <v>1123</v>
      </c>
      <c r="G470" s="198" t="s">
        <v>198</v>
      </c>
      <c r="H470" s="199">
        <v>19</v>
      </c>
      <c r="I470" s="200"/>
      <c r="J470" s="201">
        <f>ROUND(I470*H470,2)</f>
        <v>0</v>
      </c>
      <c r="K470" s="197" t="s">
        <v>156</v>
      </c>
      <c r="L470" s="62"/>
      <c r="M470" s="202" t="s">
        <v>37</v>
      </c>
      <c r="N470" s="203" t="s">
        <v>52</v>
      </c>
      <c r="O470" s="43"/>
      <c r="P470" s="204">
        <f>O470*H470</f>
        <v>0</v>
      </c>
      <c r="Q470" s="204">
        <v>0.00287</v>
      </c>
      <c r="R470" s="204">
        <f>Q470*H470</f>
        <v>0.05453</v>
      </c>
      <c r="S470" s="204">
        <v>0</v>
      </c>
      <c r="T470" s="205">
        <f>S470*H470</f>
        <v>0</v>
      </c>
      <c r="AR470" s="24" t="s">
        <v>205</v>
      </c>
      <c r="AT470" s="24" t="s">
        <v>152</v>
      </c>
      <c r="AU470" s="24" t="s">
        <v>158</v>
      </c>
      <c r="AY470" s="24" t="s">
        <v>150</v>
      </c>
      <c r="BE470" s="206">
        <f>IF(N470="základní",J470,0)</f>
        <v>0</v>
      </c>
      <c r="BF470" s="206">
        <f>IF(N470="snížená",J470,0)</f>
        <v>0</v>
      </c>
      <c r="BG470" s="206">
        <f>IF(N470="zákl. přenesená",J470,0)</f>
        <v>0</v>
      </c>
      <c r="BH470" s="206">
        <f>IF(N470="sníž. přenesená",J470,0)</f>
        <v>0</v>
      </c>
      <c r="BI470" s="206">
        <f>IF(N470="nulová",J470,0)</f>
        <v>0</v>
      </c>
      <c r="BJ470" s="24" t="s">
        <v>158</v>
      </c>
      <c r="BK470" s="206">
        <f>ROUND(I470*H470,2)</f>
        <v>0</v>
      </c>
      <c r="BL470" s="24" t="s">
        <v>205</v>
      </c>
      <c r="BM470" s="24" t="s">
        <v>585</v>
      </c>
    </row>
    <row r="471" spans="2:47" s="1" customFormat="1" ht="54">
      <c r="B471" s="42"/>
      <c r="C471" s="64"/>
      <c r="D471" s="207" t="s">
        <v>159</v>
      </c>
      <c r="E471" s="64"/>
      <c r="F471" s="208" t="s">
        <v>650</v>
      </c>
      <c r="G471" s="64"/>
      <c r="H471" s="64"/>
      <c r="I471" s="165"/>
      <c r="J471" s="64"/>
      <c r="K471" s="64"/>
      <c r="L471" s="62"/>
      <c r="M471" s="209"/>
      <c r="N471" s="43"/>
      <c r="O471" s="43"/>
      <c r="P471" s="43"/>
      <c r="Q471" s="43"/>
      <c r="R471" s="43"/>
      <c r="S471" s="43"/>
      <c r="T471" s="79"/>
      <c r="AT471" s="24" t="s">
        <v>159</v>
      </c>
      <c r="AU471" s="24" t="s">
        <v>158</v>
      </c>
    </row>
    <row r="472" spans="2:51" s="11" customFormat="1" ht="13.5">
      <c r="B472" s="210"/>
      <c r="C472" s="211"/>
      <c r="D472" s="207" t="s">
        <v>161</v>
      </c>
      <c r="E472" s="212" t="s">
        <v>37</v>
      </c>
      <c r="F472" s="213" t="s">
        <v>1124</v>
      </c>
      <c r="G472" s="211"/>
      <c r="H472" s="214" t="s">
        <v>37</v>
      </c>
      <c r="I472" s="215"/>
      <c r="J472" s="211"/>
      <c r="K472" s="211"/>
      <c r="L472" s="216"/>
      <c r="M472" s="217"/>
      <c r="N472" s="218"/>
      <c r="O472" s="218"/>
      <c r="P472" s="218"/>
      <c r="Q472" s="218"/>
      <c r="R472" s="218"/>
      <c r="S472" s="218"/>
      <c r="T472" s="219"/>
      <c r="AT472" s="220" t="s">
        <v>161</v>
      </c>
      <c r="AU472" s="220" t="s">
        <v>158</v>
      </c>
      <c r="AV472" s="11" t="s">
        <v>23</v>
      </c>
      <c r="AW472" s="11" t="s">
        <v>43</v>
      </c>
      <c r="AX472" s="11" t="s">
        <v>80</v>
      </c>
      <c r="AY472" s="220" t="s">
        <v>150</v>
      </c>
    </row>
    <row r="473" spans="2:51" s="12" customFormat="1" ht="13.5">
      <c r="B473" s="221"/>
      <c r="C473" s="222"/>
      <c r="D473" s="207" t="s">
        <v>161</v>
      </c>
      <c r="E473" s="223" t="s">
        <v>37</v>
      </c>
      <c r="F473" s="224" t="s">
        <v>289</v>
      </c>
      <c r="G473" s="222"/>
      <c r="H473" s="225">
        <v>19</v>
      </c>
      <c r="I473" s="226"/>
      <c r="J473" s="222"/>
      <c r="K473" s="222"/>
      <c r="L473" s="227"/>
      <c r="M473" s="228"/>
      <c r="N473" s="229"/>
      <c r="O473" s="229"/>
      <c r="P473" s="229"/>
      <c r="Q473" s="229"/>
      <c r="R473" s="229"/>
      <c r="S473" s="229"/>
      <c r="T473" s="230"/>
      <c r="AT473" s="231" t="s">
        <v>161</v>
      </c>
      <c r="AU473" s="231" t="s">
        <v>158</v>
      </c>
      <c r="AV473" s="12" t="s">
        <v>158</v>
      </c>
      <c r="AW473" s="12" t="s">
        <v>43</v>
      </c>
      <c r="AX473" s="12" t="s">
        <v>80</v>
      </c>
      <c r="AY473" s="231" t="s">
        <v>150</v>
      </c>
    </row>
    <row r="474" spans="2:51" s="13" customFormat="1" ht="13.5">
      <c r="B474" s="232"/>
      <c r="C474" s="233"/>
      <c r="D474" s="234" t="s">
        <v>161</v>
      </c>
      <c r="E474" s="235" t="s">
        <v>37</v>
      </c>
      <c r="F474" s="236" t="s">
        <v>164</v>
      </c>
      <c r="G474" s="233"/>
      <c r="H474" s="237">
        <v>19</v>
      </c>
      <c r="I474" s="238"/>
      <c r="J474" s="233"/>
      <c r="K474" s="233"/>
      <c r="L474" s="239"/>
      <c r="M474" s="240"/>
      <c r="N474" s="241"/>
      <c r="O474" s="241"/>
      <c r="P474" s="241"/>
      <c r="Q474" s="241"/>
      <c r="R474" s="241"/>
      <c r="S474" s="241"/>
      <c r="T474" s="242"/>
      <c r="AT474" s="243" t="s">
        <v>161</v>
      </c>
      <c r="AU474" s="243" t="s">
        <v>158</v>
      </c>
      <c r="AV474" s="13" t="s">
        <v>157</v>
      </c>
      <c r="AW474" s="13" t="s">
        <v>43</v>
      </c>
      <c r="AX474" s="13" t="s">
        <v>23</v>
      </c>
      <c r="AY474" s="243" t="s">
        <v>150</v>
      </c>
    </row>
    <row r="475" spans="2:65" s="1" customFormat="1" ht="31.5" customHeight="1">
      <c r="B475" s="42"/>
      <c r="C475" s="195" t="s">
        <v>876</v>
      </c>
      <c r="D475" s="195" t="s">
        <v>152</v>
      </c>
      <c r="E475" s="196" t="s">
        <v>1125</v>
      </c>
      <c r="F475" s="197" t="s">
        <v>1126</v>
      </c>
      <c r="G475" s="198" t="s">
        <v>198</v>
      </c>
      <c r="H475" s="199">
        <v>11</v>
      </c>
      <c r="I475" s="200"/>
      <c r="J475" s="201">
        <f>ROUND(I475*H475,2)</f>
        <v>0</v>
      </c>
      <c r="K475" s="197" t="s">
        <v>156</v>
      </c>
      <c r="L475" s="62"/>
      <c r="M475" s="202" t="s">
        <v>37</v>
      </c>
      <c r="N475" s="203" t="s">
        <v>52</v>
      </c>
      <c r="O475" s="43"/>
      <c r="P475" s="204">
        <f>O475*H475</f>
        <v>0</v>
      </c>
      <c r="Q475" s="204">
        <v>0.00222</v>
      </c>
      <c r="R475" s="204">
        <f>Q475*H475</f>
        <v>0.02442</v>
      </c>
      <c r="S475" s="204">
        <v>0</v>
      </c>
      <c r="T475" s="205">
        <f>S475*H475</f>
        <v>0</v>
      </c>
      <c r="AR475" s="24" t="s">
        <v>205</v>
      </c>
      <c r="AT475" s="24" t="s">
        <v>152</v>
      </c>
      <c r="AU475" s="24" t="s">
        <v>158</v>
      </c>
      <c r="AY475" s="24" t="s">
        <v>150</v>
      </c>
      <c r="BE475" s="206">
        <f>IF(N475="základní",J475,0)</f>
        <v>0</v>
      </c>
      <c r="BF475" s="206">
        <f>IF(N475="snížená",J475,0)</f>
        <v>0</v>
      </c>
      <c r="BG475" s="206">
        <f>IF(N475="zákl. přenesená",J475,0)</f>
        <v>0</v>
      </c>
      <c r="BH475" s="206">
        <f>IF(N475="sníž. přenesená",J475,0)</f>
        <v>0</v>
      </c>
      <c r="BI475" s="206">
        <f>IF(N475="nulová",J475,0)</f>
        <v>0</v>
      </c>
      <c r="BJ475" s="24" t="s">
        <v>158</v>
      </c>
      <c r="BK475" s="206">
        <f>ROUND(I475*H475,2)</f>
        <v>0</v>
      </c>
      <c r="BL475" s="24" t="s">
        <v>205</v>
      </c>
      <c r="BM475" s="24" t="s">
        <v>1127</v>
      </c>
    </row>
    <row r="476" spans="2:51" s="11" customFormat="1" ht="13.5">
      <c r="B476" s="210"/>
      <c r="C476" s="211"/>
      <c r="D476" s="207" t="s">
        <v>161</v>
      </c>
      <c r="E476" s="212" t="s">
        <v>37</v>
      </c>
      <c r="F476" s="213" t="s">
        <v>1128</v>
      </c>
      <c r="G476" s="211"/>
      <c r="H476" s="214" t="s">
        <v>37</v>
      </c>
      <c r="I476" s="215"/>
      <c r="J476" s="211"/>
      <c r="K476" s="211"/>
      <c r="L476" s="216"/>
      <c r="M476" s="217"/>
      <c r="N476" s="218"/>
      <c r="O476" s="218"/>
      <c r="P476" s="218"/>
      <c r="Q476" s="218"/>
      <c r="R476" s="218"/>
      <c r="S476" s="218"/>
      <c r="T476" s="219"/>
      <c r="AT476" s="220" t="s">
        <v>161</v>
      </c>
      <c r="AU476" s="220" t="s">
        <v>158</v>
      </c>
      <c r="AV476" s="11" t="s">
        <v>23</v>
      </c>
      <c r="AW476" s="11" t="s">
        <v>43</v>
      </c>
      <c r="AX476" s="11" t="s">
        <v>80</v>
      </c>
      <c r="AY476" s="220" t="s">
        <v>150</v>
      </c>
    </row>
    <row r="477" spans="2:51" s="12" customFormat="1" ht="13.5">
      <c r="B477" s="221"/>
      <c r="C477" s="222"/>
      <c r="D477" s="207" t="s">
        <v>161</v>
      </c>
      <c r="E477" s="223" t="s">
        <v>37</v>
      </c>
      <c r="F477" s="224" t="s">
        <v>214</v>
      </c>
      <c r="G477" s="222"/>
      <c r="H477" s="225">
        <v>11</v>
      </c>
      <c r="I477" s="226"/>
      <c r="J477" s="222"/>
      <c r="K477" s="222"/>
      <c r="L477" s="227"/>
      <c r="M477" s="228"/>
      <c r="N477" s="229"/>
      <c r="O477" s="229"/>
      <c r="P477" s="229"/>
      <c r="Q477" s="229"/>
      <c r="R477" s="229"/>
      <c r="S477" s="229"/>
      <c r="T477" s="230"/>
      <c r="AT477" s="231" t="s">
        <v>161</v>
      </c>
      <c r="AU477" s="231" t="s">
        <v>158</v>
      </c>
      <c r="AV477" s="12" t="s">
        <v>158</v>
      </c>
      <c r="AW477" s="12" t="s">
        <v>43</v>
      </c>
      <c r="AX477" s="12" t="s">
        <v>80</v>
      </c>
      <c r="AY477" s="231" t="s">
        <v>150</v>
      </c>
    </row>
    <row r="478" spans="2:51" s="13" customFormat="1" ht="13.5">
      <c r="B478" s="232"/>
      <c r="C478" s="233"/>
      <c r="D478" s="234" t="s">
        <v>161</v>
      </c>
      <c r="E478" s="235" t="s">
        <v>37</v>
      </c>
      <c r="F478" s="236" t="s">
        <v>164</v>
      </c>
      <c r="G478" s="233"/>
      <c r="H478" s="237">
        <v>11</v>
      </c>
      <c r="I478" s="238"/>
      <c r="J478" s="233"/>
      <c r="K478" s="233"/>
      <c r="L478" s="239"/>
      <c r="M478" s="240"/>
      <c r="N478" s="241"/>
      <c r="O478" s="241"/>
      <c r="P478" s="241"/>
      <c r="Q478" s="241"/>
      <c r="R478" s="241"/>
      <c r="S478" s="241"/>
      <c r="T478" s="242"/>
      <c r="AT478" s="243" t="s">
        <v>161</v>
      </c>
      <c r="AU478" s="243" t="s">
        <v>158</v>
      </c>
      <c r="AV478" s="13" t="s">
        <v>157</v>
      </c>
      <c r="AW478" s="13" t="s">
        <v>43</v>
      </c>
      <c r="AX478" s="13" t="s">
        <v>23</v>
      </c>
      <c r="AY478" s="243" t="s">
        <v>150</v>
      </c>
    </row>
    <row r="479" spans="2:65" s="1" customFormat="1" ht="31.5" customHeight="1">
      <c r="B479" s="42"/>
      <c r="C479" s="195" t="s">
        <v>579</v>
      </c>
      <c r="D479" s="195" t="s">
        <v>152</v>
      </c>
      <c r="E479" s="196" t="s">
        <v>653</v>
      </c>
      <c r="F479" s="197" t="s">
        <v>654</v>
      </c>
      <c r="G479" s="198" t="s">
        <v>198</v>
      </c>
      <c r="H479" s="199">
        <v>95.2</v>
      </c>
      <c r="I479" s="200"/>
      <c r="J479" s="201">
        <f>ROUND(I479*H479,2)</f>
        <v>0</v>
      </c>
      <c r="K479" s="197" t="s">
        <v>156</v>
      </c>
      <c r="L479" s="62"/>
      <c r="M479" s="202" t="s">
        <v>37</v>
      </c>
      <c r="N479" s="203" t="s">
        <v>52</v>
      </c>
      <c r="O479" s="43"/>
      <c r="P479" s="204">
        <f>O479*H479</f>
        <v>0</v>
      </c>
      <c r="Q479" s="204">
        <v>0.00584</v>
      </c>
      <c r="R479" s="204">
        <f>Q479*H479</f>
        <v>0.555968</v>
      </c>
      <c r="S479" s="204">
        <v>0</v>
      </c>
      <c r="T479" s="205">
        <f>S479*H479</f>
        <v>0</v>
      </c>
      <c r="AR479" s="24" t="s">
        <v>205</v>
      </c>
      <c r="AT479" s="24" t="s">
        <v>152</v>
      </c>
      <c r="AU479" s="24" t="s">
        <v>158</v>
      </c>
      <c r="AY479" s="24" t="s">
        <v>150</v>
      </c>
      <c r="BE479" s="206">
        <f>IF(N479="základní",J479,0)</f>
        <v>0</v>
      </c>
      <c r="BF479" s="206">
        <f>IF(N479="snížená",J479,0)</f>
        <v>0</v>
      </c>
      <c r="BG479" s="206">
        <f>IF(N479="zákl. přenesená",J479,0)</f>
        <v>0</v>
      </c>
      <c r="BH479" s="206">
        <f>IF(N479="sníž. přenesená",J479,0)</f>
        <v>0</v>
      </c>
      <c r="BI479" s="206">
        <f>IF(N479="nulová",J479,0)</f>
        <v>0</v>
      </c>
      <c r="BJ479" s="24" t="s">
        <v>158</v>
      </c>
      <c r="BK479" s="206">
        <f>ROUND(I479*H479,2)</f>
        <v>0</v>
      </c>
      <c r="BL479" s="24" t="s">
        <v>205</v>
      </c>
      <c r="BM479" s="24" t="s">
        <v>1129</v>
      </c>
    </row>
    <row r="480" spans="2:51" s="11" customFormat="1" ht="13.5">
      <c r="B480" s="210"/>
      <c r="C480" s="211"/>
      <c r="D480" s="207" t="s">
        <v>161</v>
      </c>
      <c r="E480" s="212" t="s">
        <v>37</v>
      </c>
      <c r="F480" s="213" t="s">
        <v>1130</v>
      </c>
      <c r="G480" s="211"/>
      <c r="H480" s="214" t="s">
        <v>37</v>
      </c>
      <c r="I480" s="215"/>
      <c r="J480" s="211"/>
      <c r="K480" s="211"/>
      <c r="L480" s="216"/>
      <c r="M480" s="217"/>
      <c r="N480" s="218"/>
      <c r="O480" s="218"/>
      <c r="P480" s="218"/>
      <c r="Q480" s="218"/>
      <c r="R480" s="218"/>
      <c r="S480" s="218"/>
      <c r="T480" s="219"/>
      <c r="AT480" s="220" t="s">
        <v>161</v>
      </c>
      <c r="AU480" s="220" t="s">
        <v>158</v>
      </c>
      <c r="AV480" s="11" t="s">
        <v>23</v>
      </c>
      <c r="AW480" s="11" t="s">
        <v>43</v>
      </c>
      <c r="AX480" s="11" t="s">
        <v>80</v>
      </c>
      <c r="AY480" s="220" t="s">
        <v>150</v>
      </c>
    </row>
    <row r="481" spans="2:51" s="12" customFormat="1" ht="13.5">
      <c r="B481" s="221"/>
      <c r="C481" s="222"/>
      <c r="D481" s="207" t="s">
        <v>161</v>
      </c>
      <c r="E481" s="223" t="s">
        <v>37</v>
      </c>
      <c r="F481" s="224" t="s">
        <v>1131</v>
      </c>
      <c r="G481" s="222"/>
      <c r="H481" s="225">
        <v>95.2</v>
      </c>
      <c r="I481" s="226"/>
      <c r="J481" s="222"/>
      <c r="K481" s="222"/>
      <c r="L481" s="227"/>
      <c r="M481" s="228"/>
      <c r="N481" s="229"/>
      <c r="O481" s="229"/>
      <c r="P481" s="229"/>
      <c r="Q481" s="229"/>
      <c r="R481" s="229"/>
      <c r="S481" s="229"/>
      <c r="T481" s="230"/>
      <c r="AT481" s="231" t="s">
        <v>161</v>
      </c>
      <c r="AU481" s="231" t="s">
        <v>158</v>
      </c>
      <c r="AV481" s="12" t="s">
        <v>158</v>
      </c>
      <c r="AW481" s="12" t="s">
        <v>43</v>
      </c>
      <c r="AX481" s="12" t="s">
        <v>80</v>
      </c>
      <c r="AY481" s="231" t="s">
        <v>150</v>
      </c>
    </row>
    <row r="482" spans="2:51" s="13" customFormat="1" ht="13.5">
      <c r="B482" s="232"/>
      <c r="C482" s="233"/>
      <c r="D482" s="234" t="s">
        <v>161</v>
      </c>
      <c r="E482" s="235" t="s">
        <v>37</v>
      </c>
      <c r="F482" s="236" t="s">
        <v>164</v>
      </c>
      <c r="G482" s="233"/>
      <c r="H482" s="237">
        <v>95.2</v>
      </c>
      <c r="I482" s="238"/>
      <c r="J482" s="233"/>
      <c r="K482" s="233"/>
      <c r="L482" s="239"/>
      <c r="M482" s="240"/>
      <c r="N482" s="241"/>
      <c r="O482" s="241"/>
      <c r="P482" s="241"/>
      <c r="Q482" s="241"/>
      <c r="R482" s="241"/>
      <c r="S482" s="241"/>
      <c r="T482" s="242"/>
      <c r="AT482" s="243" t="s">
        <v>161</v>
      </c>
      <c r="AU482" s="243" t="s">
        <v>158</v>
      </c>
      <c r="AV482" s="13" t="s">
        <v>157</v>
      </c>
      <c r="AW482" s="13" t="s">
        <v>43</v>
      </c>
      <c r="AX482" s="13" t="s">
        <v>23</v>
      </c>
      <c r="AY482" s="243" t="s">
        <v>150</v>
      </c>
    </row>
    <row r="483" spans="2:65" s="1" customFormat="1" ht="31.5" customHeight="1">
      <c r="B483" s="42"/>
      <c r="C483" s="195" t="s">
        <v>396</v>
      </c>
      <c r="D483" s="195" t="s">
        <v>152</v>
      </c>
      <c r="E483" s="196" t="s">
        <v>1132</v>
      </c>
      <c r="F483" s="197" t="s">
        <v>1133</v>
      </c>
      <c r="G483" s="198" t="s">
        <v>198</v>
      </c>
      <c r="H483" s="199">
        <v>16.8</v>
      </c>
      <c r="I483" s="200"/>
      <c r="J483" s="201">
        <f>ROUND(I483*H483,2)</f>
        <v>0</v>
      </c>
      <c r="K483" s="197" t="s">
        <v>156</v>
      </c>
      <c r="L483" s="62"/>
      <c r="M483" s="202" t="s">
        <v>37</v>
      </c>
      <c r="N483" s="203" t="s">
        <v>52</v>
      </c>
      <c r="O483" s="43"/>
      <c r="P483" s="204">
        <f>O483*H483</f>
        <v>0</v>
      </c>
      <c r="Q483" s="204">
        <v>0.00179</v>
      </c>
      <c r="R483" s="204">
        <f>Q483*H483</f>
        <v>0.030072</v>
      </c>
      <c r="S483" s="204">
        <v>0</v>
      </c>
      <c r="T483" s="205">
        <f>S483*H483</f>
        <v>0</v>
      </c>
      <c r="AR483" s="24" t="s">
        <v>205</v>
      </c>
      <c r="AT483" s="24" t="s">
        <v>152</v>
      </c>
      <c r="AU483" s="24" t="s">
        <v>158</v>
      </c>
      <c r="AY483" s="24" t="s">
        <v>150</v>
      </c>
      <c r="BE483" s="206">
        <f>IF(N483="základní",J483,0)</f>
        <v>0</v>
      </c>
      <c r="BF483" s="206">
        <f>IF(N483="snížená",J483,0)</f>
        <v>0</v>
      </c>
      <c r="BG483" s="206">
        <f>IF(N483="zákl. přenesená",J483,0)</f>
        <v>0</v>
      </c>
      <c r="BH483" s="206">
        <f>IF(N483="sníž. přenesená",J483,0)</f>
        <v>0</v>
      </c>
      <c r="BI483" s="206">
        <f>IF(N483="nulová",J483,0)</f>
        <v>0</v>
      </c>
      <c r="BJ483" s="24" t="s">
        <v>158</v>
      </c>
      <c r="BK483" s="206">
        <f>ROUND(I483*H483,2)</f>
        <v>0</v>
      </c>
      <c r="BL483" s="24" t="s">
        <v>205</v>
      </c>
      <c r="BM483" s="24" t="s">
        <v>598</v>
      </c>
    </row>
    <row r="484" spans="2:51" s="11" customFormat="1" ht="13.5">
      <c r="B484" s="210"/>
      <c r="C484" s="211"/>
      <c r="D484" s="207" t="s">
        <v>161</v>
      </c>
      <c r="E484" s="212" t="s">
        <v>37</v>
      </c>
      <c r="F484" s="213" t="s">
        <v>666</v>
      </c>
      <c r="G484" s="211"/>
      <c r="H484" s="214" t="s">
        <v>37</v>
      </c>
      <c r="I484" s="215"/>
      <c r="J484" s="211"/>
      <c r="K484" s="211"/>
      <c r="L484" s="216"/>
      <c r="M484" s="217"/>
      <c r="N484" s="218"/>
      <c r="O484" s="218"/>
      <c r="P484" s="218"/>
      <c r="Q484" s="218"/>
      <c r="R484" s="218"/>
      <c r="S484" s="218"/>
      <c r="T484" s="219"/>
      <c r="AT484" s="220" t="s">
        <v>161</v>
      </c>
      <c r="AU484" s="220" t="s">
        <v>158</v>
      </c>
      <c r="AV484" s="11" t="s">
        <v>23</v>
      </c>
      <c r="AW484" s="11" t="s">
        <v>43</v>
      </c>
      <c r="AX484" s="11" t="s">
        <v>80</v>
      </c>
      <c r="AY484" s="220" t="s">
        <v>150</v>
      </c>
    </row>
    <row r="485" spans="2:51" s="12" customFormat="1" ht="13.5">
      <c r="B485" s="221"/>
      <c r="C485" s="222"/>
      <c r="D485" s="207" t="s">
        <v>161</v>
      </c>
      <c r="E485" s="223" t="s">
        <v>37</v>
      </c>
      <c r="F485" s="224" t="s">
        <v>1134</v>
      </c>
      <c r="G485" s="222"/>
      <c r="H485" s="225">
        <v>16.8</v>
      </c>
      <c r="I485" s="226"/>
      <c r="J485" s="222"/>
      <c r="K485" s="222"/>
      <c r="L485" s="227"/>
      <c r="M485" s="228"/>
      <c r="N485" s="229"/>
      <c r="O485" s="229"/>
      <c r="P485" s="229"/>
      <c r="Q485" s="229"/>
      <c r="R485" s="229"/>
      <c r="S485" s="229"/>
      <c r="T485" s="230"/>
      <c r="AT485" s="231" t="s">
        <v>161</v>
      </c>
      <c r="AU485" s="231" t="s">
        <v>158</v>
      </c>
      <c r="AV485" s="12" t="s">
        <v>158</v>
      </c>
      <c r="AW485" s="12" t="s">
        <v>43</v>
      </c>
      <c r="AX485" s="12" t="s">
        <v>80</v>
      </c>
      <c r="AY485" s="231" t="s">
        <v>150</v>
      </c>
    </row>
    <row r="486" spans="2:51" s="13" customFormat="1" ht="13.5">
      <c r="B486" s="232"/>
      <c r="C486" s="233"/>
      <c r="D486" s="234" t="s">
        <v>161</v>
      </c>
      <c r="E486" s="235" t="s">
        <v>37</v>
      </c>
      <c r="F486" s="236" t="s">
        <v>164</v>
      </c>
      <c r="G486" s="233"/>
      <c r="H486" s="237">
        <v>16.8</v>
      </c>
      <c r="I486" s="238"/>
      <c r="J486" s="233"/>
      <c r="K486" s="233"/>
      <c r="L486" s="239"/>
      <c r="M486" s="240"/>
      <c r="N486" s="241"/>
      <c r="O486" s="241"/>
      <c r="P486" s="241"/>
      <c r="Q486" s="241"/>
      <c r="R486" s="241"/>
      <c r="S486" s="241"/>
      <c r="T486" s="242"/>
      <c r="AT486" s="243" t="s">
        <v>161</v>
      </c>
      <c r="AU486" s="243" t="s">
        <v>158</v>
      </c>
      <c r="AV486" s="13" t="s">
        <v>157</v>
      </c>
      <c r="AW486" s="13" t="s">
        <v>43</v>
      </c>
      <c r="AX486" s="13" t="s">
        <v>23</v>
      </c>
      <c r="AY486" s="243" t="s">
        <v>150</v>
      </c>
    </row>
    <row r="487" spans="2:65" s="1" customFormat="1" ht="31.5" customHeight="1">
      <c r="B487" s="42"/>
      <c r="C487" s="195" t="s">
        <v>599</v>
      </c>
      <c r="D487" s="195" t="s">
        <v>152</v>
      </c>
      <c r="E487" s="196" t="s">
        <v>658</v>
      </c>
      <c r="F487" s="197" t="s">
        <v>659</v>
      </c>
      <c r="G487" s="198" t="s">
        <v>198</v>
      </c>
      <c r="H487" s="199">
        <v>2.85</v>
      </c>
      <c r="I487" s="200"/>
      <c r="J487" s="201">
        <f>ROUND(I487*H487,2)</f>
        <v>0</v>
      </c>
      <c r="K487" s="197" t="s">
        <v>156</v>
      </c>
      <c r="L487" s="62"/>
      <c r="M487" s="202" t="s">
        <v>37</v>
      </c>
      <c r="N487" s="203" t="s">
        <v>52</v>
      </c>
      <c r="O487" s="43"/>
      <c r="P487" s="204">
        <f>O487*H487</f>
        <v>0</v>
      </c>
      <c r="Q487" s="204">
        <v>0.00222</v>
      </c>
      <c r="R487" s="204">
        <f>Q487*H487</f>
        <v>0.006327000000000001</v>
      </c>
      <c r="S487" s="204">
        <v>0</v>
      </c>
      <c r="T487" s="205">
        <f>S487*H487</f>
        <v>0</v>
      </c>
      <c r="AR487" s="24" t="s">
        <v>205</v>
      </c>
      <c r="AT487" s="24" t="s">
        <v>152</v>
      </c>
      <c r="AU487" s="24" t="s">
        <v>158</v>
      </c>
      <c r="AY487" s="24" t="s">
        <v>150</v>
      </c>
      <c r="BE487" s="206">
        <f>IF(N487="základní",J487,0)</f>
        <v>0</v>
      </c>
      <c r="BF487" s="206">
        <f>IF(N487="snížená",J487,0)</f>
        <v>0</v>
      </c>
      <c r="BG487" s="206">
        <f>IF(N487="zákl. přenesená",J487,0)</f>
        <v>0</v>
      </c>
      <c r="BH487" s="206">
        <f>IF(N487="sníž. přenesená",J487,0)</f>
        <v>0</v>
      </c>
      <c r="BI487" s="206">
        <f>IF(N487="nulová",J487,0)</f>
        <v>0</v>
      </c>
      <c r="BJ487" s="24" t="s">
        <v>158</v>
      </c>
      <c r="BK487" s="206">
        <f>ROUND(I487*H487,2)</f>
        <v>0</v>
      </c>
      <c r="BL487" s="24" t="s">
        <v>205</v>
      </c>
      <c r="BM487" s="24" t="s">
        <v>602</v>
      </c>
    </row>
    <row r="488" spans="2:51" s="11" customFormat="1" ht="13.5">
      <c r="B488" s="210"/>
      <c r="C488" s="211"/>
      <c r="D488" s="207" t="s">
        <v>161</v>
      </c>
      <c r="E488" s="212" t="s">
        <v>37</v>
      </c>
      <c r="F488" s="213" t="s">
        <v>651</v>
      </c>
      <c r="G488" s="211"/>
      <c r="H488" s="214" t="s">
        <v>37</v>
      </c>
      <c r="I488" s="215"/>
      <c r="J488" s="211"/>
      <c r="K488" s="211"/>
      <c r="L488" s="216"/>
      <c r="M488" s="217"/>
      <c r="N488" s="218"/>
      <c r="O488" s="218"/>
      <c r="P488" s="218"/>
      <c r="Q488" s="218"/>
      <c r="R488" s="218"/>
      <c r="S488" s="218"/>
      <c r="T488" s="219"/>
      <c r="AT488" s="220" t="s">
        <v>161</v>
      </c>
      <c r="AU488" s="220" t="s">
        <v>158</v>
      </c>
      <c r="AV488" s="11" t="s">
        <v>23</v>
      </c>
      <c r="AW488" s="11" t="s">
        <v>43</v>
      </c>
      <c r="AX488" s="11" t="s">
        <v>80</v>
      </c>
      <c r="AY488" s="220" t="s">
        <v>150</v>
      </c>
    </row>
    <row r="489" spans="2:51" s="12" customFormat="1" ht="13.5">
      <c r="B489" s="221"/>
      <c r="C489" s="222"/>
      <c r="D489" s="207" t="s">
        <v>161</v>
      </c>
      <c r="E489" s="223" t="s">
        <v>37</v>
      </c>
      <c r="F489" s="224" t="s">
        <v>1135</v>
      </c>
      <c r="G489" s="222"/>
      <c r="H489" s="225">
        <v>1.65</v>
      </c>
      <c r="I489" s="226"/>
      <c r="J489" s="222"/>
      <c r="K489" s="222"/>
      <c r="L489" s="227"/>
      <c r="M489" s="228"/>
      <c r="N489" s="229"/>
      <c r="O489" s="229"/>
      <c r="P489" s="229"/>
      <c r="Q489" s="229"/>
      <c r="R489" s="229"/>
      <c r="S489" s="229"/>
      <c r="T489" s="230"/>
      <c r="AT489" s="231" t="s">
        <v>161</v>
      </c>
      <c r="AU489" s="231" t="s">
        <v>158</v>
      </c>
      <c r="AV489" s="12" t="s">
        <v>158</v>
      </c>
      <c r="AW489" s="12" t="s">
        <v>43</v>
      </c>
      <c r="AX489" s="12" t="s">
        <v>80</v>
      </c>
      <c r="AY489" s="231" t="s">
        <v>150</v>
      </c>
    </row>
    <row r="490" spans="2:51" s="11" customFormat="1" ht="13.5">
      <c r="B490" s="210"/>
      <c r="C490" s="211"/>
      <c r="D490" s="207" t="s">
        <v>161</v>
      </c>
      <c r="E490" s="212" t="s">
        <v>37</v>
      </c>
      <c r="F490" s="213" t="s">
        <v>668</v>
      </c>
      <c r="G490" s="211"/>
      <c r="H490" s="214" t="s">
        <v>37</v>
      </c>
      <c r="I490" s="215"/>
      <c r="J490" s="211"/>
      <c r="K490" s="211"/>
      <c r="L490" s="216"/>
      <c r="M490" s="217"/>
      <c r="N490" s="218"/>
      <c r="O490" s="218"/>
      <c r="P490" s="218"/>
      <c r="Q490" s="218"/>
      <c r="R490" s="218"/>
      <c r="S490" s="218"/>
      <c r="T490" s="219"/>
      <c r="AT490" s="220" t="s">
        <v>161</v>
      </c>
      <c r="AU490" s="220" t="s">
        <v>158</v>
      </c>
      <c r="AV490" s="11" t="s">
        <v>23</v>
      </c>
      <c r="AW490" s="11" t="s">
        <v>43</v>
      </c>
      <c r="AX490" s="11" t="s">
        <v>80</v>
      </c>
      <c r="AY490" s="220" t="s">
        <v>150</v>
      </c>
    </row>
    <row r="491" spans="2:51" s="12" customFormat="1" ht="13.5">
      <c r="B491" s="221"/>
      <c r="C491" s="222"/>
      <c r="D491" s="207" t="s">
        <v>161</v>
      </c>
      <c r="E491" s="223" t="s">
        <v>37</v>
      </c>
      <c r="F491" s="224" t="s">
        <v>1111</v>
      </c>
      <c r="G491" s="222"/>
      <c r="H491" s="225">
        <v>0.85</v>
      </c>
      <c r="I491" s="226"/>
      <c r="J491" s="222"/>
      <c r="K491" s="222"/>
      <c r="L491" s="227"/>
      <c r="M491" s="228"/>
      <c r="N491" s="229"/>
      <c r="O491" s="229"/>
      <c r="P491" s="229"/>
      <c r="Q491" s="229"/>
      <c r="R491" s="229"/>
      <c r="S491" s="229"/>
      <c r="T491" s="230"/>
      <c r="AT491" s="231" t="s">
        <v>161</v>
      </c>
      <c r="AU491" s="231" t="s">
        <v>158</v>
      </c>
      <c r="AV491" s="12" t="s">
        <v>158</v>
      </c>
      <c r="AW491" s="12" t="s">
        <v>43</v>
      </c>
      <c r="AX491" s="12" t="s">
        <v>80</v>
      </c>
      <c r="AY491" s="231" t="s">
        <v>150</v>
      </c>
    </row>
    <row r="492" spans="2:51" s="11" customFormat="1" ht="13.5">
      <c r="B492" s="210"/>
      <c r="C492" s="211"/>
      <c r="D492" s="207" t="s">
        <v>161</v>
      </c>
      <c r="E492" s="212" t="s">
        <v>37</v>
      </c>
      <c r="F492" s="213" t="s">
        <v>656</v>
      </c>
      <c r="G492" s="211"/>
      <c r="H492" s="214" t="s">
        <v>37</v>
      </c>
      <c r="I492" s="215"/>
      <c r="J492" s="211"/>
      <c r="K492" s="211"/>
      <c r="L492" s="216"/>
      <c r="M492" s="217"/>
      <c r="N492" s="218"/>
      <c r="O492" s="218"/>
      <c r="P492" s="218"/>
      <c r="Q492" s="218"/>
      <c r="R492" s="218"/>
      <c r="S492" s="218"/>
      <c r="T492" s="219"/>
      <c r="AT492" s="220" t="s">
        <v>161</v>
      </c>
      <c r="AU492" s="220" t="s">
        <v>158</v>
      </c>
      <c r="AV492" s="11" t="s">
        <v>23</v>
      </c>
      <c r="AW492" s="11" t="s">
        <v>43</v>
      </c>
      <c r="AX492" s="11" t="s">
        <v>80</v>
      </c>
      <c r="AY492" s="220" t="s">
        <v>150</v>
      </c>
    </row>
    <row r="493" spans="2:51" s="12" customFormat="1" ht="13.5">
      <c r="B493" s="221"/>
      <c r="C493" s="222"/>
      <c r="D493" s="207" t="s">
        <v>161</v>
      </c>
      <c r="E493" s="223" t="s">
        <v>37</v>
      </c>
      <c r="F493" s="224" t="s">
        <v>1112</v>
      </c>
      <c r="G493" s="222"/>
      <c r="H493" s="225">
        <v>0.35</v>
      </c>
      <c r="I493" s="226"/>
      <c r="J493" s="222"/>
      <c r="K493" s="222"/>
      <c r="L493" s="227"/>
      <c r="M493" s="228"/>
      <c r="N493" s="229"/>
      <c r="O493" s="229"/>
      <c r="P493" s="229"/>
      <c r="Q493" s="229"/>
      <c r="R493" s="229"/>
      <c r="S493" s="229"/>
      <c r="T493" s="230"/>
      <c r="AT493" s="231" t="s">
        <v>161</v>
      </c>
      <c r="AU493" s="231" t="s">
        <v>158</v>
      </c>
      <c r="AV493" s="12" t="s">
        <v>158</v>
      </c>
      <c r="AW493" s="12" t="s">
        <v>43</v>
      </c>
      <c r="AX493" s="12" t="s">
        <v>80</v>
      </c>
      <c r="AY493" s="231" t="s">
        <v>150</v>
      </c>
    </row>
    <row r="494" spans="2:51" s="13" customFormat="1" ht="13.5">
      <c r="B494" s="232"/>
      <c r="C494" s="233"/>
      <c r="D494" s="234" t="s">
        <v>161</v>
      </c>
      <c r="E494" s="235" t="s">
        <v>37</v>
      </c>
      <c r="F494" s="236" t="s">
        <v>164</v>
      </c>
      <c r="G494" s="233"/>
      <c r="H494" s="237">
        <v>2.85</v>
      </c>
      <c r="I494" s="238"/>
      <c r="J494" s="233"/>
      <c r="K494" s="233"/>
      <c r="L494" s="239"/>
      <c r="M494" s="240"/>
      <c r="N494" s="241"/>
      <c r="O494" s="241"/>
      <c r="P494" s="241"/>
      <c r="Q494" s="241"/>
      <c r="R494" s="241"/>
      <c r="S494" s="241"/>
      <c r="T494" s="242"/>
      <c r="AT494" s="243" t="s">
        <v>161</v>
      </c>
      <c r="AU494" s="243" t="s">
        <v>158</v>
      </c>
      <c r="AV494" s="13" t="s">
        <v>157</v>
      </c>
      <c r="AW494" s="13" t="s">
        <v>43</v>
      </c>
      <c r="AX494" s="13" t="s">
        <v>23</v>
      </c>
      <c r="AY494" s="243" t="s">
        <v>150</v>
      </c>
    </row>
    <row r="495" spans="2:65" s="1" customFormat="1" ht="31.5" customHeight="1">
      <c r="B495" s="42"/>
      <c r="C495" s="195" t="s">
        <v>400</v>
      </c>
      <c r="D495" s="195" t="s">
        <v>152</v>
      </c>
      <c r="E495" s="196" t="s">
        <v>1136</v>
      </c>
      <c r="F495" s="197" t="s">
        <v>1137</v>
      </c>
      <c r="G495" s="198" t="s">
        <v>198</v>
      </c>
      <c r="H495" s="199">
        <v>3.8</v>
      </c>
      <c r="I495" s="200"/>
      <c r="J495" s="201">
        <f>ROUND(I495*H495,2)</f>
        <v>0</v>
      </c>
      <c r="K495" s="197" t="s">
        <v>37</v>
      </c>
      <c r="L495" s="62"/>
      <c r="M495" s="202" t="s">
        <v>37</v>
      </c>
      <c r="N495" s="203" t="s">
        <v>52</v>
      </c>
      <c r="O495" s="43"/>
      <c r="P495" s="204">
        <f>O495*H495</f>
        <v>0</v>
      </c>
      <c r="Q495" s="204">
        <v>0</v>
      </c>
      <c r="R495" s="204">
        <f>Q495*H495</f>
        <v>0</v>
      </c>
      <c r="S495" s="204">
        <v>0</v>
      </c>
      <c r="T495" s="205">
        <f>S495*H495</f>
        <v>0</v>
      </c>
      <c r="AR495" s="24" t="s">
        <v>205</v>
      </c>
      <c r="AT495" s="24" t="s">
        <v>152</v>
      </c>
      <c r="AU495" s="24" t="s">
        <v>158</v>
      </c>
      <c r="AY495" s="24" t="s">
        <v>150</v>
      </c>
      <c r="BE495" s="206">
        <f>IF(N495="základní",J495,0)</f>
        <v>0</v>
      </c>
      <c r="BF495" s="206">
        <f>IF(N495="snížená",J495,0)</f>
        <v>0</v>
      </c>
      <c r="BG495" s="206">
        <f>IF(N495="zákl. přenesená",J495,0)</f>
        <v>0</v>
      </c>
      <c r="BH495" s="206">
        <f>IF(N495="sníž. přenesená",J495,0)</f>
        <v>0</v>
      </c>
      <c r="BI495" s="206">
        <f>IF(N495="nulová",J495,0)</f>
        <v>0</v>
      </c>
      <c r="BJ495" s="24" t="s">
        <v>158</v>
      </c>
      <c r="BK495" s="206">
        <f>ROUND(I495*H495,2)</f>
        <v>0</v>
      </c>
      <c r="BL495" s="24" t="s">
        <v>205</v>
      </c>
      <c r="BM495" s="24" t="s">
        <v>220</v>
      </c>
    </row>
    <row r="496" spans="2:51" s="11" customFormat="1" ht="13.5">
      <c r="B496" s="210"/>
      <c r="C496" s="211"/>
      <c r="D496" s="207" t="s">
        <v>161</v>
      </c>
      <c r="E496" s="212" t="s">
        <v>37</v>
      </c>
      <c r="F496" s="213" t="s">
        <v>673</v>
      </c>
      <c r="G496" s="211"/>
      <c r="H496" s="214" t="s">
        <v>37</v>
      </c>
      <c r="I496" s="215"/>
      <c r="J496" s="211"/>
      <c r="K496" s="211"/>
      <c r="L496" s="216"/>
      <c r="M496" s="217"/>
      <c r="N496" s="218"/>
      <c r="O496" s="218"/>
      <c r="P496" s="218"/>
      <c r="Q496" s="218"/>
      <c r="R496" s="218"/>
      <c r="S496" s="218"/>
      <c r="T496" s="219"/>
      <c r="AT496" s="220" t="s">
        <v>161</v>
      </c>
      <c r="AU496" s="220" t="s">
        <v>158</v>
      </c>
      <c r="AV496" s="11" t="s">
        <v>23</v>
      </c>
      <c r="AW496" s="11" t="s">
        <v>43</v>
      </c>
      <c r="AX496" s="11" t="s">
        <v>80</v>
      </c>
      <c r="AY496" s="220" t="s">
        <v>150</v>
      </c>
    </row>
    <row r="497" spans="2:51" s="12" customFormat="1" ht="13.5">
      <c r="B497" s="221"/>
      <c r="C497" s="222"/>
      <c r="D497" s="207" t="s">
        <v>161</v>
      </c>
      <c r="E497" s="223" t="s">
        <v>37</v>
      </c>
      <c r="F497" s="224" t="s">
        <v>1107</v>
      </c>
      <c r="G497" s="222"/>
      <c r="H497" s="225">
        <v>2.75</v>
      </c>
      <c r="I497" s="226"/>
      <c r="J497" s="222"/>
      <c r="K497" s="222"/>
      <c r="L497" s="227"/>
      <c r="M497" s="228"/>
      <c r="N497" s="229"/>
      <c r="O497" s="229"/>
      <c r="P497" s="229"/>
      <c r="Q497" s="229"/>
      <c r="R497" s="229"/>
      <c r="S497" s="229"/>
      <c r="T497" s="230"/>
      <c r="AT497" s="231" t="s">
        <v>161</v>
      </c>
      <c r="AU497" s="231" t="s">
        <v>158</v>
      </c>
      <c r="AV497" s="12" t="s">
        <v>158</v>
      </c>
      <c r="AW497" s="12" t="s">
        <v>43</v>
      </c>
      <c r="AX497" s="12" t="s">
        <v>80</v>
      </c>
      <c r="AY497" s="231" t="s">
        <v>150</v>
      </c>
    </row>
    <row r="498" spans="2:51" s="11" customFormat="1" ht="13.5">
      <c r="B498" s="210"/>
      <c r="C498" s="211"/>
      <c r="D498" s="207" t="s">
        <v>161</v>
      </c>
      <c r="E498" s="212" t="s">
        <v>37</v>
      </c>
      <c r="F498" s="213" t="s">
        <v>1138</v>
      </c>
      <c r="G498" s="211"/>
      <c r="H498" s="214" t="s">
        <v>37</v>
      </c>
      <c r="I498" s="215"/>
      <c r="J498" s="211"/>
      <c r="K498" s="211"/>
      <c r="L498" s="216"/>
      <c r="M498" s="217"/>
      <c r="N498" s="218"/>
      <c r="O498" s="218"/>
      <c r="P498" s="218"/>
      <c r="Q498" s="218"/>
      <c r="R498" s="218"/>
      <c r="S498" s="218"/>
      <c r="T498" s="219"/>
      <c r="AT498" s="220" t="s">
        <v>161</v>
      </c>
      <c r="AU498" s="220" t="s">
        <v>158</v>
      </c>
      <c r="AV498" s="11" t="s">
        <v>23</v>
      </c>
      <c r="AW498" s="11" t="s">
        <v>43</v>
      </c>
      <c r="AX498" s="11" t="s">
        <v>80</v>
      </c>
      <c r="AY498" s="220" t="s">
        <v>150</v>
      </c>
    </row>
    <row r="499" spans="2:51" s="12" customFormat="1" ht="13.5">
      <c r="B499" s="221"/>
      <c r="C499" s="222"/>
      <c r="D499" s="207" t="s">
        <v>161</v>
      </c>
      <c r="E499" s="223" t="s">
        <v>37</v>
      </c>
      <c r="F499" s="224" t="s">
        <v>1116</v>
      </c>
      <c r="G499" s="222"/>
      <c r="H499" s="225">
        <v>1.05</v>
      </c>
      <c r="I499" s="226"/>
      <c r="J499" s="222"/>
      <c r="K499" s="222"/>
      <c r="L499" s="227"/>
      <c r="M499" s="228"/>
      <c r="N499" s="229"/>
      <c r="O499" s="229"/>
      <c r="P499" s="229"/>
      <c r="Q499" s="229"/>
      <c r="R499" s="229"/>
      <c r="S499" s="229"/>
      <c r="T499" s="230"/>
      <c r="AT499" s="231" t="s">
        <v>161</v>
      </c>
      <c r="AU499" s="231" t="s">
        <v>158</v>
      </c>
      <c r="AV499" s="12" t="s">
        <v>158</v>
      </c>
      <c r="AW499" s="12" t="s">
        <v>43</v>
      </c>
      <c r="AX499" s="12" t="s">
        <v>80</v>
      </c>
      <c r="AY499" s="231" t="s">
        <v>150</v>
      </c>
    </row>
    <row r="500" spans="2:51" s="13" customFormat="1" ht="13.5">
      <c r="B500" s="232"/>
      <c r="C500" s="233"/>
      <c r="D500" s="234" t="s">
        <v>161</v>
      </c>
      <c r="E500" s="235" t="s">
        <v>37</v>
      </c>
      <c r="F500" s="236" t="s">
        <v>164</v>
      </c>
      <c r="G500" s="233"/>
      <c r="H500" s="237">
        <v>3.8</v>
      </c>
      <c r="I500" s="238"/>
      <c r="J500" s="233"/>
      <c r="K500" s="233"/>
      <c r="L500" s="239"/>
      <c r="M500" s="240"/>
      <c r="N500" s="241"/>
      <c r="O500" s="241"/>
      <c r="P500" s="241"/>
      <c r="Q500" s="241"/>
      <c r="R500" s="241"/>
      <c r="S500" s="241"/>
      <c r="T500" s="242"/>
      <c r="AT500" s="243" t="s">
        <v>161</v>
      </c>
      <c r="AU500" s="243" t="s">
        <v>158</v>
      </c>
      <c r="AV500" s="13" t="s">
        <v>157</v>
      </c>
      <c r="AW500" s="13" t="s">
        <v>43</v>
      </c>
      <c r="AX500" s="13" t="s">
        <v>23</v>
      </c>
      <c r="AY500" s="243" t="s">
        <v>150</v>
      </c>
    </row>
    <row r="501" spans="2:65" s="1" customFormat="1" ht="31.5" customHeight="1">
      <c r="B501" s="42"/>
      <c r="C501" s="195" t="s">
        <v>609</v>
      </c>
      <c r="D501" s="195" t="s">
        <v>152</v>
      </c>
      <c r="E501" s="196" t="s">
        <v>664</v>
      </c>
      <c r="F501" s="197" t="s">
        <v>1139</v>
      </c>
      <c r="G501" s="198" t="s">
        <v>198</v>
      </c>
      <c r="H501" s="199">
        <v>63</v>
      </c>
      <c r="I501" s="200"/>
      <c r="J501" s="201">
        <f>ROUND(I501*H501,2)</f>
        <v>0</v>
      </c>
      <c r="K501" s="197" t="s">
        <v>37</v>
      </c>
      <c r="L501" s="62"/>
      <c r="M501" s="202" t="s">
        <v>37</v>
      </c>
      <c r="N501" s="203" t="s">
        <v>52</v>
      </c>
      <c r="O501" s="43"/>
      <c r="P501" s="204">
        <f>O501*H501</f>
        <v>0</v>
      </c>
      <c r="Q501" s="204">
        <v>0</v>
      </c>
      <c r="R501" s="204">
        <f>Q501*H501</f>
        <v>0</v>
      </c>
      <c r="S501" s="204">
        <v>0</v>
      </c>
      <c r="T501" s="205">
        <f>S501*H501</f>
        <v>0</v>
      </c>
      <c r="AR501" s="24" t="s">
        <v>205</v>
      </c>
      <c r="AT501" s="24" t="s">
        <v>152</v>
      </c>
      <c r="AU501" s="24" t="s">
        <v>158</v>
      </c>
      <c r="AY501" s="24" t="s">
        <v>150</v>
      </c>
      <c r="BE501" s="206">
        <f>IF(N501="základní",J501,0)</f>
        <v>0</v>
      </c>
      <c r="BF501" s="206">
        <f>IF(N501="snížená",J501,0)</f>
        <v>0</v>
      </c>
      <c r="BG501" s="206">
        <f>IF(N501="zákl. přenesená",J501,0)</f>
        <v>0</v>
      </c>
      <c r="BH501" s="206">
        <f>IF(N501="sníž. přenesená",J501,0)</f>
        <v>0</v>
      </c>
      <c r="BI501" s="206">
        <f>IF(N501="nulová",J501,0)</f>
        <v>0</v>
      </c>
      <c r="BJ501" s="24" t="s">
        <v>158</v>
      </c>
      <c r="BK501" s="206">
        <f>ROUND(I501*H501,2)</f>
        <v>0</v>
      </c>
      <c r="BL501" s="24" t="s">
        <v>205</v>
      </c>
      <c r="BM501" s="24" t="s">
        <v>612</v>
      </c>
    </row>
    <row r="502" spans="2:51" s="11" customFormat="1" ht="13.5">
      <c r="B502" s="210"/>
      <c r="C502" s="211"/>
      <c r="D502" s="207" t="s">
        <v>161</v>
      </c>
      <c r="E502" s="212" t="s">
        <v>37</v>
      </c>
      <c r="F502" s="213" t="s">
        <v>661</v>
      </c>
      <c r="G502" s="211"/>
      <c r="H502" s="214" t="s">
        <v>37</v>
      </c>
      <c r="I502" s="215"/>
      <c r="J502" s="211"/>
      <c r="K502" s="211"/>
      <c r="L502" s="216"/>
      <c r="M502" s="217"/>
      <c r="N502" s="218"/>
      <c r="O502" s="218"/>
      <c r="P502" s="218"/>
      <c r="Q502" s="218"/>
      <c r="R502" s="218"/>
      <c r="S502" s="218"/>
      <c r="T502" s="219"/>
      <c r="AT502" s="220" t="s">
        <v>161</v>
      </c>
      <c r="AU502" s="220" t="s">
        <v>158</v>
      </c>
      <c r="AV502" s="11" t="s">
        <v>23</v>
      </c>
      <c r="AW502" s="11" t="s">
        <v>43</v>
      </c>
      <c r="AX502" s="11" t="s">
        <v>80</v>
      </c>
      <c r="AY502" s="220" t="s">
        <v>150</v>
      </c>
    </row>
    <row r="503" spans="2:51" s="12" customFormat="1" ht="13.5">
      <c r="B503" s="221"/>
      <c r="C503" s="222"/>
      <c r="D503" s="207" t="s">
        <v>161</v>
      </c>
      <c r="E503" s="223" t="s">
        <v>37</v>
      </c>
      <c r="F503" s="224" t="s">
        <v>1140</v>
      </c>
      <c r="G503" s="222"/>
      <c r="H503" s="225">
        <v>63</v>
      </c>
      <c r="I503" s="226"/>
      <c r="J503" s="222"/>
      <c r="K503" s="222"/>
      <c r="L503" s="227"/>
      <c r="M503" s="228"/>
      <c r="N503" s="229"/>
      <c r="O503" s="229"/>
      <c r="P503" s="229"/>
      <c r="Q503" s="229"/>
      <c r="R503" s="229"/>
      <c r="S503" s="229"/>
      <c r="T503" s="230"/>
      <c r="AT503" s="231" t="s">
        <v>161</v>
      </c>
      <c r="AU503" s="231" t="s">
        <v>158</v>
      </c>
      <c r="AV503" s="12" t="s">
        <v>158</v>
      </c>
      <c r="AW503" s="12" t="s">
        <v>43</v>
      </c>
      <c r="AX503" s="12" t="s">
        <v>80</v>
      </c>
      <c r="AY503" s="231" t="s">
        <v>150</v>
      </c>
    </row>
    <row r="504" spans="2:51" s="13" customFormat="1" ht="13.5">
      <c r="B504" s="232"/>
      <c r="C504" s="233"/>
      <c r="D504" s="234" t="s">
        <v>161</v>
      </c>
      <c r="E504" s="235" t="s">
        <v>37</v>
      </c>
      <c r="F504" s="236" t="s">
        <v>164</v>
      </c>
      <c r="G504" s="233"/>
      <c r="H504" s="237">
        <v>63</v>
      </c>
      <c r="I504" s="238"/>
      <c r="J504" s="233"/>
      <c r="K504" s="233"/>
      <c r="L504" s="239"/>
      <c r="M504" s="240"/>
      <c r="N504" s="241"/>
      <c r="O504" s="241"/>
      <c r="P504" s="241"/>
      <c r="Q504" s="241"/>
      <c r="R504" s="241"/>
      <c r="S504" s="241"/>
      <c r="T504" s="242"/>
      <c r="AT504" s="243" t="s">
        <v>161</v>
      </c>
      <c r="AU504" s="243" t="s">
        <v>158</v>
      </c>
      <c r="AV504" s="13" t="s">
        <v>157</v>
      </c>
      <c r="AW504" s="13" t="s">
        <v>43</v>
      </c>
      <c r="AX504" s="13" t="s">
        <v>23</v>
      </c>
      <c r="AY504" s="243" t="s">
        <v>150</v>
      </c>
    </row>
    <row r="505" spans="2:65" s="1" customFormat="1" ht="31.5" customHeight="1">
      <c r="B505" s="42"/>
      <c r="C505" s="195" t="s">
        <v>404</v>
      </c>
      <c r="D505" s="195" t="s">
        <v>152</v>
      </c>
      <c r="E505" s="196" t="s">
        <v>670</v>
      </c>
      <c r="F505" s="197" t="s">
        <v>671</v>
      </c>
      <c r="G505" s="198" t="s">
        <v>198</v>
      </c>
      <c r="H505" s="199">
        <v>7.4</v>
      </c>
      <c r="I505" s="200"/>
      <c r="J505" s="201">
        <f>ROUND(I505*H505,2)</f>
        <v>0</v>
      </c>
      <c r="K505" s="197" t="s">
        <v>156</v>
      </c>
      <c r="L505" s="62"/>
      <c r="M505" s="202" t="s">
        <v>37</v>
      </c>
      <c r="N505" s="203" t="s">
        <v>52</v>
      </c>
      <c r="O505" s="43"/>
      <c r="P505" s="204">
        <f>O505*H505</f>
        <v>0</v>
      </c>
      <c r="Q505" s="204">
        <v>0.00352</v>
      </c>
      <c r="R505" s="204">
        <f>Q505*H505</f>
        <v>0.026048</v>
      </c>
      <c r="S505" s="204">
        <v>0</v>
      </c>
      <c r="T505" s="205">
        <f>S505*H505</f>
        <v>0</v>
      </c>
      <c r="AR505" s="24" t="s">
        <v>205</v>
      </c>
      <c r="AT505" s="24" t="s">
        <v>152</v>
      </c>
      <c r="AU505" s="24" t="s">
        <v>158</v>
      </c>
      <c r="AY505" s="24" t="s">
        <v>150</v>
      </c>
      <c r="BE505" s="206">
        <f>IF(N505="základní",J505,0)</f>
        <v>0</v>
      </c>
      <c r="BF505" s="206">
        <f>IF(N505="snížená",J505,0)</f>
        <v>0</v>
      </c>
      <c r="BG505" s="206">
        <f>IF(N505="zákl. přenesená",J505,0)</f>
        <v>0</v>
      </c>
      <c r="BH505" s="206">
        <f>IF(N505="sníž. přenesená",J505,0)</f>
        <v>0</v>
      </c>
      <c r="BI505" s="206">
        <f>IF(N505="nulová",J505,0)</f>
        <v>0</v>
      </c>
      <c r="BJ505" s="24" t="s">
        <v>158</v>
      </c>
      <c r="BK505" s="206">
        <f>ROUND(I505*H505,2)</f>
        <v>0</v>
      </c>
      <c r="BL505" s="24" t="s">
        <v>205</v>
      </c>
      <c r="BM505" s="24" t="s">
        <v>615</v>
      </c>
    </row>
    <row r="506" spans="2:51" s="11" customFormat="1" ht="13.5">
      <c r="B506" s="210"/>
      <c r="C506" s="211"/>
      <c r="D506" s="207" t="s">
        <v>161</v>
      </c>
      <c r="E506" s="212" t="s">
        <v>37</v>
      </c>
      <c r="F506" s="213" t="s">
        <v>1141</v>
      </c>
      <c r="G506" s="211"/>
      <c r="H506" s="214" t="s">
        <v>37</v>
      </c>
      <c r="I506" s="215"/>
      <c r="J506" s="211"/>
      <c r="K506" s="211"/>
      <c r="L506" s="216"/>
      <c r="M506" s="217"/>
      <c r="N506" s="218"/>
      <c r="O506" s="218"/>
      <c r="P506" s="218"/>
      <c r="Q506" s="218"/>
      <c r="R506" s="218"/>
      <c r="S506" s="218"/>
      <c r="T506" s="219"/>
      <c r="AT506" s="220" t="s">
        <v>161</v>
      </c>
      <c r="AU506" s="220" t="s">
        <v>158</v>
      </c>
      <c r="AV506" s="11" t="s">
        <v>23</v>
      </c>
      <c r="AW506" s="11" t="s">
        <v>43</v>
      </c>
      <c r="AX506" s="11" t="s">
        <v>80</v>
      </c>
      <c r="AY506" s="220" t="s">
        <v>150</v>
      </c>
    </row>
    <row r="507" spans="2:51" s="12" customFormat="1" ht="13.5">
      <c r="B507" s="221"/>
      <c r="C507" s="222"/>
      <c r="D507" s="207" t="s">
        <v>161</v>
      </c>
      <c r="E507" s="223" t="s">
        <v>37</v>
      </c>
      <c r="F507" s="224" t="s">
        <v>1142</v>
      </c>
      <c r="G507" s="222"/>
      <c r="H507" s="225">
        <v>7.4</v>
      </c>
      <c r="I507" s="226"/>
      <c r="J507" s="222"/>
      <c r="K507" s="222"/>
      <c r="L507" s="227"/>
      <c r="M507" s="228"/>
      <c r="N507" s="229"/>
      <c r="O507" s="229"/>
      <c r="P507" s="229"/>
      <c r="Q507" s="229"/>
      <c r="R507" s="229"/>
      <c r="S507" s="229"/>
      <c r="T507" s="230"/>
      <c r="AT507" s="231" t="s">
        <v>161</v>
      </c>
      <c r="AU507" s="231" t="s">
        <v>158</v>
      </c>
      <c r="AV507" s="12" t="s">
        <v>158</v>
      </c>
      <c r="AW507" s="12" t="s">
        <v>43</v>
      </c>
      <c r="AX507" s="12" t="s">
        <v>80</v>
      </c>
      <c r="AY507" s="231" t="s">
        <v>150</v>
      </c>
    </row>
    <row r="508" spans="2:51" s="13" customFormat="1" ht="13.5">
      <c r="B508" s="232"/>
      <c r="C508" s="233"/>
      <c r="D508" s="234" t="s">
        <v>161</v>
      </c>
      <c r="E508" s="235" t="s">
        <v>37</v>
      </c>
      <c r="F508" s="236" t="s">
        <v>164</v>
      </c>
      <c r="G508" s="233"/>
      <c r="H508" s="237">
        <v>7.4</v>
      </c>
      <c r="I508" s="238"/>
      <c r="J508" s="233"/>
      <c r="K508" s="233"/>
      <c r="L508" s="239"/>
      <c r="M508" s="240"/>
      <c r="N508" s="241"/>
      <c r="O508" s="241"/>
      <c r="P508" s="241"/>
      <c r="Q508" s="241"/>
      <c r="R508" s="241"/>
      <c r="S508" s="241"/>
      <c r="T508" s="242"/>
      <c r="AT508" s="243" t="s">
        <v>161</v>
      </c>
      <c r="AU508" s="243" t="s">
        <v>158</v>
      </c>
      <c r="AV508" s="13" t="s">
        <v>157</v>
      </c>
      <c r="AW508" s="13" t="s">
        <v>43</v>
      </c>
      <c r="AX508" s="13" t="s">
        <v>23</v>
      </c>
      <c r="AY508" s="243" t="s">
        <v>150</v>
      </c>
    </row>
    <row r="509" spans="2:65" s="1" customFormat="1" ht="31.5" customHeight="1">
      <c r="B509" s="42"/>
      <c r="C509" s="195" t="s">
        <v>619</v>
      </c>
      <c r="D509" s="195" t="s">
        <v>152</v>
      </c>
      <c r="E509" s="196" t="s">
        <v>1143</v>
      </c>
      <c r="F509" s="197" t="s">
        <v>1144</v>
      </c>
      <c r="G509" s="198" t="s">
        <v>198</v>
      </c>
      <c r="H509" s="199">
        <v>35.15</v>
      </c>
      <c r="I509" s="200"/>
      <c r="J509" s="201">
        <f>ROUND(I509*H509,2)</f>
        <v>0</v>
      </c>
      <c r="K509" s="197" t="s">
        <v>156</v>
      </c>
      <c r="L509" s="62"/>
      <c r="M509" s="202" t="s">
        <v>37</v>
      </c>
      <c r="N509" s="203" t="s">
        <v>52</v>
      </c>
      <c r="O509" s="43"/>
      <c r="P509" s="204">
        <f>O509*H509</f>
        <v>0</v>
      </c>
      <c r="Q509" s="204">
        <v>0.00438</v>
      </c>
      <c r="R509" s="204">
        <f>Q509*H509</f>
        <v>0.153957</v>
      </c>
      <c r="S509" s="204">
        <v>0</v>
      </c>
      <c r="T509" s="205">
        <f>S509*H509</f>
        <v>0</v>
      </c>
      <c r="AR509" s="24" t="s">
        <v>205</v>
      </c>
      <c r="AT509" s="24" t="s">
        <v>152</v>
      </c>
      <c r="AU509" s="24" t="s">
        <v>158</v>
      </c>
      <c r="AY509" s="24" t="s">
        <v>150</v>
      </c>
      <c r="BE509" s="206">
        <f>IF(N509="základní",J509,0)</f>
        <v>0</v>
      </c>
      <c r="BF509" s="206">
        <f>IF(N509="snížená",J509,0)</f>
        <v>0</v>
      </c>
      <c r="BG509" s="206">
        <f>IF(N509="zákl. přenesená",J509,0)</f>
        <v>0</v>
      </c>
      <c r="BH509" s="206">
        <f>IF(N509="sníž. přenesená",J509,0)</f>
        <v>0</v>
      </c>
      <c r="BI509" s="206">
        <f>IF(N509="nulová",J509,0)</f>
        <v>0</v>
      </c>
      <c r="BJ509" s="24" t="s">
        <v>158</v>
      </c>
      <c r="BK509" s="206">
        <f>ROUND(I509*H509,2)</f>
        <v>0</v>
      </c>
      <c r="BL509" s="24" t="s">
        <v>205</v>
      </c>
      <c r="BM509" s="24" t="s">
        <v>623</v>
      </c>
    </row>
    <row r="510" spans="2:51" s="11" customFormat="1" ht="13.5">
      <c r="B510" s="210"/>
      <c r="C510" s="211"/>
      <c r="D510" s="207" t="s">
        <v>161</v>
      </c>
      <c r="E510" s="212" t="s">
        <v>37</v>
      </c>
      <c r="F510" s="213" t="s">
        <v>1145</v>
      </c>
      <c r="G510" s="211"/>
      <c r="H510" s="214" t="s">
        <v>37</v>
      </c>
      <c r="I510" s="215"/>
      <c r="J510" s="211"/>
      <c r="K510" s="211"/>
      <c r="L510" s="216"/>
      <c r="M510" s="217"/>
      <c r="N510" s="218"/>
      <c r="O510" s="218"/>
      <c r="P510" s="218"/>
      <c r="Q510" s="218"/>
      <c r="R510" s="218"/>
      <c r="S510" s="218"/>
      <c r="T510" s="219"/>
      <c r="AT510" s="220" t="s">
        <v>161</v>
      </c>
      <c r="AU510" s="220" t="s">
        <v>158</v>
      </c>
      <c r="AV510" s="11" t="s">
        <v>23</v>
      </c>
      <c r="AW510" s="11" t="s">
        <v>43</v>
      </c>
      <c r="AX510" s="11" t="s">
        <v>80</v>
      </c>
      <c r="AY510" s="220" t="s">
        <v>150</v>
      </c>
    </row>
    <row r="511" spans="2:51" s="12" customFormat="1" ht="13.5">
      <c r="B511" s="221"/>
      <c r="C511" s="222"/>
      <c r="D511" s="207" t="s">
        <v>161</v>
      </c>
      <c r="E511" s="223" t="s">
        <v>37</v>
      </c>
      <c r="F511" s="224" t="s">
        <v>1146</v>
      </c>
      <c r="G511" s="222"/>
      <c r="H511" s="225">
        <v>20.15</v>
      </c>
      <c r="I511" s="226"/>
      <c r="J511" s="222"/>
      <c r="K511" s="222"/>
      <c r="L511" s="227"/>
      <c r="M511" s="228"/>
      <c r="N511" s="229"/>
      <c r="O511" s="229"/>
      <c r="P511" s="229"/>
      <c r="Q511" s="229"/>
      <c r="R511" s="229"/>
      <c r="S511" s="229"/>
      <c r="T511" s="230"/>
      <c r="AT511" s="231" t="s">
        <v>161</v>
      </c>
      <c r="AU511" s="231" t="s">
        <v>158</v>
      </c>
      <c r="AV511" s="12" t="s">
        <v>158</v>
      </c>
      <c r="AW511" s="12" t="s">
        <v>43</v>
      </c>
      <c r="AX511" s="12" t="s">
        <v>80</v>
      </c>
      <c r="AY511" s="231" t="s">
        <v>150</v>
      </c>
    </row>
    <row r="512" spans="2:51" s="11" customFormat="1" ht="13.5">
      <c r="B512" s="210"/>
      <c r="C512" s="211"/>
      <c r="D512" s="207" t="s">
        <v>161</v>
      </c>
      <c r="E512" s="212" t="s">
        <v>37</v>
      </c>
      <c r="F512" s="213" t="s">
        <v>1147</v>
      </c>
      <c r="G512" s="211"/>
      <c r="H512" s="214" t="s">
        <v>37</v>
      </c>
      <c r="I512" s="215"/>
      <c r="J512" s="211"/>
      <c r="K512" s="211"/>
      <c r="L512" s="216"/>
      <c r="M512" s="217"/>
      <c r="N512" s="218"/>
      <c r="O512" s="218"/>
      <c r="P512" s="218"/>
      <c r="Q512" s="218"/>
      <c r="R512" s="218"/>
      <c r="S512" s="218"/>
      <c r="T512" s="219"/>
      <c r="AT512" s="220" t="s">
        <v>161</v>
      </c>
      <c r="AU512" s="220" t="s">
        <v>158</v>
      </c>
      <c r="AV512" s="11" t="s">
        <v>23</v>
      </c>
      <c r="AW512" s="11" t="s">
        <v>43</v>
      </c>
      <c r="AX512" s="11" t="s">
        <v>80</v>
      </c>
      <c r="AY512" s="220" t="s">
        <v>150</v>
      </c>
    </row>
    <row r="513" spans="2:51" s="12" customFormat="1" ht="13.5">
      <c r="B513" s="221"/>
      <c r="C513" s="222"/>
      <c r="D513" s="207" t="s">
        <v>161</v>
      </c>
      <c r="E513" s="223" t="s">
        <v>37</v>
      </c>
      <c r="F513" s="224" t="s">
        <v>1148</v>
      </c>
      <c r="G513" s="222"/>
      <c r="H513" s="225">
        <v>15</v>
      </c>
      <c r="I513" s="226"/>
      <c r="J513" s="222"/>
      <c r="K513" s="222"/>
      <c r="L513" s="227"/>
      <c r="M513" s="228"/>
      <c r="N513" s="229"/>
      <c r="O513" s="229"/>
      <c r="P513" s="229"/>
      <c r="Q513" s="229"/>
      <c r="R513" s="229"/>
      <c r="S513" s="229"/>
      <c r="T513" s="230"/>
      <c r="AT513" s="231" t="s">
        <v>161</v>
      </c>
      <c r="AU513" s="231" t="s">
        <v>158</v>
      </c>
      <c r="AV513" s="12" t="s">
        <v>158</v>
      </c>
      <c r="AW513" s="12" t="s">
        <v>43</v>
      </c>
      <c r="AX513" s="12" t="s">
        <v>80</v>
      </c>
      <c r="AY513" s="231" t="s">
        <v>150</v>
      </c>
    </row>
    <row r="514" spans="2:51" s="13" customFormat="1" ht="13.5">
      <c r="B514" s="232"/>
      <c r="C514" s="233"/>
      <c r="D514" s="234" t="s">
        <v>161</v>
      </c>
      <c r="E514" s="235" t="s">
        <v>37</v>
      </c>
      <c r="F514" s="236" t="s">
        <v>164</v>
      </c>
      <c r="G514" s="233"/>
      <c r="H514" s="237">
        <v>35.15</v>
      </c>
      <c r="I514" s="238"/>
      <c r="J514" s="233"/>
      <c r="K514" s="233"/>
      <c r="L514" s="239"/>
      <c r="M514" s="240"/>
      <c r="N514" s="241"/>
      <c r="O514" s="241"/>
      <c r="P514" s="241"/>
      <c r="Q514" s="241"/>
      <c r="R514" s="241"/>
      <c r="S514" s="241"/>
      <c r="T514" s="242"/>
      <c r="AT514" s="243" t="s">
        <v>161</v>
      </c>
      <c r="AU514" s="243" t="s">
        <v>158</v>
      </c>
      <c r="AV514" s="13" t="s">
        <v>157</v>
      </c>
      <c r="AW514" s="13" t="s">
        <v>43</v>
      </c>
      <c r="AX514" s="13" t="s">
        <v>23</v>
      </c>
      <c r="AY514" s="243" t="s">
        <v>150</v>
      </c>
    </row>
    <row r="515" spans="2:65" s="1" customFormat="1" ht="31.5" customHeight="1">
      <c r="B515" s="42"/>
      <c r="C515" s="195" t="s">
        <v>407</v>
      </c>
      <c r="D515" s="195" t="s">
        <v>152</v>
      </c>
      <c r="E515" s="196" t="s">
        <v>1149</v>
      </c>
      <c r="F515" s="197" t="s">
        <v>1150</v>
      </c>
      <c r="G515" s="198" t="s">
        <v>198</v>
      </c>
      <c r="H515" s="199">
        <v>18</v>
      </c>
      <c r="I515" s="200"/>
      <c r="J515" s="201">
        <f>ROUND(I515*H515,2)</f>
        <v>0</v>
      </c>
      <c r="K515" s="197" t="s">
        <v>156</v>
      </c>
      <c r="L515" s="62"/>
      <c r="M515" s="202" t="s">
        <v>37</v>
      </c>
      <c r="N515" s="203" t="s">
        <v>52</v>
      </c>
      <c r="O515" s="43"/>
      <c r="P515" s="204">
        <f>O515*H515</f>
        <v>0</v>
      </c>
      <c r="Q515" s="204">
        <v>0.00174</v>
      </c>
      <c r="R515" s="204">
        <f>Q515*H515</f>
        <v>0.03132</v>
      </c>
      <c r="S515" s="204">
        <v>0</v>
      </c>
      <c r="T515" s="205">
        <f>S515*H515</f>
        <v>0</v>
      </c>
      <c r="AR515" s="24" t="s">
        <v>205</v>
      </c>
      <c r="AT515" s="24" t="s">
        <v>152</v>
      </c>
      <c r="AU515" s="24" t="s">
        <v>158</v>
      </c>
      <c r="AY515" s="24" t="s">
        <v>150</v>
      </c>
      <c r="BE515" s="206">
        <f>IF(N515="základní",J515,0)</f>
        <v>0</v>
      </c>
      <c r="BF515" s="206">
        <f>IF(N515="snížená",J515,0)</f>
        <v>0</v>
      </c>
      <c r="BG515" s="206">
        <f>IF(N515="zákl. přenesená",J515,0)</f>
        <v>0</v>
      </c>
      <c r="BH515" s="206">
        <f>IF(N515="sníž. přenesená",J515,0)</f>
        <v>0</v>
      </c>
      <c r="BI515" s="206">
        <f>IF(N515="nulová",J515,0)</f>
        <v>0</v>
      </c>
      <c r="BJ515" s="24" t="s">
        <v>158</v>
      </c>
      <c r="BK515" s="206">
        <f>ROUND(I515*H515,2)</f>
        <v>0</v>
      </c>
      <c r="BL515" s="24" t="s">
        <v>205</v>
      </c>
      <c r="BM515" s="24" t="s">
        <v>627</v>
      </c>
    </row>
    <row r="516" spans="2:51" s="11" customFormat="1" ht="13.5">
      <c r="B516" s="210"/>
      <c r="C516" s="211"/>
      <c r="D516" s="207" t="s">
        <v>161</v>
      </c>
      <c r="E516" s="212" t="s">
        <v>37</v>
      </c>
      <c r="F516" s="213" t="s">
        <v>1151</v>
      </c>
      <c r="G516" s="211"/>
      <c r="H516" s="214" t="s">
        <v>37</v>
      </c>
      <c r="I516" s="215"/>
      <c r="J516" s="211"/>
      <c r="K516" s="211"/>
      <c r="L516" s="216"/>
      <c r="M516" s="217"/>
      <c r="N516" s="218"/>
      <c r="O516" s="218"/>
      <c r="P516" s="218"/>
      <c r="Q516" s="218"/>
      <c r="R516" s="218"/>
      <c r="S516" s="218"/>
      <c r="T516" s="219"/>
      <c r="AT516" s="220" t="s">
        <v>161</v>
      </c>
      <c r="AU516" s="220" t="s">
        <v>158</v>
      </c>
      <c r="AV516" s="11" t="s">
        <v>23</v>
      </c>
      <c r="AW516" s="11" t="s">
        <v>43</v>
      </c>
      <c r="AX516" s="11" t="s">
        <v>80</v>
      </c>
      <c r="AY516" s="220" t="s">
        <v>150</v>
      </c>
    </row>
    <row r="517" spans="2:51" s="12" customFormat="1" ht="13.5">
      <c r="B517" s="221"/>
      <c r="C517" s="222"/>
      <c r="D517" s="207" t="s">
        <v>161</v>
      </c>
      <c r="E517" s="223" t="s">
        <v>37</v>
      </c>
      <c r="F517" s="224" t="s">
        <v>209</v>
      </c>
      <c r="G517" s="222"/>
      <c r="H517" s="225">
        <v>18</v>
      </c>
      <c r="I517" s="226"/>
      <c r="J517" s="222"/>
      <c r="K517" s="222"/>
      <c r="L517" s="227"/>
      <c r="M517" s="228"/>
      <c r="N517" s="229"/>
      <c r="O517" s="229"/>
      <c r="P517" s="229"/>
      <c r="Q517" s="229"/>
      <c r="R517" s="229"/>
      <c r="S517" s="229"/>
      <c r="T517" s="230"/>
      <c r="AT517" s="231" t="s">
        <v>161</v>
      </c>
      <c r="AU517" s="231" t="s">
        <v>158</v>
      </c>
      <c r="AV517" s="12" t="s">
        <v>158</v>
      </c>
      <c r="AW517" s="12" t="s">
        <v>43</v>
      </c>
      <c r="AX517" s="12" t="s">
        <v>80</v>
      </c>
      <c r="AY517" s="231" t="s">
        <v>150</v>
      </c>
    </row>
    <row r="518" spans="2:51" s="13" customFormat="1" ht="13.5">
      <c r="B518" s="232"/>
      <c r="C518" s="233"/>
      <c r="D518" s="234" t="s">
        <v>161</v>
      </c>
      <c r="E518" s="235" t="s">
        <v>37</v>
      </c>
      <c r="F518" s="236" t="s">
        <v>164</v>
      </c>
      <c r="G518" s="233"/>
      <c r="H518" s="237">
        <v>18</v>
      </c>
      <c r="I518" s="238"/>
      <c r="J518" s="233"/>
      <c r="K518" s="233"/>
      <c r="L518" s="239"/>
      <c r="M518" s="240"/>
      <c r="N518" s="241"/>
      <c r="O518" s="241"/>
      <c r="P518" s="241"/>
      <c r="Q518" s="241"/>
      <c r="R518" s="241"/>
      <c r="S518" s="241"/>
      <c r="T518" s="242"/>
      <c r="AT518" s="243" t="s">
        <v>161</v>
      </c>
      <c r="AU518" s="243" t="s">
        <v>158</v>
      </c>
      <c r="AV518" s="13" t="s">
        <v>157</v>
      </c>
      <c r="AW518" s="13" t="s">
        <v>43</v>
      </c>
      <c r="AX518" s="13" t="s">
        <v>23</v>
      </c>
      <c r="AY518" s="243" t="s">
        <v>150</v>
      </c>
    </row>
    <row r="519" spans="2:65" s="1" customFormat="1" ht="31.5" customHeight="1">
      <c r="B519" s="42"/>
      <c r="C519" s="195" t="s">
        <v>630</v>
      </c>
      <c r="D519" s="195" t="s">
        <v>152</v>
      </c>
      <c r="E519" s="196" t="s">
        <v>1152</v>
      </c>
      <c r="F519" s="197" t="s">
        <v>1153</v>
      </c>
      <c r="G519" s="198" t="s">
        <v>622</v>
      </c>
      <c r="H519" s="199">
        <v>2</v>
      </c>
      <c r="I519" s="200"/>
      <c r="J519" s="201">
        <f>ROUND(I519*H519,2)</f>
        <v>0</v>
      </c>
      <c r="K519" s="197" t="s">
        <v>156</v>
      </c>
      <c r="L519" s="62"/>
      <c r="M519" s="202" t="s">
        <v>37</v>
      </c>
      <c r="N519" s="203" t="s">
        <v>52</v>
      </c>
      <c r="O519" s="43"/>
      <c r="P519" s="204">
        <f>O519*H519</f>
        <v>0</v>
      </c>
      <c r="Q519" s="204">
        <v>0.00025</v>
      </c>
      <c r="R519" s="204">
        <f>Q519*H519</f>
        <v>0.0005</v>
      </c>
      <c r="S519" s="204">
        <v>0</v>
      </c>
      <c r="T519" s="205">
        <f>S519*H519</f>
        <v>0</v>
      </c>
      <c r="AR519" s="24" t="s">
        <v>205</v>
      </c>
      <c r="AT519" s="24" t="s">
        <v>152</v>
      </c>
      <c r="AU519" s="24" t="s">
        <v>158</v>
      </c>
      <c r="AY519" s="24" t="s">
        <v>150</v>
      </c>
      <c r="BE519" s="206">
        <f>IF(N519="základní",J519,0)</f>
        <v>0</v>
      </c>
      <c r="BF519" s="206">
        <f>IF(N519="snížená",J519,0)</f>
        <v>0</v>
      </c>
      <c r="BG519" s="206">
        <f>IF(N519="zákl. přenesená",J519,0)</f>
        <v>0</v>
      </c>
      <c r="BH519" s="206">
        <f>IF(N519="sníž. přenesená",J519,0)</f>
        <v>0</v>
      </c>
      <c r="BI519" s="206">
        <f>IF(N519="nulová",J519,0)</f>
        <v>0</v>
      </c>
      <c r="BJ519" s="24" t="s">
        <v>158</v>
      </c>
      <c r="BK519" s="206">
        <f>ROUND(I519*H519,2)</f>
        <v>0</v>
      </c>
      <c r="BL519" s="24" t="s">
        <v>205</v>
      </c>
      <c r="BM519" s="24" t="s">
        <v>633</v>
      </c>
    </row>
    <row r="520" spans="2:51" s="11" customFormat="1" ht="13.5">
      <c r="B520" s="210"/>
      <c r="C520" s="211"/>
      <c r="D520" s="207" t="s">
        <v>161</v>
      </c>
      <c r="E520" s="212" t="s">
        <v>37</v>
      </c>
      <c r="F520" s="213" t="s">
        <v>1151</v>
      </c>
      <c r="G520" s="211"/>
      <c r="H520" s="214" t="s">
        <v>37</v>
      </c>
      <c r="I520" s="215"/>
      <c r="J520" s="211"/>
      <c r="K520" s="211"/>
      <c r="L520" s="216"/>
      <c r="M520" s="217"/>
      <c r="N520" s="218"/>
      <c r="O520" s="218"/>
      <c r="P520" s="218"/>
      <c r="Q520" s="218"/>
      <c r="R520" s="218"/>
      <c r="S520" s="218"/>
      <c r="T520" s="219"/>
      <c r="AT520" s="220" t="s">
        <v>161</v>
      </c>
      <c r="AU520" s="220" t="s">
        <v>158</v>
      </c>
      <c r="AV520" s="11" t="s">
        <v>23</v>
      </c>
      <c r="AW520" s="11" t="s">
        <v>43</v>
      </c>
      <c r="AX520" s="11" t="s">
        <v>80</v>
      </c>
      <c r="AY520" s="220" t="s">
        <v>150</v>
      </c>
    </row>
    <row r="521" spans="2:51" s="12" customFormat="1" ht="13.5">
      <c r="B521" s="221"/>
      <c r="C521" s="222"/>
      <c r="D521" s="207" t="s">
        <v>161</v>
      </c>
      <c r="E521" s="223" t="s">
        <v>37</v>
      </c>
      <c r="F521" s="224" t="s">
        <v>158</v>
      </c>
      <c r="G521" s="222"/>
      <c r="H521" s="225">
        <v>2</v>
      </c>
      <c r="I521" s="226"/>
      <c r="J521" s="222"/>
      <c r="K521" s="222"/>
      <c r="L521" s="227"/>
      <c r="M521" s="228"/>
      <c r="N521" s="229"/>
      <c r="O521" s="229"/>
      <c r="P521" s="229"/>
      <c r="Q521" s="229"/>
      <c r="R521" s="229"/>
      <c r="S521" s="229"/>
      <c r="T521" s="230"/>
      <c r="AT521" s="231" t="s">
        <v>161</v>
      </c>
      <c r="AU521" s="231" t="s">
        <v>158</v>
      </c>
      <c r="AV521" s="12" t="s">
        <v>158</v>
      </c>
      <c r="AW521" s="12" t="s">
        <v>43</v>
      </c>
      <c r="AX521" s="12" t="s">
        <v>80</v>
      </c>
      <c r="AY521" s="231" t="s">
        <v>150</v>
      </c>
    </row>
    <row r="522" spans="2:51" s="13" customFormat="1" ht="13.5">
      <c r="B522" s="232"/>
      <c r="C522" s="233"/>
      <c r="D522" s="234" t="s">
        <v>161</v>
      </c>
      <c r="E522" s="235" t="s">
        <v>37</v>
      </c>
      <c r="F522" s="236" t="s">
        <v>164</v>
      </c>
      <c r="G522" s="233"/>
      <c r="H522" s="237">
        <v>2</v>
      </c>
      <c r="I522" s="238"/>
      <c r="J522" s="233"/>
      <c r="K522" s="233"/>
      <c r="L522" s="239"/>
      <c r="M522" s="240"/>
      <c r="N522" s="241"/>
      <c r="O522" s="241"/>
      <c r="P522" s="241"/>
      <c r="Q522" s="241"/>
      <c r="R522" s="241"/>
      <c r="S522" s="241"/>
      <c r="T522" s="242"/>
      <c r="AT522" s="243" t="s">
        <v>161</v>
      </c>
      <c r="AU522" s="243" t="s">
        <v>158</v>
      </c>
      <c r="AV522" s="13" t="s">
        <v>157</v>
      </c>
      <c r="AW522" s="13" t="s">
        <v>43</v>
      </c>
      <c r="AX522" s="13" t="s">
        <v>23</v>
      </c>
      <c r="AY522" s="243" t="s">
        <v>150</v>
      </c>
    </row>
    <row r="523" spans="2:65" s="1" customFormat="1" ht="31.5" customHeight="1">
      <c r="B523" s="42"/>
      <c r="C523" s="195" t="s">
        <v>413</v>
      </c>
      <c r="D523" s="195" t="s">
        <v>152</v>
      </c>
      <c r="E523" s="196" t="s">
        <v>1154</v>
      </c>
      <c r="F523" s="197" t="s">
        <v>1155</v>
      </c>
      <c r="G523" s="198" t="s">
        <v>198</v>
      </c>
      <c r="H523" s="199">
        <v>8</v>
      </c>
      <c r="I523" s="200"/>
      <c r="J523" s="201">
        <f>ROUND(I523*H523,2)</f>
        <v>0</v>
      </c>
      <c r="K523" s="197" t="s">
        <v>156</v>
      </c>
      <c r="L523" s="62"/>
      <c r="M523" s="202" t="s">
        <v>37</v>
      </c>
      <c r="N523" s="203" t="s">
        <v>52</v>
      </c>
      <c r="O523" s="43"/>
      <c r="P523" s="204">
        <f>O523*H523</f>
        <v>0</v>
      </c>
      <c r="Q523" s="204">
        <v>0.00286</v>
      </c>
      <c r="R523" s="204">
        <f>Q523*H523</f>
        <v>0.02288</v>
      </c>
      <c r="S523" s="204">
        <v>0</v>
      </c>
      <c r="T523" s="205">
        <f>S523*H523</f>
        <v>0</v>
      </c>
      <c r="AR523" s="24" t="s">
        <v>205</v>
      </c>
      <c r="AT523" s="24" t="s">
        <v>152</v>
      </c>
      <c r="AU523" s="24" t="s">
        <v>158</v>
      </c>
      <c r="AY523" s="24" t="s">
        <v>150</v>
      </c>
      <c r="BE523" s="206">
        <f>IF(N523="základní",J523,0)</f>
        <v>0</v>
      </c>
      <c r="BF523" s="206">
        <f>IF(N523="snížená",J523,0)</f>
        <v>0</v>
      </c>
      <c r="BG523" s="206">
        <f>IF(N523="zákl. přenesená",J523,0)</f>
        <v>0</v>
      </c>
      <c r="BH523" s="206">
        <f>IF(N523="sníž. přenesená",J523,0)</f>
        <v>0</v>
      </c>
      <c r="BI523" s="206">
        <f>IF(N523="nulová",J523,0)</f>
        <v>0</v>
      </c>
      <c r="BJ523" s="24" t="s">
        <v>158</v>
      </c>
      <c r="BK523" s="206">
        <f>ROUND(I523*H523,2)</f>
        <v>0</v>
      </c>
      <c r="BL523" s="24" t="s">
        <v>205</v>
      </c>
      <c r="BM523" s="24" t="s">
        <v>637</v>
      </c>
    </row>
    <row r="524" spans="2:51" s="11" customFormat="1" ht="13.5">
      <c r="B524" s="210"/>
      <c r="C524" s="211"/>
      <c r="D524" s="207" t="s">
        <v>161</v>
      </c>
      <c r="E524" s="212" t="s">
        <v>37</v>
      </c>
      <c r="F524" s="213" t="s">
        <v>1156</v>
      </c>
      <c r="G524" s="211"/>
      <c r="H524" s="214" t="s">
        <v>37</v>
      </c>
      <c r="I524" s="215"/>
      <c r="J524" s="211"/>
      <c r="K524" s="211"/>
      <c r="L524" s="216"/>
      <c r="M524" s="217"/>
      <c r="N524" s="218"/>
      <c r="O524" s="218"/>
      <c r="P524" s="218"/>
      <c r="Q524" s="218"/>
      <c r="R524" s="218"/>
      <c r="S524" s="218"/>
      <c r="T524" s="219"/>
      <c r="AT524" s="220" t="s">
        <v>161</v>
      </c>
      <c r="AU524" s="220" t="s">
        <v>158</v>
      </c>
      <c r="AV524" s="11" t="s">
        <v>23</v>
      </c>
      <c r="AW524" s="11" t="s">
        <v>43</v>
      </c>
      <c r="AX524" s="11" t="s">
        <v>80</v>
      </c>
      <c r="AY524" s="220" t="s">
        <v>150</v>
      </c>
    </row>
    <row r="525" spans="2:51" s="12" customFormat="1" ht="13.5">
      <c r="B525" s="221"/>
      <c r="C525" s="222"/>
      <c r="D525" s="207" t="s">
        <v>161</v>
      </c>
      <c r="E525" s="223" t="s">
        <v>37</v>
      </c>
      <c r="F525" s="224" t="s">
        <v>177</v>
      </c>
      <c r="G525" s="222"/>
      <c r="H525" s="225">
        <v>8</v>
      </c>
      <c r="I525" s="226"/>
      <c r="J525" s="222"/>
      <c r="K525" s="222"/>
      <c r="L525" s="227"/>
      <c r="M525" s="228"/>
      <c r="N525" s="229"/>
      <c r="O525" s="229"/>
      <c r="P525" s="229"/>
      <c r="Q525" s="229"/>
      <c r="R525" s="229"/>
      <c r="S525" s="229"/>
      <c r="T525" s="230"/>
      <c r="AT525" s="231" t="s">
        <v>161</v>
      </c>
      <c r="AU525" s="231" t="s">
        <v>158</v>
      </c>
      <c r="AV525" s="12" t="s">
        <v>158</v>
      </c>
      <c r="AW525" s="12" t="s">
        <v>43</v>
      </c>
      <c r="AX525" s="12" t="s">
        <v>80</v>
      </c>
      <c r="AY525" s="231" t="s">
        <v>150</v>
      </c>
    </row>
    <row r="526" spans="2:51" s="13" customFormat="1" ht="13.5">
      <c r="B526" s="232"/>
      <c r="C526" s="233"/>
      <c r="D526" s="234" t="s">
        <v>161</v>
      </c>
      <c r="E526" s="235" t="s">
        <v>37</v>
      </c>
      <c r="F526" s="236" t="s">
        <v>164</v>
      </c>
      <c r="G526" s="233"/>
      <c r="H526" s="237">
        <v>8</v>
      </c>
      <c r="I526" s="238"/>
      <c r="J526" s="233"/>
      <c r="K526" s="233"/>
      <c r="L526" s="239"/>
      <c r="M526" s="240"/>
      <c r="N526" s="241"/>
      <c r="O526" s="241"/>
      <c r="P526" s="241"/>
      <c r="Q526" s="241"/>
      <c r="R526" s="241"/>
      <c r="S526" s="241"/>
      <c r="T526" s="242"/>
      <c r="AT526" s="243" t="s">
        <v>161</v>
      </c>
      <c r="AU526" s="243" t="s">
        <v>158</v>
      </c>
      <c r="AV526" s="13" t="s">
        <v>157</v>
      </c>
      <c r="AW526" s="13" t="s">
        <v>43</v>
      </c>
      <c r="AX526" s="13" t="s">
        <v>23</v>
      </c>
      <c r="AY526" s="243" t="s">
        <v>150</v>
      </c>
    </row>
    <row r="527" spans="2:65" s="1" customFormat="1" ht="31.5" customHeight="1">
      <c r="B527" s="42"/>
      <c r="C527" s="195" t="s">
        <v>642</v>
      </c>
      <c r="D527" s="195" t="s">
        <v>152</v>
      </c>
      <c r="E527" s="196" t="s">
        <v>681</v>
      </c>
      <c r="F527" s="197" t="s">
        <v>682</v>
      </c>
      <c r="G527" s="198" t="s">
        <v>182</v>
      </c>
      <c r="H527" s="199">
        <v>0.853</v>
      </c>
      <c r="I527" s="200"/>
      <c r="J527" s="201">
        <f>ROUND(I527*H527,2)</f>
        <v>0</v>
      </c>
      <c r="K527" s="197" t="s">
        <v>156</v>
      </c>
      <c r="L527" s="62"/>
      <c r="M527" s="202" t="s">
        <v>37</v>
      </c>
      <c r="N527" s="203" t="s">
        <v>52</v>
      </c>
      <c r="O527" s="43"/>
      <c r="P527" s="204">
        <f>O527*H527</f>
        <v>0</v>
      </c>
      <c r="Q527" s="204">
        <v>0</v>
      </c>
      <c r="R527" s="204">
        <f>Q527*H527</f>
        <v>0</v>
      </c>
      <c r="S527" s="204">
        <v>0</v>
      </c>
      <c r="T527" s="205">
        <f>S527*H527</f>
        <v>0</v>
      </c>
      <c r="AR527" s="24" t="s">
        <v>205</v>
      </c>
      <c r="AT527" s="24" t="s">
        <v>152</v>
      </c>
      <c r="AU527" s="24" t="s">
        <v>158</v>
      </c>
      <c r="AY527" s="24" t="s">
        <v>150</v>
      </c>
      <c r="BE527" s="206">
        <f>IF(N527="základní",J527,0)</f>
        <v>0</v>
      </c>
      <c r="BF527" s="206">
        <f>IF(N527="snížená",J527,0)</f>
        <v>0</v>
      </c>
      <c r="BG527" s="206">
        <f>IF(N527="zákl. přenesená",J527,0)</f>
        <v>0</v>
      </c>
      <c r="BH527" s="206">
        <f>IF(N527="sníž. přenesená",J527,0)</f>
        <v>0</v>
      </c>
      <c r="BI527" s="206">
        <f>IF(N527="nulová",J527,0)</f>
        <v>0</v>
      </c>
      <c r="BJ527" s="24" t="s">
        <v>158</v>
      </c>
      <c r="BK527" s="206">
        <f>ROUND(I527*H527,2)</f>
        <v>0</v>
      </c>
      <c r="BL527" s="24" t="s">
        <v>205</v>
      </c>
      <c r="BM527" s="24" t="s">
        <v>645</v>
      </c>
    </row>
    <row r="528" spans="2:47" s="1" customFormat="1" ht="121.5">
      <c r="B528" s="42"/>
      <c r="C528" s="64"/>
      <c r="D528" s="207" t="s">
        <v>159</v>
      </c>
      <c r="E528" s="64"/>
      <c r="F528" s="208" t="s">
        <v>684</v>
      </c>
      <c r="G528" s="64"/>
      <c r="H528" s="64"/>
      <c r="I528" s="165"/>
      <c r="J528" s="64"/>
      <c r="K528" s="64"/>
      <c r="L528" s="62"/>
      <c r="M528" s="209"/>
      <c r="N528" s="43"/>
      <c r="O528" s="43"/>
      <c r="P528" s="43"/>
      <c r="Q528" s="43"/>
      <c r="R528" s="43"/>
      <c r="S528" s="43"/>
      <c r="T528" s="79"/>
      <c r="AT528" s="24" t="s">
        <v>159</v>
      </c>
      <c r="AU528" s="24" t="s">
        <v>158</v>
      </c>
    </row>
    <row r="529" spans="2:63" s="10" customFormat="1" ht="29.85" customHeight="1">
      <c r="B529" s="178"/>
      <c r="C529" s="179"/>
      <c r="D529" s="192" t="s">
        <v>79</v>
      </c>
      <c r="E529" s="193" t="s">
        <v>685</v>
      </c>
      <c r="F529" s="193" t="s">
        <v>686</v>
      </c>
      <c r="G529" s="179"/>
      <c r="H529" s="179"/>
      <c r="I529" s="182"/>
      <c r="J529" s="194">
        <f>BK529</f>
        <v>0</v>
      </c>
      <c r="K529" s="179"/>
      <c r="L529" s="184"/>
      <c r="M529" s="185"/>
      <c r="N529" s="186"/>
      <c r="O529" s="186"/>
      <c r="P529" s="187">
        <f>SUM(P530:P606)</f>
        <v>0</v>
      </c>
      <c r="Q529" s="186"/>
      <c r="R529" s="187">
        <f>SUM(R530:R606)</f>
        <v>0.0376735</v>
      </c>
      <c r="S529" s="186"/>
      <c r="T529" s="188">
        <f>SUM(T530:T606)</f>
        <v>0</v>
      </c>
      <c r="AR529" s="189" t="s">
        <v>158</v>
      </c>
      <c r="AT529" s="190" t="s">
        <v>79</v>
      </c>
      <c r="AU529" s="190" t="s">
        <v>23</v>
      </c>
      <c r="AY529" s="189" t="s">
        <v>150</v>
      </c>
      <c r="BK529" s="191">
        <f>SUM(BK530:BK606)</f>
        <v>0</v>
      </c>
    </row>
    <row r="530" spans="2:65" s="1" customFormat="1" ht="44.25" customHeight="1">
      <c r="B530" s="42"/>
      <c r="C530" s="195" t="s">
        <v>428</v>
      </c>
      <c r="D530" s="195" t="s">
        <v>152</v>
      </c>
      <c r="E530" s="196" t="s">
        <v>707</v>
      </c>
      <c r="F530" s="197" t="s">
        <v>708</v>
      </c>
      <c r="G530" s="198" t="s">
        <v>155</v>
      </c>
      <c r="H530" s="199">
        <v>10.974</v>
      </c>
      <c r="I530" s="200"/>
      <c r="J530" s="201">
        <f>ROUND(I530*H530,2)</f>
        <v>0</v>
      </c>
      <c r="K530" s="197" t="s">
        <v>156</v>
      </c>
      <c r="L530" s="62"/>
      <c r="M530" s="202" t="s">
        <v>37</v>
      </c>
      <c r="N530" s="203" t="s">
        <v>52</v>
      </c>
      <c r="O530" s="43"/>
      <c r="P530" s="204">
        <f>O530*H530</f>
        <v>0</v>
      </c>
      <c r="Q530" s="204">
        <v>0.00025</v>
      </c>
      <c r="R530" s="204">
        <f>Q530*H530</f>
        <v>0.0027435000000000003</v>
      </c>
      <c r="S530" s="204">
        <v>0</v>
      </c>
      <c r="T530" s="205">
        <f>S530*H530</f>
        <v>0</v>
      </c>
      <c r="AR530" s="24" t="s">
        <v>205</v>
      </c>
      <c r="AT530" s="24" t="s">
        <v>152</v>
      </c>
      <c r="AU530" s="24" t="s">
        <v>158</v>
      </c>
      <c r="AY530" s="24" t="s">
        <v>150</v>
      </c>
      <c r="BE530" s="206">
        <f>IF(N530="základní",J530,0)</f>
        <v>0</v>
      </c>
      <c r="BF530" s="206">
        <f>IF(N530="snížená",J530,0)</f>
        <v>0</v>
      </c>
      <c r="BG530" s="206">
        <f>IF(N530="zákl. přenesená",J530,0)</f>
        <v>0</v>
      </c>
      <c r="BH530" s="206">
        <f>IF(N530="sníž. přenesená",J530,0)</f>
        <v>0</v>
      </c>
      <c r="BI530" s="206">
        <f>IF(N530="nulová",J530,0)</f>
        <v>0</v>
      </c>
      <c r="BJ530" s="24" t="s">
        <v>158</v>
      </c>
      <c r="BK530" s="206">
        <f>ROUND(I530*H530,2)</f>
        <v>0</v>
      </c>
      <c r="BL530" s="24" t="s">
        <v>205</v>
      </c>
      <c r="BM530" s="24" t="s">
        <v>649</v>
      </c>
    </row>
    <row r="531" spans="2:47" s="1" customFormat="1" ht="94.5">
      <c r="B531" s="42"/>
      <c r="C531" s="64"/>
      <c r="D531" s="207" t="s">
        <v>159</v>
      </c>
      <c r="E531" s="64"/>
      <c r="F531" s="208" t="s">
        <v>702</v>
      </c>
      <c r="G531" s="64"/>
      <c r="H531" s="64"/>
      <c r="I531" s="165"/>
      <c r="J531" s="64"/>
      <c r="K531" s="64"/>
      <c r="L531" s="62"/>
      <c r="M531" s="209"/>
      <c r="N531" s="43"/>
      <c r="O531" s="43"/>
      <c r="P531" s="43"/>
      <c r="Q531" s="43"/>
      <c r="R531" s="43"/>
      <c r="S531" s="43"/>
      <c r="T531" s="79"/>
      <c r="AT531" s="24" t="s">
        <v>159</v>
      </c>
      <c r="AU531" s="24" t="s">
        <v>158</v>
      </c>
    </row>
    <row r="532" spans="2:51" s="11" customFormat="1" ht="13.5">
      <c r="B532" s="210"/>
      <c r="C532" s="211"/>
      <c r="D532" s="207" t="s">
        <v>161</v>
      </c>
      <c r="E532" s="212" t="s">
        <v>37</v>
      </c>
      <c r="F532" s="213" t="s">
        <v>691</v>
      </c>
      <c r="G532" s="211"/>
      <c r="H532" s="214" t="s">
        <v>37</v>
      </c>
      <c r="I532" s="215"/>
      <c r="J532" s="211"/>
      <c r="K532" s="211"/>
      <c r="L532" s="216"/>
      <c r="M532" s="217"/>
      <c r="N532" s="218"/>
      <c r="O532" s="218"/>
      <c r="P532" s="218"/>
      <c r="Q532" s="218"/>
      <c r="R532" s="218"/>
      <c r="S532" s="218"/>
      <c r="T532" s="219"/>
      <c r="AT532" s="220" t="s">
        <v>161</v>
      </c>
      <c r="AU532" s="220" t="s">
        <v>158</v>
      </c>
      <c r="AV532" s="11" t="s">
        <v>23</v>
      </c>
      <c r="AW532" s="11" t="s">
        <v>43</v>
      </c>
      <c r="AX532" s="11" t="s">
        <v>80</v>
      </c>
      <c r="AY532" s="220" t="s">
        <v>150</v>
      </c>
    </row>
    <row r="533" spans="2:51" s="12" customFormat="1" ht="13.5">
      <c r="B533" s="221"/>
      <c r="C533" s="222"/>
      <c r="D533" s="207" t="s">
        <v>161</v>
      </c>
      <c r="E533" s="223" t="s">
        <v>37</v>
      </c>
      <c r="F533" s="224" t="s">
        <v>1081</v>
      </c>
      <c r="G533" s="222"/>
      <c r="H533" s="225">
        <v>1.614</v>
      </c>
      <c r="I533" s="226"/>
      <c r="J533" s="222"/>
      <c r="K533" s="222"/>
      <c r="L533" s="227"/>
      <c r="M533" s="228"/>
      <c r="N533" s="229"/>
      <c r="O533" s="229"/>
      <c r="P533" s="229"/>
      <c r="Q533" s="229"/>
      <c r="R533" s="229"/>
      <c r="S533" s="229"/>
      <c r="T533" s="230"/>
      <c r="AT533" s="231" t="s">
        <v>161</v>
      </c>
      <c r="AU533" s="231" t="s">
        <v>158</v>
      </c>
      <c r="AV533" s="12" t="s">
        <v>158</v>
      </c>
      <c r="AW533" s="12" t="s">
        <v>43</v>
      </c>
      <c r="AX533" s="12" t="s">
        <v>80</v>
      </c>
      <c r="AY533" s="231" t="s">
        <v>150</v>
      </c>
    </row>
    <row r="534" spans="2:51" s="11" customFormat="1" ht="13.5">
      <c r="B534" s="210"/>
      <c r="C534" s="211"/>
      <c r="D534" s="207" t="s">
        <v>161</v>
      </c>
      <c r="E534" s="212" t="s">
        <v>37</v>
      </c>
      <c r="F534" s="213" t="s">
        <v>739</v>
      </c>
      <c r="G534" s="211"/>
      <c r="H534" s="214" t="s">
        <v>37</v>
      </c>
      <c r="I534" s="215"/>
      <c r="J534" s="211"/>
      <c r="K534" s="211"/>
      <c r="L534" s="216"/>
      <c r="M534" s="217"/>
      <c r="N534" s="218"/>
      <c r="O534" s="218"/>
      <c r="P534" s="218"/>
      <c r="Q534" s="218"/>
      <c r="R534" s="218"/>
      <c r="S534" s="218"/>
      <c r="T534" s="219"/>
      <c r="AT534" s="220" t="s">
        <v>161</v>
      </c>
      <c r="AU534" s="220" t="s">
        <v>158</v>
      </c>
      <c r="AV534" s="11" t="s">
        <v>23</v>
      </c>
      <c r="AW534" s="11" t="s">
        <v>43</v>
      </c>
      <c r="AX534" s="11" t="s">
        <v>80</v>
      </c>
      <c r="AY534" s="220" t="s">
        <v>150</v>
      </c>
    </row>
    <row r="535" spans="2:51" s="12" customFormat="1" ht="13.5">
      <c r="B535" s="221"/>
      <c r="C535" s="222"/>
      <c r="D535" s="207" t="s">
        <v>161</v>
      </c>
      <c r="E535" s="223" t="s">
        <v>37</v>
      </c>
      <c r="F535" s="224" t="s">
        <v>1082</v>
      </c>
      <c r="G535" s="222"/>
      <c r="H535" s="225">
        <v>9.36</v>
      </c>
      <c r="I535" s="226"/>
      <c r="J535" s="222"/>
      <c r="K535" s="222"/>
      <c r="L535" s="227"/>
      <c r="M535" s="228"/>
      <c r="N535" s="229"/>
      <c r="O535" s="229"/>
      <c r="P535" s="229"/>
      <c r="Q535" s="229"/>
      <c r="R535" s="229"/>
      <c r="S535" s="229"/>
      <c r="T535" s="230"/>
      <c r="AT535" s="231" t="s">
        <v>161</v>
      </c>
      <c r="AU535" s="231" t="s">
        <v>158</v>
      </c>
      <c r="AV535" s="12" t="s">
        <v>158</v>
      </c>
      <c r="AW535" s="12" t="s">
        <v>43</v>
      </c>
      <c r="AX535" s="12" t="s">
        <v>80</v>
      </c>
      <c r="AY535" s="231" t="s">
        <v>150</v>
      </c>
    </row>
    <row r="536" spans="2:51" s="13" customFormat="1" ht="13.5">
      <c r="B536" s="232"/>
      <c r="C536" s="233"/>
      <c r="D536" s="234" t="s">
        <v>161</v>
      </c>
      <c r="E536" s="235" t="s">
        <v>37</v>
      </c>
      <c r="F536" s="236" t="s">
        <v>164</v>
      </c>
      <c r="G536" s="233"/>
      <c r="H536" s="237">
        <v>10.974</v>
      </c>
      <c r="I536" s="238"/>
      <c r="J536" s="233"/>
      <c r="K536" s="233"/>
      <c r="L536" s="239"/>
      <c r="M536" s="240"/>
      <c r="N536" s="241"/>
      <c r="O536" s="241"/>
      <c r="P536" s="241"/>
      <c r="Q536" s="241"/>
      <c r="R536" s="241"/>
      <c r="S536" s="241"/>
      <c r="T536" s="242"/>
      <c r="AT536" s="243" t="s">
        <v>161</v>
      </c>
      <c r="AU536" s="243" t="s">
        <v>158</v>
      </c>
      <c r="AV536" s="13" t="s">
        <v>157</v>
      </c>
      <c r="AW536" s="13" t="s">
        <v>43</v>
      </c>
      <c r="AX536" s="13" t="s">
        <v>23</v>
      </c>
      <c r="AY536" s="243" t="s">
        <v>150</v>
      </c>
    </row>
    <row r="537" spans="2:65" s="1" customFormat="1" ht="31.5" customHeight="1">
      <c r="B537" s="42"/>
      <c r="C537" s="195" t="s">
        <v>1157</v>
      </c>
      <c r="D537" s="195" t="s">
        <v>152</v>
      </c>
      <c r="E537" s="196" t="s">
        <v>1158</v>
      </c>
      <c r="F537" s="197" t="s">
        <v>1159</v>
      </c>
      <c r="G537" s="198" t="s">
        <v>622</v>
      </c>
      <c r="H537" s="199">
        <v>1</v>
      </c>
      <c r="I537" s="200"/>
      <c r="J537" s="201">
        <f>ROUND(I537*H537,2)</f>
        <v>0</v>
      </c>
      <c r="K537" s="197" t="s">
        <v>156</v>
      </c>
      <c r="L537" s="62"/>
      <c r="M537" s="202" t="s">
        <v>37</v>
      </c>
      <c r="N537" s="203" t="s">
        <v>52</v>
      </c>
      <c r="O537" s="43"/>
      <c r="P537" s="204">
        <f>O537*H537</f>
        <v>0</v>
      </c>
      <c r="Q537" s="204">
        <v>0.00025</v>
      </c>
      <c r="R537" s="204">
        <f>Q537*H537</f>
        <v>0.00025</v>
      </c>
      <c r="S537" s="204">
        <v>0</v>
      </c>
      <c r="T537" s="205">
        <f>S537*H537</f>
        <v>0</v>
      </c>
      <c r="AR537" s="24" t="s">
        <v>205</v>
      </c>
      <c r="AT537" s="24" t="s">
        <v>152</v>
      </c>
      <c r="AU537" s="24" t="s">
        <v>158</v>
      </c>
      <c r="AY537" s="24" t="s">
        <v>150</v>
      </c>
      <c r="BE537" s="206">
        <f>IF(N537="základní",J537,0)</f>
        <v>0</v>
      </c>
      <c r="BF537" s="206">
        <f>IF(N537="snížená",J537,0)</f>
        <v>0</v>
      </c>
      <c r="BG537" s="206">
        <f>IF(N537="zákl. přenesená",J537,0)</f>
        <v>0</v>
      </c>
      <c r="BH537" s="206">
        <f>IF(N537="sníž. přenesená",J537,0)</f>
        <v>0</v>
      </c>
      <c r="BI537" s="206">
        <f>IF(N537="nulová",J537,0)</f>
        <v>0</v>
      </c>
      <c r="BJ537" s="24" t="s">
        <v>158</v>
      </c>
      <c r="BK537" s="206">
        <f>ROUND(I537*H537,2)</f>
        <v>0</v>
      </c>
      <c r="BL537" s="24" t="s">
        <v>205</v>
      </c>
      <c r="BM537" s="24" t="s">
        <v>1160</v>
      </c>
    </row>
    <row r="538" spans="2:47" s="1" customFormat="1" ht="94.5">
      <c r="B538" s="42"/>
      <c r="C538" s="64"/>
      <c r="D538" s="207" t="s">
        <v>159</v>
      </c>
      <c r="E538" s="64"/>
      <c r="F538" s="208" t="s">
        <v>702</v>
      </c>
      <c r="G538" s="64"/>
      <c r="H538" s="64"/>
      <c r="I538" s="165"/>
      <c r="J538" s="64"/>
      <c r="K538" s="64"/>
      <c r="L538" s="62"/>
      <c r="M538" s="209"/>
      <c r="N538" s="43"/>
      <c r="O538" s="43"/>
      <c r="P538" s="43"/>
      <c r="Q538" s="43"/>
      <c r="R538" s="43"/>
      <c r="S538" s="43"/>
      <c r="T538" s="79"/>
      <c r="AT538" s="24" t="s">
        <v>159</v>
      </c>
      <c r="AU538" s="24" t="s">
        <v>158</v>
      </c>
    </row>
    <row r="539" spans="2:51" s="11" customFormat="1" ht="13.5">
      <c r="B539" s="210"/>
      <c r="C539" s="211"/>
      <c r="D539" s="207" t="s">
        <v>161</v>
      </c>
      <c r="E539" s="212" t="s">
        <v>37</v>
      </c>
      <c r="F539" s="213" t="s">
        <v>710</v>
      </c>
      <c r="G539" s="211"/>
      <c r="H539" s="214" t="s">
        <v>37</v>
      </c>
      <c r="I539" s="215"/>
      <c r="J539" s="211"/>
      <c r="K539" s="211"/>
      <c r="L539" s="216"/>
      <c r="M539" s="217"/>
      <c r="N539" s="218"/>
      <c r="O539" s="218"/>
      <c r="P539" s="218"/>
      <c r="Q539" s="218"/>
      <c r="R539" s="218"/>
      <c r="S539" s="218"/>
      <c r="T539" s="219"/>
      <c r="AT539" s="220" t="s">
        <v>161</v>
      </c>
      <c r="AU539" s="220" t="s">
        <v>158</v>
      </c>
      <c r="AV539" s="11" t="s">
        <v>23</v>
      </c>
      <c r="AW539" s="11" t="s">
        <v>43</v>
      </c>
      <c r="AX539" s="11" t="s">
        <v>80</v>
      </c>
      <c r="AY539" s="220" t="s">
        <v>150</v>
      </c>
    </row>
    <row r="540" spans="2:51" s="12" customFormat="1" ht="13.5">
      <c r="B540" s="221"/>
      <c r="C540" s="222"/>
      <c r="D540" s="207" t="s">
        <v>161</v>
      </c>
      <c r="E540" s="223" t="s">
        <v>37</v>
      </c>
      <c r="F540" s="224" t="s">
        <v>23</v>
      </c>
      <c r="G540" s="222"/>
      <c r="H540" s="225">
        <v>1</v>
      </c>
      <c r="I540" s="226"/>
      <c r="J540" s="222"/>
      <c r="K540" s="222"/>
      <c r="L540" s="227"/>
      <c r="M540" s="228"/>
      <c r="N540" s="229"/>
      <c r="O540" s="229"/>
      <c r="P540" s="229"/>
      <c r="Q540" s="229"/>
      <c r="R540" s="229"/>
      <c r="S540" s="229"/>
      <c r="T540" s="230"/>
      <c r="AT540" s="231" t="s">
        <v>161</v>
      </c>
      <c r="AU540" s="231" t="s">
        <v>158</v>
      </c>
      <c r="AV540" s="12" t="s">
        <v>158</v>
      </c>
      <c r="AW540" s="12" t="s">
        <v>43</v>
      </c>
      <c r="AX540" s="12" t="s">
        <v>80</v>
      </c>
      <c r="AY540" s="231" t="s">
        <v>150</v>
      </c>
    </row>
    <row r="541" spans="2:51" s="13" customFormat="1" ht="13.5">
      <c r="B541" s="232"/>
      <c r="C541" s="233"/>
      <c r="D541" s="234" t="s">
        <v>161</v>
      </c>
      <c r="E541" s="235" t="s">
        <v>37</v>
      </c>
      <c r="F541" s="236" t="s">
        <v>164</v>
      </c>
      <c r="G541" s="233"/>
      <c r="H541" s="237">
        <v>1</v>
      </c>
      <c r="I541" s="238"/>
      <c r="J541" s="233"/>
      <c r="K541" s="233"/>
      <c r="L541" s="239"/>
      <c r="M541" s="240"/>
      <c r="N541" s="241"/>
      <c r="O541" s="241"/>
      <c r="P541" s="241"/>
      <c r="Q541" s="241"/>
      <c r="R541" s="241"/>
      <c r="S541" s="241"/>
      <c r="T541" s="242"/>
      <c r="AT541" s="243" t="s">
        <v>161</v>
      </c>
      <c r="AU541" s="243" t="s">
        <v>158</v>
      </c>
      <c r="AV541" s="13" t="s">
        <v>157</v>
      </c>
      <c r="AW541" s="13" t="s">
        <v>43</v>
      </c>
      <c r="AX541" s="13" t="s">
        <v>23</v>
      </c>
      <c r="AY541" s="243" t="s">
        <v>150</v>
      </c>
    </row>
    <row r="542" spans="2:65" s="1" customFormat="1" ht="31.5" customHeight="1">
      <c r="B542" s="42"/>
      <c r="C542" s="195" t="s">
        <v>433</v>
      </c>
      <c r="D542" s="195" t="s">
        <v>152</v>
      </c>
      <c r="E542" s="196" t="s">
        <v>719</v>
      </c>
      <c r="F542" s="197" t="s">
        <v>720</v>
      </c>
      <c r="G542" s="198" t="s">
        <v>622</v>
      </c>
      <c r="H542" s="199">
        <v>1</v>
      </c>
      <c r="I542" s="200"/>
      <c r="J542" s="201">
        <f>ROUND(I542*H542,2)</f>
        <v>0</v>
      </c>
      <c r="K542" s="197" t="s">
        <v>156</v>
      </c>
      <c r="L542" s="62"/>
      <c r="M542" s="202" t="s">
        <v>37</v>
      </c>
      <c r="N542" s="203" t="s">
        <v>52</v>
      </c>
      <c r="O542" s="43"/>
      <c r="P542" s="204">
        <f>O542*H542</f>
        <v>0</v>
      </c>
      <c r="Q542" s="204">
        <v>0.00024</v>
      </c>
      <c r="R542" s="204">
        <f>Q542*H542</f>
        <v>0.00024</v>
      </c>
      <c r="S542" s="204">
        <v>0</v>
      </c>
      <c r="T542" s="205">
        <f>S542*H542</f>
        <v>0</v>
      </c>
      <c r="AR542" s="24" t="s">
        <v>205</v>
      </c>
      <c r="AT542" s="24" t="s">
        <v>152</v>
      </c>
      <c r="AU542" s="24" t="s">
        <v>158</v>
      </c>
      <c r="AY542" s="24" t="s">
        <v>150</v>
      </c>
      <c r="BE542" s="206">
        <f>IF(N542="základní",J542,0)</f>
        <v>0</v>
      </c>
      <c r="BF542" s="206">
        <f>IF(N542="snížená",J542,0)</f>
        <v>0</v>
      </c>
      <c r="BG542" s="206">
        <f>IF(N542="zákl. přenesená",J542,0)</f>
        <v>0</v>
      </c>
      <c r="BH542" s="206">
        <f>IF(N542="sníž. přenesená",J542,0)</f>
        <v>0</v>
      </c>
      <c r="BI542" s="206">
        <f>IF(N542="nulová",J542,0)</f>
        <v>0</v>
      </c>
      <c r="BJ542" s="24" t="s">
        <v>158</v>
      </c>
      <c r="BK542" s="206">
        <f>ROUND(I542*H542,2)</f>
        <v>0</v>
      </c>
      <c r="BL542" s="24" t="s">
        <v>205</v>
      </c>
      <c r="BM542" s="24" t="s">
        <v>660</v>
      </c>
    </row>
    <row r="543" spans="2:47" s="1" customFormat="1" ht="54">
      <c r="B543" s="42"/>
      <c r="C543" s="64"/>
      <c r="D543" s="207" t="s">
        <v>159</v>
      </c>
      <c r="E543" s="64"/>
      <c r="F543" s="208" t="s">
        <v>722</v>
      </c>
      <c r="G543" s="64"/>
      <c r="H543" s="64"/>
      <c r="I543" s="165"/>
      <c r="J543" s="64"/>
      <c r="K543" s="64"/>
      <c r="L543" s="62"/>
      <c r="M543" s="209"/>
      <c r="N543" s="43"/>
      <c r="O543" s="43"/>
      <c r="P543" s="43"/>
      <c r="Q543" s="43"/>
      <c r="R543" s="43"/>
      <c r="S543" s="43"/>
      <c r="T543" s="79"/>
      <c r="AT543" s="24" t="s">
        <v>159</v>
      </c>
      <c r="AU543" s="24" t="s">
        <v>158</v>
      </c>
    </row>
    <row r="544" spans="2:51" s="11" customFormat="1" ht="13.5">
      <c r="B544" s="210"/>
      <c r="C544" s="211"/>
      <c r="D544" s="207" t="s">
        <v>161</v>
      </c>
      <c r="E544" s="212" t="s">
        <v>37</v>
      </c>
      <c r="F544" s="213" t="s">
        <v>740</v>
      </c>
      <c r="G544" s="211"/>
      <c r="H544" s="214" t="s">
        <v>37</v>
      </c>
      <c r="I544" s="215"/>
      <c r="J544" s="211"/>
      <c r="K544" s="211"/>
      <c r="L544" s="216"/>
      <c r="M544" s="217"/>
      <c r="N544" s="218"/>
      <c r="O544" s="218"/>
      <c r="P544" s="218"/>
      <c r="Q544" s="218"/>
      <c r="R544" s="218"/>
      <c r="S544" s="218"/>
      <c r="T544" s="219"/>
      <c r="AT544" s="220" t="s">
        <v>161</v>
      </c>
      <c r="AU544" s="220" t="s">
        <v>158</v>
      </c>
      <c r="AV544" s="11" t="s">
        <v>23</v>
      </c>
      <c r="AW544" s="11" t="s">
        <v>43</v>
      </c>
      <c r="AX544" s="11" t="s">
        <v>80</v>
      </c>
      <c r="AY544" s="220" t="s">
        <v>150</v>
      </c>
    </row>
    <row r="545" spans="2:51" s="12" customFormat="1" ht="13.5">
      <c r="B545" s="221"/>
      <c r="C545" s="222"/>
      <c r="D545" s="207" t="s">
        <v>161</v>
      </c>
      <c r="E545" s="223" t="s">
        <v>37</v>
      </c>
      <c r="F545" s="224" t="s">
        <v>23</v>
      </c>
      <c r="G545" s="222"/>
      <c r="H545" s="225">
        <v>1</v>
      </c>
      <c r="I545" s="226"/>
      <c r="J545" s="222"/>
      <c r="K545" s="222"/>
      <c r="L545" s="227"/>
      <c r="M545" s="228"/>
      <c r="N545" s="229"/>
      <c r="O545" s="229"/>
      <c r="P545" s="229"/>
      <c r="Q545" s="229"/>
      <c r="R545" s="229"/>
      <c r="S545" s="229"/>
      <c r="T545" s="230"/>
      <c r="AT545" s="231" t="s">
        <v>161</v>
      </c>
      <c r="AU545" s="231" t="s">
        <v>158</v>
      </c>
      <c r="AV545" s="12" t="s">
        <v>158</v>
      </c>
      <c r="AW545" s="12" t="s">
        <v>43</v>
      </c>
      <c r="AX545" s="12" t="s">
        <v>80</v>
      </c>
      <c r="AY545" s="231" t="s">
        <v>150</v>
      </c>
    </row>
    <row r="546" spans="2:51" s="13" customFormat="1" ht="13.5">
      <c r="B546" s="232"/>
      <c r="C546" s="233"/>
      <c r="D546" s="234" t="s">
        <v>161</v>
      </c>
      <c r="E546" s="235" t="s">
        <v>37</v>
      </c>
      <c r="F546" s="236" t="s">
        <v>164</v>
      </c>
      <c r="G546" s="233"/>
      <c r="H546" s="237">
        <v>1</v>
      </c>
      <c r="I546" s="238"/>
      <c r="J546" s="233"/>
      <c r="K546" s="233"/>
      <c r="L546" s="239"/>
      <c r="M546" s="240"/>
      <c r="N546" s="241"/>
      <c r="O546" s="241"/>
      <c r="P546" s="241"/>
      <c r="Q546" s="241"/>
      <c r="R546" s="241"/>
      <c r="S546" s="241"/>
      <c r="T546" s="242"/>
      <c r="AT546" s="243" t="s">
        <v>161</v>
      </c>
      <c r="AU546" s="243" t="s">
        <v>158</v>
      </c>
      <c r="AV546" s="13" t="s">
        <v>157</v>
      </c>
      <c r="AW546" s="13" t="s">
        <v>43</v>
      </c>
      <c r="AX546" s="13" t="s">
        <v>23</v>
      </c>
      <c r="AY546" s="243" t="s">
        <v>150</v>
      </c>
    </row>
    <row r="547" spans="2:65" s="1" customFormat="1" ht="31.5" customHeight="1">
      <c r="B547" s="42"/>
      <c r="C547" s="195" t="s">
        <v>663</v>
      </c>
      <c r="D547" s="195" t="s">
        <v>152</v>
      </c>
      <c r="E547" s="196" t="s">
        <v>1161</v>
      </c>
      <c r="F547" s="197" t="s">
        <v>1162</v>
      </c>
      <c r="G547" s="198" t="s">
        <v>622</v>
      </c>
      <c r="H547" s="199">
        <v>2</v>
      </c>
      <c r="I547" s="200"/>
      <c r="J547" s="201">
        <f>ROUND(I547*H547,2)</f>
        <v>0</v>
      </c>
      <c r="K547" s="197" t="s">
        <v>156</v>
      </c>
      <c r="L547" s="62"/>
      <c r="M547" s="202" t="s">
        <v>37</v>
      </c>
      <c r="N547" s="203" t="s">
        <v>52</v>
      </c>
      <c r="O547" s="43"/>
      <c r="P547" s="204">
        <f>O547*H547</f>
        <v>0</v>
      </c>
      <c r="Q547" s="204">
        <v>0.00087</v>
      </c>
      <c r="R547" s="204">
        <f>Q547*H547</f>
        <v>0.00174</v>
      </c>
      <c r="S547" s="204">
        <v>0</v>
      </c>
      <c r="T547" s="205">
        <f>S547*H547</f>
        <v>0</v>
      </c>
      <c r="AR547" s="24" t="s">
        <v>205</v>
      </c>
      <c r="AT547" s="24" t="s">
        <v>152</v>
      </c>
      <c r="AU547" s="24" t="s">
        <v>158</v>
      </c>
      <c r="AY547" s="24" t="s">
        <v>150</v>
      </c>
      <c r="BE547" s="206">
        <f>IF(N547="základní",J547,0)</f>
        <v>0</v>
      </c>
      <c r="BF547" s="206">
        <f>IF(N547="snížená",J547,0)</f>
        <v>0</v>
      </c>
      <c r="BG547" s="206">
        <f>IF(N547="zákl. přenesená",J547,0)</f>
        <v>0</v>
      </c>
      <c r="BH547" s="206">
        <f>IF(N547="sníž. přenesená",J547,0)</f>
        <v>0</v>
      </c>
      <c r="BI547" s="206">
        <f>IF(N547="nulová",J547,0)</f>
        <v>0</v>
      </c>
      <c r="BJ547" s="24" t="s">
        <v>158</v>
      </c>
      <c r="BK547" s="206">
        <f>ROUND(I547*H547,2)</f>
        <v>0</v>
      </c>
      <c r="BL547" s="24" t="s">
        <v>205</v>
      </c>
      <c r="BM547" s="24" t="s">
        <v>201</v>
      </c>
    </row>
    <row r="548" spans="2:47" s="1" customFormat="1" ht="148.5">
      <c r="B548" s="42"/>
      <c r="C548" s="64"/>
      <c r="D548" s="207" t="s">
        <v>159</v>
      </c>
      <c r="E548" s="64"/>
      <c r="F548" s="208" t="s">
        <v>727</v>
      </c>
      <c r="G548" s="64"/>
      <c r="H548" s="64"/>
      <c r="I548" s="165"/>
      <c r="J548" s="64"/>
      <c r="K548" s="64"/>
      <c r="L548" s="62"/>
      <c r="M548" s="209"/>
      <c r="N548" s="43"/>
      <c r="O548" s="43"/>
      <c r="P548" s="43"/>
      <c r="Q548" s="43"/>
      <c r="R548" s="43"/>
      <c r="S548" s="43"/>
      <c r="T548" s="79"/>
      <c r="AT548" s="24" t="s">
        <v>159</v>
      </c>
      <c r="AU548" s="24" t="s">
        <v>158</v>
      </c>
    </row>
    <row r="549" spans="2:51" s="11" customFormat="1" ht="13.5">
      <c r="B549" s="210"/>
      <c r="C549" s="211"/>
      <c r="D549" s="207" t="s">
        <v>161</v>
      </c>
      <c r="E549" s="212" t="s">
        <v>37</v>
      </c>
      <c r="F549" s="213" t="s">
        <v>693</v>
      </c>
      <c r="G549" s="211"/>
      <c r="H549" s="214" t="s">
        <v>37</v>
      </c>
      <c r="I549" s="215"/>
      <c r="J549" s="211"/>
      <c r="K549" s="211"/>
      <c r="L549" s="216"/>
      <c r="M549" s="217"/>
      <c r="N549" s="218"/>
      <c r="O549" s="218"/>
      <c r="P549" s="218"/>
      <c r="Q549" s="218"/>
      <c r="R549" s="218"/>
      <c r="S549" s="218"/>
      <c r="T549" s="219"/>
      <c r="AT549" s="220" t="s">
        <v>161</v>
      </c>
      <c r="AU549" s="220" t="s">
        <v>158</v>
      </c>
      <c r="AV549" s="11" t="s">
        <v>23</v>
      </c>
      <c r="AW549" s="11" t="s">
        <v>43</v>
      </c>
      <c r="AX549" s="11" t="s">
        <v>80</v>
      </c>
      <c r="AY549" s="220" t="s">
        <v>150</v>
      </c>
    </row>
    <row r="550" spans="2:51" s="12" customFormat="1" ht="13.5">
      <c r="B550" s="221"/>
      <c r="C550" s="222"/>
      <c r="D550" s="207" t="s">
        <v>161</v>
      </c>
      <c r="E550" s="223" t="s">
        <v>37</v>
      </c>
      <c r="F550" s="224" t="s">
        <v>23</v>
      </c>
      <c r="G550" s="222"/>
      <c r="H550" s="225">
        <v>1</v>
      </c>
      <c r="I550" s="226"/>
      <c r="J550" s="222"/>
      <c r="K550" s="222"/>
      <c r="L550" s="227"/>
      <c r="M550" s="228"/>
      <c r="N550" s="229"/>
      <c r="O550" s="229"/>
      <c r="P550" s="229"/>
      <c r="Q550" s="229"/>
      <c r="R550" s="229"/>
      <c r="S550" s="229"/>
      <c r="T550" s="230"/>
      <c r="AT550" s="231" t="s">
        <v>161</v>
      </c>
      <c r="AU550" s="231" t="s">
        <v>158</v>
      </c>
      <c r="AV550" s="12" t="s">
        <v>158</v>
      </c>
      <c r="AW550" s="12" t="s">
        <v>43</v>
      </c>
      <c r="AX550" s="12" t="s">
        <v>80</v>
      </c>
      <c r="AY550" s="231" t="s">
        <v>150</v>
      </c>
    </row>
    <row r="551" spans="2:51" s="11" customFormat="1" ht="13.5">
      <c r="B551" s="210"/>
      <c r="C551" s="211"/>
      <c r="D551" s="207" t="s">
        <v>161</v>
      </c>
      <c r="E551" s="212" t="s">
        <v>37</v>
      </c>
      <c r="F551" s="213" t="s">
        <v>718</v>
      </c>
      <c r="G551" s="211"/>
      <c r="H551" s="214" t="s">
        <v>37</v>
      </c>
      <c r="I551" s="215"/>
      <c r="J551" s="211"/>
      <c r="K551" s="211"/>
      <c r="L551" s="216"/>
      <c r="M551" s="217"/>
      <c r="N551" s="218"/>
      <c r="O551" s="218"/>
      <c r="P551" s="218"/>
      <c r="Q551" s="218"/>
      <c r="R551" s="218"/>
      <c r="S551" s="218"/>
      <c r="T551" s="219"/>
      <c r="AT551" s="220" t="s">
        <v>161</v>
      </c>
      <c r="AU551" s="220" t="s">
        <v>158</v>
      </c>
      <c r="AV551" s="11" t="s">
        <v>23</v>
      </c>
      <c r="AW551" s="11" t="s">
        <v>43</v>
      </c>
      <c r="AX551" s="11" t="s">
        <v>80</v>
      </c>
      <c r="AY551" s="220" t="s">
        <v>150</v>
      </c>
    </row>
    <row r="552" spans="2:51" s="12" customFormat="1" ht="13.5">
      <c r="B552" s="221"/>
      <c r="C552" s="222"/>
      <c r="D552" s="207" t="s">
        <v>161</v>
      </c>
      <c r="E552" s="223" t="s">
        <v>37</v>
      </c>
      <c r="F552" s="224" t="s">
        <v>23</v>
      </c>
      <c r="G552" s="222"/>
      <c r="H552" s="225">
        <v>1</v>
      </c>
      <c r="I552" s="226"/>
      <c r="J552" s="222"/>
      <c r="K552" s="222"/>
      <c r="L552" s="227"/>
      <c r="M552" s="228"/>
      <c r="N552" s="229"/>
      <c r="O552" s="229"/>
      <c r="P552" s="229"/>
      <c r="Q552" s="229"/>
      <c r="R552" s="229"/>
      <c r="S552" s="229"/>
      <c r="T552" s="230"/>
      <c r="AT552" s="231" t="s">
        <v>161</v>
      </c>
      <c r="AU552" s="231" t="s">
        <v>158</v>
      </c>
      <c r="AV552" s="12" t="s">
        <v>158</v>
      </c>
      <c r="AW552" s="12" t="s">
        <v>43</v>
      </c>
      <c r="AX552" s="12" t="s">
        <v>80</v>
      </c>
      <c r="AY552" s="231" t="s">
        <v>150</v>
      </c>
    </row>
    <row r="553" spans="2:51" s="13" customFormat="1" ht="13.5">
      <c r="B553" s="232"/>
      <c r="C553" s="233"/>
      <c r="D553" s="234" t="s">
        <v>161</v>
      </c>
      <c r="E553" s="235" t="s">
        <v>37</v>
      </c>
      <c r="F553" s="236" t="s">
        <v>164</v>
      </c>
      <c r="G553" s="233"/>
      <c r="H553" s="237">
        <v>2</v>
      </c>
      <c r="I553" s="238"/>
      <c r="J553" s="233"/>
      <c r="K553" s="233"/>
      <c r="L553" s="239"/>
      <c r="M553" s="240"/>
      <c r="N553" s="241"/>
      <c r="O553" s="241"/>
      <c r="P553" s="241"/>
      <c r="Q553" s="241"/>
      <c r="R553" s="241"/>
      <c r="S553" s="241"/>
      <c r="T553" s="242"/>
      <c r="AT553" s="243" t="s">
        <v>161</v>
      </c>
      <c r="AU553" s="243" t="s">
        <v>158</v>
      </c>
      <c r="AV553" s="13" t="s">
        <v>157</v>
      </c>
      <c r="AW553" s="13" t="s">
        <v>43</v>
      </c>
      <c r="AX553" s="13" t="s">
        <v>23</v>
      </c>
      <c r="AY553" s="243" t="s">
        <v>150</v>
      </c>
    </row>
    <row r="554" spans="2:65" s="1" customFormat="1" ht="31.5" customHeight="1">
      <c r="B554" s="42"/>
      <c r="C554" s="251" t="s">
        <v>438</v>
      </c>
      <c r="D554" s="251" t="s">
        <v>215</v>
      </c>
      <c r="E554" s="252" t="s">
        <v>733</v>
      </c>
      <c r="F554" s="253" t="s">
        <v>1163</v>
      </c>
      <c r="G554" s="254" t="s">
        <v>622</v>
      </c>
      <c r="H554" s="255">
        <v>1</v>
      </c>
      <c r="I554" s="256"/>
      <c r="J554" s="257">
        <f>ROUND(I554*H554,2)</f>
        <v>0</v>
      </c>
      <c r="K554" s="253" t="s">
        <v>37</v>
      </c>
      <c r="L554" s="258"/>
      <c r="M554" s="259" t="s">
        <v>37</v>
      </c>
      <c r="N554" s="260" t="s">
        <v>52</v>
      </c>
      <c r="O554" s="43"/>
      <c r="P554" s="204">
        <f>O554*H554</f>
        <v>0</v>
      </c>
      <c r="Q554" s="204">
        <v>0</v>
      </c>
      <c r="R554" s="204">
        <f>Q554*H554</f>
        <v>0</v>
      </c>
      <c r="S554" s="204">
        <v>0</v>
      </c>
      <c r="T554" s="205">
        <f>S554*H554</f>
        <v>0</v>
      </c>
      <c r="AR554" s="24" t="s">
        <v>268</v>
      </c>
      <c r="AT554" s="24" t="s">
        <v>215</v>
      </c>
      <c r="AU554" s="24" t="s">
        <v>158</v>
      </c>
      <c r="AY554" s="24" t="s">
        <v>150</v>
      </c>
      <c r="BE554" s="206">
        <f>IF(N554="základní",J554,0)</f>
        <v>0</v>
      </c>
      <c r="BF554" s="206">
        <f>IF(N554="snížená",J554,0)</f>
        <v>0</v>
      </c>
      <c r="BG554" s="206">
        <f>IF(N554="zákl. přenesená",J554,0)</f>
        <v>0</v>
      </c>
      <c r="BH554" s="206">
        <f>IF(N554="sníž. přenesená",J554,0)</f>
        <v>0</v>
      </c>
      <c r="BI554" s="206">
        <f>IF(N554="nulová",J554,0)</f>
        <v>0</v>
      </c>
      <c r="BJ554" s="24" t="s">
        <v>158</v>
      </c>
      <c r="BK554" s="206">
        <f>ROUND(I554*H554,2)</f>
        <v>0</v>
      </c>
      <c r="BL554" s="24" t="s">
        <v>205</v>
      </c>
      <c r="BM554" s="24" t="s">
        <v>672</v>
      </c>
    </row>
    <row r="555" spans="2:51" s="11" customFormat="1" ht="13.5">
      <c r="B555" s="210"/>
      <c r="C555" s="211"/>
      <c r="D555" s="207" t="s">
        <v>161</v>
      </c>
      <c r="E555" s="212" t="s">
        <v>37</v>
      </c>
      <c r="F555" s="213" t="s">
        <v>740</v>
      </c>
      <c r="G555" s="211"/>
      <c r="H555" s="214" t="s">
        <v>37</v>
      </c>
      <c r="I555" s="215"/>
      <c r="J555" s="211"/>
      <c r="K555" s="211"/>
      <c r="L555" s="216"/>
      <c r="M555" s="217"/>
      <c r="N555" s="218"/>
      <c r="O555" s="218"/>
      <c r="P555" s="218"/>
      <c r="Q555" s="218"/>
      <c r="R555" s="218"/>
      <c r="S555" s="218"/>
      <c r="T555" s="219"/>
      <c r="AT555" s="220" t="s">
        <v>161</v>
      </c>
      <c r="AU555" s="220" t="s">
        <v>158</v>
      </c>
      <c r="AV555" s="11" t="s">
        <v>23</v>
      </c>
      <c r="AW555" s="11" t="s">
        <v>43</v>
      </c>
      <c r="AX555" s="11" t="s">
        <v>80</v>
      </c>
      <c r="AY555" s="220" t="s">
        <v>150</v>
      </c>
    </row>
    <row r="556" spans="2:51" s="12" customFormat="1" ht="13.5">
      <c r="B556" s="221"/>
      <c r="C556" s="222"/>
      <c r="D556" s="207" t="s">
        <v>161</v>
      </c>
      <c r="E556" s="223" t="s">
        <v>37</v>
      </c>
      <c r="F556" s="224" t="s">
        <v>23</v>
      </c>
      <c r="G556" s="222"/>
      <c r="H556" s="225">
        <v>1</v>
      </c>
      <c r="I556" s="226"/>
      <c r="J556" s="222"/>
      <c r="K556" s="222"/>
      <c r="L556" s="227"/>
      <c r="M556" s="228"/>
      <c r="N556" s="229"/>
      <c r="O556" s="229"/>
      <c r="P556" s="229"/>
      <c r="Q556" s="229"/>
      <c r="R556" s="229"/>
      <c r="S556" s="229"/>
      <c r="T556" s="230"/>
      <c r="AT556" s="231" t="s">
        <v>161</v>
      </c>
      <c r="AU556" s="231" t="s">
        <v>158</v>
      </c>
      <c r="AV556" s="12" t="s">
        <v>158</v>
      </c>
      <c r="AW556" s="12" t="s">
        <v>43</v>
      </c>
      <c r="AX556" s="12" t="s">
        <v>80</v>
      </c>
      <c r="AY556" s="231" t="s">
        <v>150</v>
      </c>
    </row>
    <row r="557" spans="2:51" s="13" customFormat="1" ht="13.5">
      <c r="B557" s="232"/>
      <c r="C557" s="233"/>
      <c r="D557" s="234" t="s">
        <v>161</v>
      </c>
      <c r="E557" s="235" t="s">
        <v>37</v>
      </c>
      <c r="F557" s="236" t="s">
        <v>164</v>
      </c>
      <c r="G557" s="233"/>
      <c r="H557" s="237">
        <v>1</v>
      </c>
      <c r="I557" s="238"/>
      <c r="J557" s="233"/>
      <c r="K557" s="233"/>
      <c r="L557" s="239"/>
      <c r="M557" s="240"/>
      <c r="N557" s="241"/>
      <c r="O557" s="241"/>
      <c r="P557" s="241"/>
      <c r="Q557" s="241"/>
      <c r="R557" s="241"/>
      <c r="S557" s="241"/>
      <c r="T557" s="242"/>
      <c r="AT557" s="243" t="s">
        <v>161</v>
      </c>
      <c r="AU557" s="243" t="s">
        <v>158</v>
      </c>
      <c r="AV557" s="13" t="s">
        <v>157</v>
      </c>
      <c r="AW557" s="13" t="s">
        <v>43</v>
      </c>
      <c r="AX557" s="13" t="s">
        <v>23</v>
      </c>
      <c r="AY557" s="243" t="s">
        <v>150</v>
      </c>
    </row>
    <row r="558" spans="2:65" s="1" customFormat="1" ht="22.5" customHeight="1">
      <c r="B558" s="42"/>
      <c r="C558" s="251" t="s">
        <v>675</v>
      </c>
      <c r="D558" s="251" t="s">
        <v>215</v>
      </c>
      <c r="E558" s="252" t="s">
        <v>736</v>
      </c>
      <c r="F558" s="253" t="s">
        <v>1164</v>
      </c>
      <c r="G558" s="254" t="s">
        <v>622</v>
      </c>
      <c r="H558" s="255">
        <v>1</v>
      </c>
      <c r="I558" s="256"/>
      <c r="J558" s="257">
        <f>ROUND(I558*H558,2)</f>
        <v>0</v>
      </c>
      <c r="K558" s="253" t="s">
        <v>37</v>
      </c>
      <c r="L558" s="258"/>
      <c r="M558" s="259" t="s">
        <v>37</v>
      </c>
      <c r="N558" s="260" t="s">
        <v>52</v>
      </c>
      <c r="O558" s="43"/>
      <c r="P558" s="204">
        <f>O558*H558</f>
        <v>0</v>
      </c>
      <c r="Q558" s="204">
        <v>0</v>
      </c>
      <c r="R558" s="204">
        <f>Q558*H558</f>
        <v>0</v>
      </c>
      <c r="S558" s="204">
        <v>0</v>
      </c>
      <c r="T558" s="205">
        <f>S558*H558</f>
        <v>0</v>
      </c>
      <c r="AR558" s="24" t="s">
        <v>268</v>
      </c>
      <c r="AT558" s="24" t="s">
        <v>215</v>
      </c>
      <c r="AU558" s="24" t="s">
        <v>158</v>
      </c>
      <c r="AY558" s="24" t="s">
        <v>150</v>
      </c>
      <c r="BE558" s="206">
        <f>IF(N558="základní",J558,0)</f>
        <v>0</v>
      </c>
      <c r="BF558" s="206">
        <f>IF(N558="snížená",J558,0)</f>
        <v>0</v>
      </c>
      <c r="BG558" s="206">
        <f>IF(N558="zákl. přenesená",J558,0)</f>
        <v>0</v>
      </c>
      <c r="BH558" s="206">
        <f>IF(N558="sníž. přenesená",J558,0)</f>
        <v>0</v>
      </c>
      <c r="BI558" s="206">
        <f>IF(N558="nulová",J558,0)</f>
        <v>0</v>
      </c>
      <c r="BJ558" s="24" t="s">
        <v>158</v>
      </c>
      <c r="BK558" s="206">
        <f>ROUND(I558*H558,2)</f>
        <v>0</v>
      </c>
      <c r="BL558" s="24" t="s">
        <v>205</v>
      </c>
      <c r="BM558" s="24" t="s">
        <v>678</v>
      </c>
    </row>
    <row r="559" spans="2:51" s="11" customFormat="1" ht="13.5">
      <c r="B559" s="210"/>
      <c r="C559" s="211"/>
      <c r="D559" s="207" t="s">
        <v>161</v>
      </c>
      <c r="E559" s="212" t="s">
        <v>37</v>
      </c>
      <c r="F559" s="213" t="s">
        <v>691</v>
      </c>
      <c r="G559" s="211"/>
      <c r="H559" s="214" t="s">
        <v>37</v>
      </c>
      <c r="I559" s="215"/>
      <c r="J559" s="211"/>
      <c r="K559" s="211"/>
      <c r="L559" s="216"/>
      <c r="M559" s="217"/>
      <c r="N559" s="218"/>
      <c r="O559" s="218"/>
      <c r="P559" s="218"/>
      <c r="Q559" s="218"/>
      <c r="R559" s="218"/>
      <c r="S559" s="218"/>
      <c r="T559" s="219"/>
      <c r="AT559" s="220" t="s">
        <v>161</v>
      </c>
      <c r="AU559" s="220" t="s">
        <v>158</v>
      </c>
      <c r="AV559" s="11" t="s">
        <v>23</v>
      </c>
      <c r="AW559" s="11" t="s">
        <v>43</v>
      </c>
      <c r="AX559" s="11" t="s">
        <v>80</v>
      </c>
      <c r="AY559" s="220" t="s">
        <v>150</v>
      </c>
    </row>
    <row r="560" spans="2:51" s="12" customFormat="1" ht="13.5">
      <c r="B560" s="221"/>
      <c r="C560" s="222"/>
      <c r="D560" s="207" t="s">
        <v>161</v>
      </c>
      <c r="E560" s="223" t="s">
        <v>37</v>
      </c>
      <c r="F560" s="224" t="s">
        <v>23</v>
      </c>
      <c r="G560" s="222"/>
      <c r="H560" s="225">
        <v>1</v>
      </c>
      <c r="I560" s="226"/>
      <c r="J560" s="222"/>
      <c r="K560" s="222"/>
      <c r="L560" s="227"/>
      <c r="M560" s="228"/>
      <c r="N560" s="229"/>
      <c r="O560" s="229"/>
      <c r="P560" s="229"/>
      <c r="Q560" s="229"/>
      <c r="R560" s="229"/>
      <c r="S560" s="229"/>
      <c r="T560" s="230"/>
      <c r="AT560" s="231" t="s">
        <v>161</v>
      </c>
      <c r="AU560" s="231" t="s">
        <v>158</v>
      </c>
      <c r="AV560" s="12" t="s">
        <v>158</v>
      </c>
      <c r="AW560" s="12" t="s">
        <v>43</v>
      </c>
      <c r="AX560" s="12" t="s">
        <v>80</v>
      </c>
      <c r="AY560" s="231" t="s">
        <v>150</v>
      </c>
    </row>
    <row r="561" spans="2:51" s="13" customFormat="1" ht="13.5">
      <c r="B561" s="232"/>
      <c r="C561" s="233"/>
      <c r="D561" s="234" t="s">
        <v>161</v>
      </c>
      <c r="E561" s="235" t="s">
        <v>37</v>
      </c>
      <c r="F561" s="236" t="s">
        <v>164</v>
      </c>
      <c r="G561" s="233"/>
      <c r="H561" s="237">
        <v>1</v>
      </c>
      <c r="I561" s="238"/>
      <c r="J561" s="233"/>
      <c r="K561" s="233"/>
      <c r="L561" s="239"/>
      <c r="M561" s="240"/>
      <c r="N561" s="241"/>
      <c r="O561" s="241"/>
      <c r="P561" s="241"/>
      <c r="Q561" s="241"/>
      <c r="R561" s="241"/>
      <c r="S561" s="241"/>
      <c r="T561" s="242"/>
      <c r="AT561" s="243" t="s">
        <v>161</v>
      </c>
      <c r="AU561" s="243" t="s">
        <v>158</v>
      </c>
      <c r="AV561" s="13" t="s">
        <v>157</v>
      </c>
      <c r="AW561" s="13" t="s">
        <v>43</v>
      </c>
      <c r="AX561" s="13" t="s">
        <v>23</v>
      </c>
      <c r="AY561" s="243" t="s">
        <v>150</v>
      </c>
    </row>
    <row r="562" spans="2:65" s="1" customFormat="1" ht="22.5" customHeight="1">
      <c r="B562" s="42"/>
      <c r="C562" s="251" t="s">
        <v>443</v>
      </c>
      <c r="D562" s="251" t="s">
        <v>215</v>
      </c>
      <c r="E562" s="252" t="s">
        <v>742</v>
      </c>
      <c r="F562" s="253" t="s">
        <v>1165</v>
      </c>
      <c r="G562" s="254" t="s">
        <v>622</v>
      </c>
      <c r="H562" s="255">
        <v>3</v>
      </c>
      <c r="I562" s="256"/>
      <c r="J562" s="257">
        <f>ROUND(I562*H562,2)</f>
        <v>0</v>
      </c>
      <c r="K562" s="253" t="s">
        <v>37</v>
      </c>
      <c r="L562" s="258"/>
      <c r="M562" s="259" t="s">
        <v>37</v>
      </c>
      <c r="N562" s="260" t="s">
        <v>52</v>
      </c>
      <c r="O562" s="43"/>
      <c r="P562" s="204">
        <f>O562*H562</f>
        <v>0</v>
      </c>
      <c r="Q562" s="204">
        <v>0</v>
      </c>
      <c r="R562" s="204">
        <f>Q562*H562</f>
        <v>0</v>
      </c>
      <c r="S562" s="204">
        <v>0</v>
      </c>
      <c r="T562" s="205">
        <f>S562*H562</f>
        <v>0</v>
      </c>
      <c r="AR562" s="24" t="s">
        <v>268</v>
      </c>
      <c r="AT562" s="24" t="s">
        <v>215</v>
      </c>
      <c r="AU562" s="24" t="s">
        <v>158</v>
      </c>
      <c r="AY562" s="24" t="s">
        <v>150</v>
      </c>
      <c r="BE562" s="206">
        <f>IF(N562="základní",J562,0)</f>
        <v>0</v>
      </c>
      <c r="BF562" s="206">
        <f>IF(N562="snížená",J562,0)</f>
        <v>0</v>
      </c>
      <c r="BG562" s="206">
        <f>IF(N562="zákl. přenesená",J562,0)</f>
        <v>0</v>
      </c>
      <c r="BH562" s="206">
        <f>IF(N562="sníž. přenesená",J562,0)</f>
        <v>0</v>
      </c>
      <c r="BI562" s="206">
        <f>IF(N562="nulová",J562,0)</f>
        <v>0</v>
      </c>
      <c r="BJ562" s="24" t="s">
        <v>158</v>
      </c>
      <c r="BK562" s="206">
        <f>ROUND(I562*H562,2)</f>
        <v>0</v>
      </c>
      <c r="BL562" s="24" t="s">
        <v>205</v>
      </c>
      <c r="BM562" s="24" t="s">
        <v>683</v>
      </c>
    </row>
    <row r="563" spans="2:51" s="11" customFormat="1" ht="13.5">
      <c r="B563" s="210"/>
      <c r="C563" s="211"/>
      <c r="D563" s="207" t="s">
        <v>161</v>
      </c>
      <c r="E563" s="212" t="s">
        <v>37</v>
      </c>
      <c r="F563" s="213" t="s">
        <v>739</v>
      </c>
      <c r="G563" s="211"/>
      <c r="H563" s="214" t="s">
        <v>37</v>
      </c>
      <c r="I563" s="215"/>
      <c r="J563" s="211"/>
      <c r="K563" s="211"/>
      <c r="L563" s="216"/>
      <c r="M563" s="217"/>
      <c r="N563" s="218"/>
      <c r="O563" s="218"/>
      <c r="P563" s="218"/>
      <c r="Q563" s="218"/>
      <c r="R563" s="218"/>
      <c r="S563" s="218"/>
      <c r="T563" s="219"/>
      <c r="AT563" s="220" t="s">
        <v>161</v>
      </c>
      <c r="AU563" s="220" t="s">
        <v>158</v>
      </c>
      <c r="AV563" s="11" t="s">
        <v>23</v>
      </c>
      <c r="AW563" s="11" t="s">
        <v>43</v>
      </c>
      <c r="AX563" s="11" t="s">
        <v>80</v>
      </c>
      <c r="AY563" s="220" t="s">
        <v>150</v>
      </c>
    </row>
    <row r="564" spans="2:51" s="12" customFormat="1" ht="13.5">
      <c r="B564" s="221"/>
      <c r="C564" s="222"/>
      <c r="D564" s="207" t="s">
        <v>161</v>
      </c>
      <c r="E564" s="223" t="s">
        <v>37</v>
      </c>
      <c r="F564" s="224" t="s">
        <v>170</v>
      </c>
      <c r="G564" s="222"/>
      <c r="H564" s="225">
        <v>3</v>
      </c>
      <c r="I564" s="226"/>
      <c r="J564" s="222"/>
      <c r="K564" s="222"/>
      <c r="L564" s="227"/>
      <c r="M564" s="228"/>
      <c r="N564" s="229"/>
      <c r="O564" s="229"/>
      <c r="P564" s="229"/>
      <c r="Q564" s="229"/>
      <c r="R564" s="229"/>
      <c r="S564" s="229"/>
      <c r="T564" s="230"/>
      <c r="AT564" s="231" t="s">
        <v>161</v>
      </c>
      <c r="AU564" s="231" t="s">
        <v>158</v>
      </c>
      <c r="AV564" s="12" t="s">
        <v>158</v>
      </c>
      <c r="AW564" s="12" t="s">
        <v>43</v>
      </c>
      <c r="AX564" s="12" t="s">
        <v>80</v>
      </c>
      <c r="AY564" s="231" t="s">
        <v>150</v>
      </c>
    </row>
    <row r="565" spans="2:51" s="13" customFormat="1" ht="13.5">
      <c r="B565" s="232"/>
      <c r="C565" s="233"/>
      <c r="D565" s="234" t="s">
        <v>161</v>
      </c>
      <c r="E565" s="235" t="s">
        <v>37</v>
      </c>
      <c r="F565" s="236" t="s">
        <v>164</v>
      </c>
      <c r="G565" s="233"/>
      <c r="H565" s="237">
        <v>3</v>
      </c>
      <c r="I565" s="238"/>
      <c r="J565" s="233"/>
      <c r="K565" s="233"/>
      <c r="L565" s="239"/>
      <c r="M565" s="240"/>
      <c r="N565" s="241"/>
      <c r="O565" s="241"/>
      <c r="P565" s="241"/>
      <c r="Q565" s="241"/>
      <c r="R565" s="241"/>
      <c r="S565" s="241"/>
      <c r="T565" s="242"/>
      <c r="AT565" s="243" t="s">
        <v>161</v>
      </c>
      <c r="AU565" s="243" t="s">
        <v>158</v>
      </c>
      <c r="AV565" s="13" t="s">
        <v>157</v>
      </c>
      <c r="AW565" s="13" t="s">
        <v>43</v>
      </c>
      <c r="AX565" s="13" t="s">
        <v>23</v>
      </c>
      <c r="AY565" s="243" t="s">
        <v>150</v>
      </c>
    </row>
    <row r="566" spans="2:65" s="1" customFormat="1" ht="22.5" customHeight="1">
      <c r="B566" s="42"/>
      <c r="C566" s="251" t="s">
        <v>687</v>
      </c>
      <c r="D566" s="251" t="s">
        <v>215</v>
      </c>
      <c r="E566" s="252" t="s">
        <v>745</v>
      </c>
      <c r="F566" s="253" t="s">
        <v>1166</v>
      </c>
      <c r="G566" s="254" t="s">
        <v>622</v>
      </c>
      <c r="H566" s="255">
        <v>1</v>
      </c>
      <c r="I566" s="256"/>
      <c r="J566" s="257">
        <f>ROUND(I566*H566,2)</f>
        <v>0</v>
      </c>
      <c r="K566" s="253" t="s">
        <v>37</v>
      </c>
      <c r="L566" s="258"/>
      <c r="M566" s="259" t="s">
        <v>37</v>
      </c>
      <c r="N566" s="260" t="s">
        <v>52</v>
      </c>
      <c r="O566" s="43"/>
      <c r="P566" s="204">
        <f>O566*H566</f>
        <v>0</v>
      </c>
      <c r="Q566" s="204">
        <v>0</v>
      </c>
      <c r="R566" s="204">
        <f>Q566*H566</f>
        <v>0</v>
      </c>
      <c r="S566" s="204">
        <v>0</v>
      </c>
      <c r="T566" s="205">
        <f>S566*H566</f>
        <v>0</v>
      </c>
      <c r="AR566" s="24" t="s">
        <v>268</v>
      </c>
      <c r="AT566" s="24" t="s">
        <v>215</v>
      </c>
      <c r="AU566" s="24" t="s">
        <v>158</v>
      </c>
      <c r="AY566" s="24" t="s">
        <v>150</v>
      </c>
      <c r="BE566" s="206">
        <f>IF(N566="základní",J566,0)</f>
        <v>0</v>
      </c>
      <c r="BF566" s="206">
        <f>IF(N566="snížená",J566,0)</f>
        <v>0</v>
      </c>
      <c r="BG566" s="206">
        <f>IF(N566="zákl. přenesená",J566,0)</f>
        <v>0</v>
      </c>
      <c r="BH566" s="206">
        <f>IF(N566="sníž. přenesená",J566,0)</f>
        <v>0</v>
      </c>
      <c r="BI566" s="206">
        <f>IF(N566="nulová",J566,0)</f>
        <v>0</v>
      </c>
      <c r="BJ566" s="24" t="s">
        <v>158</v>
      </c>
      <c r="BK566" s="206">
        <f>ROUND(I566*H566,2)</f>
        <v>0</v>
      </c>
      <c r="BL566" s="24" t="s">
        <v>205</v>
      </c>
      <c r="BM566" s="24" t="s">
        <v>690</v>
      </c>
    </row>
    <row r="567" spans="2:51" s="11" customFormat="1" ht="13.5">
      <c r="B567" s="210"/>
      <c r="C567" s="211"/>
      <c r="D567" s="207" t="s">
        <v>161</v>
      </c>
      <c r="E567" s="212" t="s">
        <v>37</v>
      </c>
      <c r="F567" s="213" t="s">
        <v>710</v>
      </c>
      <c r="G567" s="211"/>
      <c r="H567" s="214" t="s">
        <v>37</v>
      </c>
      <c r="I567" s="215"/>
      <c r="J567" s="211"/>
      <c r="K567" s="211"/>
      <c r="L567" s="216"/>
      <c r="M567" s="217"/>
      <c r="N567" s="218"/>
      <c r="O567" s="218"/>
      <c r="P567" s="218"/>
      <c r="Q567" s="218"/>
      <c r="R567" s="218"/>
      <c r="S567" s="218"/>
      <c r="T567" s="219"/>
      <c r="AT567" s="220" t="s">
        <v>161</v>
      </c>
      <c r="AU567" s="220" t="s">
        <v>158</v>
      </c>
      <c r="AV567" s="11" t="s">
        <v>23</v>
      </c>
      <c r="AW567" s="11" t="s">
        <v>43</v>
      </c>
      <c r="AX567" s="11" t="s">
        <v>80</v>
      </c>
      <c r="AY567" s="220" t="s">
        <v>150</v>
      </c>
    </row>
    <row r="568" spans="2:51" s="12" customFormat="1" ht="13.5">
      <c r="B568" s="221"/>
      <c r="C568" s="222"/>
      <c r="D568" s="207" t="s">
        <v>161</v>
      </c>
      <c r="E568" s="223" t="s">
        <v>37</v>
      </c>
      <c r="F568" s="224" t="s">
        <v>23</v>
      </c>
      <c r="G568" s="222"/>
      <c r="H568" s="225">
        <v>1</v>
      </c>
      <c r="I568" s="226"/>
      <c r="J568" s="222"/>
      <c r="K568" s="222"/>
      <c r="L568" s="227"/>
      <c r="M568" s="228"/>
      <c r="N568" s="229"/>
      <c r="O568" s="229"/>
      <c r="P568" s="229"/>
      <c r="Q568" s="229"/>
      <c r="R568" s="229"/>
      <c r="S568" s="229"/>
      <c r="T568" s="230"/>
      <c r="AT568" s="231" t="s">
        <v>161</v>
      </c>
      <c r="AU568" s="231" t="s">
        <v>158</v>
      </c>
      <c r="AV568" s="12" t="s">
        <v>158</v>
      </c>
      <c r="AW568" s="12" t="s">
        <v>43</v>
      </c>
      <c r="AX568" s="12" t="s">
        <v>80</v>
      </c>
      <c r="AY568" s="231" t="s">
        <v>150</v>
      </c>
    </row>
    <row r="569" spans="2:51" s="13" customFormat="1" ht="13.5">
      <c r="B569" s="232"/>
      <c r="C569" s="233"/>
      <c r="D569" s="234" t="s">
        <v>161</v>
      </c>
      <c r="E569" s="235" t="s">
        <v>37</v>
      </c>
      <c r="F569" s="236" t="s">
        <v>164</v>
      </c>
      <c r="G569" s="233"/>
      <c r="H569" s="237">
        <v>1</v>
      </c>
      <c r="I569" s="238"/>
      <c r="J569" s="233"/>
      <c r="K569" s="233"/>
      <c r="L569" s="239"/>
      <c r="M569" s="240"/>
      <c r="N569" s="241"/>
      <c r="O569" s="241"/>
      <c r="P569" s="241"/>
      <c r="Q569" s="241"/>
      <c r="R569" s="241"/>
      <c r="S569" s="241"/>
      <c r="T569" s="242"/>
      <c r="AT569" s="243" t="s">
        <v>161</v>
      </c>
      <c r="AU569" s="243" t="s">
        <v>158</v>
      </c>
      <c r="AV569" s="13" t="s">
        <v>157</v>
      </c>
      <c r="AW569" s="13" t="s">
        <v>43</v>
      </c>
      <c r="AX569" s="13" t="s">
        <v>23</v>
      </c>
      <c r="AY569" s="243" t="s">
        <v>150</v>
      </c>
    </row>
    <row r="570" spans="2:65" s="1" customFormat="1" ht="22.5" customHeight="1">
      <c r="B570" s="42"/>
      <c r="C570" s="251" t="s">
        <v>574</v>
      </c>
      <c r="D570" s="251" t="s">
        <v>215</v>
      </c>
      <c r="E570" s="252" t="s">
        <v>1167</v>
      </c>
      <c r="F570" s="253" t="s">
        <v>1168</v>
      </c>
      <c r="G570" s="254" t="s">
        <v>622</v>
      </c>
      <c r="H570" s="255">
        <v>3</v>
      </c>
      <c r="I570" s="256"/>
      <c r="J570" s="257">
        <f>ROUND(I570*H570,2)</f>
        <v>0</v>
      </c>
      <c r="K570" s="253" t="s">
        <v>37</v>
      </c>
      <c r="L570" s="258"/>
      <c r="M570" s="259" t="s">
        <v>37</v>
      </c>
      <c r="N570" s="260" t="s">
        <v>52</v>
      </c>
      <c r="O570" s="43"/>
      <c r="P570" s="204">
        <f>O570*H570</f>
        <v>0</v>
      </c>
      <c r="Q570" s="204">
        <v>0</v>
      </c>
      <c r="R570" s="204">
        <f>Q570*H570</f>
        <v>0</v>
      </c>
      <c r="S570" s="204">
        <v>0</v>
      </c>
      <c r="T570" s="205">
        <f>S570*H570</f>
        <v>0</v>
      </c>
      <c r="AR570" s="24" t="s">
        <v>268</v>
      </c>
      <c r="AT570" s="24" t="s">
        <v>215</v>
      </c>
      <c r="AU570" s="24" t="s">
        <v>158</v>
      </c>
      <c r="AY570" s="24" t="s">
        <v>150</v>
      </c>
      <c r="BE570" s="206">
        <f>IF(N570="základní",J570,0)</f>
        <v>0</v>
      </c>
      <c r="BF570" s="206">
        <f>IF(N570="snížená",J570,0)</f>
        <v>0</v>
      </c>
      <c r="BG570" s="206">
        <f>IF(N570="zákl. přenesená",J570,0)</f>
        <v>0</v>
      </c>
      <c r="BH570" s="206">
        <f>IF(N570="sníž. přenesená",J570,0)</f>
        <v>0</v>
      </c>
      <c r="BI570" s="206">
        <f>IF(N570="nulová",J570,0)</f>
        <v>0</v>
      </c>
      <c r="BJ570" s="24" t="s">
        <v>158</v>
      </c>
      <c r="BK570" s="206">
        <f>ROUND(I570*H570,2)</f>
        <v>0</v>
      </c>
      <c r="BL570" s="24" t="s">
        <v>205</v>
      </c>
      <c r="BM570" s="24" t="s">
        <v>1169</v>
      </c>
    </row>
    <row r="571" spans="2:51" s="11" customFormat="1" ht="13.5">
      <c r="B571" s="210"/>
      <c r="C571" s="211"/>
      <c r="D571" s="207" t="s">
        <v>161</v>
      </c>
      <c r="E571" s="212" t="s">
        <v>37</v>
      </c>
      <c r="F571" s="213" t="s">
        <v>697</v>
      </c>
      <c r="G571" s="211"/>
      <c r="H571" s="214" t="s">
        <v>37</v>
      </c>
      <c r="I571" s="215"/>
      <c r="J571" s="211"/>
      <c r="K571" s="211"/>
      <c r="L571" s="216"/>
      <c r="M571" s="217"/>
      <c r="N571" s="218"/>
      <c r="O571" s="218"/>
      <c r="P571" s="218"/>
      <c r="Q571" s="218"/>
      <c r="R571" s="218"/>
      <c r="S571" s="218"/>
      <c r="T571" s="219"/>
      <c r="AT571" s="220" t="s">
        <v>161</v>
      </c>
      <c r="AU571" s="220" t="s">
        <v>158</v>
      </c>
      <c r="AV571" s="11" t="s">
        <v>23</v>
      </c>
      <c r="AW571" s="11" t="s">
        <v>43</v>
      </c>
      <c r="AX571" s="11" t="s">
        <v>80</v>
      </c>
      <c r="AY571" s="220" t="s">
        <v>150</v>
      </c>
    </row>
    <row r="572" spans="2:51" s="12" customFormat="1" ht="13.5">
      <c r="B572" s="221"/>
      <c r="C572" s="222"/>
      <c r="D572" s="207" t="s">
        <v>161</v>
      </c>
      <c r="E572" s="223" t="s">
        <v>37</v>
      </c>
      <c r="F572" s="224" t="s">
        <v>170</v>
      </c>
      <c r="G572" s="222"/>
      <c r="H572" s="225">
        <v>3</v>
      </c>
      <c r="I572" s="226"/>
      <c r="J572" s="222"/>
      <c r="K572" s="222"/>
      <c r="L572" s="227"/>
      <c r="M572" s="228"/>
      <c r="N572" s="229"/>
      <c r="O572" s="229"/>
      <c r="P572" s="229"/>
      <c r="Q572" s="229"/>
      <c r="R572" s="229"/>
      <c r="S572" s="229"/>
      <c r="T572" s="230"/>
      <c r="AT572" s="231" t="s">
        <v>161</v>
      </c>
      <c r="AU572" s="231" t="s">
        <v>158</v>
      </c>
      <c r="AV572" s="12" t="s">
        <v>158</v>
      </c>
      <c r="AW572" s="12" t="s">
        <v>43</v>
      </c>
      <c r="AX572" s="12" t="s">
        <v>80</v>
      </c>
      <c r="AY572" s="231" t="s">
        <v>150</v>
      </c>
    </row>
    <row r="573" spans="2:51" s="13" customFormat="1" ht="13.5">
      <c r="B573" s="232"/>
      <c r="C573" s="233"/>
      <c r="D573" s="234" t="s">
        <v>161</v>
      </c>
      <c r="E573" s="235" t="s">
        <v>37</v>
      </c>
      <c r="F573" s="236" t="s">
        <v>164</v>
      </c>
      <c r="G573" s="233"/>
      <c r="H573" s="237">
        <v>3</v>
      </c>
      <c r="I573" s="238"/>
      <c r="J573" s="233"/>
      <c r="K573" s="233"/>
      <c r="L573" s="239"/>
      <c r="M573" s="240"/>
      <c r="N573" s="241"/>
      <c r="O573" s="241"/>
      <c r="P573" s="241"/>
      <c r="Q573" s="241"/>
      <c r="R573" s="241"/>
      <c r="S573" s="241"/>
      <c r="T573" s="242"/>
      <c r="AT573" s="243" t="s">
        <v>161</v>
      </c>
      <c r="AU573" s="243" t="s">
        <v>158</v>
      </c>
      <c r="AV573" s="13" t="s">
        <v>157</v>
      </c>
      <c r="AW573" s="13" t="s">
        <v>43</v>
      </c>
      <c r="AX573" s="13" t="s">
        <v>23</v>
      </c>
      <c r="AY573" s="243" t="s">
        <v>150</v>
      </c>
    </row>
    <row r="574" spans="2:65" s="1" customFormat="1" ht="31.5" customHeight="1">
      <c r="B574" s="42"/>
      <c r="C574" s="251" t="s">
        <v>449</v>
      </c>
      <c r="D574" s="251" t="s">
        <v>215</v>
      </c>
      <c r="E574" s="252" t="s">
        <v>756</v>
      </c>
      <c r="F574" s="253" t="s">
        <v>1170</v>
      </c>
      <c r="G574" s="254" t="s">
        <v>622</v>
      </c>
      <c r="H574" s="255">
        <v>1</v>
      </c>
      <c r="I574" s="256"/>
      <c r="J574" s="257">
        <f>ROUND(I574*H574,2)</f>
        <v>0</v>
      </c>
      <c r="K574" s="253" t="s">
        <v>37</v>
      </c>
      <c r="L574" s="258"/>
      <c r="M574" s="259" t="s">
        <v>37</v>
      </c>
      <c r="N574" s="260" t="s">
        <v>52</v>
      </c>
      <c r="O574" s="43"/>
      <c r="P574" s="204">
        <f>O574*H574</f>
        <v>0</v>
      </c>
      <c r="Q574" s="204">
        <v>0</v>
      </c>
      <c r="R574" s="204">
        <f>Q574*H574</f>
        <v>0</v>
      </c>
      <c r="S574" s="204">
        <v>0</v>
      </c>
      <c r="T574" s="205">
        <f>S574*H574</f>
        <v>0</v>
      </c>
      <c r="AR574" s="24" t="s">
        <v>268</v>
      </c>
      <c r="AT574" s="24" t="s">
        <v>215</v>
      </c>
      <c r="AU574" s="24" t="s">
        <v>158</v>
      </c>
      <c r="AY574" s="24" t="s">
        <v>150</v>
      </c>
      <c r="BE574" s="206">
        <f>IF(N574="základní",J574,0)</f>
        <v>0</v>
      </c>
      <c r="BF574" s="206">
        <f>IF(N574="snížená",J574,0)</f>
        <v>0</v>
      </c>
      <c r="BG574" s="206">
        <f>IF(N574="zákl. přenesená",J574,0)</f>
        <v>0</v>
      </c>
      <c r="BH574" s="206">
        <f>IF(N574="sníž. přenesená",J574,0)</f>
        <v>0</v>
      </c>
      <c r="BI574" s="206">
        <f>IF(N574="nulová",J574,0)</f>
        <v>0</v>
      </c>
      <c r="BJ574" s="24" t="s">
        <v>158</v>
      </c>
      <c r="BK574" s="206">
        <f>ROUND(I574*H574,2)</f>
        <v>0</v>
      </c>
      <c r="BL574" s="24" t="s">
        <v>205</v>
      </c>
      <c r="BM574" s="24" t="s">
        <v>701</v>
      </c>
    </row>
    <row r="575" spans="2:51" s="11" customFormat="1" ht="13.5">
      <c r="B575" s="210"/>
      <c r="C575" s="211"/>
      <c r="D575" s="207" t="s">
        <v>161</v>
      </c>
      <c r="E575" s="212" t="s">
        <v>37</v>
      </c>
      <c r="F575" s="213" t="s">
        <v>693</v>
      </c>
      <c r="G575" s="211"/>
      <c r="H575" s="214" t="s">
        <v>37</v>
      </c>
      <c r="I575" s="215"/>
      <c r="J575" s="211"/>
      <c r="K575" s="211"/>
      <c r="L575" s="216"/>
      <c r="M575" s="217"/>
      <c r="N575" s="218"/>
      <c r="O575" s="218"/>
      <c r="P575" s="218"/>
      <c r="Q575" s="218"/>
      <c r="R575" s="218"/>
      <c r="S575" s="218"/>
      <c r="T575" s="219"/>
      <c r="AT575" s="220" t="s">
        <v>161</v>
      </c>
      <c r="AU575" s="220" t="s">
        <v>158</v>
      </c>
      <c r="AV575" s="11" t="s">
        <v>23</v>
      </c>
      <c r="AW575" s="11" t="s">
        <v>43</v>
      </c>
      <c r="AX575" s="11" t="s">
        <v>80</v>
      </c>
      <c r="AY575" s="220" t="s">
        <v>150</v>
      </c>
    </row>
    <row r="576" spans="2:51" s="12" customFormat="1" ht="13.5">
      <c r="B576" s="221"/>
      <c r="C576" s="222"/>
      <c r="D576" s="207" t="s">
        <v>161</v>
      </c>
      <c r="E576" s="223" t="s">
        <v>37</v>
      </c>
      <c r="F576" s="224" t="s">
        <v>23</v>
      </c>
      <c r="G576" s="222"/>
      <c r="H576" s="225">
        <v>1</v>
      </c>
      <c r="I576" s="226"/>
      <c r="J576" s="222"/>
      <c r="K576" s="222"/>
      <c r="L576" s="227"/>
      <c r="M576" s="228"/>
      <c r="N576" s="229"/>
      <c r="O576" s="229"/>
      <c r="P576" s="229"/>
      <c r="Q576" s="229"/>
      <c r="R576" s="229"/>
      <c r="S576" s="229"/>
      <c r="T576" s="230"/>
      <c r="AT576" s="231" t="s">
        <v>161</v>
      </c>
      <c r="AU576" s="231" t="s">
        <v>158</v>
      </c>
      <c r="AV576" s="12" t="s">
        <v>158</v>
      </c>
      <c r="AW576" s="12" t="s">
        <v>43</v>
      </c>
      <c r="AX576" s="12" t="s">
        <v>80</v>
      </c>
      <c r="AY576" s="231" t="s">
        <v>150</v>
      </c>
    </row>
    <row r="577" spans="2:51" s="13" customFormat="1" ht="13.5">
      <c r="B577" s="232"/>
      <c r="C577" s="233"/>
      <c r="D577" s="234" t="s">
        <v>161</v>
      </c>
      <c r="E577" s="235" t="s">
        <v>37</v>
      </c>
      <c r="F577" s="236" t="s">
        <v>164</v>
      </c>
      <c r="G577" s="233"/>
      <c r="H577" s="237">
        <v>1</v>
      </c>
      <c r="I577" s="238"/>
      <c r="J577" s="233"/>
      <c r="K577" s="233"/>
      <c r="L577" s="239"/>
      <c r="M577" s="240"/>
      <c r="N577" s="241"/>
      <c r="O577" s="241"/>
      <c r="P577" s="241"/>
      <c r="Q577" s="241"/>
      <c r="R577" s="241"/>
      <c r="S577" s="241"/>
      <c r="T577" s="242"/>
      <c r="AT577" s="243" t="s">
        <v>161</v>
      </c>
      <c r="AU577" s="243" t="s">
        <v>158</v>
      </c>
      <c r="AV577" s="13" t="s">
        <v>157</v>
      </c>
      <c r="AW577" s="13" t="s">
        <v>43</v>
      </c>
      <c r="AX577" s="13" t="s">
        <v>23</v>
      </c>
      <c r="AY577" s="243" t="s">
        <v>150</v>
      </c>
    </row>
    <row r="578" spans="2:65" s="1" customFormat="1" ht="31.5" customHeight="1">
      <c r="B578" s="42"/>
      <c r="C578" s="251" t="s">
        <v>706</v>
      </c>
      <c r="D578" s="251" t="s">
        <v>215</v>
      </c>
      <c r="E578" s="252" t="s">
        <v>1171</v>
      </c>
      <c r="F578" s="253" t="s">
        <v>1172</v>
      </c>
      <c r="G578" s="254" t="s">
        <v>622</v>
      </c>
      <c r="H578" s="255">
        <v>1</v>
      </c>
      <c r="I578" s="256"/>
      <c r="J578" s="257">
        <f>ROUND(I578*H578,2)</f>
        <v>0</v>
      </c>
      <c r="K578" s="253" t="s">
        <v>37</v>
      </c>
      <c r="L578" s="258"/>
      <c r="M578" s="259" t="s">
        <v>37</v>
      </c>
      <c r="N578" s="260" t="s">
        <v>52</v>
      </c>
      <c r="O578" s="43"/>
      <c r="P578" s="204">
        <f>O578*H578</f>
        <v>0</v>
      </c>
      <c r="Q578" s="204">
        <v>0</v>
      </c>
      <c r="R578" s="204">
        <f>Q578*H578</f>
        <v>0</v>
      </c>
      <c r="S578" s="204">
        <v>0</v>
      </c>
      <c r="T578" s="205">
        <f>S578*H578</f>
        <v>0</v>
      </c>
      <c r="AR578" s="24" t="s">
        <v>268</v>
      </c>
      <c r="AT578" s="24" t="s">
        <v>215</v>
      </c>
      <c r="AU578" s="24" t="s">
        <v>158</v>
      </c>
      <c r="AY578" s="24" t="s">
        <v>150</v>
      </c>
      <c r="BE578" s="206">
        <f>IF(N578="základní",J578,0)</f>
        <v>0</v>
      </c>
      <c r="BF578" s="206">
        <f>IF(N578="snížená",J578,0)</f>
        <v>0</v>
      </c>
      <c r="BG578" s="206">
        <f>IF(N578="zákl. přenesená",J578,0)</f>
        <v>0</v>
      </c>
      <c r="BH578" s="206">
        <f>IF(N578="sníž. přenesená",J578,0)</f>
        <v>0</v>
      </c>
      <c r="BI578" s="206">
        <f>IF(N578="nulová",J578,0)</f>
        <v>0</v>
      </c>
      <c r="BJ578" s="24" t="s">
        <v>158</v>
      </c>
      <c r="BK578" s="206">
        <f>ROUND(I578*H578,2)</f>
        <v>0</v>
      </c>
      <c r="BL578" s="24" t="s">
        <v>205</v>
      </c>
      <c r="BM578" s="24" t="s">
        <v>709</v>
      </c>
    </row>
    <row r="579" spans="2:51" s="11" customFormat="1" ht="13.5">
      <c r="B579" s="210"/>
      <c r="C579" s="211"/>
      <c r="D579" s="207" t="s">
        <v>161</v>
      </c>
      <c r="E579" s="212" t="s">
        <v>37</v>
      </c>
      <c r="F579" s="213" t="s">
        <v>718</v>
      </c>
      <c r="G579" s="211"/>
      <c r="H579" s="214" t="s">
        <v>37</v>
      </c>
      <c r="I579" s="215"/>
      <c r="J579" s="211"/>
      <c r="K579" s="211"/>
      <c r="L579" s="216"/>
      <c r="M579" s="217"/>
      <c r="N579" s="218"/>
      <c r="O579" s="218"/>
      <c r="P579" s="218"/>
      <c r="Q579" s="218"/>
      <c r="R579" s="218"/>
      <c r="S579" s="218"/>
      <c r="T579" s="219"/>
      <c r="AT579" s="220" t="s">
        <v>161</v>
      </c>
      <c r="AU579" s="220" t="s">
        <v>158</v>
      </c>
      <c r="AV579" s="11" t="s">
        <v>23</v>
      </c>
      <c r="AW579" s="11" t="s">
        <v>43</v>
      </c>
      <c r="AX579" s="11" t="s">
        <v>80</v>
      </c>
      <c r="AY579" s="220" t="s">
        <v>150</v>
      </c>
    </row>
    <row r="580" spans="2:51" s="12" customFormat="1" ht="13.5">
      <c r="B580" s="221"/>
      <c r="C580" s="222"/>
      <c r="D580" s="207" t="s">
        <v>161</v>
      </c>
      <c r="E580" s="223" t="s">
        <v>37</v>
      </c>
      <c r="F580" s="224" t="s">
        <v>23</v>
      </c>
      <c r="G580" s="222"/>
      <c r="H580" s="225">
        <v>1</v>
      </c>
      <c r="I580" s="226"/>
      <c r="J580" s="222"/>
      <c r="K580" s="222"/>
      <c r="L580" s="227"/>
      <c r="M580" s="228"/>
      <c r="N580" s="229"/>
      <c r="O580" s="229"/>
      <c r="P580" s="229"/>
      <c r="Q580" s="229"/>
      <c r="R580" s="229"/>
      <c r="S580" s="229"/>
      <c r="T580" s="230"/>
      <c r="AT580" s="231" t="s">
        <v>161</v>
      </c>
      <c r="AU580" s="231" t="s">
        <v>158</v>
      </c>
      <c r="AV580" s="12" t="s">
        <v>158</v>
      </c>
      <c r="AW580" s="12" t="s">
        <v>43</v>
      </c>
      <c r="AX580" s="12" t="s">
        <v>80</v>
      </c>
      <c r="AY580" s="231" t="s">
        <v>150</v>
      </c>
    </row>
    <row r="581" spans="2:51" s="13" customFormat="1" ht="13.5">
      <c r="B581" s="232"/>
      <c r="C581" s="233"/>
      <c r="D581" s="234" t="s">
        <v>161</v>
      </c>
      <c r="E581" s="235" t="s">
        <v>37</v>
      </c>
      <c r="F581" s="236" t="s">
        <v>164</v>
      </c>
      <c r="G581" s="233"/>
      <c r="H581" s="237">
        <v>1</v>
      </c>
      <c r="I581" s="238"/>
      <c r="J581" s="233"/>
      <c r="K581" s="233"/>
      <c r="L581" s="239"/>
      <c r="M581" s="240"/>
      <c r="N581" s="241"/>
      <c r="O581" s="241"/>
      <c r="P581" s="241"/>
      <c r="Q581" s="241"/>
      <c r="R581" s="241"/>
      <c r="S581" s="241"/>
      <c r="T581" s="242"/>
      <c r="AT581" s="243" t="s">
        <v>161</v>
      </c>
      <c r="AU581" s="243" t="s">
        <v>158</v>
      </c>
      <c r="AV581" s="13" t="s">
        <v>157</v>
      </c>
      <c r="AW581" s="13" t="s">
        <v>43</v>
      </c>
      <c r="AX581" s="13" t="s">
        <v>23</v>
      </c>
      <c r="AY581" s="243" t="s">
        <v>150</v>
      </c>
    </row>
    <row r="582" spans="2:65" s="1" customFormat="1" ht="31.5" customHeight="1">
      <c r="B582" s="42"/>
      <c r="C582" s="195" t="s">
        <v>454</v>
      </c>
      <c r="D582" s="195" t="s">
        <v>152</v>
      </c>
      <c r="E582" s="196" t="s">
        <v>759</v>
      </c>
      <c r="F582" s="197" t="s">
        <v>760</v>
      </c>
      <c r="G582" s="198" t="s">
        <v>622</v>
      </c>
      <c r="H582" s="199">
        <v>1</v>
      </c>
      <c r="I582" s="200"/>
      <c r="J582" s="201">
        <f>ROUND(I582*H582,2)</f>
        <v>0</v>
      </c>
      <c r="K582" s="197" t="s">
        <v>156</v>
      </c>
      <c r="L582" s="62"/>
      <c r="M582" s="202" t="s">
        <v>37</v>
      </c>
      <c r="N582" s="203" t="s">
        <v>52</v>
      </c>
      <c r="O582" s="43"/>
      <c r="P582" s="204">
        <f>O582*H582</f>
        <v>0</v>
      </c>
      <c r="Q582" s="204">
        <v>0</v>
      </c>
      <c r="R582" s="204">
        <f>Q582*H582</f>
        <v>0</v>
      </c>
      <c r="S582" s="204">
        <v>0</v>
      </c>
      <c r="T582" s="205">
        <f>S582*H582</f>
        <v>0</v>
      </c>
      <c r="AR582" s="24" t="s">
        <v>205</v>
      </c>
      <c r="AT582" s="24" t="s">
        <v>152</v>
      </c>
      <c r="AU582" s="24" t="s">
        <v>158</v>
      </c>
      <c r="AY582" s="24" t="s">
        <v>150</v>
      </c>
      <c r="BE582" s="206">
        <f>IF(N582="základní",J582,0)</f>
        <v>0</v>
      </c>
      <c r="BF582" s="206">
        <f>IF(N582="snížená",J582,0)</f>
        <v>0</v>
      </c>
      <c r="BG582" s="206">
        <f>IF(N582="zákl. přenesená",J582,0)</f>
        <v>0</v>
      </c>
      <c r="BH582" s="206">
        <f>IF(N582="sníž. přenesená",J582,0)</f>
        <v>0</v>
      </c>
      <c r="BI582" s="206">
        <f>IF(N582="nulová",J582,0)</f>
        <v>0</v>
      </c>
      <c r="BJ582" s="24" t="s">
        <v>158</v>
      </c>
      <c r="BK582" s="206">
        <f>ROUND(I582*H582,2)</f>
        <v>0</v>
      </c>
      <c r="BL582" s="24" t="s">
        <v>205</v>
      </c>
      <c r="BM582" s="24" t="s">
        <v>713</v>
      </c>
    </row>
    <row r="583" spans="2:47" s="1" customFormat="1" ht="40.5">
      <c r="B583" s="42"/>
      <c r="C583" s="64"/>
      <c r="D583" s="207" t="s">
        <v>159</v>
      </c>
      <c r="E583" s="64"/>
      <c r="F583" s="208" t="s">
        <v>762</v>
      </c>
      <c r="G583" s="64"/>
      <c r="H583" s="64"/>
      <c r="I583" s="165"/>
      <c r="J583" s="64"/>
      <c r="K583" s="64"/>
      <c r="L583" s="62"/>
      <c r="M583" s="209"/>
      <c r="N583" s="43"/>
      <c r="O583" s="43"/>
      <c r="P583" s="43"/>
      <c r="Q583" s="43"/>
      <c r="R583" s="43"/>
      <c r="S583" s="43"/>
      <c r="T583" s="79"/>
      <c r="AT583" s="24" t="s">
        <v>159</v>
      </c>
      <c r="AU583" s="24" t="s">
        <v>158</v>
      </c>
    </row>
    <row r="584" spans="2:51" s="11" customFormat="1" ht="13.5">
      <c r="B584" s="210"/>
      <c r="C584" s="211"/>
      <c r="D584" s="207" t="s">
        <v>161</v>
      </c>
      <c r="E584" s="212" t="s">
        <v>37</v>
      </c>
      <c r="F584" s="213" t="s">
        <v>710</v>
      </c>
      <c r="G584" s="211"/>
      <c r="H584" s="214" t="s">
        <v>37</v>
      </c>
      <c r="I584" s="215"/>
      <c r="J584" s="211"/>
      <c r="K584" s="211"/>
      <c r="L584" s="216"/>
      <c r="M584" s="217"/>
      <c r="N584" s="218"/>
      <c r="O584" s="218"/>
      <c r="P584" s="218"/>
      <c r="Q584" s="218"/>
      <c r="R584" s="218"/>
      <c r="S584" s="218"/>
      <c r="T584" s="219"/>
      <c r="AT584" s="220" t="s">
        <v>161</v>
      </c>
      <c r="AU584" s="220" t="s">
        <v>158</v>
      </c>
      <c r="AV584" s="11" t="s">
        <v>23</v>
      </c>
      <c r="AW584" s="11" t="s">
        <v>43</v>
      </c>
      <c r="AX584" s="11" t="s">
        <v>80</v>
      </c>
      <c r="AY584" s="220" t="s">
        <v>150</v>
      </c>
    </row>
    <row r="585" spans="2:51" s="12" customFormat="1" ht="13.5">
      <c r="B585" s="221"/>
      <c r="C585" s="222"/>
      <c r="D585" s="207" t="s">
        <v>161</v>
      </c>
      <c r="E585" s="223" t="s">
        <v>37</v>
      </c>
      <c r="F585" s="224" t="s">
        <v>23</v>
      </c>
      <c r="G585" s="222"/>
      <c r="H585" s="225">
        <v>1</v>
      </c>
      <c r="I585" s="226"/>
      <c r="J585" s="222"/>
      <c r="K585" s="222"/>
      <c r="L585" s="227"/>
      <c r="M585" s="228"/>
      <c r="N585" s="229"/>
      <c r="O585" s="229"/>
      <c r="P585" s="229"/>
      <c r="Q585" s="229"/>
      <c r="R585" s="229"/>
      <c r="S585" s="229"/>
      <c r="T585" s="230"/>
      <c r="AT585" s="231" t="s">
        <v>161</v>
      </c>
      <c r="AU585" s="231" t="s">
        <v>158</v>
      </c>
      <c r="AV585" s="12" t="s">
        <v>158</v>
      </c>
      <c r="AW585" s="12" t="s">
        <v>43</v>
      </c>
      <c r="AX585" s="12" t="s">
        <v>80</v>
      </c>
      <c r="AY585" s="231" t="s">
        <v>150</v>
      </c>
    </row>
    <row r="586" spans="2:51" s="13" customFormat="1" ht="13.5">
      <c r="B586" s="232"/>
      <c r="C586" s="233"/>
      <c r="D586" s="234" t="s">
        <v>161</v>
      </c>
      <c r="E586" s="235" t="s">
        <v>37</v>
      </c>
      <c r="F586" s="236" t="s">
        <v>164</v>
      </c>
      <c r="G586" s="233"/>
      <c r="H586" s="237">
        <v>1</v>
      </c>
      <c r="I586" s="238"/>
      <c r="J586" s="233"/>
      <c r="K586" s="233"/>
      <c r="L586" s="239"/>
      <c r="M586" s="240"/>
      <c r="N586" s="241"/>
      <c r="O586" s="241"/>
      <c r="P586" s="241"/>
      <c r="Q586" s="241"/>
      <c r="R586" s="241"/>
      <c r="S586" s="241"/>
      <c r="T586" s="242"/>
      <c r="AT586" s="243" t="s">
        <v>161</v>
      </c>
      <c r="AU586" s="243" t="s">
        <v>158</v>
      </c>
      <c r="AV586" s="13" t="s">
        <v>157</v>
      </c>
      <c r="AW586" s="13" t="s">
        <v>43</v>
      </c>
      <c r="AX586" s="13" t="s">
        <v>23</v>
      </c>
      <c r="AY586" s="243" t="s">
        <v>150</v>
      </c>
    </row>
    <row r="587" spans="2:65" s="1" customFormat="1" ht="31.5" customHeight="1">
      <c r="B587" s="42"/>
      <c r="C587" s="195" t="s">
        <v>714</v>
      </c>
      <c r="D587" s="195" t="s">
        <v>152</v>
      </c>
      <c r="E587" s="196" t="s">
        <v>764</v>
      </c>
      <c r="F587" s="197" t="s">
        <v>765</v>
      </c>
      <c r="G587" s="198" t="s">
        <v>622</v>
      </c>
      <c r="H587" s="199">
        <v>6</v>
      </c>
      <c r="I587" s="200"/>
      <c r="J587" s="201">
        <f>ROUND(I587*H587,2)</f>
        <v>0</v>
      </c>
      <c r="K587" s="197" t="s">
        <v>156</v>
      </c>
      <c r="L587" s="62"/>
      <c r="M587" s="202" t="s">
        <v>37</v>
      </c>
      <c r="N587" s="203" t="s">
        <v>52</v>
      </c>
      <c r="O587" s="43"/>
      <c r="P587" s="204">
        <f>O587*H587</f>
        <v>0</v>
      </c>
      <c r="Q587" s="204">
        <v>0</v>
      </c>
      <c r="R587" s="204">
        <f>Q587*H587</f>
        <v>0</v>
      </c>
      <c r="S587" s="204">
        <v>0</v>
      </c>
      <c r="T587" s="205">
        <f>S587*H587</f>
        <v>0</v>
      </c>
      <c r="AR587" s="24" t="s">
        <v>205</v>
      </c>
      <c r="AT587" s="24" t="s">
        <v>152</v>
      </c>
      <c r="AU587" s="24" t="s">
        <v>158</v>
      </c>
      <c r="AY587" s="24" t="s">
        <v>150</v>
      </c>
      <c r="BE587" s="206">
        <f>IF(N587="základní",J587,0)</f>
        <v>0</v>
      </c>
      <c r="BF587" s="206">
        <f>IF(N587="snížená",J587,0)</f>
        <v>0</v>
      </c>
      <c r="BG587" s="206">
        <f>IF(N587="zákl. přenesená",J587,0)</f>
        <v>0</v>
      </c>
      <c r="BH587" s="206">
        <f>IF(N587="sníž. přenesená",J587,0)</f>
        <v>0</v>
      </c>
      <c r="BI587" s="206">
        <f>IF(N587="nulová",J587,0)</f>
        <v>0</v>
      </c>
      <c r="BJ587" s="24" t="s">
        <v>158</v>
      </c>
      <c r="BK587" s="206">
        <f>ROUND(I587*H587,2)</f>
        <v>0</v>
      </c>
      <c r="BL587" s="24" t="s">
        <v>205</v>
      </c>
      <c r="BM587" s="24" t="s">
        <v>717</v>
      </c>
    </row>
    <row r="588" spans="2:47" s="1" customFormat="1" ht="40.5">
      <c r="B588" s="42"/>
      <c r="C588" s="64"/>
      <c r="D588" s="207" t="s">
        <v>159</v>
      </c>
      <c r="E588" s="64"/>
      <c r="F588" s="208" t="s">
        <v>762</v>
      </c>
      <c r="G588" s="64"/>
      <c r="H588" s="64"/>
      <c r="I588" s="165"/>
      <c r="J588" s="64"/>
      <c r="K588" s="64"/>
      <c r="L588" s="62"/>
      <c r="M588" s="209"/>
      <c r="N588" s="43"/>
      <c r="O588" s="43"/>
      <c r="P588" s="43"/>
      <c r="Q588" s="43"/>
      <c r="R588" s="43"/>
      <c r="S588" s="43"/>
      <c r="T588" s="79"/>
      <c r="AT588" s="24" t="s">
        <v>159</v>
      </c>
      <c r="AU588" s="24" t="s">
        <v>158</v>
      </c>
    </row>
    <row r="589" spans="2:51" s="11" customFormat="1" ht="13.5">
      <c r="B589" s="210"/>
      <c r="C589" s="211"/>
      <c r="D589" s="207" t="s">
        <v>161</v>
      </c>
      <c r="E589" s="212" t="s">
        <v>37</v>
      </c>
      <c r="F589" s="213" t="s">
        <v>739</v>
      </c>
      <c r="G589" s="211"/>
      <c r="H589" s="214" t="s">
        <v>37</v>
      </c>
      <c r="I589" s="215"/>
      <c r="J589" s="211"/>
      <c r="K589" s="211"/>
      <c r="L589" s="216"/>
      <c r="M589" s="217"/>
      <c r="N589" s="218"/>
      <c r="O589" s="218"/>
      <c r="P589" s="218"/>
      <c r="Q589" s="218"/>
      <c r="R589" s="218"/>
      <c r="S589" s="218"/>
      <c r="T589" s="219"/>
      <c r="AT589" s="220" t="s">
        <v>161</v>
      </c>
      <c r="AU589" s="220" t="s">
        <v>158</v>
      </c>
      <c r="AV589" s="11" t="s">
        <v>23</v>
      </c>
      <c r="AW589" s="11" t="s">
        <v>43</v>
      </c>
      <c r="AX589" s="11" t="s">
        <v>80</v>
      </c>
      <c r="AY589" s="220" t="s">
        <v>150</v>
      </c>
    </row>
    <row r="590" spans="2:51" s="12" customFormat="1" ht="13.5">
      <c r="B590" s="221"/>
      <c r="C590" s="222"/>
      <c r="D590" s="207" t="s">
        <v>161</v>
      </c>
      <c r="E590" s="223" t="s">
        <v>37</v>
      </c>
      <c r="F590" s="224" t="s">
        <v>173</v>
      </c>
      <c r="G590" s="222"/>
      <c r="H590" s="225">
        <v>6</v>
      </c>
      <c r="I590" s="226"/>
      <c r="J590" s="222"/>
      <c r="K590" s="222"/>
      <c r="L590" s="227"/>
      <c r="M590" s="228"/>
      <c r="N590" s="229"/>
      <c r="O590" s="229"/>
      <c r="P590" s="229"/>
      <c r="Q590" s="229"/>
      <c r="R590" s="229"/>
      <c r="S590" s="229"/>
      <c r="T590" s="230"/>
      <c r="AT590" s="231" t="s">
        <v>161</v>
      </c>
      <c r="AU590" s="231" t="s">
        <v>158</v>
      </c>
      <c r="AV590" s="12" t="s">
        <v>158</v>
      </c>
      <c r="AW590" s="12" t="s">
        <v>43</v>
      </c>
      <c r="AX590" s="12" t="s">
        <v>80</v>
      </c>
      <c r="AY590" s="231" t="s">
        <v>150</v>
      </c>
    </row>
    <row r="591" spans="2:51" s="13" customFormat="1" ht="13.5">
      <c r="B591" s="232"/>
      <c r="C591" s="233"/>
      <c r="D591" s="234" t="s">
        <v>161</v>
      </c>
      <c r="E591" s="235" t="s">
        <v>37</v>
      </c>
      <c r="F591" s="236" t="s">
        <v>164</v>
      </c>
      <c r="G591" s="233"/>
      <c r="H591" s="237">
        <v>6</v>
      </c>
      <c r="I591" s="238"/>
      <c r="J591" s="233"/>
      <c r="K591" s="233"/>
      <c r="L591" s="239"/>
      <c r="M591" s="240"/>
      <c r="N591" s="241"/>
      <c r="O591" s="241"/>
      <c r="P591" s="241"/>
      <c r="Q591" s="241"/>
      <c r="R591" s="241"/>
      <c r="S591" s="241"/>
      <c r="T591" s="242"/>
      <c r="AT591" s="243" t="s">
        <v>161</v>
      </c>
      <c r="AU591" s="243" t="s">
        <v>158</v>
      </c>
      <c r="AV591" s="13" t="s">
        <v>157</v>
      </c>
      <c r="AW591" s="13" t="s">
        <v>43</v>
      </c>
      <c r="AX591" s="13" t="s">
        <v>23</v>
      </c>
      <c r="AY591" s="243" t="s">
        <v>150</v>
      </c>
    </row>
    <row r="592" spans="2:65" s="1" customFormat="1" ht="31.5" customHeight="1">
      <c r="B592" s="42"/>
      <c r="C592" s="195" t="s">
        <v>461</v>
      </c>
      <c r="D592" s="195" t="s">
        <v>152</v>
      </c>
      <c r="E592" s="196" t="s">
        <v>771</v>
      </c>
      <c r="F592" s="197" t="s">
        <v>772</v>
      </c>
      <c r="G592" s="198" t="s">
        <v>622</v>
      </c>
      <c r="H592" s="199">
        <v>1</v>
      </c>
      <c r="I592" s="200"/>
      <c r="J592" s="201">
        <f>ROUND(I592*H592,2)</f>
        <v>0</v>
      </c>
      <c r="K592" s="197" t="s">
        <v>156</v>
      </c>
      <c r="L592" s="62"/>
      <c r="M592" s="202" t="s">
        <v>37</v>
      </c>
      <c r="N592" s="203" t="s">
        <v>52</v>
      </c>
      <c r="O592" s="43"/>
      <c r="P592" s="204">
        <f>O592*H592</f>
        <v>0</v>
      </c>
      <c r="Q592" s="204">
        <v>0</v>
      </c>
      <c r="R592" s="204">
        <f>Q592*H592</f>
        <v>0</v>
      </c>
      <c r="S592" s="204">
        <v>0</v>
      </c>
      <c r="T592" s="205">
        <f>S592*H592</f>
        <v>0</v>
      </c>
      <c r="AR592" s="24" t="s">
        <v>205</v>
      </c>
      <c r="AT592" s="24" t="s">
        <v>152</v>
      </c>
      <c r="AU592" s="24" t="s">
        <v>158</v>
      </c>
      <c r="AY592" s="24" t="s">
        <v>150</v>
      </c>
      <c r="BE592" s="206">
        <f>IF(N592="základní",J592,0)</f>
        <v>0</v>
      </c>
      <c r="BF592" s="206">
        <f>IF(N592="snížená",J592,0)</f>
        <v>0</v>
      </c>
      <c r="BG592" s="206">
        <f>IF(N592="zákl. přenesená",J592,0)</f>
        <v>0</v>
      </c>
      <c r="BH592" s="206">
        <f>IF(N592="sníž. přenesená",J592,0)</f>
        <v>0</v>
      </c>
      <c r="BI592" s="206">
        <f>IF(N592="nulová",J592,0)</f>
        <v>0</v>
      </c>
      <c r="BJ592" s="24" t="s">
        <v>158</v>
      </c>
      <c r="BK592" s="206">
        <f>ROUND(I592*H592,2)</f>
        <v>0</v>
      </c>
      <c r="BL592" s="24" t="s">
        <v>205</v>
      </c>
      <c r="BM592" s="24" t="s">
        <v>721</v>
      </c>
    </row>
    <row r="593" spans="2:47" s="1" customFormat="1" ht="40.5">
      <c r="B593" s="42"/>
      <c r="C593" s="64"/>
      <c r="D593" s="207" t="s">
        <v>159</v>
      </c>
      <c r="E593" s="64"/>
      <c r="F593" s="208" t="s">
        <v>762</v>
      </c>
      <c r="G593" s="64"/>
      <c r="H593" s="64"/>
      <c r="I593" s="165"/>
      <c r="J593" s="64"/>
      <c r="K593" s="64"/>
      <c r="L593" s="62"/>
      <c r="M593" s="209"/>
      <c r="N593" s="43"/>
      <c r="O593" s="43"/>
      <c r="P593" s="43"/>
      <c r="Q593" s="43"/>
      <c r="R593" s="43"/>
      <c r="S593" s="43"/>
      <c r="T593" s="79"/>
      <c r="AT593" s="24" t="s">
        <v>159</v>
      </c>
      <c r="AU593" s="24" t="s">
        <v>158</v>
      </c>
    </row>
    <row r="594" spans="2:51" s="11" customFormat="1" ht="13.5">
      <c r="B594" s="210"/>
      <c r="C594" s="211"/>
      <c r="D594" s="207" t="s">
        <v>161</v>
      </c>
      <c r="E594" s="212" t="s">
        <v>37</v>
      </c>
      <c r="F594" s="213" t="s">
        <v>691</v>
      </c>
      <c r="G594" s="211"/>
      <c r="H594" s="214" t="s">
        <v>37</v>
      </c>
      <c r="I594" s="215"/>
      <c r="J594" s="211"/>
      <c r="K594" s="211"/>
      <c r="L594" s="216"/>
      <c r="M594" s="217"/>
      <c r="N594" s="218"/>
      <c r="O594" s="218"/>
      <c r="P594" s="218"/>
      <c r="Q594" s="218"/>
      <c r="R594" s="218"/>
      <c r="S594" s="218"/>
      <c r="T594" s="219"/>
      <c r="AT594" s="220" t="s">
        <v>161</v>
      </c>
      <c r="AU594" s="220" t="s">
        <v>158</v>
      </c>
      <c r="AV594" s="11" t="s">
        <v>23</v>
      </c>
      <c r="AW594" s="11" t="s">
        <v>43</v>
      </c>
      <c r="AX594" s="11" t="s">
        <v>80</v>
      </c>
      <c r="AY594" s="220" t="s">
        <v>150</v>
      </c>
    </row>
    <row r="595" spans="2:51" s="12" customFormat="1" ht="13.5">
      <c r="B595" s="221"/>
      <c r="C595" s="222"/>
      <c r="D595" s="207" t="s">
        <v>161</v>
      </c>
      <c r="E595" s="223" t="s">
        <v>37</v>
      </c>
      <c r="F595" s="224" t="s">
        <v>23</v>
      </c>
      <c r="G595" s="222"/>
      <c r="H595" s="225">
        <v>1</v>
      </c>
      <c r="I595" s="226"/>
      <c r="J595" s="222"/>
      <c r="K595" s="222"/>
      <c r="L595" s="227"/>
      <c r="M595" s="228"/>
      <c r="N595" s="229"/>
      <c r="O595" s="229"/>
      <c r="P595" s="229"/>
      <c r="Q595" s="229"/>
      <c r="R595" s="229"/>
      <c r="S595" s="229"/>
      <c r="T595" s="230"/>
      <c r="AT595" s="231" t="s">
        <v>161</v>
      </c>
      <c r="AU595" s="231" t="s">
        <v>158</v>
      </c>
      <c r="AV595" s="12" t="s">
        <v>158</v>
      </c>
      <c r="AW595" s="12" t="s">
        <v>43</v>
      </c>
      <c r="AX595" s="12" t="s">
        <v>80</v>
      </c>
      <c r="AY595" s="231" t="s">
        <v>150</v>
      </c>
    </row>
    <row r="596" spans="2:51" s="13" customFormat="1" ht="13.5">
      <c r="B596" s="232"/>
      <c r="C596" s="233"/>
      <c r="D596" s="234" t="s">
        <v>161</v>
      </c>
      <c r="E596" s="235" t="s">
        <v>37</v>
      </c>
      <c r="F596" s="236" t="s">
        <v>164</v>
      </c>
      <c r="G596" s="233"/>
      <c r="H596" s="237">
        <v>1</v>
      </c>
      <c r="I596" s="238"/>
      <c r="J596" s="233"/>
      <c r="K596" s="233"/>
      <c r="L596" s="239"/>
      <c r="M596" s="240"/>
      <c r="N596" s="241"/>
      <c r="O596" s="241"/>
      <c r="P596" s="241"/>
      <c r="Q596" s="241"/>
      <c r="R596" s="241"/>
      <c r="S596" s="241"/>
      <c r="T596" s="242"/>
      <c r="AT596" s="243" t="s">
        <v>161</v>
      </c>
      <c r="AU596" s="243" t="s">
        <v>158</v>
      </c>
      <c r="AV596" s="13" t="s">
        <v>157</v>
      </c>
      <c r="AW596" s="13" t="s">
        <v>43</v>
      </c>
      <c r="AX596" s="13" t="s">
        <v>23</v>
      </c>
      <c r="AY596" s="243" t="s">
        <v>150</v>
      </c>
    </row>
    <row r="597" spans="2:65" s="1" customFormat="1" ht="22.5" customHeight="1">
      <c r="B597" s="42"/>
      <c r="C597" s="251" t="s">
        <v>723</v>
      </c>
      <c r="D597" s="251" t="s">
        <v>215</v>
      </c>
      <c r="E597" s="252" t="s">
        <v>774</v>
      </c>
      <c r="F597" s="253" t="s">
        <v>775</v>
      </c>
      <c r="G597" s="254" t="s">
        <v>198</v>
      </c>
      <c r="H597" s="255">
        <v>10.9</v>
      </c>
      <c r="I597" s="256"/>
      <c r="J597" s="257">
        <f>ROUND(I597*H597,2)</f>
        <v>0</v>
      </c>
      <c r="K597" s="253" t="s">
        <v>156</v>
      </c>
      <c r="L597" s="258"/>
      <c r="M597" s="259" t="s">
        <v>37</v>
      </c>
      <c r="N597" s="260" t="s">
        <v>52</v>
      </c>
      <c r="O597" s="43"/>
      <c r="P597" s="204">
        <f>O597*H597</f>
        <v>0</v>
      </c>
      <c r="Q597" s="204">
        <v>0.003</v>
      </c>
      <c r="R597" s="204">
        <f>Q597*H597</f>
        <v>0.0327</v>
      </c>
      <c r="S597" s="204">
        <v>0</v>
      </c>
      <c r="T597" s="205">
        <f>S597*H597</f>
        <v>0</v>
      </c>
      <c r="AR597" s="24" t="s">
        <v>268</v>
      </c>
      <c r="AT597" s="24" t="s">
        <v>215</v>
      </c>
      <c r="AU597" s="24" t="s">
        <v>158</v>
      </c>
      <c r="AY597" s="24" t="s">
        <v>150</v>
      </c>
      <c r="BE597" s="206">
        <f>IF(N597="základní",J597,0)</f>
        <v>0</v>
      </c>
      <c r="BF597" s="206">
        <f>IF(N597="snížená",J597,0)</f>
        <v>0</v>
      </c>
      <c r="BG597" s="206">
        <f>IF(N597="zákl. přenesená",J597,0)</f>
        <v>0</v>
      </c>
      <c r="BH597" s="206">
        <f>IF(N597="sníž. přenesená",J597,0)</f>
        <v>0</v>
      </c>
      <c r="BI597" s="206">
        <f>IF(N597="nulová",J597,0)</f>
        <v>0</v>
      </c>
      <c r="BJ597" s="24" t="s">
        <v>158</v>
      </c>
      <c r="BK597" s="206">
        <f>ROUND(I597*H597,2)</f>
        <v>0</v>
      </c>
      <c r="BL597" s="24" t="s">
        <v>205</v>
      </c>
      <c r="BM597" s="24" t="s">
        <v>726</v>
      </c>
    </row>
    <row r="598" spans="2:51" s="11" customFormat="1" ht="13.5">
      <c r="B598" s="210"/>
      <c r="C598" s="211"/>
      <c r="D598" s="207" t="s">
        <v>161</v>
      </c>
      <c r="E598" s="212" t="s">
        <v>37</v>
      </c>
      <c r="F598" s="213" t="s">
        <v>691</v>
      </c>
      <c r="G598" s="211"/>
      <c r="H598" s="214" t="s">
        <v>37</v>
      </c>
      <c r="I598" s="215"/>
      <c r="J598" s="211"/>
      <c r="K598" s="211"/>
      <c r="L598" s="216"/>
      <c r="M598" s="217"/>
      <c r="N598" s="218"/>
      <c r="O598" s="218"/>
      <c r="P598" s="218"/>
      <c r="Q598" s="218"/>
      <c r="R598" s="218"/>
      <c r="S598" s="218"/>
      <c r="T598" s="219"/>
      <c r="AT598" s="220" t="s">
        <v>161</v>
      </c>
      <c r="AU598" s="220" t="s">
        <v>158</v>
      </c>
      <c r="AV598" s="11" t="s">
        <v>23</v>
      </c>
      <c r="AW598" s="11" t="s">
        <v>43</v>
      </c>
      <c r="AX598" s="11" t="s">
        <v>80</v>
      </c>
      <c r="AY598" s="220" t="s">
        <v>150</v>
      </c>
    </row>
    <row r="599" spans="2:51" s="12" customFormat="1" ht="13.5">
      <c r="B599" s="221"/>
      <c r="C599" s="222"/>
      <c r="D599" s="207" t="s">
        <v>161</v>
      </c>
      <c r="E599" s="223" t="s">
        <v>37</v>
      </c>
      <c r="F599" s="224" t="s">
        <v>1173</v>
      </c>
      <c r="G599" s="222"/>
      <c r="H599" s="225">
        <v>2.7</v>
      </c>
      <c r="I599" s="226"/>
      <c r="J599" s="222"/>
      <c r="K599" s="222"/>
      <c r="L599" s="227"/>
      <c r="M599" s="228"/>
      <c r="N599" s="229"/>
      <c r="O599" s="229"/>
      <c r="P599" s="229"/>
      <c r="Q599" s="229"/>
      <c r="R599" s="229"/>
      <c r="S599" s="229"/>
      <c r="T599" s="230"/>
      <c r="AT599" s="231" t="s">
        <v>161</v>
      </c>
      <c r="AU599" s="231" t="s">
        <v>158</v>
      </c>
      <c r="AV599" s="12" t="s">
        <v>158</v>
      </c>
      <c r="AW599" s="12" t="s">
        <v>43</v>
      </c>
      <c r="AX599" s="12" t="s">
        <v>80</v>
      </c>
      <c r="AY599" s="231" t="s">
        <v>150</v>
      </c>
    </row>
    <row r="600" spans="2:51" s="11" customFormat="1" ht="13.5">
      <c r="B600" s="210"/>
      <c r="C600" s="211"/>
      <c r="D600" s="207" t="s">
        <v>161</v>
      </c>
      <c r="E600" s="212" t="s">
        <v>37</v>
      </c>
      <c r="F600" s="213" t="s">
        <v>739</v>
      </c>
      <c r="G600" s="211"/>
      <c r="H600" s="214" t="s">
        <v>37</v>
      </c>
      <c r="I600" s="215"/>
      <c r="J600" s="211"/>
      <c r="K600" s="211"/>
      <c r="L600" s="216"/>
      <c r="M600" s="217"/>
      <c r="N600" s="218"/>
      <c r="O600" s="218"/>
      <c r="P600" s="218"/>
      <c r="Q600" s="218"/>
      <c r="R600" s="218"/>
      <c r="S600" s="218"/>
      <c r="T600" s="219"/>
      <c r="AT600" s="220" t="s">
        <v>161</v>
      </c>
      <c r="AU600" s="220" t="s">
        <v>158</v>
      </c>
      <c r="AV600" s="11" t="s">
        <v>23</v>
      </c>
      <c r="AW600" s="11" t="s">
        <v>43</v>
      </c>
      <c r="AX600" s="11" t="s">
        <v>80</v>
      </c>
      <c r="AY600" s="220" t="s">
        <v>150</v>
      </c>
    </row>
    <row r="601" spans="2:51" s="12" customFormat="1" ht="13.5">
      <c r="B601" s="221"/>
      <c r="C601" s="222"/>
      <c r="D601" s="207" t="s">
        <v>161</v>
      </c>
      <c r="E601" s="223" t="s">
        <v>37</v>
      </c>
      <c r="F601" s="224" t="s">
        <v>1174</v>
      </c>
      <c r="G601" s="222"/>
      <c r="H601" s="225">
        <v>7.2</v>
      </c>
      <c r="I601" s="226"/>
      <c r="J601" s="222"/>
      <c r="K601" s="222"/>
      <c r="L601" s="227"/>
      <c r="M601" s="228"/>
      <c r="N601" s="229"/>
      <c r="O601" s="229"/>
      <c r="P601" s="229"/>
      <c r="Q601" s="229"/>
      <c r="R601" s="229"/>
      <c r="S601" s="229"/>
      <c r="T601" s="230"/>
      <c r="AT601" s="231" t="s">
        <v>161</v>
      </c>
      <c r="AU601" s="231" t="s">
        <v>158</v>
      </c>
      <c r="AV601" s="12" t="s">
        <v>158</v>
      </c>
      <c r="AW601" s="12" t="s">
        <v>43</v>
      </c>
      <c r="AX601" s="12" t="s">
        <v>80</v>
      </c>
      <c r="AY601" s="231" t="s">
        <v>150</v>
      </c>
    </row>
    <row r="602" spans="2:51" s="11" customFormat="1" ht="13.5">
      <c r="B602" s="210"/>
      <c r="C602" s="211"/>
      <c r="D602" s="207" t="s">
        <v>161</v>
      </c>
      <c r="E602" s="212" t="s">
        <v>37</v>
      </c>
      <c r="F602" s="213" t="s">
        <v>710</v>
      </c>
      <c r="G602" s="211"/>
      <c r="H602" s="214" t="s">
        <v>37</v>
      </c>
      <c r="I602" s="215"/>
      <c r="J602" s="211"/>
      <c r="K602" s="211"/>
      <c r="L602" s="216"/>
      <c r="M602" s="217"/>
      <c r="N602" s="218"/>
      <c r="O602" s="218"/>
      <c r="P602" s="218"/>
      <c r="Q602" s="218"/>
      <c r="R602" s="218"/>
      <c r="S602" s="218"/>
      <c r="T602" s="219"/>
      <c r="AT602" s="220" t="s">
        <v>161</v>
      </c>
      <c r="AU602" s="220" t="s">
        <v>158</v>
      </c>
      <c r="AV602" s="11" t="s">
        <v>23</v>
      </c>
      <c r="AW602" s="11" t="s">
        <v>43</v>
      </c>
      <c r="AX602" s="11" t="s">
        <v>80</v>
      </c>
      <c r="AY602" s="220" t="s">
        <v>150</v>
      </c>
    </row>
    <row r="603" spans="2:51" s="12" customFormat="1" ht="13.5">
      <c r="B603" s="221"/>
      <c r="C603" s="222"/>
      <c r="D603" s="207" t="s">
        <v>161</v>
      </c>
      <c r="E603" s="223" t="s">
        <v>37</v>
      </c>
      <c r="F603" s="224" t="s">
        <v>1175</v>
      </c>
      <c r="G603" s="222"/>
      <c r="H603" s="225">
        <v>1</v>
      </c>
      <c r="I603" s="226"/>
      <c r="J603" s="222"/>
      <c r="K603" s="222"/>
      <c r="L603" s="227"/>
      <c r="M603" s="228"/>
      <c r="N603" s="229"/>
      <c r="O603" s="229"/>
      <c r="P603" s="229"/>
      <c r="Q603" s="229"/>
      <c r="R603" s="229"/>
      <c r="S603" s="229"/>
      <c r="T603" s="230"/>
      <c r="AT603" s="231" t="s">
        <v>161</v>
      </c>
      <c r="AU603" s="231" t="s">
        <v>158</v>
      </c>
      <c r="AV603" s="12" t="s">
        <v>158</v>
      </c>
      <c r="AW603" s="12" t="s">
        <v>43</v>
      </c>
      <c r="AX603" s="12" t="s">
        <v>80</v>
      </c>
      <c r="AY603" s="231" t="s">
        <v>150</v>
      </c>
    </row>
    <row r="604" spans="2:51" s="13" customFormat="1" ht="13.5">
      <c r="B604" s="232"/>
      <c r="C604" s="233"/>
      <c r="D604" s="234" t="s">
        <v>161</v>
      </c>
      <c r="E604" s="235" t="s">
        <v>37</v>
      </c>
      <c r="F604" s="236" t="s">
        <v>164</v>
      </c>
      <c r="G604" s="233"/>
      <c r="H604" s="237">
        <v>10.9</v>
      </c>
      <c r="I604" s="238"/>
      <c r="J604" s="233"/>
      <c r="K604" s="233"/>
      <c r="L604" s="239"/>
      <c r="M604" s="240"/>
      <c r="N604" s="241"/>
      <c r="O604" s="241"/>
      <c r="P604" s="241"/>
      <c r="Q604" s="241"/>
      <c r="R604" s="241"/>
      <c r="S604" s="241"/>
      <c r="T604" s="242"/>
      <c r="AT604" s="243" t="s">
        <v>161</v>
      </c>
      <c r="AU604" s="243" t="s">
        <v>158</v>
      </c>
      <c r="AV604" s="13" t="s">
        <v>157</v>
      </c>
      <c r="AW604" s="13" t="s">
        <v>43</v>
      </c>
      <c r="AX604" s="13" t="s">
        <v>23</v>
      </c>
      <c r="AY604" s="243" t="s">
        <v>150</v>
      </c>
    </row>
    <row r="605" spans="2:65" s="1" customFormat="1" ht="31.5" customHeight="1">
      <c r="B605" s="42"/>
      <c r="C605" s="195" t="s">
        <v>465</v>
      </c>
      <c r="D605" s="195" t="s">
        <v>152</v>
      </c>
      <c r="E605" s="196" t="s">
        <v>782</v>
      </c>
      <c r="F605" s="197" t="s">
        <v>783</v>
      </c>
      <c r="G605" s="198" t="s">
        <v>182</v>
      </c>
      <c r="H605" s="199">
        <v>0.519</v>
      </c>
      <c r="I605" s="200"/>
      <c r="J605" s="201">
        <f>ROUND(I605*H605,2)</f>
        <v>0</v>
      </c>
      <c r="K605" s="197" t="s">
        <v>156</v>
      </c>
      <c r="L605" s="62"/>
      <c r="M605" s="202" t="s">
        <v>37</v>
      </c>
      <c r="N605" s="203" t="s">
        <v>52</v>
      </c>
      <c r="O605" s="43"/>
      <c r="P605" s="204">
        <f>O605*H605</f>
        <v>0</v>
      </c>
      <c r="Q605" s="204">
        <v>0</v>
      </c>
      <c r="R605" s="204">
        <f>Q605*H605</f>
        <v>0</v>
      </c>
      <c r="S605" s="204">
        <v>0</v>
      </c>
      <c r="T605" s="205">
        <f>S605*H605</f>
        <v>0</v>
      </c>
      <c r="AR605" s="24" t="s">
        <v>205</v>
      </c>
      <c r="AT605" s="24" t="s">
        <v>152</v>
      </c>
      <c r="AU605" s="24" t="s">
        <v>158</v>
      </c>
      <c r="AY605" s="24" t="s">
        <v>150</v>
      </c>
      <c r="BE605" s="206">
        <f>IF(N605="základní",J605,0)</f>
        <v>0</v>
      </c>
      <c r="BF605" s="206">
        <f>IF(N605="snížená",J605,0)</f>
        <v>0</v>
      </c>
      <c r="BG605" s="206">
        <f>IF(N605="zákl. přenesená",J605,0)</f>
        <v>0</v>
      </c>
      <c r="BH605" s="206">
        <f>IF(N605="sníž. přenesená",J605,0)</f>
        <v>0</v>
      </c>
      <c r="BI605" s="206">
        <f>IF(N605="nulová",J605,0)</f>
        <v>0</v>
      </c>
      <c r="BJ605" s="24" t="s">
        <v>158</v>
      </c>
      <c r="BK605" s="206">
        <f>ROUND(I605*H605,2)</f>
        <v>0</v>
      </c>
      <c r="BL605" s="24" t="s">
        <v>205</v>
      </c>
      <c r="BM605" s="24" t="s">
        <v>731</v>
      </c>
    </row>
    <row r="606" spans="2:47" s="1" customFormat="1" ht="121.5">
      <c r="B606" s="42"/>
      <c r="C606" s="64"/>
      <c r="D606" s="207" t="s">
        <v>159</v>
      </c>
      <c r="E606" s="64"/>
      <c r="F606" s="208" t="s">
        <v>785</v>
      </c>
      <c r="G606" s="64"/>
      <c r="H606" s="64"/>
      <c r="I606" s="165"/>
      <c r="J606" s="64"/>
      <c r="K606" s="64"/>
      <c r="L606" s="62"/>
      <c r="M606" s="209"/>
      <c r="N606" s="43"/>
      <c r="O606" s="43"/>
      <c r="P606" s="43"/>
      <c r="Q606" s="43"/>
      <c r="R606" s="43"/>
      <c r="S606" s="43"/>
      <c r="T606" s="79"/>
      <c r="AT606" s="24" t="s">
        <v>159</v>
      </c>
      <c r="AU606" s="24" t="s">
        <v>158</v>
      </c>
    </row>
    <row r="607" spans="2:63" s="10" customFormat="1" ht="29.85" customHeight="1">
      <c r="B607" s="178"/>
      <c r="C607" s="179"/>
      <c r="D607" s="192" t="s">
        <v>79</v>
      </c>
      <c r="E607" s="193" t="s">
        <v>786</v>
      </c>
      <c r="F607" s="193" t="s">
        <v>787</v>
      </c>
      <c r="G607" s="179"/>
      <c r="H607" s="179"/>
      <c r="I607" s="182"/>
      <c r="J607" s="194">
        <f>BK607</f>
        <v>0</v>
      </c>
      <c r="K607" s="179"/>
      <c r="L607" s="184"/>
      <c r="M607" s="185"/>
      <c r="N607" s="186"/>
      <c r="O607" s="186"/>
      <c r="P607" s="187">
        <f>SUM(P608:P631)</f>
        <v>0</v>
      </c>
      <c r="Q607" s="186"/>
      <c r="R607" s="187">
        <f>SUM(R608:R631)</f>
        <v>0</v>
      </c>
      <c r="S607" s="186"/>
      <c r="T607" s="188">
        <f>SUM(T608:T631)</f>
        <v>0.30605</v>
      </c>
      <c r="AR607" s="189" t="s">
        <v>158</v>
      </c>
      <c r="AT607" s="190" t="s">
        <v>79</v>
      </c>
      <c r="AU607" s="190" t="s">
        <v>23</v>
      </c>
      <c r="AY607" s="189" t="s">
        <v>150</v>
      </c>
      <c r="BK607" s="191">
        <f>SUM(BK608:BK631)</f>
        <v>0</v>
      </c>
    </row>
    <row r="608" spans="2:65" s="1" customFormat="1" ht="31.5" customHeight="1">
      <c r="B608" s="42"/>
      <c r="C608" s="195" t="s">
        <v>732</v>
      </c>
      <c r="D608" s="195" t="s">
        <v>152</v>
      </c>
      <c r="E608" s="196" t="s">
        <v>1176</v>
      </c>
      <c r="F608" s="197" t="s">
        <v>1177</v>
      </c>
      <c r="G608" s="198" t="s">
        <v>622</v>
      </c>
      <c r="H608" s="199">
        <v>3</v>
      </c>
      <c r="I608" s="200"/>
      <c r="J608" s="201">
        <f aca="true" t="shared" si="0" ref="J608:J627">ROUND(I608*H608,2)</f>
        <v>0</v>
      </c>
      <c r="K608" s="197" t="s">
        <v>37</v>
      </c>
      <c r="L608" s="62"/>
      <c r="M608" s="202" t="s">
        <v>37</v>
      </c>
      <c r="N608" s="203" t="s">
        <v>52</v>
      </c>
      <c r="O608" s="43"/>
      <c r="P608" s="204">
        <f aca="true" t="shared" si="1" ref="P608:P627">O608*H608</f>
        <v>0</v>
      </c>
      <c r="Q608" s="204">
        <v>0</v>
      </c>
      <c r="R608" s="204">
        <f aca="true" t="shared" si="2" ref="R608:R627">Q608*H608</f>
        <v>0</v>
      </c>
      <c r="S608" s="204">
        <v>0</v>
      </c>
      <c r="T608" s="205">
        <f aca="true" t="shared" si="3" ref="T608:T627">S608*H608</f>
        <v>0</v>
      </c>
      <c r="AR608" s="24" t="s">
        <v>205</v>
      </c>
      <c r="AT608" s="24" t="s">
        <v>152</v>
      </c>
      <c r="AU608" s="24" t="s">
        <v>158</v>
      </c>
      <c r="AY608" s="24" t="s">
        <v>150</v>
      </c>
      <c r="BE608" s="206">
        <f aca="true" t="shared" si="4" ref="BE608:BE627">IF(N608="základní",J608,0)</f>
        <v>0</v>
      </c>
      <c r="BF608" s="206">
        <f aca="true" t="shared" si="5" ref="BF608:BF627">IF(N608="snížená",J608,0)</f>
        <v>0</v>
      </c>
      <c r="BG608" s="206">
        <f aca="true" t="shared" si="6" ref="BG608:BG627">IF(N608="zákl. přenesená",J608,0)</f>
        <v>0</v>
      </c>
      <c r="BH608" s="206">
        <f aca="true" t="shared" si="7" ref="BH608:BH627">IF(N608="sníž. přenesená",J608,0)</f>
        <v>0</v>
      </c>
      <c r="BI608" s="206">
        <f aca="true" t="shared" si="8" ref="BI608:BI627">IF(N608="nulová",J608,0)</f>
        <v>0</v>
      </c>
      <c r="BJ608" s="24" t="s">
        <v>158</v>
      </c>
      <c r="BK608" s="206">
        <f aca="true" t="shared" si="9" ref="BK608:BK627">ROUND(I608*H608,2)</f>
        <v>0</v>
      </c>
      <c r="BL608" s="24" t="s">
        <v>205</v>
      </c>
      <c r="BM608" s="24" t="s">
        <v>735</v>
      </c>
    </row>
    <row r="609" spans="2:65" s="1" customFormat="1" ht="31.5" customHeight="1">
      <c r="B609" s="42"/>
      <c r="C609" s="195" t="s">
        <v>469</v>
      </c>
      <c r="D609" s="195" t="s">
        <v>152</v>
      </c>
      <c r="E609" s="196" t="s">
        <v>1178</v>
      </c>
      <c r="F609" s="197" t="s">
        <v>1179</v>
      </c>
      <c r="G609" s="198" t="s">
        <v>622</v>
      </c>
      <c r="H609" s="199">
        <v>1</v>
      </c>
      <c r="I609" s="200"/>
      <c r="J609" s="201">
        <f t="shared" si="0"/>
        <v>0</v>
      </c>
      <c r="K609" s="197" t="s">
        <v>37</v>
      </c>
      <c r="L609" s="62"/>
      <c r="M609" s="202" t="s">
        <v>37</v>
      </c>
      <c r="N609" s="203" t="s">
        <v>52</v>
      </c>
      <c r="O609" s="43"/>
      <c r="P609" s="204">
        <f t="shared" si="1"/>
        <v>0</v>
      </c>
      <c r="Q609" s="204">
        <v>0</v>
      </c>
      <c r="R609" s="204">
        <f t="shared" si="2"/>
        <v>0</v>
      </c>
      <c r="S609" s="204">
        <v>0</v>
      </c>
      <c r="T609" s="205">
        <f t="shared" si="3"/>
        <v>0</v>
      </c>
      <c r="AR609" s="24" t="s">
        <v>205</v>
      </c>
      <c r="AT609" s="24" t="s">
        <v>152</v>
      </c>
      <c r="AU609" s="24" t="s">
        <v>158</v>
      </c>
      <c r="AY609" s="24" t="s">
        <v>150</v>
      </c>
      <c r="BE609" s="206">
        <f t="shared" si="4"/>
        <v>0</v>
      </c>
      <c r="BF609" s="206">
        <f t="shared" si="5"/>
        <v>0</v>
      </c>
      <c r="BG609" s="206">
        <f t="shared" si="6"/>
        <v>0</v>
      </c>
      <c r="BH609" s="206">
        <f t="shared" si="7"/>
        <v>0</v>
      </c>
      <c r="BI609" s="206">
        <f t="shared" si="8"/>
        <v>0</v>
      </c>
      <c r="BJ609" s="24" t="s">
        <v>158</v>
      </c>
      <c r="BK609" s="206">
        <f t="shared" si="9"/>
        <v>0</v>
      </c>
      <c r="BL609" s="24" t="s">
        <v>205</v>
      </c>
      <c r="BM609" s="24" t="s">
        <v>738</v>
      </c>
    </row>
    <row r="610" spans="2:65" s="1" customFormat="1" ht="31.5" customHeight="1">
      <c r="B610" s="42"/>
      <c r="C610" s="195" t="s">
        <v>741</v>
      </c>
      <c r="D610" s="195" t="s">
        <v>152</v>
      </c>
      <c r="E610" s="196" t="s">
        <v>1180</v>
      </c>
      <c r="F610" s="197" t="s">
        <v>1181</v>
      </c>
      <c r="G610" s="198" t="s">
        <v>622</v>
      </c>
      <c r="H610" s="199">
        <v>1</v>
      </c>
      <c r="I610" s="200"/>
      <c r="J610" s="201">
        <f t="shared" si="0"/>
        <v>0</v>
      </c>
      <c r="K610" s="197" t="s">
        <v>37</v>
      </c>
      <c r="L610" s="62"/>
      <c r="M610" s="202" t="s">
        <v>37</v>
      </c>
      <c r="N610" s="203" t="s">
        <v>52</v>
      </c>
      <c r="O610" s="43"/>
      <c r="P610" s="204">
        <f t="shared" si="1"/>
        <v>0</v>
      </c>
      <c r="Q610" s="204">
        <v>0</v>
      </c>
      <c r="R610" s="204">
        <f t="shared" si="2"/>
        <v>0</v>
      </c>
      <c r="S610" s="204">
        <v>0</v>
      </c>
      <c r="T610" s="205">
        <f t="shared" si="3"/>
        <v>0</v>
      </c>
      <c r="AR610" s="24" t="s">
        <v>205</v>
      </c>
      <c r="AT610" s="24" t="s">
        <v>152</v>
      </c>
      <c r="AU610" s="24" t="s">
        <v>158</v>
      </c>
      <c r="AY610" s="24" t="s">
        <v>150</v>
      </c>
      <c r="BE610" s="206">
        <f t="shared" si="4"/>
        <v>0</v>
      </c>
      <c r="BF610" s="206">
        <f t="shared" si="5"/>
        <v>0</v>
      </c>
      <c r="BG610" s="206">
        <f t="shared" si="6"/>
        <v>0</v>
      </c>
      <c r="BH610" s="206">
        <f t="shared" si="7"/>
        <v>0</v>
      </c>
      <c r="BI610" s="206">
        <f t="shared" si="8"/>
        <v>0</v>
      </c>
      <c r="BJ610" s="24" t="s">
        <v>158</v>
      </c>
      <c r="BK610" s="206">
        <f t="shared" si="9"/>
        <v>0</v>
      </c>
      <c r="BL610" s="24" t="s">
        <v>205</v>
      </c>
      <c r="BM610" s="24" t="s">
        <v>744</v>
      </c>
    </row>
    <row r="611" spans="2:65" s="1" customFormat="1" ht="31.5" customHeight="1">
      <c r="B611" s="42"/>
      <c r="C611" s="195" t="s">
        <v>474</v>
      </c>
      <c r="D611" s="195" t="s">
        <v>152</v>
      </c>
      <c r="E611" s="196" t="s">
        <v>1182</v>
      </c>
      <c r="F611" s="197" t="s">
        <v>1183</v>
      </c>
      <c r="G611" s="198" t="s">
        <v>622</v>
      </c>
      <c r="H611" s="199">
        <v>1</v>
      </c>
      <c r="I611" s="200"/>
      <c r="J611" s="201">
        <f t="shared" si="0"/>
        <v>0</v>
      </c>
      <c r="K611" s="197" t="s">
        <v>37</v>
      </c>
      <c r="L611" s="62"/>
      <c r="M611" s="202" t="s">
        <v>37</v>
      </c>
      <c r="N611" s="203" t="s">
        <v>52</v>
      </c>
      <c r="O611" s="43"/>
      <c r="P611" s="204">
        <f t="shared" si="1"/>
        <v>0</v>
      </c>
      <c r="Q611" s="204">
        <v>0</v>
      </c>
      <c r="R611" s="204">
        <f t="shared" si="2"/>
        <v>0</v>
      </c>
      <c r="S611" s="204">
        <v>0</v>
      </c>
      <c r="T611" s="205">
        <f t="shared" si="3"/>
        <v>0</v>
      </c>
      <c r="AR611" s="24" t="s">
        <v>205</v>
      </c>
      <c r="AT611" s="24" t="s">
        <v>152</v>
      </c>
      <c r="AU611" s="24" t="s">
        <v>158</v>
      </c>
      <c r="AY611" s="24" t="s">
        <v>150</v>
      </c>
      <c r="BE611" s="206">
        <f t="shared" si="4"/>
        <v>0</v>
      </c>
      <c r="BF611" s="206">
        <f t="shared" si="5"/>
        <v>0</v>
      </c>
      <c r="BG611" s="206">
        <f t="shared" si="6"/>
        <v>0</v>
      </c>
      <c r="BH611" s="206">
        <f t="shared" si="7"/>
        <v>0</v>
      </c>
      <c r="BI611" s="206">
        <f t="shared" si="8"/>
        <v>0</v>
      </c>
      <c r="BJ611" s="24" t="s">
        <v>158</v>
      </c>
      <c r="BK611" s="206">
        <f t="shared" si="9"/>
        <v>0</v>
      </c>
      <c r="BL611" s="24" t="s">
        <v>205</v>
      </c>
      <c r="BM611" s="24" t="s">
        <v>747</v>
      </c>
    </row>
    <row r="612" spans="2:65" s="1" customFormat="1" ht="31.5" customHeight="1">
      <c r="B612" s="42"/>
      <c r="C612" s="195" t="s">
        <v>748</v>
      </c>
      <c r="D612" s="195" t="s">
        <v>152</v>
      </c>
      <c r="E612" s="196" t="s">
        <v>1184</v>
      </c>
      <c r="F612" s="197" t="s">
        <v>1185</v>
      </c>
      <c r="G612" s="198" t="s">
        <v>622</v>
      </c>
      <c r="H612" s="199">
        <v>1</v>
      </c>
      <c r="I612" s="200"/>
      <c r="J612" s="201">
        <f t="shared" si="0"/>
        <v>0</v>
      </c>
      <c r="K612" s="197" t="s">
        <v>37</v>
      </c>
      <c r="L612" s="62"/>
      <c r="M612" s="202" t="s">
        <v>37</v>
      </c>
      <c r="N612" s="203" t="s">
        <v>52</v>
      </c>
      <c r="O612" s="43"/>
      <c r="P612" s="204">
        <f t="shared" si="1"/>
        <v>0</v>
      </c>
      <c r="Q612" s="204">
        <v>0</v>
      </c>
      <c r="R612" s="204">
        <f t="shared" si="2"/>
        <v>0</v>
      </c>
      <c r="S612" s="204">
        <v>0</v>
      </c>
      <c r="T612" s="205">
        <f t="shared" si="3"/>
        <v>0</v>
      </c>
      <c r="AR612" s="24" t="s">
        <v>205</v>
      </c>
      <c r="AT612" s="24" t="s">
        <v>152</v>
      </c>
      <c r="AU612" s="24" t="s">
        <v>158</v>
      </c>
      <c r="AY612" s="24" t="s">
        <v>150</v>
      </c>
      <c r="BE612" s="206">
        <f t="shared" si="4"/>
        <v>0</v>
      </c>
      <c r="BF612" s="206">
        <f t="shared" si="5"/>
        <v>0</v>
      </c>
      <c r="BG612" s="206">
        <f t="shared" si="6"/>
        <v>0</v>
      </c>
      <c r="BH612" s="206">
        <f t="shared" si="7"/>
        <v>0</v>
      </c>
      <c r="BI612" s="206">
        <f t="shared" si="8"/>
        <v>0</v>
      </c>
      <c r="BJ612" s="24" t="s">
        <v>158</v>
      </c>
      <c r="BK612" s="206">
        <f t="shared" si="9"/>
        <v>0</v>
      </c>
      <c r="BL612" s="24" t="s">
        <v>205</v>
      </c>
      <c r="BM612" s="24" t="s">
        <v>751</v>
      </c>
    </row>
    <row r="613" spans="2:65" s="1" customFormat="1" ht="22.5" customHeight="1">
      <c r="B613" s="42"/>
      <c r="C613" s="195" t="s">
        <v>477</v>
      </c>
      <c r="D613" s="195" t="s">
        <v>152</v>
      </c>
      <c r="E613" s="196" t="s">
        <v>1186</v>
      </c>
      <c r="F613" s="197" t="s">
        <v>1187</v>
      </c>
      <c r="G613" s="198" t="s">
        <v>622</v>
      </c>
      <c r="H613" s="199">
        <v>2</v>
      </c>
      <c r="I613" s="200"/>
      <c r="J613" s="201">
        <f t="shared" si="0"/>
        <v>0</v>
      </c>
      <c r="K613" s="197" t="s">
        <v>37</v>
      </c>
      <c r="L613" s="62"/>
      <c r="M613" s="202" t="s">
        <v>37</v>
      </c>
      <c r="N613" s="203" t="s">
        <v>52</v>
      </c>
      <c r="O613" s="43"/>
      <c r="P613" s="204">
        <f t="shared" si="1"/>
        <v>0</v>
      </c>
      <c r="Q613" s="204">
        <v>0</v>
      </c>
      <c r="R613" s="204">
        <f t="shared" si="2"/>
        <v>0</v>
      </c>
      <c r="S613" s="204">
        <v>0</v>
      </c>
      <c r="T613" s="205">
        <f t="shared" si="3"/>
        <v>0</v>
      </c>
      <c r="AR613" s="24" t="s">
        <v>205</v>
      </c>
      <c r="AT613" s="24" t="s">
        <v>152</v>
      </c>
      <c r="AU613" s="24" t="s">
        <v>158</v>
      </c>
      <c r="AY613" s="24" t="s">
        <v>150</v>
      </c>
      <c r="BE613" s="206">
        <f t="shared" si="4"/>
        <v>0</v>
      </c>
      <c r="BF613" s="206">
        <f t="shared" si="5"/>
        <v>0</v>
      </c>
      <c r="BG613" s="206">
        <f t="shared" si="6"/>
        <v>0</v>
      </c>
      <c r="BH613" s="206">
        <f t="shared" si="7"/>
        <v>0</v>
      </c>
      <c r="BI613" s="206">
        <f t="shared" si="8"/>
        <v>0</v>
      </c>
      <c r="BJ613" s="24" t="s">
        <v>158</v>
      </c>
      <c r="BK613" s="206">
        <f t="shared" si="9"/>
        <v>0</v>
      </c>
      <c r="BL613" s="24" t="s">
        <v>205</v>
      </c>
      <c r="BM613" s="24" t="s">
        <v>754</v>
      </c>
    </row>
    <row r="614" spans="2:65" s="1" customFormat="1" ht="31.5" customHeight="1">
      <c r="B614" s="42"/>
      <c r="C614" s="195" t="s">
        <v>755</v>
      </c>
      <c r="D614" s="195" t="s">
        <v>152</v>
      </c>
      <c r="E614" s="196" t="s">
        <v>1188</v>
      </c>
      <c r="F614" s="197" t="s">
        <v>1189</v>
      </c>
      <c r="G614" s="198" t="s">
        <v>1190</v>
      </c>
      <c r="H614" s="199">
        <v>4580</v>
      </c>
      <c r="I614" s="200"/>
      <c r="J614" s="201">
        <f t="shared" si="0"/>
        <v>0</v>
      </c>
      <c r="K614" s="197" t="s">
        <v>37</v>
      </c>
      <c r="L614" s="62"/>
      <c r="M614" s="202" t="s">
        <v>37</v>
      </c>
      <c r="N614" s="203" t="s">
        <v>52</v>
      </c>
      <c r="O614" s="43"/>
      <c r="P614" s="204">
        <f t="shared" si="1"/>
        <v>0</v>
      </c>
      <c r="Q614" s="204">
        <v>0</v>
      </c>
      <c r="R614" s="204">
        <f t="shared" si="2"/>
        <v>0</v>
      </c>
      <c r="S614" s="204">
        <v>0</v>
      </c>
      <c r="T614" s="205">
        <f t="shared" si="3"/>
        <v>0</v>
      </c>
      <c r="AR614" s="24" t="s">
        <v>205</v>
      </c>
      <c r="AT614" s="24" t="s">
        <v>152</v>
      </c>
      <c r="AU614" s="24" t="s">
        <v>158</v>
      </c>
      <c r="AY614" s="24" t="s">
        <v>150</v>
      </c>
      <c r="BE614" s="206">
        <f t="shared" si="4"/>
        <v>0</v>
      </c>
      <c r="BF614" s="206">
        <f t="shared" si="5"/>
        <v>0</v>
      </c>
      <c r="BG614" s="206">
        <f t="shared" si="6"/>
        <v>0</v>
      </c>
      <c r="BH614" s="206">
        <f t="shared" si="7"/>
        <v>0</v>
      </c>
      <c r="BI614" s="206">
        <f t="shared" si="8"/>
        <v>0</v>
      </c>
      <c r="BJ614" s="24" t="s">
        <v>158</v>
      </c>
      <c r="BK614" s="206">
        <f t="shared" si="9"/>
        <v>0</v>
      </c>
      <c r="BL614" s="24" t="s">
        <v>205</v>
      </c>
      <c r="BM614" s="24" t="s">
        <v>758</v>
      </c>
    </row>
    <row r="615" spans="2:65" s="1" customFormat="1" ht="22.5" customHeight="1">
      <c r="B615" s="42"/>
      <c r="C615" s="195" t="s">
        <v>481</v>
      </c>
      <c r="D615" s="195" t="s">
        <v>152</v>
      </c>
      <c r="E615" s="196" t="s">
        <v>1191</v>
      </c>
      <c r="F615" s="197" t="s">
        <v>1192</v>
      </c>
      <c r="G615" s="198" t="s">
        <v>155</v>
      </c>
      <c r="H615" s="199">
        <v>27</v>
      </c>
      <c r="I615" s="200"/>
      <c r="J615" s="201">
        <f t="shared" si="0"/>
        <v>0</v>
      </c>
      <c r="K615" s="197" t="s">
        <v>37</v>
      </c>
      <c r="L615" s="62"/>
      <c r="M615" s="202" t="s">
        <v>37</v>
      </c>
      <c r="N615" s="203" t="s">
        <v>52</v>
      </c>
      <c r="O615" s="43"/>
      <c r="P615" s="204">
        <f t="shared" si="1"/>
        <v>0</v>
      </c>
      <c r="Q615" s="204">
        <v>0</v>
      </c>
      <c r="R615" s="204">
        <f t="shared" si="2"/>
        <v>0</v>
      </c>
      <c r="S615" s="204">
        <v>0</v>
      </c>
      <c r="T615" s="205">
        <f t="shared" si="3"/>
        <v>0</v>
      </c>
      <c r="AR615" s="24" t="s">
        <v>205</v>
      </c>
      <c r="AT615" s="24" t="s">
        <v>152</v>
      </c>
      <c r="AU615" s="24" t="s">
        <v>158</v>
      </c>
      <c r="AY615" s="24" t="s">
        <v>150</v>
      </c>
      <c r="BE615" s="206">
        <f t="shared" si="4"/>
        <v>0</v>
      </c>
      <c r="BF615" s="206">
        <f t="shared" si="5"/>
        <v>0</v>
      </c>
      <c r="BG615" s="206">
        <f t="shared" si="6"/>
        <v>0</v>
      </c>
      <c r="BH615" s="206">
        <f t="shared" si="7"/>
        <v>0</v>
      </c>
      <c r="BI615" s="206">
        <f t="shared" si="8"/>
        <v>0</v>
      </c>
      <c r="BJ615" s="24" t="s">
        <v>158</v>
      </c>
      <c r="BK615" s="206">
        <f t="shared" si="9"/>
        <v>0</v>
      </c>
      <c r="BL615" s="24" t="s">
        <v>205</v>
      </c>
      <c r="BM615" s="24" t="s">
        <v>761</v>
      </c>
    </row>
    <row r="616" spans="2:65" s="1" customFormat="1" ht="31.5" customHeight="1">
      <c r="B616" s="42"/>
      <c r="C616" s="195" t="s">
        <v>763</v>
      </c>
      <c r="D616" s="195" t="s">
        <v>152</v>
      </c>
      <c r="E616" s="196" t="s">
        <v>1193</v>
      </c>
      <c r="F616" s="197" t="s">
        <v>1194</v>
      </c>
      <c r="G616" s="198" t="s">
        <v>198</v>
      </c>
      <c r="H616" s="199">
        <v>150</v>
      </c>
      <c r="I616" s="200"/>
      <c r="J616" s="201">
        <f t="shared" si="0"/>
        <v>0</v>
      </c>
      <c r="K616" s="197" t="s">
        <v>37</v>
      </c>
      <c r="L616" s="62"/>
      <c r="M616" s="202" t="s">
        <v>37</v>
      </c>
      <c r="N616" s="203" t="s">
        <v>52</v>
      </c>
      <c r="O616" s="43"/>
      <c r="P616" s="204">
        <f t="shared" si="1"/>
        <v>0</v>
      </c>
      <c r="Q616" s="204">
        <v>0</v>
      </c>
      <c r="R616" s="204">
        <f t="shared" si="2"/>
        <v>0</v>
      </c>
      <c r="S616" s="204">
        <v>0</v>
      </c>
      <c r="T616" s="205">
        <f t="shared" si="3"/>
        <v>0</v>
      </c>
      <c r="AR616" s="24" t="s">
        <v>205</v>
      </c>
      <c r="AT616" s="24" t="s">
        <v>152</v>
      </c>
      <c r="AU616" s="24" t="s">
        <v>158</v>
      </c>
      <c r="AY616" s="24" t="s">
        <v>150</v>
      </c>
      <c r="BE616" s="206">
        <f t="shared" si="4"/>
        <v>0</v>
      </c>
      <c r="BF616" s="206">
        <f t="shared" si="5"/>
        <v>0</v>
      </c>
      <c r="BG616" s="206">
        <f t="shared" si="6"/>
        <v>0</v>
      </c>
      <c r="BH616" s="206">
        <f t="shared" si="7"/>
        <v>0</v>
      </c>
      <c r="BI616" s="206">
        <f t="shared" si="8"/>
        <v>0</v>
      </c>
      <c r="BJ616" s="24" t="s">
        <v>158</v>
      </c>
      <c r="BK616" s="206">
        <f t="shared" si="9"/>
        <v>0</v>
      </c>
      <c r="BL616" s="24" t="s">
        <v>205</v>
      </c>
      <c r="BM616" s="24" t="s">
        <v>766</v>
      </c>
    </row>
    <row r="617" spans="2:65" s="1" customFormat="1" ht="31.5" customHeight="1">
      <c r="B617" s="42"/>
      <c r="C617" s="195" t="s">
        <v>486</v>
      </c>
      <c r="D617" s="195" t="s">
        <v>152</v>
      </c>
      <c r="E617" s="196" t="s">
        <v>1195</v>
      </c>
      <c r="F617" s="197" t="s">
        <v>1196</v>
      </c>
      <c r="G617" s="198" t="s">
        <v>622</v>
      </c>
      <c r="H617" s="199">
        <v>1</v>
      </c>
      <c r="I617" s="200"/>
      <c r="J617" s="201">
        <f t="shared" si="0"/>
        <v>0</v>
      </c>
      <c r="K617" s="197" t="s">
        <v>37</v>
      </c>
      <c r="L617" s="62"/>
      <c r="M617" s="202" t="s">
        <v>37</v>
      </c>
      <c r="N617" s="203" t="s">
        <v>52</v>
      </c>
      <c r="O617" s="43"/>
      <c r="P617" s="204">
        <f t="shared" si="1"/>
        <v>0</v>
      </c>
      <c r="Q617" s="204">
        <v>0</v>
      </c>
      <c r="R617" s="204">
        <f t="shared" si="2"/>
        <v>0</v>
      </c>
      <c r="S617" s="204">
        <v>0</v>
      </c>
      <c r="T617" s="205">
        <f t="shared" si="3"/>
        <v>0</v>
      </c>
      <c r="AR617" s="24" t="s">
        <v>205</v>
      </c>
      <c r="AT617" s="24" t="s">
        <v>152</v>
      </c>
      <c r="AU617" s="24" t="s">
        <v>158</v>
      </c>
      <c r="AY617" s="24" t="s">
        <v>150</v>
      </c>
      <c r="BE617" s="206">
        <f t="shared" si="4"/>
        <v>0</v>
      </c>
      <c r="BF617" s="206">
        <f t="shared" si="5"/>
        <v>0</v>
      </c>
      <c r="BG617" s="206">
        <f t="shared" si="6"/>
        <v>0</v>
      </c>
      <c r="BH617" s="206">
        <f t="shared" si="7"/>
        <v>0</v>
      </c>
      <c r="BI617" s="206">
        <f t="shared" si="8"/>
        <v>0</v>
      </c>
      <c r="BJ617" s="24" t="s">
        <v>158</v>
      </c>
      <c r="BK617" s="206">
        <f t="shared" si="9"/>
        <v>0</v>
      </c>
      <c r="BL617" s="24" t="s">
        <v>205</v>
      </c>
      <c r="BM617" s="24" t="s">
        <v>769</v>
      </c>
    </row>
    <row r="618" spans="2:65" s="1" customFormat="1" ht="22.5" customHeight="1">
      <c r="B618" s="42"/>
      <c r="C618" s="195" t="s">
        <v>770</v>
      </c>
      <c r="D618" s="195" t="s">
        <v>152</v>
      </c>
      <c r="E618" s="196" t="s">
        <v>1197</v>
      </c>
      <c r="F618" s="197" t="s">
        <v>1198</v>
      </c>
      <c r="G618" s="198" t="s">
        <v>622</v>
      </c>
      <c r="H618" s="199">
        <v>1</v>
      </c>
      <c r="I618" s="200"/>
      <c r="J618" s="201">
        <f t="shared" si="0"/>
        <v>0</v>
      </c>
      <c r="K618" s="197" t="s">
        <v>37</v>
      </c>
      <c r="L618" s="62"/>
      <c r="M618" s="202" t="s">
        <v>37</v>
      </c>
      <c r="N618" s="203" t="s">
        <v>52</v>
      </c>
      <c r="O618" s="43"/>
      <c r="P618" s="204">
        <f t="shared" si="1"/>
        <v>0</v>
      </c>
      <c r="Q618" s="204">
        <v>0</v>
      </c>
      <c r="R618" s="204">
        <f t="shared" si="2"/>
        <v>0</v>
      </c>
      <c r="S618" s="204">
        <v>0</v>
      </c>
      <c r="T618" s="205">
        <f t="shared" si="3"/>
        <v>0</v>
      </c>
      <c r="AR618" s="24" t="s">
        <v>205</v>
      </c>
      <c r="AT618" s="24" t="s">
        <v>152</v>
      </c>
      <c r="AU618" s="24" t="s">
        <v>158</v>
      </c>
      <c r="AY618" s="24" t="s">
        <v>150</v>
      </c>
      <c r="BE618" s="206">
        <f t="shared" si="4"/>
        <v>0</v>
      </c>
      <c r="BF618" s="206">
        <f t="shared" si="5"/>
        <v>0</v>
      </c>
      <c r="BG618" s="206">
        <f t="shared" si="6"/>
        <v>0</v>
      </c>
      <c r="BH618" s="206">
        <f t="shared" si="7"/>
        <v>0</v>
      </c>
      <c r="BI618" s="206">
        <f t="shared" si="8"/>
        <v>0</v>
      </c>
      <c r="BJ618" s="24" t="s">
        <v>158</v>
      </c>
      <c r="BK618" s="206">
        <f t="shared" si="9"/>
        <v>0</v>
      </c>
      <c r="BL618" s="24" t="s">
        <v>205</v>
      </c>
      <c r="BM618" s="24" t="s">
        <v>773</v>
      </c>
    </row>
    <row r="619" spans="2:65" s="1" customFormat="1" ht="22.5" customHeight="1">
      <c r="B619" s="42"/>
      <c r="C619" s="195" t="s">
        <v>491</v>
      </c>
      <c r="D619" s="195" t="s">
        <v>152</v>
      </c>
      <c r="E619" s="196" t="s">
        <v>1199</v>
      </c>
      <c r="F619" s="197" t="s">
        <v>1200</v>
      </c>
      <c r="G619" s="198" t="s">
        <v>622</v>
      </c>
      <c r="H619" s="199">
        <v>1</v>
      </c>
      <c r="I619" s="200"/>
      <c r="J619" s="201">
        <f t="shared" si="0"/>
        <v>0</v>
      </c>
      <c r="K619" s="197" t="s">
        <v>37</v>
      </c>
      <c r="L619" s="62"/>
      <c r="M619" s="202" t="s">
        <v>37</v>
      </c>
      <c r="N619" s="203" t="s">
        <v>52</v>
      </c>
      <c r="O619" s="43"/>
      <c r="P619" s="204">
        <f t="shared" si="1"/>
        <v>0</v>
      </c>
      <c r="Q619" s="204">
        <v>0</v>
      </c>
      <c r="R619" s="204">
        <f t="shared" si="2"/>
        <v>0</v>
      </c>
      <c r="S619" s="204">
        <v>0</v>
      </c>
      <c r="T619" s="205">
        <f t="shared" si="3"/>
        <v>0</v>
      </c>
      <c r="AR619" s="24" t="s">
        <v>205</v>
      </c>
      <c r="AT619" s="24" t="s">
        <v>152</v>
      </c>
      <c r="AU619" s="24" t="s">
        <v>158</v>
      </c>
      <c r="AY619" s="24" t="s">
        <v>150</v>
      </c>
      <c r="BE619" s="206">
        <f t="shared" si="4"/>
        <v>0</v>
      </c>
      <c r="BF619" s="206">
        <f t="shared" si="5"/>
        <v>0</v>
      </c>
      <c r="BG619" s="206">
        <f t="shared" si="6"/>
        <v>0</v>
      </c>
      <c r="BH619" s="206">
        <f t="shared" si="7"/>
        <v>0</v>
      </c>
      <c r="BI619" s="206">
        <f t="shared" si="8"/>
        <v>0</v>
      </c>
      <c r="BJ619" s="24" t="s">
        <v>158</v>
      </c>
      <c r="BK619" s="206">
        <f t="shared" si="9"/>
        <v>0</v>
      </c>
      <c r="BL619" s="24" t="s">
        <v>205</v>
      </c>
      <c r="BM619" s="24" t="s">
        <v>776</v>
      </c>
    </row>
    <row r="620" spans="2:65" s="1" customFormat="1" ht="31.5" customHeight="1">
      <c r="B620" s="42"/>
      <c r="C620" s="195" t="s">
        <v>777</v>
      </c>
      <c r="D620" s="195" t="s">
        <v>152</v>
      </c>
      <c r="E620" s="196" t="s">
        <v>1201</v>
      </c>
      <c r="F620" s="197" t="s">
        <v>1202</v>
      </c>
      <c r="G620" s="198" t="s">
        <v>622</v>
      </c>
      <c r="H620" s="199">
        <v>2</v>
      </c>
      <c r="I620" s="200"/>
      <c r="J620" s="201">
        <f t="shared" si="0"/>
        <v>0</v>
      </c>
      <c r="K620" s="197" t="s">
        <v>37</v>
      </c>
      <c r="L620" s="62"/>
      <c r="M620" s="202" t="s">
        <v>37</v>
      </c>
      <c r="N620" s="203" t="s">
        <v>52</v>
      </c>
      <c r="O620" s="43"/>
      <c r="P620" s="204">
        <f t="shared" si="1"/>
        <v>0</v>
      </c>
      <c r="Q620" s="204">
        <v>0</v>
      </c>
      <c r="R620" s="204">
        <f t="shared" si="2"/>
        <v>0</v>
      </c>
      <c r="S620" s="204">
        <v>0</v>
      </c>
      <c r="T620" s="205">
        <f t="shared" si="3"/>
        <v>0</v>
      </c>
      <c r="AR620" s="24" t="s">
        <v>205</v>
      </c>
      <c r="AT620" s="24" t="s">
        <v>152</v>
      </c>
      <c r="AU620" s="24" t="s">
        <v>158</v>
      </c>
      <c r="AY620" s="24" t="s">
        <v>150</v>
      </c>
      <c r="BE620" s="206">
        <f t="shared" si="4"/>
        <v>0</v>
      </c>
      <c r="BF620" s="206">
        <f t="shared" si="5"/>
        <v>0</v>
      </c>
      <c r="BG620" s="206">
        <f t="shared" si="6"/>
        <v>0</v>
      </c>
      <c r="BH620" s="206">
        <f t="shared" si="7"/>
        <v>0</v>
      </c>
      <c r="BI620" s="206">
        <f t="shared" si="8"/>
        <v>0</v>
      </c>
      <c r="BJ620" s="24" t="s">
        <v>158</v>
      </c>
      <c r="BK620" s="206">
        <f t="shared" si="9"/>
        <v>0</v>
      </c>
      <c r="BL620" s="24" t="s">
        <v>205</v>
      </c>
      <c r="BM620" s="24" t="s">
        <v>780</v>
      </c>
    </row>
    <row r="621" spans="2:65" s="1" customFormat="1" ht="31.5" customHeight="1">
      <c r="B621" s="42"/>
      <c r="C621" s="195" t="s">
        <v>502</v>
      </c>
      <c r="D621" s="195" t="s">
        <v>152</v>
      </c>
      <c r="E621" s="196" t="s">
        <v>1203</v>
      </c>
      <c r="F621" s="197" t="s">
        <v>1204</v>
      </c>
      <c r="G621" s="198" t="s">
        <v>622</v>
      </c>
      <c r="H621" s="199">
        <v>4</v>
      </c>
      <c r="I621" s="200"/>
      <c r="J621" s="201">
        <f t="shared" si="0"/>
        <v>0</v>
      </c>
      <c r="K621" s="197" t="s">
        <v>37</v>
      </c>
      <c r="L621" s="62"/>
      <c r="M621" s="202" t="s">
        <v>37</v>
      </c>
      <c r="N621" s="203" t="s">
        <v>52</v>
      </c>
      <c r="O621" s="43"/>
      <c r="P621" s="204">
        <f t="shared" si="1"/>
        <v>0</v>
      </c>
      <c r="Q621" s="204">
        <v>0</v>
      </c>
      <c r="R621" s="204">
        <f t="shared" si="2"/>
        <v>0</v>
      </c>
      <c r="S621" s="204">
        <v>0</v>
      </c>
      <c r="T621" s="205">
        <f t="shared" si="3"/>
        <v>0</v>
      </c>
      <c r="AR621" s="24" t="s">
        <v>205</v>
      </c>
      <c r="AT621" s="24" t="s">
        <v>152</v>
      </c>
      <c r="AU621" s="24" t="s">
        <v>158</v>
      </c>
      <c r="AY621" s="24" t="s">
        <v>150</v>
      </c>
      <c r="BE621" s="206">
        <f t="shared" si="4"/>
        <v>0</v>
      </c>
      <c r="BF621" s="206">
        <f t="shared" si="5"/>
        <v>0</v>
      </c>
      <c r="BG621" s="206">
        <f t="shared" si="6"/>
        <v>0</v>
      </c>
      <c r="BH621" s="206">
        <f t="shared" si="7"/>
        <v>0</v>
      </c>
      <c r="BI621" s="206">
        <f t="shared" si="8"/>
        <v>0</v>
      </c>
      <c r="BJ621" s="24" t="s">
        <v>158</v>
      </c>
      <c r="BK621" s="206">
        <f t="shared" si="9"/>
        <v>0</v>
      </c>
      <c r="BL621" s="24" t="s">
        <v>205</v>
      </c>
      <c r="BM621" s="24" t="s">
        <v>784</v>
      </c>
    </row>
    <row r="622" spans="2:65" s="1" customFormat="1" ht="31.5" customHeight="1">
      <c r="B622" s="42"/>
      <c r="C622" s="195" t="s">
        <v>788</v>
      </c>
      <c r="D622" s="195" t="s">
        <v>152</v>
      </c>
      <c r="E622" s="196" t="s">
        <v>1205</v>
      </c>
      <c r="F622" s="197" t="s">
        <v>1206</v>
      </c>
      <c r="G622" s="198" t="s">
        <v>622</v>
      </c>
      <c r="H622" s="199">
        <v>1</v>
      </c>
      <c r="I622" s="200"/>
      <c r="J622" s="201">
        <f t="shared" si="0"/>
        <v>0</v>
      </c>
      <c r="K622" s="197" t="s">
        <v>37</v>
      </c>
      <c r="L622" s="62"/>
      <c r="M622" s="202" t="s">
        <v>37</v>
      </c>
      <c r="N622" s="203" t="s">
        <v>52</v>
      </c>
      <c r="O622" s="43"/>
      <c r="P622" s="204">
        <f t="shared" si="1"/>
        <v>0</v>
      </c>
      <c r="Q622" s="204">
        <v>0</v>
      </c>
      <c r="R622" s="204">
        <f t="shared" si="2"/>
        <v>0</v>
      </c>
      <c r="S622" s="204">
        <v>0</v>
      </c>
      <c r="T622" s="205">
        <f t="shared" si="3"/>
        <v>0</v>
      </c>
      <c r="AR622" s="24" t="s">
        <v>205</v>
      </c>
      <c r="AT622" s="24" t="s">
        <v>152</v>
      </c>
      <c r="AU622" s="24" t="s">
        <v>158</v>
      </c>
      <c r="AY622" s="24" t="s">
        <v>150</v>
      </c>
      <c r="BE622" s="206">
        <f t="shared" si="4"/>
        <v>0</v>
      </c>
      <c r="BF622" s="206">
        <f t="shared" si="5"/>
        <v>0</v>
      </c>
      <c r="BG622" s="206">
        <f t="shared" si="6"/>
        <v>0</v>
      </c>
      <c r="BH622" s="206">
        <f t="shared" si="7"/>
        <v>0</v>
      </c>
      <c r="BI622" s="206">
        <f t="shared" si="8"/>
        <v>0</v>
      </c>
      <c r="BJ622" s="24" t="s">
        <v>158</v>
      </c>
      <c r="BK622" s="206">
        <f t="shared" si="9"/>
        <v>0</v>
      </c>
      <c r="BL622" s="24" t="s">
        <v>205</v>
      </c>
      <c r="BM622" s="24" t="s">
        <v>791</v>
      </c>
    </row>
    <row r="623" spans="2:65" s="1" customFormat="1" ht="31.5" customHeight="1">
      <c r="B623" s="42"/>
      <c r="C623" s="195" t="s">
        <v>507</v>
      </c>
      <c r="D623" s="195" t="s">
        <v>152</v>
      </c>
      <c r="E623" s="196" t="s">
        <v>1207</v>
      </c>
      <c r="F623" s="197" t="s">
        <v>1208</v>
      </c>
      <c r="G623" s="198" t="s">
        <v>622</v>
      </c>
      <c r="H623" s="199">
        <v>1</v>
      </c>
      <c r="I623" s="200"/>
      <c r="J623" s="201">
        <f t="shared" si="0"/>
        <v>0</v>
      </c>
      <c r="K623" s="197" t="s">
        <v>37</v>
      </c>
      <c r="L623" s="62"/>
      <c r="M623" s="202" t="s">
        <v>37</v>
      </c>
      <c r="N623" s="203" t="s">
        <v>52</v>
      </c>
      <c r="O623" s="43"/>
      <c r="P623" s="204">
        <f t="shared" si="1"/>
        <v>0</v>
      </c>
      <c r="Q623" s="204">
        <v>0</v>
      </c>
      <c r="R623" s="204">
        <f t="shared" si="2"/>
        <v>0</v>
      </c>
      <c r="S623" s="204">
        <v>0</v>
      </c>
      <c r="T623" s="205">
        <f t="shared" si="3"/>
        <v>0</v>
      </c>
      <c r="AR623" s="24" t="s">
        <v>205</v>
      </c>
      <c r="AT623" s="24" t="s">
        <v>152</v>
      </c>
      <c r="AU623" s="24" t="s">
        <v>158</v>
      </c>
      <c r="AY623" s="24" t="s">
        <v>150</v>
      </c>
      <c r="BE623" s="206">
        <f t="shared" si="4"/>
        <v>0</v>
      </c>
      <c r="BF623" s="206">
        <f t="shared" si="5"/>
        <v>0</v>
      </c>
      <c r="BG623" s="206">
        <f t="shared" si="6"/>
        <v>0</v>
      </c>
      <c r="BH623" s="206">
        <f t="shared" si="7"/>
        <v>0</v>
      </c>
      <c r="BI623" s="206">
        <f t="shared" si="8"/>
        <v>0</v>
      </c>
      <c r="BJ623" s="24" t="s">
        <v>158</v>
      </c>
      <c r="BK623" s="206">
        <f t="shared" si="9"/>
        <v>0</v>
      </c>
      <c r="BL623" s="24" t="s">
        <v>205</v>
      </c>
      <c r="BM623" s="24" t="s">
        <v>646</v>
      </c>
    </row>
    <row r="624" spans="2:65" s="1" customFormat="1" ht="31.5" customHeight="1">
      <c r="B624" s="42"/>
      <c r="C624" s="195" t="s">
        <v>794</v>
      </c>
      <c r="D624" s="195" t="s">
        <v>152</v>
      </c>
      <c r="E624" s="196" t="s">
        <v>1209</v>
      </c>
      <c r="F624" s="197" t="s">
        <v>1210</v>
      </c>
      <c r="G624" s="198" t="s">
        <v>622</v>
      </c>
      <c r="H624" s="199">
        <v>1</v>
      </c>
      <c r="I624" s="200"/>
      <c r="J624" s="201">
        <f t="shared" si="0"/>
        <v>0</v>
      </c>
      <c r="K624" s="197" t="s">
        <v>37</v>
      </c>
      <c r="L624" s="62"/>
      <c r="M624" s="202" t="s">
        <v>37</v>
      </c>
      <c r="N624" s="203" t="s">
        <v>52</v>
      </c>
      <c r="O624" s="43"/>
      <c r="P624" s="204">
        <f t="shared" si="1"/>
        <v>0</v>
      </c>
      <c r="Q624" s="204">
        <v>0</v>
      </c>
      <c r="R624" s="204">
        <f t="shared" si="2"/>
        <v>0</v>
      </c>
      <c r="S624" s="204">
        <v>0</v>
      </c>
      <c r="T624" s="205">
        <f t="shared" si="3"/>
        <v>0</v>
      </c>
      <c r="AR624" s="24" t="s">
        <v>205</v>
      </c>
      <c r="AT624" s="24" t="s">
        <v>152</v>
      </c>
      <c r="AU624" s="24" t="s">
        <v>158</v>
      </c>
      <c r="AY624" s="24" t="s">
        <v>150</v>
      </c>
      <c r="BE624" s="206">
        <f t="shared" si="4"/>
        <v>0</v>
      </c>
      <c r="BF624" s="206">
        <f t="shared" si="5"/>
        <v>0</v>
      </c>
      <c r="BG624" s="206">
        <f t="shared" si="6"/>
        <v>0</v>
      </c>
      <c r="BH624" s="206">
        <f t="shared" si="7"/>
        <v>0</v>
      </c>
      <c r="BI624" s="206">
        <f t="shared" si="8"/>
        <v>0</v>
      </c>
      <c r="BJ624" s="24" t="s">
        <v>158</v>
      </c>
      <c r="BK624" s="206">
        <f t="shared" si="9"/>
        <v>0</v>
      </c>
      <c r="BL624" s="24" t="s">
        <v>205</v>
      </c>
      <c r="BM624" s="24" t="s">
        <v>797</v>
      </c>
    </row>
    <row r="625" spans="2:65" s="1" customFormat="1" ht="31.5" customHeight="1">
      <c r="B625" s="42"/>
      <c r="C625" s="195" t="s">
        <v>511</v>
      </c>
      <c r="D625" s="195" t="s">
        <v>152</v>
      </c>
      <c r="E625" s="196" t="s">
        <v>1211</v>
      </c>
      <c r="F625" s="197" t="s">
        <v>1212</v>
      </c>
      <c r="G625" s="198" t="s">
        <v>622</v>
      </c>
      <c r="H625" s="199">
        <v>1</v>
      </c>
      <c r="I625" s="200"/>
      <c r="J625" s="201">
        <f t="shared" si="0"/>
        <v>0</v>
      </c>
      <c r="K625" s="197" t="s">
        <v>37</v>
      </c>
      <c r="L625" s="62"/>
      <c r="M625" s="202" t="s">
        <v>37</v>
      </c>
      <c r="N625" s="203" t="s">
        <v>52</v>
      </c>
      <c r="O625" s="43"/>
      <c r="P625" s="204">
        <f t="shared" si="1"/>
        <v>0</v>
      </c>
      <c r="Q625" s="204">
        <v>0</v>
      </c>
      <c r="R625" s="204">
        <f t="shared" si="2"/>
        <v>0</v>
      </c>
      <c r="S625" s="204">
        <v>0</v>
      </c>
      <c r="T625" s="205">
        <f t="shared" si="3"/>
        <v>0</v>
      </c>
      <c r="AR625" s="24" t="s">
        <v>205</v>
      </c>
      <c r="AT625" s="24" t="s">
        <v>152</v>
      </c>
      <c r="AU625" s="24" t="s">
        <v>158</v>
      </c>
      <c r="AY625" s="24" t="s">
        <v>150</v>
      </c>
      <c r="BE625" s="206">
        <f t="shared" si="4"/>
        <v>0</v>
      </c>
      <c r="BF625" s="206">
        <f t="shared" si="5"/>
        <v>0</v>
      </c>
      <c r="BG625" s="206">
        <f t="shared" si="6"/>
        <v>0</v>
      </c>
      <c r="BH625" s="206">
        <f t="shared" si="7"/>
        <v>0</v>
      </c>
      <c r="BI625" s="206">
        <f t="shared" si="8"/>
        <v>0</v>
      </c>
      <c r="BJ625" s="24" t="s">
        <v>158</v>
      </c>
      <c r="BK625" s="206">
        <f t="shared" si="9"/>
        <v>0</v>
      </c>
      <c r="BL625" s="24" t="s">
        <v>205</v>
      </c>
      <c r="BM625" s="24" t="s">
        <v>800</v>
      </c>
    </row>
    <row r="626" spans="2:65" s="1" customFormat="1" ht="31.5" customHeight="1">
      <c r="B626" s="42"/>
      <c r="C626" s="195" t="s">
        <v>801</v>
      </c>
      <c r="D626" s="195" t="s">
        <v>152</v>
      </c>
      <c r="E626" s="196" t="s">
        <v>1213</v>
      </c>
      <c r="F626" s="197" t="s">
        <v>1214</v>
      </c>
      <c r="G626" s="198" t="s">
        <v>622</v>
      </c>
      <c r="H626" s="199">
        <v>1</v>
      </c>
      <c r="I626" s="200"/>
      <c r="J626" s="201">
        <f t="shared" si="0"/>
        <v>0</v>
      </c>
      <c r="K626" s="197" t="s">
        <v>37</v>
      </c>
      <c r="L626" s="62"/>
      <c r="M626" s="202" t="s">
        <v>37</v>
      </c>
      <c r="N626" s="203" t="s">
        <v>52</v>
      </c>
      <c r="O626" s="43"/>
      <c r="P626" s="204">
        <f t="shared" si="1"/>
        <v>0</v>
      </c>
      <c r="Q626" s="204">
        <v>0</v>
      </c>
      <c r="R626" s="204">
        <f t="shared" si="2"/>
        <v>0</v>
      </c>
      <c r="S626" s="204">
        <v>0</v>
      </c>
      <c r="T626" s="205">
        <f t="shared" si="3"/>
        <v>0</v>
      </c>
      <c r="AR626" s="24" t="s">
        <v>205</v>
      </c>
      <c r="AT626" s="24" t="s">
        <v>152</v>
      </c>
      <c r="AU626" s="24" t="s">
        <v>158</v>
      </c>
      <c r="AY626" s="24" t="s">
        <v>150</v>
      </c>
      <c r="BE626" s="206">
        <f t="shared" si="4"/>
        <v>0</v>
      </c>
      <c r="BF626" s="206">
        <f t="shared" si="5"/>
        <v>0</v>
      </c>
      <c r="BG626" s="206">
        <f t="shared" si="6"/>
        <v>0</v>
      </c>
      <c r="BH626" s="206">
        <f t="shared" si="7"/>
        <v>0</v>
      </c>
      <c r="BI626" s="206">
        <f t="shared" si="8"/>
        <v>0</v>
      </c>
      <c r="BJ626" s="24" t="s">
        <v>158</v>
      </c>
      <c r="BK626" s="206">
        <f t="shared" si="9"/>
        <v>0</v>
      </c>
      <c r="BL626" s="24" t="s">
        <v>205</v>
      </c>
      <c r="BM626" s="24" t="s">
        <v>804</v>
      </c>
    </row>
    <row r="627" spans="2:65" s="1" customFormat="1" ht="22.5" customHeight="1">
      <c r="B627" s="42"/>
      <c r="C627" s="195" t="s">
        <v>517</v>
      </c>
      <c r="D627" s="195" t="s">
        <v>152</v>
      </c>
      <c r="E627" s="196" t="s">
        <v>1215</v>
      </c>
      <c r="F627" s="197" t="s">
        <v>1216</v>
      </c>
      <c r="G627" s="198" t="s">
        <v>155</v>
      </c>
      <c r="H627" s="199">
        <v>61.21</v>
      </c>
      <c r="I627" s="200"/>
      <c r="J627" s="201">
        <f t="shared" si="0"/>
        <v>0</v>
      </c>
      <c r="K627" s="197" t="s">
        <v>156</v>
      </c>
      <c r="L627" s="62"/>
      <c r="M627" s="202" t="s">
        <v>37</v>
      </c>
      <c r="N627" s="203" t="s">
        <v>52</v>
      </c>
      <c r="O627" s="43"/>
      <c r="P627" s="204">
        <f t="shared" si="1"/>
        <v>0</v>
      </c>
      <c r="Q627" s="204">
        <v>0</v>
      </c>
      <c r="R627" s="204">
        <f t="shared" si="2"/>
        <v>0</v>
      </c>
      <c r="S627" s="204">
        <v>0.005</v>
      </c>
      <c r="T627" s="205">
        <f t="shared" si="3"/>
        <v>0.30605</v>
      </c>
      <c r="AR627" s="24" t="s">
        <v>205</v>
      </c>
      <c r="AT627" s="24" t="s">
        <v>152</v>
      </c>
      <c r="AU627" s="24" t="s">
        <v>158</v>
      </c>
      <c r="AY627" s="24" t="s">
        <v>150</v>
      </c>
      <c r="BE627" s="206">
        <f t="shared" si="4"/>
        <v>0</v>
      </c>
      <c r="BF627" s="206">
        <f t="shared" si="5"/>
        <v>0</v>
      </c>
      <c r="BG627" s="206">
        <f t="shared" si="6"/>
        <v>0</v>
      </c>
      <c r="BH627" s="206">
        <f t="shared" si="7"/>
        <v>0</v>
      </c>
      <c r="BI627" s="206">
        <f t="shared" si="8"/>
        <v>0</v>
      </c>
      <c r="BJ627" s="24" t="s">
        <v>158</v>
      </c>
      <c r="BK627" s="206">
        <f t="shared" si="9"/>
        <v>0</v>
      </c>
      <c r="BL627" s="24" t="s">
        <v>205</v>
      </c>
      <c r="BM627" s="24" t="s">
        <v>807</v>
      </c>
    </row>
    <row r="628" spans="2:51" s="12" customFormat="1" ht="13.5">
      <c r="B628" s="221"/>
      <c r="C628" s="222"/>
      <c r="D628" s="207" t="s">
        <v>161</v>
      </c>
      <c r="E628" s="223" t="s">
        <v>37</v>
      </c>
      <c r="F628" s="224" t="s">
        <v>1217</v>
      </c>
      <c r="G628" s="222"/>
      <c r="H628" s="225">
        <v>61.21</v>
      </c>
      <c r="I628" s="226"/>
      <c r="J628" s="222"/>
      <c r="K628" s="222"/>
      <c r="L628" s="227"/>
      <c r="M628" s="228"/>
      <c r="N628" s="229"/>
      <c r="O628" s="229"/>
      <c r="P628" s="229"/>
      <c r="Q628" s="229"/>
      <c r="R628" s="229"/>
      <c r="S628" s="229"/>
      <c r="T628" s="230"/>
      <c r="AT628" s="231" t="s">
        <v>161</v>
      </c>
      <c r="AU628" s="231" t="s">
        <v>158</v>
      </c>
      <c r="AV628" s="12" t="s">
        <v>158</v>
      </c>
      <c r="AW628" s="12" t="s">
        <v>43</v>
      </c>
      <c r="AX628" s="12" t="s">
        <v>80</v>
      </c>
      <c r="AY628" s="231" t="s">
        <v>150</v>
      </c>
    </row>
    <row r="629" spans="2:51" s="13" customFormat="1" ht="13.5">
      <c r="B629" s="232"/>
      <c r="C629" s="233"/>
      <c r="D629" s="234" t="s">
        <v>161</v>
      </c>
      <c r="E629" s="235" t="s">
        <v>37</v>
      </c>
      <c r="F629" s="236" t="s">
        <v>164</v>
      </c>
      <c r="G629" s="233"/>
      <c r="H629" s="237">
        <v>61.21</v>
      </c>
      <c r="I629" s="238"/>
      <c r="J629" s="233"/>
      <c r="K629" s="233"/>
      <c r="L629" s="239"/>
      <c r="M629" s="240"/>
      <c r="N629" s="241"/>
      <c r="O629" s="241"/>
      <c r="P629" s="241"/>
      <c r="Q629" s="241"/>
      <c r="R629" s="241"/>
      <c r="S629" s="241"/>
      <c r="T629" s="242"/>
      <c r="AT629" s="243" t="s">
        <v>161</v>
      </c>
      <c r="AU629" s="243" t="s">
        <v>158</v>
      </c>
      <c r="AV629" s="13" t="s">
        <v>157</v>
      </c>
      <c r="AW629" s="13" t="s">
        <v>43</v>
      </c>
      <c r="AX629" s="13" t="s">
        <v>23</v>
      </c>
      <c r="AY629" s="243" t="s">
        <v>150</v>
      </c>
    </row>
    <row r="630" spans="2:65" s="1" customFormat="1" ht="31.5" customHeight="1">
      <c r="B630" s="42"/>
      <c r="C630" s="195" t="s">
        <v>808</v>
      </c>
      <c r="D630" s="195" t="s">
        <v>152</v>
      </c>
      <c r="E630" s="196" t="s">
        <v>870</v>
      </c>
      <c r="F630" s="197" t="s">
        <v>871</v>
      </c>
      <c r="G630" s="198" t="s">
        <v>182</v>
      </c>
      <c r="H630" s="199">
        <v>12.44</v>
      </c>
      <c r="I630" s="200"/>
      <c r="J630" s="201">
        <f>ROUND(I630*H630,2)</f>
        <v>0</v>
      </c>
      <c r="K630" s="197" t="s">
        <v>156</v>
      </c>
      <c r="L630" s="62"/>
      <c r="M630" s="202" t="s">
        <v>37</v>
      </c>
      <c r="N630" s="203" t="s">
        <v>52</v>
      </c>
      <c r="O630" s="43"/>
      <c r="P630" s="204">
        <f>O630*H630</f>
        <v>0</v>
      </c>
      <c r="Q630" s="204">
        <v>0</v>
      </c>
      <c r="R630" s="204">
        <f>Q630*H630</f>
        <v>0</v>
      </c>
      <c r="S630" s="204">
        <v>0</v>
      </c>
      <c r="T630" s="205">
        <f>S630*H630</f>
        <v>0</v>
      </c>
      <c r="AR630" s="24" t="s">
        <v>205</v>
      </c>
      <c r="AT630" s="24" t="s">
        <v>152</v>
      </c>
      <c r="AU630" s="24" t="s">
        <v>158</v>
      </c>
      <c r="AY630" s="24" t="s">
        <v>150</v>
      </c>
      <c r="BE630" s="206">
        <f>IF(N630="základní",J630,0)</f>
        <v>0</v>
      </c>
      <c r="BF630" s="206">
        <f>IF(N630="snížená",J630,0)</f>
        <v>0</v>
      </c>
      <c r="BG630" s="206">
        <f>IF(N630="zákl. přenesená",J630,0)</f>
        <v>0</v>
      </c>
      <c r="BH630" s="206">
        <f>IF(N630="sníž. přenesená",J630,0)</f>
        <v>0</v>
      </c>
      <c r="BI630" s="206">
        <f>IF(N630="nulová",J630,0)</f>
        <v>0</v>
      </c>
      <c r="BJ630" s="24" t="s">
        <v>158</v>
      </c>
      <c r="BK630" s="206">
        <f>ROUND(I630*H630,2)</f>
        <v>0</v>
      </c>
      <c r="BL630" s="24" t="s">
        <v>205</v>
      </c>
      <c r="BM630" s="24" t="s">
        <v>811</v>
      </c>
    </row>
    <row r="631" spans="2:47" s="1" customFormat="1" ht="121.5">
      <c r="B631" s="42"/>
      <c r="C631" s="64"/>
      <c r="D631" s="207" t="s">
        <v>159</v>
      </c>
      <c r="E631" s="64"/>
      <c r="F631" s="208" t="s">
        <v>873</v>
      </c>
      <c r="G631" s="64"/>
      <c r="H631" s="64"/>
      <c r="I631" s="165"/>
      <c r="J631" s="64"/>
      <c r="K631" s="64"/>
      <c r="L631" s="62"/>
      <c r="M631" s="209"/>
      <c r="N631" s="43"/>
      <c r="O631" s="43"/>
      <c r="P631" s="43"/>
      <c r="Q631" s="43"/>
      <c r="R631" s="43"/>
      <c r="S631" s="43"/>
      <c r="T631" s="79"/>
      <c r="AT631" s="24" t="s">
        <v>159</v>
      </c>
      <c r="AU631" s="24" t="s">
        <v>158</v>
      </c>
    </row>
    <row r="632" spans="2:63" s="10" customFormat="1" ht="29.85" customHeight="1">
      <c r="B632" s="178"/>
      <c r="C632" s="179"/>
      <c r="D632" s="192" t="s">
        <v>79</v>
      </c>
      <c r="E632" s="193" t="s">
        <v>874</v>
      </c>
      <c r="F632" s="193" t="s">
        <v>875</v>
      </c>
      <c r="G632" s="179"/>
      <c r="H632" s="179"/>
      <c r="I632" s="182"/>
      <c r="J632" s="194">
        <f>BK632</f>
        <v>0</v>
      </c>
      <c r="K632" s="179"/>
      <c r="L632" s="184"/>
      <c r="M632" s="185"/>
      <c r="N632" s="186"/>
      <c r="O632" s="186"/>
      <c r="P632" s="187">
        <f>SUM(P633:P649)</f>
        <v>0</v>
      </c>
      <c r="Q632" s="186"/>
      <c r="R632" s="187">
        <f>SUM(R633:R649)</f>
        <v>2.20504</v>
      </c>
      <c r="S632" s="186"/>
      <c r="T632" s="188">
        <f>SUM(T633:T649)</f>
        <v>0</v>
      </c>
      <c r="AR632" s="189" t="s">
        <v>158</v>
      </c>
      <c r="AT632" s="190" t="s">
        <v>79</v>
      </c>
      <c r="AU632" s="190" t="s">
        <v>23</v>
      </c>
      <c r="AY632" s="189" t="s">
        <v>150</v>
      </c>
      <c r="BK632" s="191">
        <f>SUM(BK633:BK649)</f>
        <v>0</v>
      </c>
    </row>
    <row r="633" spans="2:65" s="1" customFormat="1" ht="22.5" customHeight="1">
      <c r="B633" s="42"/>
      <c r="C633" s="195" t="s">
        <v>527</v>
      </c>
      <c r="D633" s="195" t="s">
        <v>152</v>
      </c>
      <c r="E633" s="196" t="s">
        <v>877</v>
      </c>
      <c r="F633" s="197" t="s">
        <v>878</v>
      </c>
      <c r="G633" s="198" t="s">
        <v>198</v>
      </c>
      <c r="H633" s="199">
        <v>8</v>
      </c>
      <c r="I633" s="200"/>
      <c r="J633" s="201">
        <f>ROUND(I633*H633,2)</f>
        <v>0</v>
      </c>
      <c r="K633" s="197" t="s">
        <v>156</v>
      </c>
      <c r="L633" s="62"/>
      <c r="M633" s="202" t="s">
        <v>37</v>
      </c>
      <c r="N633" s="203" t="s">
        <v>52</v>
      </c>
      <c r="O633" s="43"/>
      <c r="P633" s="204">
        <f>O633*H633</f>
        <v>0</v>
      </c>
      <c r="Q633" s="204">
        <v>0.00189</v>
      </c>
      <c r="R633" s="204">
        <f>Q633*H633</f>
        <v>0.01512</v>
      </c>
      <c r="S633" s="204">
        <v>0</v>
      </c>
      <c r="T633" s="205">
        <f>S633*H633</f>
        <v>0</v>
      </c>
      <c r="AR633" s="24" t="s">
        <v>205</v>
      </c>
      <c r="AT633" s="24" t="s">
        <v>152</v>
      </c>
      <c r="AU633" s="24" t="s">
        <v>158</v>
      </c>
      <c r="AY633" s="24" t="s">
        <v>150</v>
      </c>
      <c r="BE633" s="206">
        <f>IF(N633="základní",J633,0)</f>
        <v>0</v>
      </c>
      <c r="BF633" s="206">
        <f>IF(N633="snížená",J633,0)</f>
        <v>0</v>
      </c>
      <c r="BG633" s="206">
        <f>IF(N633="zákl. přenesená",J633,0)</f>
        <v>0</v>
      </c>
      <c r="BH633" s="206">
        <f>IF(N633="sníž. přenesená",J633,0)</f>
        <v>0</v>
      </c>
      <c r="BI633" s="206">
        <f>IF(N633="nulová",J633,0)</f>
        <v>0</v>
      </c>
      <c r="BJ633" s="24" t="s">
        <v>158</v>
      </c>
      <c r="BK633" s="206">
        <f>ROUND(I633*H633,2)</f>
        <v>0</v>
      </c>
      <c r="BL633" s="24" t="s">
        <v>205</v>
      </c>
      <c r="BM633" s="24" t="s">
        <v>814</v>
      </c>
    </row>
    <row r="634" spans="2:51" s="11" customFormat="1" ht="13.5">
      <c r="B634" s="210"/>
      <c r="C634" s="211"/>
      <c r="D634" s="207" t="s">
        <v>161</v>
      </c>
      <c r="E634" s="212" t="s">
        <v>37</v>
      </c>
      <c r="F634" s="213" t="s">
        <v>1064</v>
      </c>
      <c r="G634" s="211"/>
      <c r="H634" s="214" t="s">
        <v>37</v>
      </c>
      <c r="I634" s="215"/>
      <c r="J634" s="211"/>
      <c r="K634" s="211"/>
      <c r="L634" s="216"/>
      <c r="M634" s="217"/>
      <c r="N634" s="218"/>
      <c r="O634" s="218"/>
      <c r="P634" s="218"/>
      <c r="Q634" s="218"/>
      <c r="R634" s="218"/>
      <c r="S634" s="218"/>
      <c r="T634" s="219"/>
      <c r="AT634" s="220" t="s">
        <v>161</v>
      </c>
      <c r="AU634" s="220" t="s">
        <v>158</v>
      </c>
      <c r="AV634" s="11" t="s">
        <v>23</v>
      </c>
      <c r="AW634" s="11" t="s">
        <v>43</v>
      </c>
      <c r="AX634" s="11" t="s">
        <v>80</v>
      </c>
      <c r="AY634" s="220" t="s">
        <v>150</v>
      </c>
    </row>
    <row r="635" spans="2:51" s="12" customFormat="1" ht="13.5">
      <c r="B635" s="221"/>
      <c r="C635" s="222"/>
      <c r="D635" s="207" t="s">
        <v>161</v>
      </c>
      <c r="E635" s="223" t="s">
        <v>37</v>
      </c>
      <c r="F635" s="224" t="s">
        <v>1218</v>
      </c>
      <c r="G635" s="222"/>
      <c r="H635" s="225">
        <v>8</v>
      </c>
      <c r="I635" s="226"/>
      <c r="J635" s="222"/>
      <c r="K635" s="222"/>
      <c r="L635" s="227"/>
      <c r="M635" s="228"/>
      <c r="N635" s="229"/>
      <c r="O635" s="229"/>
      <c r="P635" s="229"/>
      <c r="Q635" s="229"/>
      <c r="R635" s="229"/>
      <c r="S635" s="229"/>
      <c r="T635" s="230"/>
      <c r="AT635" s="231" t="s">
        <v>161</v>
      </c>
      <c r="AU635" s="231" t="s">
        <v>158</v>
      </c>
      <c r="AV635" s="12" t="s">
        <v>158</v>
      </c>
      <c r="AW635" s="12" t="s">
        <v>43</v>
      </c>
      <c r="AX635" s="12" t="s">
        <v>80</v>
      </c>
      <c r="AY635" s="231" t="s">
        <v>150</v>
      </c>
    </row>
    <row r="636" spans="2:51" s="13" customFormat="1" ht="13.5">
      <c r="B636" s="232"/>
      <c r="C636" s="233"/>
      <c r="D636" s="234" t="s">
        <v>161</v>
      </c>
      <c r="E636" s="235" t="s">
        <v>37</v>
      </c>
      <c r="F636" s="236" t="s">
        <v>164</v>
      </c>
      <c r="G636" s="233"/>
      <c r="H636" s="237">
        <v>8</v>
      </c>
      <c r="I636" s="238"/>
      <c r="J636" s="233"/>
      <c r="K636" s="233"/>
      <c r="L636" s="239"/>
      <c r="M636" s="240"/>
      <c r="N636" s="241"/>
      <c r="O636" s="241"/>
      <c r="P636" s="241"/>
      <c r="Q636" s="241"/>
      <c r="R636" s="241"/>
      <c r="S636" s="241"/>
      <c r="T636" s="242"/>
      <c r="AT636" s="243" t="s">
        <v>161</v>
      </c>
      <c r="AU636" s="243" t="s">
        <v>158</v>
      </c>
      <c r="AV636" s="13" t="s">
        <v>157</v>
      </c>
      <c r="AW636" s="13" t="s">
        <v>43</v>
      </c>
      <c r="AX636" s="13" t="s">
        <v>23</v>
      </c>
      <c r="AY636" s="243" t="s">
        <v>150</v>
      </c>
    </row>
    <row r="637" spans="2:65" s="1" customFormat="1" ht="22.5" customHeight="1">
      <c r="B637" s="42"/>
      <c r="C637" s="251" t="s">
        <v>815</v>
      </c>
      <c r="D637" s="251" t="s">
        <v>215</v>
      </c>
      <c r="E637" s="252" t="s">
        <v>881</v>
      </c>
      <c r="F637" s="253" t="s">
        <v>882</v>
      </c>
      <c r="G637" s="254" t="s">
        <v>198</v>
      </c>
      <c r="H637" s="255">
        <v>8.8</v>
      </c>
      <c r="I637" s="256"/>
      <c r="J637" s="257">
        <f>ROUND(I637*H637,2)</f>
        <v>0</v>
      </c>
      <c r="K637" s="253" t="s">
        <v>37</v>
      </c>
      <c r="L637" s="258"/>
      <c r="M637" s="259" t="s">
        <v>37</v>
      </c>
      <c r="N637" s="260" t="s">
        <v>52</v>
      </c>
      <c r="O637" s="43"/>
      <c r="P637" s="204">
        <f>O637*H637</f>
        <v>0</v>
      </c>
      <c r="Q637" s="204">
        <v>0</v>
      </c>
      <c r="R637" s="204">
        <f>Q637*H637</f>
        <v>0</v>
      </c>
      <c r="S637" s="204">
        <v>0</v>
      </c>
      <c r="T637" s="205">
        <f>S637*H637</f>
        <v>0</v>
      </c>
      <c r="AR637" s="24" t="s">
        <v>268</v>
      </c>
      <c r="AT637" s="24" t="s">
        <v>215</v>
      </c>
      <c r="AU637" s="24" t="s">
        <v>158</v>
      </c>
      <c r="AY637" s="24" t="s">
        <v>150</v>
      </c>
      <c r="BE637" s="206">
        <f>IF(N637="základní",J637,0)</f>
        <v>0</v>
      </c>
      <c r="BF637" s="206">
        <f>IF(N637="snížená",J637,0)</f>
        <v>0</v>
      </c>
      <c r="BG637" s="206">
        <f>IF(N637="zákl. přenesená",J637,0)</f>
        <v>0</v>
      </c>
      <c r="BH637" s="206">
        <f>IF(N637="sníž. přenesená",J637,0)</f>
        <v>0</v>
      </c>
      <c r="BI637" s="206">
        <f>IF(N637="nulová",J637,0)</f>
        <v>0</v>
      </c>
      <c r="BJ637" s="24" t="s">
        <v>158</v>
      </c>
      <c r="BK637" s="206">
        <f>ROUND(I637*H637,2)</f>
        <v>0</v>
      </c>
      <c r="BL637" s="24" t="s">
        <v>205</v>
      </c>
      <c r="BM637" s="24" t="s">
        <v>818</v>
      </c>
    </row>
    <row r="638" spans="2:65" s="1" customFormat="1" ht="31.5" customHeight="1">
      <c r="B638" s="42"/>
      <c r="C638" s="195" t="s">
        <v>535</v>
      </c>
      <c r="D638" s="195" t="s">
        <v>152</v>
      </c>
      <c r="E638" s="196" t="s">
        <v>885</v>
      </c>
      <c r="F638" s="197" t="s">
        <v>886</v>
      </c>
      <c r="G638" s="198" t="s">
        <v>155</v>
      </c>
      <c r="H638" s="199">
        <v>88</v>
      </c>
      <c r="I638" s="200"/>
      <c r="J638" s="201">
        <f>ROUND(I638*H638,2)</f>
        <v>0</v>
      </c>
      <c r="K638" s="197" t="s">
        <v>156</v>
      </c>
      <c r="L638" s="62"/>
      <c r="M638" s="202" t="s">
        <v>37</v>
      </c>
      <c r="N638" s="203" t="s">
        <v>52</v>
      </c>
      <c r="O638" s="43"/>
      <c r="P638" s="204">
        <f>O638*H638</f>
        <v>0</v>
      </c>
      <c r="Q638" s="204">
        <v>0.00376</v>
      </c>
      <c r="R638" s="204">
        <f>Q638*H638</f>
        <v>0.33088</v>
      </c>
      <c r="S638" s="204">
        <v>0</v>
      </c>
      <c r="T638" s="205">
        <f>S638*H638</f>
        <v>0</v>
      </c>
      <c r="AR638" s="24" t="s">
        <v>205</v>
      </c>
      <c r="AT638" s="24" t="s">
        <v>152</v>
      </c>
      <c r="AU638" s="24" t="s">
        <v>158</v>
      </c>
      <c r="AY638" s="24" t="s">
        <v>150</v>
      </c>
      <c r="BE638" s="206">
        <f>IF(N638="základní",J638,0)</f>
        <v>0</v>
      </c>
      <c r="BF638" s="206">
        <f>IF(N638="snížená",J638,0)</f>
        <v>0</v>
      </c>
      <c r="BG638" s="206">
        <f>IF(N638="zákl. přenesená",J638,0)</f>
        <v>0</v>
      </c>
      <c r="BH638" s="206">
        <f>IF(N638="sníž. přenesená",J638,0)</f>
        <v>0</v>
      </c>
      <c r="BI638" s="206">
        <f>IF(N638="nulová",J638,0)</f>
        <v>0</v>
      </c>
      <c r="BJ638" s="24" t="s">
        <v>158</v>
      </c>
      <c r="BK638" s="206">
        <f>ROUND(I638*H638,2)</f>
        <v>0</v>
      </c>
      <c r="BL638" s="24" t="s">
        <v>205</v>
      </c>
      <c r="BM638" s="24" t="s">
        <v>821</v>
      </c>
    </row>
    <row r="639" spans="2:51" s="11" customFormat="1" ht="13.5">
      <c r="B639" s="210"/>
      <c r="C639" s="211"/>
      <c r="D639" s="207" t="s">
        <v>161</v>
      </c>
      <c r="E639" s="212" t="s">
        <v>37</v>
      </c>
      <c r="F639" s="213" t="s">
        <v>1064</v>
      </c>
      <c r="G639" s="211"/>
      <c r="H639" s="214" t="s">
        <v>37</v>
      </c>
      <c r="I639" s="215"/>
      <c r="J639" s="211"/>
      <c r="K639" s="211"/>
      <c r="L639" s="216"/>
      <c r="M639" s="217"/>
      <c r="N639" s="218"/>
      <c r="O639" s="218"/>
      <c r="P639" s="218"/>
      <c r="Q639" s="218"/>
      <c r="R639" s="218"/>
      <c r="S639" s="218"/>
      <c r="T639" s="219"/>
      <c r="AT639" s="220" t="s">
        <v>161</v>
      </c>
      <c r="AU639" s="220" t="s">
        <v>158</v>
      </c>
      <c r="AV639" s="11" t="s">
        <v>23</v>
      </c>
      <c r="AW639" s="11" t="s">
        <v>43</v>
      </c>
      <c r="AX639" s="11" t="s">
        <v>80</v>
      </c>
      <c r="AY639" s="220" t="s">
        <v>150</v>
      </c>
    </row>
    <row r="640" spans="2:51" s="12" customFormat="1" ht="13.5">
      <c r="B640" s="221"/>
      <c r="C640" s="222"/>
      <c r="D640" s="207" t="s">
        <v>161</v>
      </c>
      <c r="E640" s="223" t="s">
        <v>37</v>
      </c>
      <c r="F640" s="224" t="s">
        <v>1219</v>
      </c>
      <c r="G640" s="222"/>
      <c r="H640" s="225">
        <v>88</v>
      </c>
      <c r="I640" s="226"/>
      <c r="J640" s="222"/>
      <c r="K640" s="222"/>
      <c r="L640" s="227"/>
      <c r="M640" s="228"/>
      <c r="N640" s="229"/>
      <c r="O640" s="229"/>
      <c r="P640" s="229"/>
      <c r="Q640" s="229"/>
      <c r="R640" s="229"/>
      <c r="S640" s="229"/>
      <c r="T640" s="230"/>
      <c r="AT640" s="231" t="s">
        <v>161</v>
      </c>
      <c r="AU640" s="231" t="s">
        <v>158</v>
      </c>
      <c r="AV640" s="12" t="s">
        <v>158</v>
      </c>
      <c r="AW640" s="12" t="s">
        <v>43</v>
      </c>
      <c r="AX640" s="12" t="s">
        <v>80</v>
      </c>
      <c r="AY640" s="231" t="s">
        <v>150</v>
      </c>
    </row>
    <row r="641" spans="2:51" s="13" customFormat="1" ht="13.5">
      <c r="B641" s="232"/>
      <c r="C641" s="233"/>
      <c r="D641" s="234" t="s">
        <v>161</v>
      </c>
      <c r="E641" s="235" t="s">
        <v>37</v>
      </c>
      <c r="F641" s="236" t="s">
        <v>164</v>
      </c>
      <c r="G641" s="233"/>
      <c r="H641" s="237">
        <v>88</v>
      </c>
      <c r="I641" s="238"/>
      <c r="J641" s="233"/>
      <c r="K641" s="233"/>
      <c r="L641" s="239"/>
      <c r="M641" s="240"/>
      <c r="N641" s="241"/>
      <c r="O641" s="241"/>
      <c r="P641" s="241"/>
      <c r="Q641" s="241"/>
      <c r="R641" s="241"/>
      <c r="S641" s="241"/>
      <c r="T641" s="242"/>
      <c r="AT641" s="243" t="s">
        <v>161</v>
      </c>
      <c r="AU641" s="243" t="s">
        <v>158</v>
      </c>
      <c r="AV641" s="13" t="s">
        <v>157</v>
      </c>
      <c r="AW641" s="13" t="s">
        <v>43</v>
      </c>
      <c r="AX641" s="13" t="s">
        <v>23</v>
      </c>
      <c r="AY641" s="243" t="s">
        <v>150</v>
      </c>
    </row>
    <row r="642" spans="2:65" s="1" customFormat="1" ht="22.5" customHeight="1">
      <c r="B642" s="42"/>
      <c r="C642" s="251" t="s">
        <v>857</v>
      </c>
      <c r="D642" s="251" t="s">
        <v>215</v>
      </c>
      <c r="E642" s="252" t="s">
        <v>889</v>
      </c>
      <c r="F642" s="253" t="s">
        <v>890</v>
      </c>
      <c r="G642" s="254" t="s">
        <v>155</v>
      </c>
      <c r="H642" s="255">
        <v>96.8</v>
      </c>
      <c r="I642" s="256"/>
      <c r="J642" s="257">
        <f>ROUND(I642*H642,2)</f>
        <v>0</v>
      </c>
      <c r="K642" s="253" t="s">
        <v>156</v>
      </c>
      <c r="L642" s="258"/>
      <c r="M642" s="259" t="s">
        <v>37</v>
      </c>
      <c r="N642" s="260" t="s">
        <v>52</v>
      </c>
      <c r="O642" s="43"/>
      <c r="P642" s="204">
        <f>O642*H642</f>
        <v>0</v>
      </c>
      <c r="Q642" s="204">
        <v>0.0192</v>
      </c>
      <c r="R642" s="204">
        <f>Q642*H642</f>
        <v>1.8585599999999998</v>
      </c>
      <c r="S642" s="204">
        <v>0</v>
      </c>
      <c r="T642" s="205">
        <f>S642*H642</f>
        <v>0</v>
      </c>
      <c r="AR642" s="24" t="s">
        <v>268</v>
      </c>
      <c r="AT642" s="24" t="s">
        <v>215</v>
      </c>
      <c r="AU642" s="24" t="s">
        <v>158</v>
      </c>
      <c r="AY642" s="24" t="s">
        <v>150</v>
      </c>
      <c r="BE642" s="206">
        <f>IF(N642="základní",J642,0)</f>
        <v>0</v>
      </c>
      <c r="BF642" s="206">
        <f>IF(N642="snížená",J642,0)</f>
        <v>0</v>
      </c>
      <c r="BG642" s="206">
        <f>IF(N642="zákl. přenesená",J642,0)</f>
        <v>0</v>
      </c>
      <c r="BH642" s="206">
        <f>IF(N642="sníž. přenesená",J642,0)</f>
        <v>0</v>
      </c>
      <c r="BI642" s="206">
        <f>IF(N642="nulová",J642,0)</f>
        <v>0</v>
      </c>
      <c r="BJ642" s="24" t="s">
        <v>158</v>
      </c>
      <c r="BK642" s="206">
        <f>ROUND(I642*H642,2)</f>
        <v>0</v>
      </c>
      <c r="BL642" s="24" t="s">
        <v>205</v>
      </c>
      <c r="BM642" s="24" t="s">
        <v>1220</v>
      </c>
    </row>
    <row r="643" spans="2:65" s="1" customFormat="1" ht="22.5" customHeight="1">
      <c r="B643" s="42"/>
      <c r="C643" s="195" t="s">
        <v>540</v>
      </c>
      <c r="D643" s="195" t="s">
        <v>152</v>
      </c>
      <c r="E643" s="196" t="s">
        <v>893</v>
      </c>
      <c r="F643" s="197" t="s">
        <v>894</v>
      </c>
      <c r="G643" s="198" t="s">
        <v>198</v>
      </c>
      <c r="H643" s="199">
        <v>16</v>
      </c>
      <c r="I643" s="200"/>
      <c r="J643" s="201">
        <f>ROUND(I643*H643,2)</f>
        <v>0</v>
      </c>
      <c r="K643" s="197" t="s">
        <v>156</v>
      </c>
      <c r="L643" s="62"/>
      <c r="M643" s="202" t="s">
        <v>37</v>
      </c>
      <c r="N643" s="203" t="s">
        <v>52</v>
      </c>
      <c r="O643" s="43"/>
      <c r="P643" s="204">
        <f>O643*H643</f>
        <v>0</v>
      </c>
      <c r="Q643" s="204">
        <v>3E-05</v>
      </c>
      <c r="R643" s="204">
        <f>Q643*H643</f>
        <v>0.00048</v>
      </c>
      <c r="S643" s="204">
        <v>0</v>
      </c>
      <c r="T643" s="205">
        <f>S643*H643</f>
        <v>0</v>
      </c>
      <c r="AR643" s="24" t="s">
        <v>205</v>
      </c>
      <c r="AT643" s="24" t="s">
        <v>152</v>
      </c>
      <c r="AU643" s="24" t="s">
        <v>158</v>
      </c>
      <c r="AY643" s="24" t="s">
        <v>150</v>
      </c>
      <c r="BE643" s="206">
        <f>IF(N643="základní",J643,0)</f>
        <v>0</v>
      </c>
      <c r="BF643" s="206">
        <f>IF(N643="snížená",J643,0)</f>
        <v>0</v>
      </c>
      <c r="BG643" s="206">
        <f>IF(N643="zákl. přenesená",J643,0)</f>
        <v>0</v>
      </c>
      <c r="BH643" s="206">
        <f>IF(N643="sníž. přenesená",J643,0)</f>
        <v>0</v>
      </c>
      <c r="BI643" s="206">
        <f>IF(N643="nulová",J643,0)</f>
        <v>0</v>
      </c>
      <c r="BJ643" s="24" t="s">
        <v>158</v>
      </c>
      <c r="BK643" s="206">
        <f>ROUND(I643*H643,2)</f>
        <v>0</v>
      </c>
      <c r="BL643" s="24" t="s">
        <v>205</v>
      </c>
      <c r="BM643" s="24" t="s">
        <v>828</v>
      </c>
    </row>
    <row r="644" spans="2:47" s="1" customFormat="1" ht="40.5">
      <c r="B644" s="42"/>
      <c r="C644" s="64"/>
      <c r="D644" s="207" t="s">
        <v>159</v>
      </c>
      <c r="E644" s="64"/>
      <c r="F644" s="208" t="s">
        <v>896</v>
      </c>
      <c r="G644" s="64"/>
      <c r="H644" s="64"/>
      <c r="I644" s="165"/>
      <c r="J644" s="64"/>
      <c r="K644" s="64"/>
      <c r="L644" s="62"/>
      <c r="M644" s="209"/>
      <c r="N644" s="43"/>
      <c r="O644" s="43"/>
      <c r="P644" s="43"/>
      <c r="Q644" s="43"/>
      <c r="R644" s="43"/>
      <c r="S644" s="43"/>
      <c r="T644" s="79"/>
      <c r="AT644" s="24" t="s">
        <v>159</v>
      </c>
      <c r="AU644" s="24" t="s">
        <v>158</v>
      </c>
    </row>
    <row r="645" spans="2:51" s="11" customFormat="1" ht="13.5">
      <c r="B645" s="210"/>
      <c r="C645" s="211"/>
      <c r="D645" s="207" t="s">
        <v>161</v>
      </c>
      <c r="E645" s="212" t="s">
        <v>37</v>
      </c>
      <c r="F645" s="213" t="s">
        <v>1221</v>
      </c>
      <c r="G645" s="211"/>
      <c r="H645" s="214" t="s">
        <v>37</v>
      </c>
      <c r="I645" s="215"/>
      <c r="J645" s="211"/>
      <c r="K645" s="211"/>
      <c r="L645" s="216"/>
      <c r="M645" s="217"/>
      <c r="N645" s="218"/>
      <c r="O645" s="218"/>
      <c r="P645" s="218"/>
      <c r="Q645" s="218"/>
      <c r="R645" s="218"/>
      <c r="S645" s="218"/>
      <c r="T645" s="219"/>
      <c r="AT645" s="220" t="s">
        <v>161</v>
      </c>
      <c r="AU645" s="220" t="s">
        <v>158</v>
      </c>
      <c r="AV645" s="11" t="s">
        <v>23</v>
      </c>
      <c r="AW645" s="11" t="s">
        <v>43</v>
      </c>
      <c r="AX645" s="11" t="s">
        <v>80</v>
      </c>
      <c r="AY645" s="220" t="s">
        <v>150</v>
      </c>
    </row>
    <row r="646" spans="2:51" s="12" customFormat="1" ht="13.5">
      <c r="B646" s="221"/>
      <c r="C646" s="222"/>
      <c r="D646" s="207" t="s">
        <v>161</v>
      </c>
      <c r="E646" s="223" t="s">
        <v>37</v>
      </c>
      <c r="F646" s="224" t="s">
        <v>1222</v>
      </c>
      <c r="G646" s="222"/>
      <c r="H646" s="225">
        <v>16</v>
      </c>
      <c r="I646" s="226"/>
      <c r="J646" s="222"/>
      <c r="K646" s="222"/>
      <c r="L646" s="227"/>
      <c r="M646" s="228"/>
      <c r="N646" s="229"/>
      <c r="O646" s="229"/>
      <c r="P646" s="229"/>
      <c r="Q646" s="229"/>
      <c r="R646" s="229"/>
      <c r="S646" s="229"/>
      <c r="T646" s="230"/>
      <c r="AT646" s="231" t="s">
        <v>161</v>
      </c>
      <c r="AU646" s="231" t="s">
        <v>158</v>
      </c>
      <c r="AV646" s="12" t="s">
        <v>158</v>
      </c>
      <c r="AW646" s="12" t="s">
        <v>43</v>
      </c>
      <c r="AX646" s="12" t="s">
        <v>80</v>
      </c>
      <c r="AY646" s="231" t="s">
        <v>150</v>
      </c>
    </row>
    <row r="647" spans="2:51" s="13" customFormat="1" ht="13.5">
      <c r="B647" s="232"/>
      <c r="C647" s="233"/>
      <c r="D647" s="234" t="s">
        <v>161</v>
      </c>
      <c r="E647" s="235" t="s">
        <v>37</v>
      </c>
      <c r="F647" s="236" t="s">
        <v>164</v>
      </c>
      <c r="G647" s="233"/>
      <c r="H647" s="237">
        <v>16</v>
      </c>
      <c r="I647" s="238"/>
      <c r="J647" s="233"/>
      <c r="K647" s="233"/>
      <c r="L647" s="239"/>
      <c r="M647" s="240"/>
      <c r="N647" s="241"/>
      <c r="O647" s="241"/>
      <c r="P647" s="241"/>
      <c r="Q647" s="241"/>
      <c r="R647" s="241"/>
      <c r="S647" s="241"/>
      <c r="T647" s="242"/>
      <c r="AT647" s="243" t="s">
        <v>161</v>
      </c>
      <c r="AU647" s="243" t="s">
        <v>158</v>
      </c>
      <c r="AV647" s="13" t="s">
        <v>157</v>
      </c>
      <c r="AW647" s="13" t="s">
        <v>43</v>
      </c>
      <c r="AX647" s="13" t="s">
        <v>23</v>
      </c>
      <c r="AY647" s="243" t="s">
        <v>150</v>
      </c>
    </row>
    <row r="648" spans="2:65" s="1" customFormat="1" ht="31.5" customHeight="1">
      <c r="B648" s="42"/>
      <c r="C648" s="195" t="s">
        <v>829</v>
      </c>
      <c r="D648" s="195" t="s">
        <v>152</v>
      </c>
      <c r="E648" s="196" t="s">
        <v>898</v>
      </c>
      <c r="F648" s="197" t="s">
        <v>899</v>
      </c>
      <c r="G648" s="198" t="s">
        <v>182</v>
      </c>
      <c r="H648" s="199">
        <v>1.492</v>
      </c>
      <c r="I648" s="200"/>
      <c r="J648" s="201">
        <f>ROUND(I648*H648,2)</f>
        <v>0</v>
      </c>
      <c r="K648" s="197" t="s">
        <v>156</v>
      </c>
      <c r="L648" s="62"/>
      <c r="M648" s="202" t="s">
        <v>37</v>
      </c>
      <c r="N648" s="203" t="s">
        <v>52</v>
      </c>
      <c r="O648" s="43"/>
      <c r="P648" s="204">
        <f>O648*H648</f>
        <v>0</v>
      </c>
      <c r="Q648" s="204">
        <v>0</v>
      </c>
      <c r="R648" s="204">
        <f>Q648*H648</f>
        <v>0</v>
      </c>
      <c r="S648" s="204">
        <v>0</v>
      </c>
      <c r="T648" s="205">
        <f>S648*H648</f>
        <v>0</v>
      </c>
      <c r="AR648" s="24" t="s">
        <v>205</v>
      </c>
      <c r="AT648" s="24" t="s">
        <v>152</v>
      </c>
      <c r="AU648" s="24" t="s">
        <v>158</v>
      </c>
      <c r="AY648" s="24" t="s">
        <v>150</v>
      </c>
      <c r="BE648" s="206">
        <f>IF(N648="základní",J648,0)</f>
        <v>0</v>
      </c>
      <c r="BF648" s="206">
        <f>IF(N648="snížená",J648,0)</f>
        <v>0</v>
      </c>
      <c r="BG648" s="206">
        <f>IF(N648="zákl. přenesená",J648,0)</f>
        <v>0</v>
      </c>
      <c r="BH648" s="206">
        <f>IF(N648="sníž. přenesená",J648,0)</f>
        <v>0</v>
      </c>
      <c r="BI648" s="206">
        <f>IF(N648="nulová",J648,0)</f>
        <v>0</v>
      </c>
      <c r="BJ648" s="24" t="s">
        <v>158</v>
      </c>
      <c r="BK648" s="206">
        <f>ROUND(I648*H648,2)</f>
        <v>0</v>
      </c>
      <c r="BL648" s="24" t="s">
        <v>205</v>
      </c>
      <c r="BM648" s="24" t="s">
        <v>832</v>
      </c>
    </row>
    <row r="649" spans="2:47" s="1" customFormat="1" ht="121.5">
      <c r="B649" s="42"/>
      <c r="C649" s="64"/>
      <c r="D649" s="207" t="s">
        <v>159</v>
      </c>
      <c r="E649" s="64"/>
      <c r="F649" s="208" t="s">
        <v>580</v>
      </c>
      <c r="G649" s="64"/>
      <c r="H649" s="64"/>
      <c r="I649" s="165"/>
      <c r="J649" s="64"/>
      <c r="K649" s="64"/>
      <c r="L649" s="62"/>
      <c r="M649" s="209"/>
      <c r="N649" s="43"/>
      <c r="O649" s="43"/>
      <c r="P649" s="43"/>
      <c r="Q649" s="43"/>
      <c r="R649" s="43"/>
      <c r="S649" s="43"/>
      <c r="T649" s="79"/>
      <c r="AT649" s="24" t="s">
        <v>159</v>
      </c>
      <c r="AU649" s="24" t="s">
        <v>158</v>
      </c>
    </row>
    <row r="650" spans="2:63" s="10" customFormat="1" ht="29.85" customHeight="1">
      <c r="B650" s="178"/>
      <c r="C650" s="179"/>
      <c r="D650" s="192" t="s">
        <v>79</v>
      </c>
      <c r="E650" s="193" t="s">
        <v>901</v>
      </c>
      <c r="F650" s="193" t="s">
        <v>902</v>
      </c>
      <c r="G650" s="179"/>
      <c r="H650" s="179"/>
      <c r="I650" s="182"/>
      <c r="J650" s="194">
        <f>BK650</f>
        <v>0</v>
      </c>
      <c r="K650" s="179"/>
      <c r="L650" s="184"/>
      <c r="M650" s="185"/>
      <c r="N650" s="186"/>
      <c r="O650" s="186"/>
      <c r="P650" s="187">
        <f>SUM(P651:P652)</f>
        <v>0</v>
      </c>
      <c r="Q650" s="186"/>
      <c r="R650" s="187">
        <f>SUM(R651:R652)</f>
        <v>0.00035</v>
      </c>
      <c r="S650" s="186"/>
      <c r="T650" s="188">
        <f>SUM(T651:T652)</f>
        <v>0.003</v>
      </c>
      <c r="AR650" s="189" t="s">
        <v>158</v>
      </c>
      <c r="AT650" s="190" t="s">
        <v>79</v>
      </c>
      <c r="AU650" s="190" t="s">
        <v>23</v>
      </c>
      <c r="AY650" s="189" t="s">
        <v>150</v>
      </c>
      <c r="BK650" s="191">
        <f>SUM(BK651:BK652)</f>
        <v>0</v>
      </c>
    </row>
    <row r="651" spans="2:65" s="1" customFormat="1" ht="31.5" customHeight="1">
      <c r="B651" s="42"/>
      <c r="C651" s="195" t="s">
        <v>559</v>
      </c>
      <c r="D651" s="195" t="s">
        <v>152</v>
      </c>
      <c r="E651" s="196" t="s">
        <v>903</v>
      </c>
      <c r="F651" s="197" t="s">
        <v>904</v>
      </c>
      <c r="G651" s="198" t="s">
        <v>622</v>
      </c>
      <c r="H651" s="199">
        <v>1</v>
      </c>
      <c r="I651" s="200"/>
      <c r="J651" s="201">
        <f>ROUND(I651*H651,2)</f>
        <v>0</v>
      </c>
      <c r="K651" s="197" t="s">
        <v>156</v>
      </c>
      <c r="L651" s="62"/>
      <c r="M651" s="202" t="s">
        <v>37</v>
      </c>
      <c r="N651" s="203" t="s">
        <v>52</v>
      </c>
      <c r="O651" s="43"/>
      <c r="P651" s="204">
        <f>O651*H651</f>
        <v>0</v>
      </c>
      <c r="Q651" s="204">
        <v>0.00035</v>
      </c>
      <c r="R651" s="204">
        <f>Q651*H651</f>
        <v>0.00035</v>
      </c>
      <c r="S651" s="204">
        <v>0.003</v>
      </c>
      <c r="T651" s="205">
        <f>S651*H651</f>
        <v>0.003</v>
      </c>
      <c r="AR651" s="24" t="s">
        <v>205</v>
      </c>
      <c r="AT651" s="24" t="s">
        <v>152</v>
      </c>
      <c r="AU651" s="24" t="s">
        <v>158</v>
      </c>
      <c r="AY651" s="24" t="s">
        <v>150</v>
      </c>
      <c r="BE651" s="206">
        <f>IF(N651="základní",J651,0)</f>
        <v>0</v>
      </c>
      <c r="BF651" s="206">
        <f>IF(N651="snížená",J651,0)</f>
        <v>0</v>
      </c>
      <c r="BG651" s="206">
        <f>IF(N651="zákl. přenesená",J651,0)</f>
        <v>0</v>
      </c>
      <c r="BH651" s="206">
        <f>IF(N651="sníž. přenesená",J651,0)</f>
        <v>0</v>
      </c>
      <c r="BI651" s="206">
        <f>IF(N651="nulová",J651,0)</f>
        <v>0</v>
      </c>
      <c r="BJ651" s="24" t="s">
        <v>158</v>
      </c>
      <c r="BK651" s="206">
        <f>ROUND(I651*H651,2)</f>
        <v>0</v>
      </c>
      <c r="BL651" s="24" t="s">
        <v>205</v>
      </c>
      <c r="BM651" s="24" t="s">
        <v>1223</v>
      </c>
    </row>
    <row r="652" spans="2:47" s="1" customFormat="1" ht="27">
      <c r="B652" s="42"/>
      <c r="C652" s="64"/>
      <c r="D652" s="207" t="s">
        <v>159</v>
      </c>
      <c r="E652" s="64"/>
      <c r="F652" s="208" t="s">
        <v>906</v>
      </c>
      <c r="G652" s="64"/>
      <c r="H652" s="64"/>
      <c r="I652" s="165"/>
      <c r="J652" s="64"/>
      <c r="K652" s="64"/>
      <c r="L652" s="62"/>
      <c r="M652" s="209"/>
      <c r="N652" s="43"/>
      <c r="O652" s="43"/>
      <c r="P652" s="43"/>
      <c r="Q652" s="43"/>
      <c r="R652" s="43"/>
      <c r="S652" s="43"/>
      <c r="T652" s="79"/>
      <c r="AT652" s="24" t="s">
        <v>159</v>
      </c>
      <c r="AU652" s="24" t="s">
        <v>158</v>
      </c>
    </row>
    <row r="653" spans="2:63" s="10" customFormat="1" ht="29.85" customHeight="1">
      <c r="B653" s="178"/>
      <c r="C653" s="179"/>
      <c r="D653" s="192" t="s">
        <v>79</v>
      </c>
      <c r="E653" s="193" t="s">
        <v>907</v>
      </c>
      <c r="F653" s="193" t="s">
        <v>908</v>
      </c>
      <c r="G653" s="179"/>
      <c r="H653" s="179"/>
      <c r="I653" s="182"/>
      <c r="J653" s="194">
        <f>BK653</f>
        <v>0</v>
      </c>
      <c r="K653" s="179"/>
      <c r="L653" s="184"/>
      <c r="M653" s="185"/>
      <c r="N653" s="186"/>
      <c r="O653" s="186"/>
      <c r="P653" s="187">
        <f>SUM(P654:P663)</f>
        <v>0</v>
      </c>
      <c r="Q653" s="186"/>
      <c r="R653" s="187">
        <f>SUM(R654:R663)</f>
        <v>0.016089839999999998</v>
      </c>
      <c r="S653" s="186"/>
      <c r="T653" s="188">
        <f>SUM(T654:T663)</f>
        <v>0</v>
      </c>
      <c r="AR653" s="189" t="s">
        <v>158</v>
      </c>
      <c r="AT653" s="190" t="s">
        <v>79</v>
      </c>
      <c r="AU653" s="190" t="s">
        <v>23</v>
      </c>
      <c r="AY653" s="189" t="s">
        <v>150</v>
      </c>
      <c r="BK653" s="191">
        <f>SUM(BK654:BK663)</f>
        <v>0</v>
      </c>
    </row>
    <row r="654" spans="2:65" s="1" customFormat="1" ht="31.5" customHeight="1">
      <c r="B654" s="42"/>
      <c r="C654" s="195" t="s">
        <v>547</v>
      </c>
      <c r="D654" s="195" t="s">
        <v>152</v>
      </c>
      <c r="E654" s="196" t="s">
        <v>1224</v>
      </c>
      <c r="F654" s="197" t="s">
        <v>1225</v>
      </c>
      <c r="G654" s="198" t="s">
        <v>155</v>
      </c>
      <c r="H654" s="199">
        <v>61.884</v>
      </c>
      <c r="I654" s="200"/>
      <c r="J654" s="201">
        <f>ROUND(I654*H654,2)</f>
        <v>0</v>
      </c>
      <c r="K654" s="197" t="s">
        <v>156</v>
      </c>
      <c r="L654" s="62"/>
      <c r="M654" s="202" t="s">
        <v>37</v>
      </c>
      <c r="N654" s="203" t="s">
        <v>52</v>
      </c>
      <c r="O654" s="43"/>
      <c r="P654" s="204">
        <f>O654*H654</f>
        <v>0</v>
      </c>
      <c r="Q654" s="204">
        <v>0.00026</v>
      </c>
      <c r="R654" s="204">
        <f>Q654*H654</f>
        <v>0.016089839999999998</v>
      </c>
      <c r="S654" s="204">
        <v>0</v>
      </c>
      <c r="T654" s="205">
        <f>S654*H654</f>
        <v>0</v>
      </c>
      <c r="AR654" s="24" t="s">
        <v>205</v>
      </c>
      <c r="AT654" s="24" t="s">
        <v>152</v>
      </c>
      <c r="AU654" s="24" t="s">
        <v>158</v>
      </c>
      <c r="AY654" s="24" t="s">
        <v>150</v>
      </c>
      <c r="BE654" s="206">
        <f>IF(N654="základní",J654,0)</f>
        <v>0</v>
      </c>
      <c r="BF654" s="206">
        <f>IF(N654="snížená",J654,0)</f>
        <v>0</v>
      </c>
      <c r="BG654" s="206">
        <f>IF(N654="zákl. přenesená",J654,0)</f>
        <v>0</v>
      </c>
      <c r="BH654" s="206">
        <f>IF(N654="sníž. přenesená",J654,0)</f>
        <v>0</v>
      </c>
      <c r="BI654" s="206">
        <f>IF(N654="nulová",J654,0)</f>
        <v>0</v>
      </c>
      <c r="BJ654" s="24" t="s">
        <v>158</v>
      </c>
      <c r="BK654" s="206">
        <f>ROUND(I654*H654,2)</f>
        <v>0</v>
      </c>
      <c r="BL654" s="24" t="s">
        <v>205</v>
      </c>
      <c r="BM654" s="24" t="s">
        <v>835</v>
      </c>
    </row>
    <row r="655" spans="2:51" s="11" customFormat="1" ht="13.5">
      <c r="B655" s="210"/>
      <c r="C655" s="211"/>
      <c r="D655" s="207" t="s">
        <v>161</v>
      </c>
      <c r="E655" s="212" t="s">
        <v>37</v>
      </c>
      <c r="F655" s="213" t="s">
        <v>980</v>
      </c>
      <c r="G655" s="211"/>
      <c r="H655" s="214" t="s">
        <v>37</v>
      </c>
      <c r="I655" s="215"/>
      <c r="J655" s="211"/>
      <c r="K655" s="211"/>
      <c r="L655" s="216"/>
      <c r="M655" s="217"/>
      <c r="N655" s="218"/>
      <c r="O655" s="218"/>
      <c r="P655" s="218"/>
      <c r="Q655" s="218"/>
      <c r="R655" s="218"/>
      <c r="S655" s="218"/>
      <c r="T655" s="219"/>
      <c r="AT655" s="220" t="s">
        <v>161</v>
      </c>
      <c r="AU655" s="220" t="s">
        <v>158</v>
      </c>
      <c r="AV655" s="11" t="s">
        <v>23</v>
      </c>
      <c r="AW655" s="11" t="s">
        <v>43</v>
      </c>
      <c r="AX655" s="11" t="s">
        <v>80</v>
      </c>
      <c r="AY655" s="220" t="s">
        <v>150</v>
      </c>
    </row>
    <row r="656" spans="2:51" s="11" customFormat="1" ht="13.5">
      <c r="B656" s="210"/>
      <c r="C656" s="211"/>
      <c r="D656" s="207" t="s">
        <v>161</v>
      </c>
      <c r="E656" s="212" t="s">
        <v>37</v>
      </c>
      <c r="F656" s="213" t="s">
        <v>968</v>
      </c>
      <c r="G656" s="211"/>
      <c r="H656" s="214" t="s">
        <v>37</v>
      </c>
      <c r="I656" s="215"/>
      <c r="J656" s="211"/>
      <c r="K656" s="211"/>
      <c r="L656" s="216"/>
      <c r="M656" s="217"/>
      <c r="N656" s="218"/>
      <c r="O656" s="218"/>
      <c r="P656" s="218"/>
      <c r="Q656" s="218"/>
      <c r="R656" s="218"/>
      <c r="S656" s="218"/>
      <c r="T656" s="219"/>
      <c r="AT656" s="220" t="s">
        <v>161</v>
      </c>
      <c r="AU656" s="220" t="s">
        <v>158</v>
      </c>
      <c r="AV656" s="11" t="s">
        <v>23</v>
      </c>
      <c r="AW656" s="11" t="s">
        <v>43</v>
      </c>
      <c r="AX656" s="11" t="s">
        <v>80</v>
      </c>
      <c r="AY656" s="220" t="s">
        <v>150</v>
      </c>
    </row>
    <row r="657" spans="2:51" s="12" customFormat="1" ht="13.5">
      <c r="B657" s="221"/>
      <c r="C657" s="222"/>
      <c r="D657" s="207" t="s">
        <v>161</v>
      </c>
      <c r="E657" s="223" t="s">
        <v>37</v>
      </c>
      <c r="F657" s="224" t="s">
        <v>981</v>
      </c>
      <c r="G657" s="222"/>
      <c r="H657" s="225">
        <v>22.995</v>
      </c>
      <c r="I657" s="226"/>
      <c r="J657" s="222"/>
      <c r="K657" s="222"/>
      <c r="L657" s="227"/>
      <c r="M657" s="228"/>
      <c r="N657" s="229"/>
      <c r="O657" s="229"/>
      <c r="P657" s="229"/>
      <c r="Q657" s="229"/>
      <c r="R657" s="229"/>
      <c r="S657" s="229"/>
      <c r="T657" s="230"/>
      <c r="AT657" s="231" t="s">
        <v>161</v>
      </c>
      <c r="AU657" s="231" t="s">
        <v>158</v>
      </c>
      <c r="AV657" s="12" t="s">
        <v>158</v>
      </c>
      <c r="AW657" s="12" t="s">
        <v>43</v>
      </c>
      <c r="AX657" s="12" t="s">
        <v>80</v>
      </c>
      <c r="AY657" s="231" t="s">
        <v>150</v>
      </c>
    </row>
    <row r="658" spans="2:51" s="14" customFormat="1" ht="13.5">
      <c r="B658" s="261"/>
      <c r="C658" s="262"/>
      <c r="D658" s="207" t="s">
        <v>161</v>
      </c>
      <c r="E658" s="263" t="s">
        <v>37</v>
      </c>
      <c r="F658" s="264" t="s">
        <v>238</v>
      </c>
      <c r="G658" s="262"/>
      <c r="H658" s="265">
        <v>22.995</v>
      </c>
      <c r="I658" s="266"/>
      <c r="J658" s="262"/>
      <c r="K658" s="262"/>
      <c r="L658" s="267"/>
      <c r="M658" s="268"/>
      <c r="N658" s="269"/>
      <c r="O658" s="269"/>
      <c r="P658" s="269"/>
      <c r="Q658" s="269"/>
      <c r="R658" s="269"/>
      <c r="S658" s="269"/>
      <c r="T658" s="270"/>
      <c r="AT658" s="271" t="s">
        <v>161</v>
      </c>
      <c r="AU658" s="271" t="s">
        <v>158</v>
      </c>
      <c r="AV658" s="14" t="s">
        <v>170</v>
      </c>
      <c r="AW658" s="14" t="s">
        <v>43</v>
      </c>
      <c r="AX658" s="14" t="s">
        <v>80</v>
      </c>
      <c r="AY658" s="271" t="s">
        <v>150</v>
      </c>
    </row>
    <row r="659" spans="2:51" s="11" customFormat="1" ht="13.5">
      <c r="B659" s="210"/>
      <c r="C659" s="211"/>
      <c r="D659" s="207" t="s">
        <v>161</v>
      </c>
      <c r="E659" s="212" t="s">
        <v>37</v>
      </c>
      <c r="F659" s="213" t="s">
        <v>971</v>
      </c>
      <c r="G659" s="211"/>
      <c r="H659" s="214" t="s">
        <v>37</v>
      </c>
      <c r="I659" s="215"/>
      <c r="J659" s="211"/>
      <c r="K659" s="211"/>
      <c r="L659" s="216"/>
      <c r="M659" s="217"/>
      <c r="N659" s="218"/>
      <c r="O659" s="218"/>
      <c r="P659" s="218"/>
      <c r="Q659" s="218"/>
      <c r="R659" s="218"/>
      <c r="S659" s="218"/>
      <c r="T659" s="219"/>
      <c r="AT659" s="220" t="s">
        <v>161</v>
      </c>
      <c r="AU659" s="220" t="s">
        <v>158</v>
      </c>
      <c r="AV659" s="11" t="s">
        <v>23</v>
      </c>
      <c r="AW659" s="11" t="s">
        <v>43</v>
      </c>
      <c r="AX659" s="11" t="s">
        <v>80</v>
      </c>
      <c r="AY659" s="220" t="s">
        <v>150</v>
      </c>
    </row>
    <row r="660" spans="2:51" s="12" customFormat="1" ht="13.5">
      <c r="B660" s="221"/>
      <c r="C660" s="222"/>
      <c r="D660" s="207" t="s">
        <v>161</v>
      </c>
      <c r="E660" s="223" t="s">
        <v>37</v>
      </c>
      <c r="F660" s="224" t="s">
        <v>982</v>
      </c>
      <c r="G660" s="222"/>
      <c r="H660" s="225">
        <v>28.575</v>
      </c>
      <c r="I660" s="226"/>
      <c r="J660" s="222"/>
      <c r="K660" s="222"/>
      <c r="L660" s="227"/>
      <c r="M660" s="228"/>
      <c r="N660" s="229"/>
      <c r="O660" s="229"/>
      <c r="P660" s="229"/>
      <c r="Q660" s="229"/>
      <c r="R660" s="229"/>
      <c r="S660" s="229"/>
      <c r="T660" s="230"/>
      <c r="AT660" s="231" t="s">
        <v>161</v>
      </c>
      <c r="AU660" s="231" t="s">
        <v>158</v>
      </c>
      <c r="AV660" s="12" t="s">
        <v>158</v>
      </c>
      <c r="AW660" s="12" t="s">
        <v>43</v>
      </c>
      <c r="AX660" s="12" t="s">
        <v>80</v>
      </c>
      <c r="AY660" s="231" t="s">
        <v>150</v>
      </c>
    </row>
    <row r="661" spans="2:51" s="14" customFormat="1" ht="13.5">
      <c r="B661" s="261"/>
      <c r="C661" s="262"/>
      <c r="D661" s="207" t="s">
        <v>161</v>
      </c>
      <c r="E661" s="263" t="s">
        <v>37</v>
      </c>
      <c r="F661" s="264" t="s">
        <v>238</v>
      </c>
      <c r="G661" s="262"/>
      <c r="H661" s="265">
        <v>28.575</v>
      </c>
      <c r="I661" s="266"/>
      <c r="J661" s="262"/>
      <c r="K661" s="262"/>
      <c r="L661" s="267"/>
      <c r="M661" s="268"/>
      <c r="N661" s="269"/>
      <c r="O661" s="269"/>
      <c r="P661" s="269"/>
      <c r="Q661" s="269"/>
      <c r="R661" s="269"/>
      <c r="S661" s="269"/>
      <c r="T661" s="270"/>
      <c r="AT661" s="271" t="s">
        <v>161</v>
      </c>
      <c r="AU661" s="271" t="s">
        <v>158</v>
      </c>
      <c r="AV661" s="14" t="s">
        <v>170</v>
      </c>
      <c r="AW661" s="14" t="s">
        <v>43</v>
      </c>
      <c r="AX661" s="14" t="s">
        <v>80</v>
      </c>
      <c r="AY661" s="271" t="s">
        <v>150</v>
      </c>
    </row>
    <row r="662" spans="2:51" s="12" customFormat="1" ht="13.5">
      <c r="B662" s="221"/>
      <c r="C662" s="222"/>
      <c r="D662" s="207" t="s">
        <v>161</v>
      </c>
      <c r="E662" s="223" t="s">
        <v>37</v>
      </c>
      <c r="F662" s="224" t="s">
        <v>1226</v>
      </c>
      <c r="G662" s="222"/>
      <c r="H662" s="225">
        <v>10.314</v>
      </c>
      <c r="I662" s="226"/>
      <c r="J662" s="222"/>
      <c r="K662" s="222"/>
      <c r="L662" s="227"/>
      <c r="M662" s="228"/>
      <c r="N662" s="229"/>
      <c r="O662" s="229"/>
      <c r="P662" s="229"/>
      <c r="Q662" s="229"/>
      <c r="R662" s="229"/>
      <c r="S662" s="229"/>
      <c r="T662" s="230"/>
      <c r="AT662" s="231" t="s">
        <v>161</v>
      </c>
      <c r="AU662" s="231" t="s">
        <v>158</v>
      </c>
      <c r="AV662" s="12" t="s">
        <v>158</v>
      </c>
      <c r="AW662" s="12" t="s">
        <v>43</v>
      </c>
      <c r="AX662" s="12" t="s">
        <v>80</v>
      </c>
      <c r="AY662" s="231" t="s">
        <v>150</v>
      </c>
    </row>
    <row r="663" spans="2:51" s="13" customFormat="1" ht="13.5">
      <c r="B663" s="232"/>
      <c r="C663" s="233"/>
      <c r="D663" s="207" t="s">
        <v>161</v>
      </c>
      <c r="E663" s="248" t="s">
        <v>37</v>
      </c>
      <c r="F663" s="249" t="s">
        <v>164</v>
      </c>
      <c r="G663" s="233"/>
      <c r="H663" s="250">
        <v>61.884</v>
      </c>
      <c r="I663" s="238"/>
      <c r="J663" s="233"/>
      <c r="K663" s="233"/>
      <c r="L663" s="239"/>
      <c r="M663" s="240"/>
      <c r="N663" s="241"/>
      <c r="O663" s="241"/>
      <c r="P663" s="241"/>
      <c r="Q663" s="241"/>
      <c r="R663" s="241"/>
      <c r="S663" s="241"/>
      <c r="T663" s="242"/>
      <c r="AT663" s="243" t="s">
        <v>161</v>
      </c>
      <c r="AU663" s="243" t="s">
        <v>158</v>
      </c>
      <c r="AV663" s="13" t="s">
        <v>157</v>
      </c>
      <c r="AW663" s="13" t="s">
        <v>43</v>
      </c>
      <c r="AX663" s="13" t="s">
        <v>23</v>
      </c>
      <c r="AY663" s="243" t="s">
        <v>150</v>
      </c>
    </row>
    <row r="664" spans="2:63" s="10" customFormat="1" ht="29.85" customHeight="1">
      <c r="B664" s="178"/>
      <c r="C664" s="179"/>
      <c r="D664" s="192" t="s">
        <v>79</v>
      </c>
      <c r="E664" s="193" t="s">
        <v>1227</v>
      </c>
      <c r="F664" s="193" t="s">
        <v>1228</v>
      </c>
      <c r="G664" s="179"/>
      <c r="H664" s="179"/>
      <c r="I664" s="182"/>
      <c r="J664" s="194">
        <f>BK664</f>
        <v>0</v>
      </c>
      <c r="K664" s="179"/>
      <c r="L664" s="184"/>
      <c r="M664" s="185"/>
      <c r="N664" s="186"/>
      <c r="O664" s="186"/>
      <c r="P664" s="187">
        <f>SUM(P665:P668)</f>
        <v>0</v>
      </c>
      <c r="Q664" s="186"/>
      <c r="R664" s="187">
        <f>SUM(R665:R668)</f>
        <v>0</v>
      </c>
      <c r="S664" s="186"/>
      <c r="T664" s="188">
        <f>SUM(T665:T668)</f>
        <v>1.07415</v>
      </c>
      <c r="AR664" s="189" t="s">
        <v>158</v>
      </c>
      <c r="AT664" s="190" t="s">
        <v>79</v>
      </c>
      <c r="AU664" s="190" t="s">
        <v>23</v>
      </c>
      <c r="AY664" s="189" t="s">
        <v>150</v>
      </c>
      <c r="BK664" s="191">
        <f>SUM(BK665:BK668)</f>
        <v>0</v>
      </c>
    </row>
    <row r="665" spans="2:65" s="1" customFormat="1" ht="31.5" customHeight="1">
      <c r="B665" s="42"/>
      <c r="C665" s="195" t="s">
        <v>836</v>
      </c>
      <c r="D665" s="195" t="s">
        <v>152</v>
      </c>
      <c r="E665" s="196" t="s">
        <v>1229</v>
      </c>
      <c r="F665" s="197" t="s">
        <v>1230</v>
      </c>
      <c r="G665" s="198" t="s">
        <v>155</v>
      </c>
      <c r="H665" s="199">
        <v>76.725</v>
      </c>
      <c r="I665" s="200"/>
      <c r="J665" s="201">
        <f>ROUND(I665*H665,2)</f>
        <v>0</v>
      </c>
      <c r="K665" s="197" t="s">
        <v>156</v>
      </c>
      <c r="L665" s="62"/>
      <c r="M665" s="202" t="s">
        <v>37</v>
      </c>
      <c r="N665" s="203" t="s">
        <v>52</v>
      </c>
      <c r="O665" s="43"/>
      <c r="P665" s="204">
        <f>O665*H665</f>
        <v>0</v>
      </c>
      <c r="Q665" s="204">
        <v>0</v>
      </c>
      <c r="R665" s="204">
        <f>Q665*H665</f>
        <v>0</v>
      </c>
      <c r="S665" s="204">
        <v>0.014</v>
      </c>
      <c r="T665" s="205">
        <f>S665*H665</f>
        <v>1.07415</v>
      </c>
      <c r="AR665" s="24" t="s">
        <v>205</v>
      </c>
      <c r="AT665" s="24" t="s">
        <v>152</v>
      </c>
      <c r="AU665" s="24" t="s">
        <v>158</v>
      </c>
      <c r="AY665" s="24" t="s">
        <v>150</v>
      </c>
      <c r="BE665" s="206">
        <f>IF(N665="základní",J665,0)</f>
        <v>0</v>
      </c>
      <c r="BF665" s="206">
        <f>IF(N665="snížená",J665,0)</f>
        <v>0</v>
      </c>
      <c r="BG665" s="206">
        <f>IF(N665="zákl. přenesená",J665,0)</f>
        <v>0</v>
      </c>
      <c r="BH665" s="206">
        <f>IF(N665="sníž. přenesená",J665,0)</f>
        <v>0</v>
      </c>
      <c r="BI665" s="206">
        <f>IF(N665="nulová",J665,0)</f>
        <v>0</v>
      </c>
      <c r="BJ665" s="24" t="s">
        <v>158</v>
      </c>
      <c r="BK665" s="206">
        <f>ROUND(I665*H665,2)</f>
        <v>0</v>
      </c>
      <c r="BL665" s="24" t="s">
        <v>205</v>
      </c>
      <c r="BM665" s="24" t="s">
        <v>839</v>
      </c>
    </row>
    <row r="666" spans="2:51" s="12" customFormat="1" ht="13.5">
      <c r="B666" s="221"/>
      <c r="C666" s="222"/>
      <c r="D666" s="207" t="s">
        <v>161</v>
      </c>
      <c r="E666" s="223" t="s">
        <v>37</v>
      </c>
      <c r="F666" s="224" t="s">
        <v>1089</v>
      </c>
      <c r="G666" s="222"/>
      <c r="H666" s="225">
        <v>48.15</v>
      </c>
      <c r="I666" s="226"/>
      <c r="J666" s="222"/>
      <c r="K666" s="222"/>
      <c r="L666" s="227"/>
      <c r="M666" s="228"/>
      <c r="N666" s="229"/>
      <c r="O666" s="229"/>
      <c r="P666" s="229"/>
      <c r="Q666" s="229"/>
      <c r="R666" s="229"/>
      <c r="S666" s="229"/>
      <c r="T666" s="230"/>
      <c r="AT666" s="231" t="s">
        <v>161</v>
      </c>
      <c r="AU666" s="231" t="s">
        <v>158</v>
      </c>
      <c r="AV666" s="12" t="s">
        <v>158</v>
      </c>
      <c r="AW666" s="12" t="s">
        <v>43</v>
      </c>
      <c r="AX666" s="12" t="s">
        <v>80</v>
      </c>
      <c r="AY666" s="231" t="s">
        <v>150</v>
      </c>
    </row>
    <row r="667" spans="2:51" s="12" customFormat="1" ht="13.5">
      <c r="B667" s="221"/>
      <c r="C667" s="222"/>
      <c r="D667" s="207" t="s">
        <v>161</v>
      </c>
      <c r="E667" s="223" t="s">
        <v>37</v>
      </c>
      <c r="F667" s="224" t="s">
        <v>1090</v>
      </c>
      <c r="G667" s="222"/>
      <c r="H667" s="225">
        <v>28.575</v>
      </c>
      <c r="I667" s="226"/>
      <c r="J667" s="222"/>
      <c r="K667" s="222"/>
      <c r="L667" s="227"/>
      <c r="M667" s="228"/>
      <c r="N667" s="229"/>
      <c r="O667" s="229"/>
      <c r="P667" s="229"/>
      <c r="Q667" s="229"/>
      <c r="R667" s="229"/>
      <c r="S667" s="229"/>
      <c r="T667" s="230"/>
      <c r="AT667" s="231" t="s">
        <v>161</v>
      </c>
      <c r="AU667" s="231" t="s">
        <v>158</v>
      </c>
      <c r="AV667" s="12" t="s">
        <v>158</v>
      </c>
      <c r="AW667" s="12" t="s">
        <v>43</v>
      </c>
      <c r="AX667" s="12" t="s">
        <v>80</v>
      </c>
      <c r="AY667" s="231" t="s">
        <v>150</v>
      </c>
    </row>
    <row r="668" spans="2:51" s="13" customFormat="1" ht="13.5">
      <c r="B668" s="232"/>
      <c r="C668" s="233"/>
      <c r="D668" s="207" t="s">
        <v>161</v>
      </c>
      <c r="E668" s="248" t="s">
        <v>37</v>
      </c>
      <c r="F668" s="249" t="s">
        <v>164</v>
      </c>
      <c r="G668" s="233"/>
      <c r="H668" s="250">
        <v>76.725</v>
      </c>
      <c r="I668" s="238"/>
      <c r="J668" s="233"/>
      <c r="K668" s="233"/>
      <c r="L668" s="239"/>
      <c r="M668" s="240"/>
      <c r="N668" s="241"/>
      <c r="O668" s="241"/>
      <c r="P668" s="241"/>
      <c r="Q668" s="241"/>
      <c r="R668" s="241"/>
      <c r="S668" s="241"/>
      <c r="T668" s="242"/>
      <c r="AT668" s="243" t="s">
        <v>161</v>
      </c>
      <c r="AU668" s="243" t="s">
        <v>158</v>
      </c>
      <c r="AV668" s="13" t="s">
        <v>157</v>
      </c>
      <c r="AW668" s="13" t="s">
        <v>43</v>
      </c>
      <c r="AX668" s="13" t="s">
        <v>23</v>
      </c>
      <c r="AY668" s="243" t="s">
        <v>150</v>
      </c>
    </row>
    <row r="669" spans="2:63" s="10" customFormat="1" ht="37.35" customHeight="1">
      <c r="B669" s="178"/>
      <c r="C669" s="179"/>
      <c r="D669" s="180" t="s">
        <v>79</v>
      </c>
      <c r="E669" s="181" t="s">
        <v>916</v>
      </c>
      <c r="F669" s="181" t="s">
        <v>917</v>
      </c>
      <c r="G669" s="179"/>
      <c r="H669" s="179"/>
      <c r="I669" s="182"/>
      <c r="J669" s="183">
        <f>BK669</f>
        <v>0</v>
      </c>
      <c r="K669" s="179"/>
      <c r="L669" s="184"/>
      <c r="M669" s="185"/>
      <c r="N669" s="186"/>
      <c r="O669" s="186"/>
      <c r="P669" s="187">
        <f>P670+P673+P675</f>
        <v>0</v>
      </c>
      <c r="Q669" s="186"/>
      <c r="R669" s="187">
        <f>R670+R673+R675</f>
        <v>0</v>
      </c>
      <c r="S669" s="186"/>
      <c r="T669" s="188">
        <f>T670+T673+T675</f>
        <v>0</v>
      </c>
      <c r="AR669" s="189" t="s">
        <v>179</v>
      </c>
      <c r="AT669" s="190" t="s">
        <v>79</v>
      </c>
      <c r="AU669" s="190" t="s">
        <v>80</v>
      </c>
      <c r="AY669" s="189" t="s">
        <v>150</v>
      </c>
      <c r="BK669" s="191">
        <f>BK670+BK673+BK675</f>
        <v>0</v>
      </c>
    </row>
    <row r="670" spans="2:63" s="10" customFormat="1" ht="19.9" customHeight="1">
      <c r="B670" s="178"/>
      <c r="C670" s="179"/>
      <c r="D670" s="192" t="s">
        <v>79</v>
      </c>
      <c r="E670" s="193" t="s">
        <v>918</v>
      </c>
      <c r="F670" s="193" t="s">
        <v>919</v>
      </c>
      <c r="G670" s="179"/>
      <c r="H670" s="179"/>
      <c r="I670" s="182"/>
      <c r="J670" s="194">
        <f>BK670</f>
        <v>0</v>
      </c>
      <c r="K670" s="179"/>
      <c r="L670" s="184"/>
      <c r="M670" s="185"/>
      <c r="N670" s="186"/>
      <c r="O670" s="186"/>
      <c r="P670" s="187">
        <f>SUM(P671:P672)</f>
        <v>0</v>
      </c>
      <c r="Q670" s="186"/>
      <c r="R670" s="187">
        <f>SUM(R671:R672)</f>
        <v>0</v>
      </c>
      <c r="S670" s="186"/>
      <c r="T670" s="188">
        <f>SUM(T671:T672)</f>
        <v>0</v>
      </c>
      <c r="AR670" s="189" t="s">
        <v>179</v>
      </c>
      <c r="AT670" s="190" t="s">
        <v>79</v>
      </c>
      <c r="AU670" s="190" t="s">
        <v>23</v>
      </c>
      <c r="AY670" s="189" t="s">
        <v>150</v>
      </c>
      <c r="BK670" s="191">
        <f>SUM(BK671:BK672)</f>
        <v>0</v>
      </c>
    </row>
    <row r="671" spans="2:65" s="1" customFormat="1" ht="22.5" customHeight="1">
      <c r="B671" s="42"/>
      <c r="C671" s="195" t="s">
        <v>551</v>
      </c>
      <c r="D671" s="195" t="s">
        <v>152</v>
      </c>
      <c r="E671" s="196" t="s">
        <v>921</v>
      </c>
      <c r="F671" s="197" t="s">
        <v>922</v>
      </c>
      <c r="G671" s="198" t="s">
        <v>923</v>
      </c>
      <c r="H671" s="199">
        <v>1</v>
      </c>
      <c r="I671" s="200"/>
      <c r="J671" s="201">
        <f>ROUND(I671*H671,2)</f>
        <v>0</v>
      </c>
      <c r="K671" s="197" t="s">
        <v>37</v>
      </c>
      <c r="L671" s="62"/>
      <c r="M671" s="202" t="s">
        <v>37</v>
      </c>
      <c r="N671" s="203" t="s">
        <v>52</v>
      </c>
      <c r="O671" s="43"/>
      <c r="P671" s="204">
        <f>O671*H671</f>
        <v>0</v>
      </c>
      <c r="Q671" s="204">
        <v>0</v>
      </c>
      <c r="R671" s="204">
        <f>Q671*H671</f>
        <v>0</v>
      </c>
      <c r="S671" s="204">
        <v>0</v>
      </c>
      <c r="T671" s="205">
        <f>S671*H671</f>
        <v>0</v>
      </c>
      <c r="AR671" s="24" t="s">
        <v>157</v>
      </c>
      <c r="AT671" s="24" t="s">
        <v>152</v>
      </c>
      <c r="AU671" s="24" t="s">
        <v>158</v>
      </c>
      <c r="AY671" s="24" t="s">
        <v>150</v>
      </c>
      <c r="BE671" s="206">
        <f>IF(N671="základní",J671,0)</f>
        <v>0</v>
      </c>
      <c r="BF671" s="206">
        <f>IF(N671="snížená",J671,0)</f>
        <v>0</v>
      </c>
      <c r="BG671" s="206">
        <f>IF(N671="zákl. přenesená",J671,0)</f>
        <v>0</v>
      </c>
      <c r="BH671" s="206">
        <f>IF(N671="sníž. přenesená",J671,0)</f>
        <v>0</v>
      </c>
      <c r="BI671" s="206">
        <f>IF(N671="nulová",J671,0)</f>
        <v>0</v>
      </c>
      <c r="BJ671" s="24" t="s">
        <v>158</v>
      </c>
      <c r="BK671" s="206">
        <f>ROUND(I671*H671,2)</f>
        <v>0</v>
      </c>
      <c r="BL671" s="24" t="s">
        <v>157</v>
      </c>
      <c r="BM671" s="24" t="s">
        <v>842</v>
      </c>
    </row>
    <row r="672" spans="2:65" s="1" customFormat="1" ht="22.5" customHeight="1">
      <c r="B672" s="42"/>
      <c r="C672" s="195" t="s">
        <v>843</v>
      </c>
      <c r="D672" s="195" t="s">
        <v>152</v>
      </c>
      <c r="E672" s="196" t="s">
        <v>925</v>
      </c>
      <c r="F672" s="197" t="s">
        <v>926</v>
      </c>
      <c r="G672" s="198" t="s">
        <v>923</v>
      </c>
      <c r="H672" s="199">
        <v>1</v>
      </c>
      <c r="I672" s="200"/>
      <c r="J672" s="201">
        <f>ROUND(I672*H672,2)</f>
        <v>0</v>
      </c>
      <c r="K672" s="197" t="s">
        <v>37</v>
      </c>
      <c r="L672" s="62"/>
      <c r="M672" s="202" t="s">
        <v>37</v>
      </c>
      <c r="N672" s="203" t="s">
        <v>52</v>
      </c>
      <c r="O672" s="43"/>
      <c r="P672" s="204">
        <f>O672*H672</f>
        <v>0</v>
      </c>
      <c r="Q672" s="204">
        <v>0</v>
      </c>
      <c r="R672" s="204">
        <f>Q672*H672</f>
        <v>0</v>
      </c>
      <c r="S672" s="204">
        <v>0</v>
      </c>
      <c r="T672" s="205">
        <f>S672*H672</f>
        <v>0</v>
      </c>
      <c r="AR672" s="24" t="s">
        <v>157</v>
      </c>
      <c r="AT672" s="24" t="s">
        <v>152</v>
      </c>
      <c r="AU672" s="24" t="s">
        <v>158</v>
      </c>
      <c r="AY672" s="24" t="s">
        <v>150</v>
      </c>
      <c r="BE672" s="206">
        <f>IF(N672="základní",J672,0)</f>
        <v>0</v>
      </c>
      <c r="BF672" s="206">
        <f>IF(N672="snížená",J672,0)</f>
        <v>0</v>
      </c>
      <c r="BG672" s="206">
        <f>IF(N672="zákl. přenesená",J672,0)</f>
        <v>0</v>
      </c>
      <c r="BH672" s="206">
        <f>IF(N672="sníž. přenesená",J672,0)</f>
        <v>0</v>
      </c>
      <c r="BI672" s="206">
        <f>IF(N672="nulová",J672,0)</f>
        <v>0</v>
      </c>
      <c r="BJ672" s="24" t="s">
        <v>158</v>
      </c>
      <c r="BK672" s="206">
        <f>ROUND(I672*H672,2)</f>
        <v>0</v>
      </c>
      <c r="BL672" s="24" t="s">
        <v>157</v>
      </c>
      <c r="BM672" s="24" t="s">
        <v>846</v>
      </c>
    </row>
    <row r="673" spans="2:63" s="10" customFormat="1" ht="29.85" customHeight="1">
      <c r="B673" s="178"/>
      <c r="C673" s="179"/>
      <c r="D673" s="192" t="s">
        <v>79</v>
      </c>
      <c r="E673" s="193" t="s">
        <v>928</v>
      </c>
      <c r="F673" s="193" t="s">
        <v>929</v>
      </c>
      <c r="G673" s="179"/>
      <c r="H673" s="179"/>
      <c r="I673" s="182"/>
      <c r="J673" s="194">
        <f>BK673</f>
        <v>0</v>
      </c>
      <c r="K673" s="179"/>
      <c r="L673" s="184"/>
      <c r="M673" s="185"/>
      <c r="N673" s="186"/>
      <c r="O673" s="186"/>
      <c r="P673" s="187">
        <f>P674</f>
        <v>0</v>
      </c>
      <c r="Q673" s="186"/>
      <c r="R673" s="187">
        <f>R674</f>
        <v>0</v>
      </c>
      <c r="S673" s="186"/>
      <c r="T673" s="188">
        <f>T674</f>
        <v>0</v>
      </c>
      <c r="AR673" s="189" t="s">
        <v>179</v>
      </c>
      <c r="AT673" s="190" t="s">
        <v>79</v>
      </c>
      <c r="AU673" s="190" t="s">
        <v>23</v>
      </c>
      <c r="AY673" s="189" t="s">
        <v>150</v>
      </c>
      <c r="BK673" s="191">
        <f>BK674</f>
        <v>0</v>
      </c>
    </row>
    <row r="674" spans="2:65" s="1" customFormat="1" ht="22.5" customHeight="1">
      <c r="B674" s="42"/>
      <c r="C674" s="195" t="s">
        <v>556</v>
      </c>
      <c r="D674" s="195" t="s">
        <v>152</v>
      </c>
      <c r="E674" s="196" t="s">
        <v>931</v>
      </c>
      <c r="F674" s="197" t="s">
        <v>929</v>
      </c>
      <c r="G674" s="198" t="s">
        <v>923</v>
      </c>
      <c r="H674" s="199">
        <v>1</v>
      </c>
      <c r="I674" s="200"/>
      <c r="J674" s="201">
        <f>ROUND(I674*H674,2)</f>
        <v>0</v>
      </c>
      <c r="K674" s="197" t="s">
        <v>37</v>
      </c>
      <c r="L674" s="62"/>
      <c r="M674" s="202" t="s">
        <v>37</v>
      </c>
      <c r="N674" s="203" t="s">
        <v>52</v>
      </c>
      <c r="O674" s="43"/>
      <c r="P674" s="204">
        <f>O674*H674</f>
        <v>0</v>
      </c>
      <c r="Q674" s="204">
        <v>0</v>
      </c>
      <c r="R674" s="204">
        <f>Q674*H674</f>
        <v>0</v>
      </c>
      <c r="S674" s="204">
        <v>0</v>
      </c>
      <c r="T674" s="205">
        <f>S674*H674</f>
        <v>0</v>
      </c>
      <c r="AR674" s="24" t="s">
        <v>157</v>
      </c>
      <c r="AT674" s="24" t="s">
        <v>152</v>
      </c>
      <c r="AU674" s="24" t="s">
        <v>158</v>
      </c>
      <c r="AY674" s="24" t="s">
        <v>150</v>
      </c>
      <c r="BE674" s="206">
        <f>IF(N674="základní",J674,0)</f>
        <v>0</v>
      </c>
      <c r="BF674" s="206">
        <f>IF(N674="snížená",J674,0)</f>
        <v>0</v>
      </c>
      <c r="BG674" s="206">
        <f>IF(N674="zákl. přenesená",J674,0)</f>
        <v>0</v>
      </c>
      <c r="BH674" s="206">
        <f>IF(N674="sníž. přenesená",J674,0)</f>
        <v>0</v>
      </c>
      <c r="BI674" s="206">
        <f>IF(N674="nulová",J674,0)</f>
        <v>0</v>
      </c>
      <c r="BJ674" s="24" t="s">
        <v>158</v>
      </c>
      <c r="BK674" s="206">
        <f>ROUND(I674*H674,2)</f>
        <v>0</v>
      </c>
      <c r="BL674" s="24" t="s">
        <v>157</v>
      </c>
      <c r="BM674" s="24" t="s">
        <v>849</v>
      </c>
    </row>
    <row r="675" spans="2:63" s="10" customFormat="1" ht="29.85" customHeight="1">
      <c r="B675" s="178"/>
      <c r="C675" s="179"/>
      <c r="D675" s="192" t="s">
        <v>79</v>
      </c>
      <c r="E675" s="193" t="s">
        <v>933</v>
      </c>
      <c r="F675" s="193" t="s">
        <v>934</v>
      </c>
      <c r="G675" s="179"/>
      <c r="H675" s="179"/>
      <c r="I675" s="182"/>
      <c r="J675" s="194">
        <f>BK675</f>
        <v>0</v>
      </c>
      <c r="K675" s="179"/>
      <c r="L675" s="184"/>
      <c r="M675" s="185"/>
      <c r="N675" s="186"/>
      <c r="O675" s="186"/>
      <c r="P675" s="187">
        <f>P676</f>
        <v>0</v>
      </c>
      <c r="Q675" s="186"/>
      <c r="R675" s="187">
        <f>R676</f>
        <v>0</v>
      </c>
      <c r="S675" s="186"/>
      <c r="T675" s="188">
        <f>T676</f>
        <v>0</v>
      </c>
      <c r="AR675" s="189" t="s">
        <v>179</v>
      </c>
      <c r="AT675" s="190" t="s">
        <v>79</v>
      </c>
      <c r="AU675" s="190" t="s">
        <v>23</v>
      </c>
      <c r="AY675" s="189" t="s">
        <v>150</v>
      </c>
      <c r="BK675" s="191">
        <f>BK676</f>
        <v>0</v>
      </c>
    </row>
    <row r="676" spans="2:65" s="1" customFormat="1" ht="22.5" customHeight="1">
      <c r="B676" s="42"/>
      <c r="C676" s="195" t="s">
        <v>585</v>
      </c>
      <c r="D676" s="195" t="s">
        <v>152</v>
      </c>
      <c r="E676" s="196" t="s">
        <v>935</v>
      </c>
      <c r="F676" s="197" t="s">
        <v>936</v>
      </c>
      <c r="G676" s="198" t="s">
        <v>923</v>
      </c>
      <c r="H676" s="199">
        <v>1</v>
      </c>
      <c r="I676" s="200"/>
      <c r="J676" s="201">
        <f>ROUND(I676*H676,2)</f>
        <v>0</v>
      </c>
      <c r="K676" s="197" t="s">
        <v>37</v>
      </c>
      <c r="L676" s="62"/>
      <c r="M676" s="202" t="s">
        <v>37</v>
      </c>
      <c r="N676" s="272" t="s">
        <v>52</v>
      </c>
      <c r="O676" s="273"/>
      <c r="P676" s="274">
        <f>O676*H676</f>
        <v>0</v>
      </c>
      <c r="Q676" s="274">
        <v>0</v>
      </c>
      <c r="R676" s="274">
        <f>Q676*H676</f>
        <v>0</v>
      </c>
      <c r="S676" s="274">
        <v>0</v>
      </c>
      <c r="T676" s="275">
        <f>S676*H676</f>
        <v>0</v>
      </c>
      <c r="AR676" s="24" t="s">
        <v>937</v>
      </c>
      <c r="AT676" s="24" t="s">
        <v>152</v>
      </c>
      <c r="AU676" s="24" t="s">
        <v>158</v>
      </c>
      <c r="AY676" s="24" t="s">
        <v>150</v>
      </c>
      <c r="BE676" s="206">
        <f>IF(N676="základní",J676,0)</f>
        <v>0</v>
      </c>
      <c r="BF676" s="206">
        <f>IF(N676="snížená",J676,0)</f>
        <v>0</v>
      </c>
      <c r="BG676" s="206">
        <f>IF(N676="zákl. přenesená",J676,0)</f>
        <v>0</v>
      </c>
      <c r="BH676" s="206">
        <f>IF(N676="sníž. přenesená",J676,0)</f>
        <v>0</v>
      </c>
      <c r="BI676" s="206">
        <f>IF(N676="nulová",J676,0)</f>
        <v>0</v>
      </c>
      <c r="BJ676" s="24" t="s">
        <v>158</v>
      </c>
      <c r="BK676" s="206">
        <f>ROUND(I676*H676,2)</f>
        <v>0</v>
      </c>
      <c r="BL676" s="24" t="s">
        <v>937</v>
      </c>
      <c r="BM676" s="24" t="s">
        <v>1231</v>
      </c>
    </row>
    <row r="677" spans="2:12" s="1" customFormat="1" ht="6.95" customHeight="1">
      <c r="B677" s="57"/>
      <c r="C677" s="58"/>
      <c r="D677" s="58"/>
      <c r="E677" s="58"/>
      <c r="F677" s="58"/>
      <c r="G677" s="58"/>
      <c r="H677" s="58"/>
      <c r="I677" s="141"/>
      <c r="J677" s="58"/>
      <c r="K677" s="58"/>
      <c r="L677" s="62"/>
    </row>
  </sheetData>
  <sheetProtection password="CC35" sheet="1" objects="1" scenarios="1" formatCells="0" formatColumns="0" formatRows="0" sort="0" autoFilter="0"/>
  <autoFilter ref="C97:K676"/>
  <mergeCells count="9">
    <mergeCell ref="E88:H88"/>
    <mergeCell ref="E90:H9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4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98</v>
      </c>
      <c r="G1" s="400" t="s">
        <v>99</v>
      </c>
      <c r="H1" s="400"/>
      <c r="I1" s="116"/>
      <c r="J1" s="115" t="s">
        <v>100</v>
      </c>
      <c r="K1" s="114" t="s">
        <v>101</v>
      </c>
      <c r="L1" s="115" t="s">
        <v>102</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2"/>
      <c r="M2" s="392"/>
      <c r="N2" s="392"/>
      <c r="O2" s="392"/>
      <c r="P2" s="392"/>
      <c r="Q2" s="392"/>
      <c r="R2" s="392"/>
      <c r="S2" s="392"/>
      <c r="T2" s="392"/>
      <c r="U2" s="392"/>
      <c r="V2" s="392"/>
      <c r="AT2" s="24" t="s">
        <v>94</v>
      </c>
    </row>
    <row r="3" spans="2:46" ht="6.95" customHeight="1">
      <c r="B3" s="25"/>
      <c r="C3" s="26"/>
      <c r="D3" s="26"/>
      <c r="E3" s="26"/>
      <c r="F3" s="26"/>
      <c r="G3" s="26"/>
      <c r="H3" s="26"/>
      <c r="I3" s="117"/>
      <c r="J3" s="26"/>
      <c r="K3" s="27"/>
      <c r="AT3" s="24" t="s">
        <v>23</v>
      </c>
    </row>
    <row r="4" spans="2:46" ht="36.95" customHeight="1">
      <c r="B4" s="28"/>
      <c r="C4" s="29"/>
      <c r="D4" s="30" t="s">
        <v>103</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22.5" customHeight="1">
      <c r="B7" s="28"/>
      <c r="C7" s="29"/>
      <c r="D7" s="29"/>
      <c r="E7" s="393" t="str">
        <f>'Rekapitulace stavby'!K6</f>
        <v>Výměna oken a zateplení objektu – Centrum Rožmitál pod Třemšínem</v>
      </c>
      <c r="F7" s="394"/>
      <c r="G7" s="394"/>
      <c r="H7" s="394"/>
      <c r="I7" s="118"/>
      <c r="J7" s="29"/>
      <c r="K7" s="31"/>
    </row>
    <row r="8" spans="2:11" s="1" customFormat="1" ht="13.5">
      <c r="B8" s="42"/>
      <c r="C8" s="43"/>
      <c r="D8" s="37" t="s">
        <v>104</v>
      </c>
      <c r="E8" s="43"/>
      <c r="F8" s="43"/>
      <c r="G8" s="43"/>
      <c r="H8" s="43"/>
      <c r="I8" s="119"/>
      <c r="J8" s="43"/>
      <c r="K8" s="46"/>
    </row>
    <row r="9" spans="2:11" s="1" customFormat="1" ht="36.95" customHeight="1">
      <c r="B9" s="42"/>
      <c r="C9" s="43"/>
      <c r="D9" s="43"/>
      <c r="E9" s="395" t="s">
        <v>1232</v>
      </c>
      <c r="F9" s="396"/>
      <c r="G9" s="396"/>
      <c r="H9" s="396"/>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21</v>
      </c>
      <c r="G11" s="43"/>
      <c r="H11" s="43"/>
      <c r="I11" s="120" t="s">
        <v>22</v>
      </c>
      <c r="J11" s="35" t="s">
        <v>23</v>
      </c>
      <c r="K11" s="46"/>
    </row>
    <row r="12" spans="2:11" s="1" customFormat="1" ht="14.45" customHeight="1">
      <c r="B12" s="42"/>
      <c r="C12" s="43"/>
      <c r="D12" s="37" t="s">
        <v>24</v>
      </c>
      <c r="E12" s="43"/>
      <c r="F12" s="35" t="s">
        <v>25</v>
      </c>
      <c r="G12" s="43"/>
      <c r="H12" s="43"/>
      <c r="I12" s="120" t="s">
        <v>26</v>
      </c>
      <c r="J12" s="121" t="str">
        <f>'Rekapitulace stavby'!AN8</f>
        <v>14. 2. 2017</v>
      </c>
      <c r="K12" s="46"/>
    </row>
    <row r="13" spans="2:11" s="1" customFormat="1" ht="21.75" customHeight="1">
      <c r="B13" s="42"/>
      <c r="C13" s="43"/>
      <c r="D13" s="34" t="s">
        <v>28</v>
      </c>
      <c r="E13" s="43"/>
      <c r="F13" s="39" t="s">
        <v>29</v>
      </c>
      <c r="G13" s="43"/>
      <c r="H13" s="43"/>
      <c r="I13" s="122" t="s">
        <v>30</v>
      </c>
      <c r="J13" s="39" t="s">
        <v>940</v>
      </c>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37</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33</v>
      </c>
      <c r="J20" s="35" t="s">
        <v>41</v>
      </c>
      <c r="K20" s="46"/>
    </row>
    <row r="21" spans="2:11" s="1" customFormat="1" ht="18" customHeight="1">
      <c r="B21" s="42"/>
      <c r="C21" s="43"/>
      <c r="D21" s="43"/>
      <c r="E21" s="35" t="s">
        <v>42</v>
      </c>
      <c r="F21" s="43"/>
      <c r="G21" s="43"/>
      <c r="H21" s="43"/>
      <c r="I21" s="120" t="s">
        <v>36</v>
      </c>
      <c r="J21" s="35" t="s">
        <v>37</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44</v>
      </c>
      <c r="E23" s="43"/>
      <c r="F23" s="43"/>
      <c r="G23" s="43"/>
      <c r="H23" s="43"/>
      <c r="I23" s="119"/>
      <c r="J23" s="43"/>
      <c r="K23" s="46"/>
    </row>
    <row r="24" spans="2:11" s="6" customFormat="1" ht="63" customHeight="1">
      <c r="B24" s="123"/>
      <c r="C24" s="124"/>
      <c r="D24" s="124"/>
      <c r="E24" s="362" t="s">
        <v>45</v>
      </c>
      <c r="F24" s="362"/>
      <c r="G24" s="362"/>
      <c r="H24" s="362"/>
      <c r="I24" s="125"/>
      <c r="J24" s="124"/>
      <c r="K24" s="126"/>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7"/>
      <c r="J26" s="86"/>
      <c r="K26" s="128"/>
    </row>
    <row r="27" spans="2:11" s="1" customFormat="1" ht="25.35" customHeight="1">
      <c r="B27" s="42"/>
      <c r="C27" s="43"/>
      <c r="D27" s="129" t="s">
        <v>46</v>
      </c>
      <c r="E27" s="43"/>
      <c r="F27" s="43"/>
      <c r="G27" s="43"/>
      <c r="H27" s="43"/>
      <c r="I27" s="119"/>
      <c r="J27" s="130">
        <f>ROUND(J100,2)</f>
        <v>0</v>
      </c>
      <c r="K27" s="46"/>
    </row>
    <row r="28" spans="2:11" s="1" customFormat="1" ht="6.95" customHeight="1">
      <c r="B28" s="42"/>
      <c r="C28" s="43"/>
      <c r="D28" s="86"/>
      <c r="E28" s="86"/>
      <c r="F28" s="86"/>
      <c r="G28" s="86"/>
      <c r="H28" s="86"/>
      <c r="I28" s="127"/>
      <c r="J28" s="86"/>
      <c r="K28" s="128"/>
    </row>
    <row r="29" spans="2:11" s="1" customFormat="1" ht="14.45" customHeight="1">
      <c r="B29" s="42"/>
      <c r="C29" s="43"/>
      <c r="D29" s="43"/>
      <c r="E29" s="43"/>
      <c r="F29" s="47" t="s">
        <v>48</v>
      </c>
      <c r="G29" s="43"/>
      <c r="H29" s="43"/>
      <c r="I29" s="131" t="s">
        <v>47</v>
      </c>
      <c r="J29" s="47" t="s">
        <v>49</v>
      </c>
      <c r="K29" s="46"/>
    </row>
    <row r="30" spans="2:11" s="1" customFormat="1" ht="14.45" customHeight="1">
      <c r="B30" s="42"/>
      <c r="C30" s="43"/>
      <c r="D30" s="50" t="s">
        <v>50</v>
      </c>
      <c r="E30" s="50" t="s">
        <v>51</v>
      </c>
      <c r="F30" s="132">
        <f>ROUND(SUM(BE100:BE839),2)</f>
        <v>0</v>
      </c>
      <c r="G30" s="43"/>
      <c r="H30" s="43"/>
      <c r="I30" s="133">
        <v>0.21</v>
      </c>
      <c r="J30" s="132">
        <f>ROUND(ROUND((SUM(BE100:BE839)),2)*I30,2)</f>
        <v>0</v>
      </c>
      <c r="K30" s="46"/>
    </row>
    <row r="31" spans="2:11" s="1" customFormat="1" ht="14.45" customHeight="1">
      <c r="B31" s="42"/>
      <c r="C31" s="43"/>
      <c r="D31" s="43"/>
      <c r="E31" s="50" t="s">
        <v>52</v>
      </c>
      <c r="F31" s="132">
        <f>ROUND(SUM(BF100:BF839),2)</f>
        <v>0</v>
      </c>
      <c r="G31" s="43"/>
      <c r="H31" s="43"/>
      <c r="I31" s="133">
        <v>0.15</v>
      </c>
      <c r="J31" s="132">
        <f>ROUND(ROUND((SUM(BF100:BF839)),2)*I31,2)</f>
        <v>0</v>
      </c>
      <c r="K31" s="46"/>
    </row>
    <row r="32" spans="2:11" s="1" customFormat="1" ht="14.45" customHeight="1" hidden="1">
      <c r="B32" s="42"/>
      <c r="C32" s="43"/>
      <c r="D32" s="43"/>
      <c r="E32" s="50" t="s">
        <v>53</v>
      </c>
      <c r="F32" s="132">
        <f>ROUND(SUM(BG100:BG839),2)</f>
        <v>0</v>
      </c>
      <c r="G32" s="43"/>
      <c r="H32" s="43"/>
      <c r="I32" s="133">
        <v>0.21</v>
      </c>
      <c r="J32" s="132">
        <v>0</v>
      </c>
      <c r="K32" s="46"/>
    </row>
    <row r="33" spans="2:11" s="1" customFormat="1" ht="14.45" customHeight="1" hidden="1">
      <c r="B33" s="42"/>
      <c r="C33" s="43"/>
      <c r="D33" s="43"/>
      <c r="E33" s="50" t="s">
        <v>54</v>
      </c>
      <c r="F33" s="132">
        <f>ROUND(SUM(BH100:BH839),2)</f>
        <v>0</v>
      </c>
      <c r="G33" s="43"/>
      <c r="H33" s="43"/>
      <c r="I33" s="133">
        <v>0.15</v>
      </c>
      <c r="J33" s="132">
        <v>0</v>
      </c>
      <c r="K33" s="46"/>
    </row>
    <row r="34" spans="2:11" s="1" customFormat="1" ht="14.45" customHeight="1" hidden="1">
      <c r="B34" s="42"/>
      <c r="C34" s="43"/>
      <c r="D34" s="43"/>
      <c r="E34" s="50" t="s">
        <v>55</v>
      </c>
      <c r="F34" s="132">
        <f>ROUND(SUM(BI100:BI839),2)</f>
        <v>0</v>
      </c>
      <c r="G34" s="43"/>
      <c r="H34" s="43"/>
      <c r="I34" s="133">
        <v>0</v>
      </c>
      <c r="J34" s="132">
        <v>0</v>
      </c>
      <c r="K34" s="46"/>
    </row>
    <row r="35" spans="2:11" s="1" customFormat="1" ht="6.95" customHeight="1">
      <c r="B35" s="42"/>
      <c r="C35" s="43"/>
      <c r="D35" s="43"/>
      <c r="E35" s="43"/>
      <c r="F35" s="43"/>
      <c r="G35" s="43"/>
      <c r="H35" s="43"/>
      <c r="I35" s="119"/>
      <c r="J35" s="43"/>
      <c r="K35" s="46"/>
    </row>
    <row r="36" spans="2:11" s="1" customFormat="1" ht="25.35" customHeight="1">
      <c r="B36" s="42"/>
      <c r="C36" s="134"/>
      <c r="D36" s="135" t="s">
        <v>56</v>
      </c>
      <c r="E36" s="80"/>
      <c r="F36" s="80"/>
      <c r="G36" s="136" t="s">
        <v>57</v>
      </c>
      <c r="H36" s="137" t="s">
        <v>58</v>
      </c>
      <c r="I36" s="138"/>
      <c r="J36" s="139">
        <f>SUM(J27:J34)</f>
        <v>0</v>
      </c>
      <c r="K36" s="140"/>
    </row>
    <row r="37" spans="2:11" s="1" customFormat="1" ht="14.45" customHeight="1">
      <c r="B37" s="57"/>
      <c r="C37" s="58"/>
      <c r="D37" s="58"/>
      <c r="E37" s="58"/>
      <c r="F37" s="58"/>
      <c r="G37" s="58"/>
      <c r="H37" s="58"/>
      <c r="I37" s="141"/>
      <c r="J37" s="58"/>
      <c r="K37" s="59"/>
    </row>
    <row r="41" spans="2:11" s="1" customFormat="1" ht="6.95" customHeight="1">
      <c r="B41" s="142"/>
      <c r="C41" s="143"/>
      <c r="D41" s="143"/>
      <c r="E41" s="143"/>
      <c r="F41" s="143"/>
      <c r="G41" s="143"/>
      <c r="H41" s="143"/>
      <c r="I41" s="144"/>
      <c r="J41" s="143"/>
      <c r="K41" s="145"/>
    </row>
    <row r="42" spans="2:11" s="1" customFormat="1" ht="36.95" customHeight="1">
      <c r="B42" s="42"/>
      <c r="C42" s="30" t="s">
        <v>106</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22.5" customHeight="1">
      <c r="B45" s="42"/>
      <c r="C45" s="43"/>
      <c r="D45" s="43"/>
      <c r="E45" s="393" t="str">
        <f>E7</f>
        <v>Výměna oken a zateplení objektu – Centrum Rožmitál pod Třemšínem</v>
      </c>
      <c r="F45" s="394"/>
      <c r="G45" s="394"/>
      <c r="H45" s="394"/>
      <c r="I45" s="119"/>
      <c r="J45" s="43"/>
      <c r="K45" s="46"/>
    </row>
    <row r="46" spans="2:11" s="1" customFormat="1" ht="14.45" customHeight="1">
      <c r="B46" s="42"/>
      <c r="C46" s="37" t="s">
        <v>104</v>
      </c>
      <c r="D46" s="43"/>
      <c r="E46" s="43"/>
      <c r="F46" s="43"/>
      <c r="G46" s="43"/>
      <c r="H46" s="43"/>
      <c r="I46" s="119"/>
      <c r="J46" s="43"/>
      <c r="K46" s="46"/>
    </row>
    <row r="47" spans="2:11" s="1" customFormat="1" ht="23.25" customHeight="1">
      <c r="B47" s="42"/>
      <c r="C47" s="43"/>
      <c r="D47" s="43"/>
      <c r="E47" s="395" t="str">
        <f>E9</f>
        <v>03 - Blok D výměna o - 03 - Blok D výměna oken a...</v>
      </c>
      <c r="F47" s="396"/>
      <c r="G47" s="396"/>
      <c r="H47" s="396"/>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Rožmitál pod Třemšínem</v>
      </c>
      <c r="G49" s="43"/>
      <c r="H49" s="43"/>
      <c r="I49" s="120" t="s">
        <v>26</v>
      </c>
      <c r="J49" s="121" t="str">
        <f>IF(J12="","",J12)</f>
        <v>14. 2. 2017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Centrum Rožmitál pod Třemšínem</v>
      </c>
      <c r="G51" s="43"/>
      <c r="H51" s="43"/>
      <c r="I51" s="120" t="s">
        <v>40</v>
      </c>
      <c r="J51" s="35" t="str">
        <f>E21</f>
        <v>DABONA s.r.o., Sokolovská 682, Rychnov n. Kn.</v>
      </c>
      <c r="K51" s="46"/>
    </row>
    <row r="52" spans="2:11" s="1" customFormat="1" ht="14.45" customHeight="1">
      <c r="B52" s="42"/>
      <c r="C52" s="37" t="s">
        <v>38</v>
      </c>
      <c r="D52" s="43"/>
      <c r="E52" s="43"/>
      <c r="F52" s="35" t="str">
        <f>IF(E18="","",E18)</f>
        <v/>
      </c>
      <c r="G52" s="43"/>
      <c r="H52" s="43"/>
      <c r="I52" s="119"/>
      <c r="J52" s="43"/>
      <c r="K52" s="46"/>
    </row>
    <row r="53" spans="2:11" s="1" customFormat="1" ht="10.35" customHeight="1">
      <c r="B53" s="42"/>
      <c r="C53" s="43"/>
      <c r="D53" s="43"/>
      <c r="E53" s="43"/>
      <c r="F53" s="43"/>
      <c r="G53" s="43"/>
      <c r="H53" s="43"/>
      <c r="I53" s="119"/>
      <c r="J53" s="43"/>
      <c r="K53" s="46"/>
    </row>
    <row r="54" spans="2:11" s="1" customFormat="1" ht="29.25" customHeight="1">
      <c r="B54" s="42"/>
      <c r="C54" s="146" t="s">
        <v>107</v>
      </c>
      <c r="D54" s="134"/>
      <c r="E54" s="134"/>
      <c r="F54" s="134"/>
      <c r="G54" s="134"/>
      <c r="H54" s="134"/>
      <c r="I54" s="147"/>
      <c r="J54" s="148" t="s">
        <v>108</v>
      </c>
      <c r="K54" s="149"/>
    </row>
    <row r="55" spans="2:11" s="1" customFormat="1" ht="10.35" customHeight="1">
      <c r="B55" s="42"/>
      <c r="C55" s="43"/>
      <c r="D55" s="43"/>
      <c r="E55" s="43"/>
      <c r="F55" s="43"/>
      <c r="G55" s="43"/>
      <c r="H55" s="43"/>
      <c r="I55" s="119"/>
      <c r="J55" s="43"/>
      <c r="K55" s="46"/>
    </row>
    <row r="56" spans="2:47" s="1" customFormat="1" ht="29.25" customHeight="1">
      <c r="B56" s="42"/>
      <c r="C56" s="150" t="s">
        <v>109</v>
      </c>
      <c r="D56" s="43"/>
      <c r="E56" s="43"/>
      <c r="F56" s="43"/>
      <c r="G56" s="43"/>
      <c r="H56" s="43"/>
      <c r="I56" s="119"/>
      <c r="J56" s="130">
        <f>J100</f>
        <v>0</v>
      </c>
      <c r="K56" s="46"/>
      <c r="AU56" s="24" t="s">
        <v>110</v>
      </c>
    </row>
    <row r="57" spans="2:11" s="7" customFormat="1" ht="24.95" customHeight="1">
      <c r="B57" s="151"/>
      <c r="C57" s="152"/>
      <c r="D57" s="153" t="s">
        <v>111</v>
      </c>
      <c r="E57" s="154"/>
      <c r="F57" s="154"/>
      <c r="G57" s="154"/>
      <c r="H57" s="154"/>
      <c r="I57" s="155"/>
      <c r="J57" s="156">
        <f>J101</f>
        <v>0</v>
      </c>
      <c r="K57" s="157"/>
    </row>
    <row r="58" spans="2:11" s="8" customFormat="1" ht="19.9" customHeight="1">
      <c r="B58" s="158"/>
      <c r="C58" s="159"/>
      <c r="D58" s="160" t="s">
        <v>112</v>
      </c>
      <c r="E58" s="161"/>
      <c r="F58" s="161"/>
      <c r="G58" s="161"/>
      <c r="H58" s="161"/>
      <c r="I58" s="162"/>
      <c r="J58" s="163">
        <f>J102</f>
        <v>0</v>
      </c>
      <c r="K58" s="164"/>
    </row>
    <row r="59" spans="2:11" s="8" customFormat="1" ht="19.9" customHeight="1">
      <c r="B59" s="158"/>
      <c r="C59" s="159"/>
      <c r="D59" s="160" t="s">
        <v>113</v>
      </c>
      <c r="E59" s="161"/>
      <c r="F59" s="161"/>
      <c r="G59" s="161"/>
      <c r="H59" s="161"/>
      <c r="I59" s="162"/>
      <c r="J59" s="163">
        <f>J120</f>
        <v>0</v>
      </c>
      <c r="K59" s="164"/>
    </row>
    <row r="60" spans="2:11" s="8" customFormat="1" ht="19.9" customHeight="1">
      <c r="B60" s="158"/>
      <c r="C60" s="159"/>
      <c r="D60" s="160" t="s">
        <v>114</v>
      </c>
      <c r="E60" s="161"/>
      <c r="F60" s="161"/>
      <c r="G60" s="161"/>
      <c r="H60" s="161"/>
      <c r="I60" s="162"/>
      <c r="J60" s="163">
        <f>J130</f>
        <v>0</v>
      </c>
      <c r="K60" s="164"/>
    </row>
    <row r="61" spans="2:11" s="8" customFormat="1" ht="19.9" customHeight="1">
      <c r="B61" s="158"/>
      <c r="C61" s="159"/>
      <c r="D61" s="160" t="s">
        <v>115</v>
      </c>
      <c r="E61" s="161"/>
      <c r="F61" s="161"/>
      <c r="G61" s="161"/>
      <c r="H61" s="161"/>
      <c r="I61" s="162"/>
      <c r="J61" s="163">
        <f>J145</f>
        <v>0</v>
      </c>
      <c r="K61" s="164"/>
    </row>
    <row r="62" spans="2:11" s="8" customFormat="1" ht="19.9" customHeight="1">
      <c r="B62" s="158"/>
      <c r="C62" s="159"/>
      <c r="D62" s="160" t="s">
        <v>116</v>
      </c>
      <c r="E62" s="161"/>
      <c r="F62" s="161"/>
      <c r="G62" s="161"/>
      <c r="H62" s="161"/>
      <c r="I62" s="162"/>
      <c r="J62" s="163">
        <f>J362</f>
        <v>0</v>
      </c>
      <c r="K62" s="164"/>
    </row>
    <row r="63" spans="2:11" s="8" customFormat="1" ht="19.9" customHeight="1">
      <c r="B63" s="158"/>
      <c r="C63" s="159"/>
      <c r="D63" s="160" t="s">
        <v>117</v>
      </c>
      <c r="E63" s="161"/>
      <c r="F63" s="161"/>
      <c r="G63" s="161"/>
      <c r="H63" s="161"/>
      <c r="I63" s="162"/>
      <c r="J63" s="163">
        <f>J444</f>
        <v>0</v>
      </c>
      <c r="K63" s="164"/>
    </row>
    <row r="64" spans="2:11" s="8" customFormat="1" ht="19.9" customHeight="1">
      <c r="B64" s="158"/>
      <c r="C64" s="159"/>
      <c r="D64" s="160" t="s">
        <v>118</v>
      </c>
      <c r="E64" s="161"/>
      <c r="F64" s="161"/>
      <c r="G64" s="161"/>
      <c r="H64" s="161"/>
      <c r="I64" s="162"/>
      <c r="J64" s="163">
        <f>J453</f>
        <v>0</v>
      </c>
      <c r="K64" s="164"/>
    </row>
    <row r="65" spans="2:11" s="7" customFormat="1" ht="24.95" customHeight="1">
      <c r="B65" s="151"/>
      <c r="C65" s="152"/>
      <c r="D65" s="153" t="s">
        <v>119</v>
      </c>
      <c r="E65" s="154"/>
      <c r="F65" s="154"/>
      <c r="G65" s="154"/>
      <c r="H65" s="154"/>
      <c r="I65" s="155"/>
      <c r="J65" s="156">
        <f>J456</f>
        <v>0</v>
      </c>
      <c r="K65" s="157"/>
    </row>
    <row r="66" spans="2:11" s="8" customFormat="1" ht="19.9" customHeight="1">
      <c r="B66" s="158"/>
      <c r="C66" s="159"/>
      <c r="D66" s="160" t="s">
        <v>120</v>
      </c>
      <c r="E66" s="161"/>
      <c r="F66" s="161"/>
      <c r="G66" s="161"/>
      <c r="H66" s="161"/>
      <c r="I66" s="162"/>
      <c r="J66" s="163">
        <f>J457</f>
        <v>0</v>
      </c>
      <c r="K66" s="164"/>
    </row>
    <row r="67" spans="2:11" s="8" customFormat="1" ht="19.9" customHeight="1">
      <c r="B67" s="158"/>
      <c r="C67" s="159"/>
      <c r="D67" s="160" t="s">
        <v>122</v>
      </c>
      <c r="E67" s="161"/>
      <c r="F67" s="161"/>
      <c r="G67" s="161"/>
      <c r="H67" s="161"/>
      <c r="I67" s="162"/>
      <c r="J67" s="163">
        <f>J467</f>
        <v>0</v>
      </c>
      <c r="K67" s="164"/>
    </row>
    <row r="68" spans="2:11" s="8" customFormat="1" ht="19.9" customHeight="1">
      <c r="B68" s="158"/>
      <c r="C68" s="159"/>
      <c r="D68" s="160" t="s">
        <v>123</v>
      </c>
      <c r="E68" s="161"/>
      <c r="F68" s="161"/>
      <c r="G68" s="161"/>
      <c r="H68" s="161"/>
      <c r="I68" s="162"/>
      <c r="J68" s="163">
        <f>J492</f>
        <v>0</v>
      </c>
      <c r="K68" s="164"/>
    </row>
    <row r="69" spans="2:11" s="8" customFormat="1" ht="19.9" customHeight="1">
      <c r="B69" s="158"/>
      <c r="C69" s="159"/>
      <c r="D69" s="160" t="s">
        <v>1233</v>
      </c>
      <c r="E69" s="161"/>
      <c r="F69" s="161"/>
      <c r="G69" s="161"/>
      <c r="H69" s="161"/>
      <c r="I69" s="162"/>
      <c r="J69" s="163">
        <f>J499</f>
        <v>0</v>
      </c>
      <c r="K69" s="164"/>
    </row>
    <row r="70" spans="2:11" s="8" customFormat="1" ht="19.9" customHeight="1">
      <c r="B70" s="158"/>
      <c r="C70" s="159"/>
      <c r="D70" s="160" t="s">
        <v>1234</v>
      </c>
      <c r="E70" s="161"/>
      <c r="F70" s="161"/>
      <c r="G70" s="161"/>
      <c r="H70" s="161"/>
      <c r="I70" s="162"/>
      <c r="J70" s="163">
        <f>J517</f>
        <v>0</v>
      </c>
      <c r="K70" s="164"/>
    </row>
    <row r="71" spans="2:11" s="8" customFormat="1" ht="19.9" customHeight="1">
      <c r="B71" s="158"/>
      <c r="C71" s="159"/>
      <c r="D71" s="160" t="s">
        <v>125</v>
      </c>
      <c r="E71" s="161"/>
      <c r="F71" s="161"/>
      <c r="G71" s="161"/>
      <c r="H71" s="161"/>
      <c r="I71" s="162"/>
      <c r="J71" s="163">
        <f>J658</f>
        <v>0</v>
      </c>
      <c r="K71" s="164"/>
    </row>
    <row r="72" spans="2:11" s="8" customFormat="1" ht="19.9" customHeight="1">
      <c r="B72" s="158"/>
      <c r="C72" s="159"/>
      <c r="D72" s="160" t="s">
        <v>126</v>
      </c>
      <c r="E72" s="161"/>
      <c r="F72" s="161"/>
      <c r="G72" s="161"/>
      <c r="H72" s="161"/>
      <c r="I72" s="162"/>
      <c r="J72" s="163">
        <f>J768</f>
        <v>0</v>
      </c>
      <c r="K72" s="164"/>
    </row>
    <row r="73" spans="2:11" s="8" customFormat="1" ht="19.9" customHeight="1">
      <c r="B73" s="158"/>
      <c r="C73" s="159"/>
      <c r="D73" s="160" t="s">
        <v>127</v>
      </c>
      <c r="E73" s="161"/>
      <c r="F73" s="161"/>
      <c r="G73" s="161"/>
      <c r="H73" s="161"/>
      <c r="I73" s="162"/>
      <c r="J73" s="163">
        <f>J801</f>
        <v>0</v>
      </c>
      <c r="K73" s="164"/>
    </row>
    <row r="74" spans="2:11" s="8" customFormat="1" ht="19.9" customHeight="1">
      <c r="B74" s="158"/>
      <c r="C74" s="159"/>
      <c r="D74" s="160" t="s">
        <v>128</v>
      </c>
      <c r="E74" s="161"/>
      <c r="F74" s="161"/>
      <c r="G74" s="161"/>
      <c r="H74" s="161"/>
      <c r="I74" s="162"/>
      <c r="J74" s="163">
        <f>J822</f>
        <v>0</v>
      </c>
      <c r="K74" s="164"/>
    </row>
    <row r="75" spans="2:11" s="8" customFormat="1" ht="19.9" customHeight="1">
      <c r="B75" s="158"/>
      <c r="C75" s="159"/>
      <c r="D75" s="160" t="s">
        <v>1235</v>
      </c>
      <c r="E75" s="161"/>
      <c r="F75" s="161"/>
      <c r="G75" s="161"/>
      <c r="H75" s="161"/>
      <c r="I75" s="162"/>
      <c r="J75" s="163">
        <f>J825</f>
        <v>0</v>
      </c>
      <c r="K75" s="164"/>
    </row>
    <row r="76" spans="2:11" s="8" customFormat="1" ht="19.9" customHeight="1">
      <c r="B76" s="158"/>
      <c r="C76" s="159"/>
      <c r="D76" s="160" t="s">
        <v>129</v>
      </c>
      <c r="E76" s="161"/>
      <c r="F76" s="161"/>
      <c r="G76" s="161"/>
      <c r="H76" s="161"/>
      <c r="I76" s="162"/>
      <c r="J76" s="163">
        <f>J830</f>
        <v>0</v>
      </c>
      <c r="K76" s="164"/>
    </row>
    <row r="77" spans="2:11" s="7" customFormat="1" ht="24.95" customHeight="1">
      <c r="B77" s="151"/>
      <c r="C77" s="152"/>
      <c r="D77" s="153" t="s">
        <v>130</v>
      </c>
      <c r="E77" s="154"/>
      <c r="F77" s="154"/>
      <c r="G77" s="154"/>
      <c r="H77" s="154"/>
      <c r="I77" s="155"/>
      <c r="J77" s="156">
        <f>J832</f>
        <v>0</v>
      </c>
      <c r="K77" s="157"/>
    </row>
    <row r="78" spans="2:11" s="8" customFormat="1" ht="19.9" customHeight="1">
      <c r="B78" s="158"/>
      <c r="C78" s="159"/>
      <c r="D78" s="160" t="s">
        <v>131</v>
      </c>
      <c r="E78" s="161"/>
      <c r="F78" s="161"/>
      <c r="G78" s="161"/>
      <c r="H78" s="161"/>
      <c r="I78" s="162"/>
      <c r="J78" s="163">
        <f>J833</f>
        <v>0</v>
      </c>
      <c r="K78" s="164"/>
    </row>
    <row r="79" spans="2:11" s="8" customFormat="1" ht="19.9" customHeight="1">
      <c r="B79" s="158"/>
      <c r="C79" s="159"/>
      <c r="D79" s="160" t="s">
        <v>132</v>
      </c>
      <c r="E79" s="161"/>
      <c r="F79" s="161"/>
      <c r="G79" s="161"/>
      <c r="H79" s="161"/>
      <c r="I79" s="162"/>
      <c r="J79" s="163">
        <f>J836</f>
        <v>0</v>
      </c>
      <c r="K79" s="164"/>
    </row>
    <row r="80" spans="2:11" s="8" customFormat="1" ht="19.9" customHeight="1">
      <c r="B80" s="158"/>
      <c r="C80" s="159"/>
      <c r="D80" s="160" t="s">
        <v>133</v>
      </c>
      <c r="E80" s="161"/>
      <c r="F80" s="161"/>
      <c r="G80" s="161"/>
      <c r="H80" s="161"/>
      <c r="I80" s="162"/>
      <c r="J80" s="163">
        <f>J838</f>
        <v>0</v>
      </c>
      <c r="K80" s="164"/>
    </row>
    <row r="81" spans="2:11" s="1" customFormat="1" ht="21.75" customHeight="1">
      <c r="B81" s="42"/>
      <c r="C81" s="43"/>
      <c r="D81" s="43"/>
      <c r="E81" s="43"/>
      <c r="F81" s="43"/>
      <c r="G81" s="43"/>
      <c r="H81" s="43"/>
      <c r="I81" s="119"/>
      <c r="J81" s="43"/>
      <c r="K81" s="46"/>
    </row>
    <row r="82" spans="2:11" s="1" customFormat="1" ht="6.95" customHeight="1">
      <c r="B82" s="57"/>
      <c r="C82" s="58"/>
      <c r="D82" s="58"/>
      <c r="E82" s="58"/>
      <c r="F82" s="58"/>
      <c r="G82" s="58"/>
      <c r="H82" s="58"/>
      <c r="I82" s="141"/>
      <c r="J82" s="58"/>
      <c r="K82" s="59"/>
    </row>
    <row r="86" spans="2:12" s="1" customFormat="1" ht="6.95" customHeight="1">
      <c r="B86" s="60"/>
      <c r="C86" s="61"/>
      <c r="D86" s="61"/>
      <c r="E86" s="61"/>
      <c r="F86" s="61"/>
      <c r="G86" s="61"/>
      <c r="H86" s="61"/>
      <c r="I86" s="144"/>
      <c r="J86" s="61"/>
      <c r="K86" s="61"/>
      <c r="L86" s="62"/>
    </row>
    <row r="87" spans="2:12" s="1" customFormat="1" ht="36.95" customHeight="1">
      <c r="B87" s="42"/>
      <c r="C87" s="63" t="s">
        <v>134</v>
      </c>
      <c r="D87" s="64"/>
      <c r="E87" s="64"/>
      <c r="F87" s="64"/>
      <c r="G87" s="64"/>
      <c r="H87" s="64"/>
      <c r="I87" s="165"/>
      <c r="J87" s="64"/>
      <c r="K87" s="64"/>
      <c r="L87" s="62"/>
    </row>
    <row r="88" spans="2:12" s="1" customFormat="1" ht="6.95" customHeight="1">
      <c r="B88" s="42"/>
      <c r="C88" s="64"/>
      <c r="D88" s="64"/>
      <c r="E88" s="64"/>
      <c r="F88" s="64"/>
      <c r="G88" s="64"/>
      <c r="H88" s="64"/>
      <c r="I88" s="165"/>
      <c r="J88" s="64"/>
      <c r="K88" s="64"/>
      <c r="L88" s="62"/>
    </row>
    <row r="89" spans="2:12" s="1" customFormat="1" ht="14.45" customHeight="1">
      <c r="B89" s="42"/>
      <c r="C89" s="66" t="s">
        <v>18</v>
      </c>
      <c r="D89" s="64"/>
      <c r="E89" s="64"/>
      <c r="F89" s="64"/>
      <c r="G89" s="64"/>
      <c r="H89" s="64"/>
      <c r="I89" s="165"/>
      <c r="J89" s="64"/>
      <c r="K89" s="64"/>
      <c r="L89" s="62"/>
    </row>
    <row r="90" spans="2:12" s="1" customFormat="1" ht="22.5" customHeight="1">
      <c r="B90" s="42"/>
      <c r="C90" s="64"/>
      <c r="D90" s="64"/>
      <c r="E90" s="397" t="str">
        <f>E7</f>
        <v>Výměna oken a zateplení objektu – Centrum Rožmitál pod Třemšínem</v>
      </c>
      <c r="F90" s="398"/>
      <c r="G90" s="398"/>
      <c r="H90" s="398"/>
      <c r="I90" s="165"/>
      <c r="J90" s="64"/>
      <c r="K90" s="64"/>
      <c r="L90" s="62"/>
    </row>
    <row r="91" spans="2:12" s="1" customFormat="1" ht="14.45" customHeight="1">
      <c r="B91" s="42"/>
      <c r="C91" s="66" t="s">
        <v>104</v>
      </c>
      <c r="D91" s="64"/>
      <c r="E91" s="64"/>
      <c r="F91" s="64"/>
      <c r="G91" s="64"/>
      <c r="H91" s="64"/>
      <c r="I91" s="165"/>
      <c r="J91" s="64"/>
      <c r="K91" s="64"/>
      <c r="L91" s="62"/>
    </row>
    <row r="92" spans="2:12" s="1" customFormat="1" ht="23.25" customHeight="1">
      <c r="B92" s="42"/>
      <c r="C92" s="64"/>
      <c r="D92" s="64"/>
      <c r="E92" s="373" t="str">
        <f>E9</f>
        <v>03 - Blok D výměna o - 03 - Blok D výměna oken a...</v>
      </c>
      <c r="F92" s="399"/>
      <c r="G92" s="399"/>
      <c r="H92" s="399"/>
      <c r="I92" s="165"/>
      <c r="J92" s="64"/>
      <c r="K92" s="64"/>
      <c r="L92" s="62"/>
    </row>
    <row r="93" spans="2:12" s="1" customFormat="1" ht="6.95" customHeight="1">
      <c r="B93" s="42"/>
      <c r="C93" s="64"/>
      <c r="D93" s="64"/>
      <c r="E93" s="64"/>
      <c r="F93" s="64"/>
      <c r="G93" s="64"/>
      <c r="H93" s="64"/>
      <c r="I93" s="165"/>
      <c r="J93" s="64"/>
      <c r="K93" s="64"/>
      <c r="L93" s="62"/>
    </row>
    <row r="94" spans="2:12" s="1" customFormat="1" ht="18" customHeight="1">
      <c r="B94" s="42"/>
      <c r="C94" s="66" t="s">
        <v>24</v>
      </c>
      <c r="D94" s="64"/>
      <c r="E94" s="64"/>
      <c r="F94" s="166" t="str">
        <f>F12</f>
        <v>Rožmitál pod Třemšínem</v>
      </c>
      <c r="G94" s="64"/>
      <c r="H94" s="64"/>
      <c r="I94" s="167" t="s">
        <v>26</v>
      </c>
      <c r="J94" s="74" t="str">
        <f>IF(J12="","",J12)</f>
        <v>14. 2. 2017</v>
      </c>
      <c r="K94" s="64"/>
      <c r="L94" s="62"/>
    </row>
    <row r="95" spans="2:12" s="1" customFormat="1" ht="6.95" customHeight="1">
      <c r="B95" s="42"/>
      <c r="C95" s="64"/>
      <c r="D95" s="64"/>
      <c r="E95" s="64"/>
      <c r="F95" s="64"/>
      <c r="G95" s="64"/>
      <c r="H95" s="64"/>
      <c r="I95" s="165"/>
      <c r="J95" s="64"/>
      <c r="K95" s="64"/>
      <c r="L95" s="62"/>
    </row>
    <row r="96" spans="2:12" s="1" customFormat="1" ht="13.5">
      <c r="B96" s="42"/>
      <c r="C96" s="66" t="s">
        <v>32</v>
      </c>
      <c r="D96" s="64"/>
      <c r="E96" s="64"/>
      <c r="F96" s="166" t="str">
        <f>E15</f>
        <v>Centrum Rožmitál pod Třemšínem</v>
      </c>
      <c r="G96" s="64"/>
      <c r="H96" s="64"/>
      <c r="I96" s="167" t="s">
        <v>40</v>
      </c>
      <c r="J96" s="166" t="str">
        <f>E21</f>
        <v>DABONA s.r.o., Sokolovská 682, Rychnov n. Kn.</v>
      </c>
      <c r="K96" s="64"/>
      <c r="L96" s="62"/>
    </row>
    <row r="97" spans="2:12" s="1" customFormat="1" ht="14.45" customHeight="1">
      <c r="B97" s="42"/>
      <c r="C97" s="66" t="s">
        <v>38</v>
      </c>
      <c r="D97" s="64"/>
      <c r="E97" s="64"/>
      <c r="F97" s="166" t="str">
        <f>IF(E18="","",E18)</f>
        <v/>
      </c>
      <c r="G97" s="64"/>
      <c r="H97" s="64"/>
      <c r="I97" s="165"/>
      <c r="J97" s="64"/>
      <c r="K97" s="64"/>
      <c r="L97" s="62"/>
    </row>
    <row r="98" spans="2:12" s="1" customFormat="1" ht="10.35" customHeight="1">
      <c r="B98" s="42"/>
      <c r="C98" s="64"/>
      <c r="D98" s="64"/>
      <c r="E98" s="64"/>
      <c r="F98" s="64"/>
      <c r="G98" s="64"/>
      <c r="H98" s="64"/>
      <c r="I98" s="165"/>
      <c r="J98" s="64"/>
      <c r="K98" s="64"/>
      <c r="L98" s="62"/>
    </row>
    <row r="99" spans="2:20" s="9" customFormat="1" ht="29.25" customHeight="1">
      <c r="B99" s="168"/>
      <c r="C99" s="169" t="s">
        <v>135</v>
      </c>
      <c r="D99" s="170" t="s">
        <v>65</v>
      </c>
      <c r="E99" s="170" t="s">
        <v>61</v>
      </c>
      <c r="F99" s="170" t="s">
        <v>136</v>
      </c>
      <c r="G99" s="170" t="s">
        <v>137</v>
      </c>
      <c r="H99" s="170" t="s">
        <v>138</v>
      </c>
      <c r="I99" s="171" t="s">
        <v>139</v>
      </c>
      <c r="J99" s="170" t="s">
        <v>108</v>
      </c>
      <c r="K99" s="172" t="s">
        <v>140</v>
      </c>
      <c r="L99" s="173"/>
      <c r="M99" s="82" t="s">
        <v>141</v>
      </c>
      <c r="N99" s="83" t="s">
        <v>50</v>
      </c>
      <c r="O99" s="83" t="s">
        <v>142</v>
      </c>
      <c r="P99" s="83" t="s">
        <v>143</v>
      </c>
      <c r="Q99" s="83" t="s">
        <v>144</v>
      </c>
      <c r="R99" s="83" t="s">
        <v>145</v>
      </c>
      <c r="S99" s="83" t="s">
        <v>146</v>
      </c>
      <c r="T99" s="84" t="s">
        <v>147</v>
      </c>
    </row>
    <row r="100" spans="2:63" s="1" customFormat="1" ht="29.25" customHeight="1">
      <c r="B100" s="42"/>
      <c r="C100" s="88" t="s">
        <v>109</v>
      </c>
      <c r="D100" s="64"/>
      <c r="E100" s="64"/>
      <c r="F100" s="64"/>
      <c r="G100" s="64"/>
      <c r="H100" s="64"/>
      <c r="I100" s="165"/>
      <c r="J100" s="174">
        <f>BK100</f>
        <v>0</v>
      </c>
      <c r="K100" s="64"/>
      <c r="L100" s="62"/>
      <c r="M100" s="85"/>
      <c r="N100" s="86"/>
      <c r="O100" s="86"/>
      <c r="P100" s="175">
        <f>P101+P456+P832</f>
        <v>0</v>
      </c>
      <c r="Q100" s="86"/>
      <c r="R100" s="175">
        <f>R101+R456+R832</f>
        <v>175.0586986</v>
      </c>
      <c r="S100" s="86"/>
      <c r="T100" s="176">
        <f>T101+T456+T832</f>
        <v>130.4181094</v>
      </c>
      <c r="AT100" s="24" t="s">
        <v>79</v>
      </c>
      <c r="AU100" s="24" t="s">
        <v>110</v>
      </c>
      <c r="BK100" s="177">
        <f>BK101+BK456+BK832</f>
        <v>0</v>
      </c>
    </row>
    <row r="101" spans="2:63" s="10" customFormat="1" ht="37.35" customHeight="1">
      <c r="B101" s="178"/>
      <c r="C101" s="179"/>
      <c r="D101" s="180" t="s">
        <v>79</v>
      </c>
      <c r="E101" s="181" t="s">
        <v>148</v>
      </c>
      <c r="F101" s="181" t="s">
        <v>149</v>
      </c>
      <c r="G101" s="179"/>
      <c r="H101" s="179"/>
      <c r="I101" s="182"/>
      <c r="J101" s="183">
        <f>BK101</f>
        <v>0</v>
      </c>
      <c r="K101" s="179"/>
      <c r="L101" s="184"/>
      <c r="M101" s="185"/>
      <c r="N101" s="186"/>
      <c r="O101" s="186"/>
      <c r="P101" s="187">
        <f>P102+P120+P130+P145+P362+P444+P453</f>
        <v>0</v>
      </c>
      <c r="Q101" s="186"/>
      <c r="R101" s="187">
        <f>R102+R120+R130+R145+R362+R444+R453</f>
        <v>157.11265384</v>
      </c>
      <c r="S101" s="186"/>
      <c r="T101" s="188">
        <f>T102+T120+T130+T145+T362+T444+T453</f>
        <v>124.08385199999998</v>
      </c>
      <c r="AR101" s="189" t="s">
        <v>23</v>
      </c>
      <c r="AT101" s="190" t="s">
        <v>79</v>
      </c>
      <c r="AU101" s="190" t="s">
        <v>80</v>
      </c>
      <c r="AY101" s="189" t="s">
        <v>150</v>
      </c>
      <c r="BK101" s="191">
        <f>BK102+BK120+BK130+BK145+BK362+BK444+BK453</f>
        <v>0</v>
      </c>
    </row>
    <row r="102" spans="2:63" s="10" customFormat="1" ht="19.9" customHeight="1">
      <c r="B102" s="178"/>
      <c r="C102" s="179"/>
      <c r="D102" s="192" t="s">
        <v>79</v>
      </c>
      <c r="E102" s="193" t="s">
        <v>23</v>
      </c>
      <c r="F102" s="193" t="s">
        <v>151</v>
      </c>
      <c r="G102" s="179"/>
      <c r="H102" s="179"/>
      <c r="I102" s="182"/>
      <c r="J102" s="194">
        <f>BK102</f>
        <v>0</v>
      </c>
      <c r="K102" s="179"/>
      <c r="L102" s="184"/>
      <c r="M102" s="185"/>
      <c r="N102" s="186"/>
      <c r="O102" s="186"/>
      <c r="P102" s="187">
        <f>SUM(P103:P119)</f>
        <v>0</v>
      </c>
      <c r="Q102" s="186"/>
      <c r="R102" s="187">
        <f>SUM(R103:R119)</f>
        <v>0</v>
      </c>
      <c r="S102" s="186"/>
      <c r="T102" s="188">
        <f>SUM(T103:T119)</f>
        <v>4.78635</v>
      </c>
      <c r="AR102" s="189" t="s">
        <v>23</v>
      </c>
      <c r="AT102" s="190" t="s">
        <v>79</v>
      </c>
      <c r="AU102" s="190" t="s">
        <v>23</v>
      </c>
      <c r="AY102" s="189" t="s">
        <v>150</v>
      </c>
      <c r="BK102" s="191">
        <f>SUM(BK103:BK119)</f>
        <v>0</v>
      </c>
    </row>
    <row r="103" spans="2:65" s="1" customFormat="1" ht="57" customHeight="1">
      <c r="B103" s="42"/>
      <c r="C103" s="195" t="s">
        <v>23</v>
      </c>
      <c r="D103" s="195" t="s">
        <v>152</v>
      </c>
      <c r="E103" s="196" t="s">
        <v>153</v>
      </c>
      <c r="F103" s="197" t="s">
        <v>154</v>
      </c>
      <c r="G103" s="198" t="s">
        <v>155</v>
      </c>
      <c r="H103" s="199">
        <v>18.77</v>
      </c>
      <c r="I103" s="200"/>
      <c r="J103" s="201">
        <f>ROUND(I103*H103,2)</f>
        <v>0</v>
      </c>
      <c r="K103" s="197" t="s">
        <v>156</v>
      </c>
      <c r="L103" s="62"/>
      <c r="M103" s="202" t="s">
        <v>37</v>
      </c>
      <c r="N103" s="203" t="s">
        <v>52</v>
      </c>
      <c r="O103" s="43"/>
      <c r="P103" s="204">
        <f>O103*H103</f>
        <v>0</v>
      </c>
      <c r="Q103" s="204">
        <v>0</v>
      </c>
      <c r="R103" s="204">
        <f>Q103*H103</f>
        <v>0</v>
      </c>
      <c r="S103" s="204">
        <v>0.255</v>
      </c>
      <c r="T103" s="205">
        <f>S103*H103</f>
        <v>4.78635</v>
      </c>
      <c r="AR103" s="24" t="s">
        <v>157</v>
      </c>
      <c r="AT103" s="24" t="s">
        <v>152</v>
      </c>
      <c r="AU103" s="24" t="s">
        <v>158</v>
      </c>
      <c r="AY103" s="24" t="s">
        <v>150</v>
      </c>
      <c r="BE103" s="206">
        <f>IF(N103="základní",J103,0)</f>
        <v>0</v>
      </c>
      <c r="BF103" s="206">
        <f>IF(N103="snížená",J103,0)</f>
        <v>0</v>
      </c>
      <c r="BG103" s="206">
        <f>IF(N103="zákl. přenesená",J103,0)</f>
        <v>0</v>
      </c>
      <c r="BH103" s="206">
        <f>IF(N103="sníž. přenesená",J103,0)</f>
        <v>0</v>
      </c>
      <c r="BI103" s="206">
        <f>IF(N103="nulová",J103,0)</f>
        <v>0</v>
      </c>
      <c r="BJ103" s="24" t="s">
        <v>158</v>
      </c>
      <c r="BK103" s="206">
        <f>ROUND(I103*H103,2)</f>
        <v>0</v>
      </c>
      <c r="BL103" s="24" t="s">
        <v>157</v>
      </c>
      <c r="BM103" s="24" t="s">
        <v>158</v>
      </c>
    </row>
    <row r="104" spans="2:47" s="1" customFormat="1" ht="189">
      <c r="B104" s="42"/>
      <c r="C104" s="64"/>
      <c r="D104" s="207" t="s">
        <v>159</v>
      </c>
      <c r="E104" s="64"/>
      <c r="F104" s="208" t="s">
        <v>160</v>
      </c>
      <c r="G104" s="64"/>
      <c r="H104" s="64"/>
      <c r="I104" s="165"/>
      <c r="J104" s="64"/>
      <c r="K104" s="64"/>
      <c r="L104" s="62"/>
      <c r="M104" s="209"/>
      <c r="N104" s="43"/>
      <c r="O104" s="43"/>
      <c r="P104" s="43"/>
      <c r="Q104" s="43"/>
      <c r="R104" s="43"/>
      <c r="S104" s="43"/>
      <c r="T104" s="79"/>
      <c r="AT104" s="24" t="s">
        <v>159</v>
      </c>
      <c r="AU104" s="24" t="s">
        <v>158</v>
      </c>
    </row>
    <row r="105" spans="2:51" s="11" customFormat="1" ht="13.5">
      <c r="B105" s="210"/>
      <c r="C105" s="211"/>
      <c r="D105" s="207" t="s">
        <v>161</v>
      </c>
      <c r="E105" s="212" t="s">
        <v>37</v>
      </c>
      <c r="F105" s="213" t="s">
        <v>162</v>
      </c>
      <c r="G105" s="211"/>
      <c r="H105" s="214" t="s">
        <v>37</v>
      </c>
      <c r="I105" s="215"/>
      <c r="J105" s="211"/>
      <c r="K105" s="211"/>
      <c r="L105" s="216"/>
      <c r="M105" s="217"/>
      <c r="N105" s="218"/>
      <c r="O105" s="218"/>
      <c r="P105" s="218"/>
      <c r="Q105" s="218"/>
      <c r="R105" s="218"/>
      <c r="S105" s="218"/>
      <c r="T105" s="219"/>
      <c r="AT105" s="220" t="s">
        <v>161</v>
      </c>
      <c r="AU105" s="220" t="s">
        <v>158</v>
      </c>
      <c r="AV105" s="11" t="s">
        <v>23</v>
      </c>
      <c r="AW105" s="11" t="s">
        <v>43</v>
      </c>
      <c r="AX105" s="11" t="s">
        <v>80</v>
      </c>
      <c r="AY105" s="220" t="s">
        <v>150</v>
      </c>
    </row>
    <row r="106" spans="2:51" s="12" customFormat="1" ht="13.5">
      <c r="B106" s="221"/>
      <c r="C106" s="222"/>
      <c r="D106" s="207" t="s">
        <v>161</v>
      </c>
      <c r="E106" s="223" t="s">
        <v>37</v>
      </c>
      <c r="F106" s="224" t="s">
        <v>1236</v>
      </c>
      <c r="G106" s="222"/>
      <c r="H106" s="225">
        <v>18.77</v>
      </c>
      <c r="I106" s="226"/>
      <c r="J106" s="222"/>
      <c r="K106" s="222"/>
      <c r="L106" s="227"/>
      <c r="M106" s="228"/>
      <c r="N106" s="229"/>
      <c r="O106" s="229"/>
      <c r="P106" s="229"/>
      <c r="Q106" s="229"/>
      <c r="R106" s="229"/>
      <c r="S106" s="229"/>
      <c r="T106" s="230"/>
      <c r="AT106" s="231" t="s">
        <v>161</v>
      </c>
      <c r="AU106" s="231" t="s">
        <v>158</v>
      </c>
      <c r="AV106" s="12" t="s">
        <v>158</v>
      </c>
      <c r="AW106" s="12" t="s">
        <v>43</v>
      </c>
      <c r="AX106" s="12" t="s">
        <v>80</v>
      </c>
      <c r="AY106" s="231" t="s">
        <v>150</v>
      </c>
    </row>
    <row r="107" spans="2:51" s="13" customFormat="1" ht="13.5">
      <c r="B107" s="232"/>
      <c r="C107" s="233"/>
      <c r="D107" s="234" t="s">
        <v>161</v>
      </c>
      <c r="E107" s="235" t="s">
        <v>37</v>
      </c>
      <c r="F107" s="236" t="s">
        <v>164</v>
      </c>
      <c r="G107" s="233"/>
      <c r="H107" s="237">
        <v>18.77</v>
      </c>
      <c r="I107" s="238"/>
      <c r="J107" s="233"/>
      <c r="K107" s="233"/>
      <c r="L107" s="239"/>
      <c r="M107" s="240"/>
      <c r="N107" s="241"/>
      <c r="O107" s="241"/>
      <c r="P107" s="241"/>
      <c r="Q107" s="241"/>
      <c r="R107" s="241"/>
      <c r="S107" s="241"/>
      <c r="T107" s="242"/>
      <c r="AT107" s="243" t="s">
        <v>161</v>
      </c>
      <c r="AU107" s="243" t="s">
        <v>158</v>
      </c>
      <c r="AV107" s="13" t="s">
        <v>157</v>
      </c>
      <c r="AW107" s="13" t="s">
        <v>43</v>
      </c>
      <c r="AX107" s="13" t="s">
        <v>23</v>
      </c>
      <c r="AY107" s="243" t="s">
        <v>150</v>
      </c>
    </row>
    <row r="108" spans="2:65" s="1" customFormat="1" ht="31.5" customHeight="1">
      <c r="B108" s="42"/>
      <c r="C108" s="195" t="s">
        <v>158</v>
      </c>
      <c r="D108" s="195" t="s">
        <v>152</v>
      </c>
      <c r="E108" s="196" t="s">
        <v>165</v>
      </c>
      <c r="F108" s="197" t="s">
        <v>166</v>
      </c>
      <c r="G108" s="198" t="s">
        <v>167</v>
      </c>
      <c r="H108" s="199">
        <v>5.631</v>
      </c>
      <c r="I108" s="200"/>
      <c r="J108" s="201">
        <f>ROUND(I108*H108,2)</f>
        <v>0</v>
      </c>
      <c r="K108" s="197" t="s">
        <v>156</v>
      </c>
      <c r="L108" s="62"/>
      <c r="M108" s="202" t="s">
        <v>37</v>
      </c>
      <c r="N108" s="203" t="s">
        <v>52</v>
      </c>
      <c r="O108" s="43"/>
      <c r="P108" s="204">
        <f>O108*H108</f>
        <v>0</v>
      </c>
      <c r="Q108" s="204">
        <v>0</v>
      </c>
      <c r="R108" s="204">
        <f>Q108*H108</f>
        <v>0</v>
      </c>
      <c r="S108" s="204">
        <v>0</v>
      </c>
      <c r="T108" s="205">
        <f>S108*H108</f>
        <v>0</v>
      </c>
      <c r="AR108" s="24" t="s">
        <v>157</v>
      </c>
      <c r="AT108" s="24" t="s">
        <v>152</v>
      </c>
      <c r="AU108" s="24" t="s">
        <v>158</v>
      </c>
      <c r="AY108" s="24" t="s">
        <v>150</v>
      </c>
      <c r="BE108" s="206">
        <f>IF(N108="základní",J108,0)</f>
        <v>0</v>
      </c>
      <c r="BF108" s="206">
        <f>IF(N108="snížená",J108,0)</f>
        <v>0</v>
      </c>
      <c r="BG108" s="206">
        <f>IF(N108="zákl. přenesená",J108,0)</f>
        <v>0</v>
      </c>
      <c r="BH108" s="206">
        <f>IF(N108="sníž. přenesená",J108,0)</f>
        <v>0</v>
      </c>
      <c r="BI108" s="206">
        <f>IF(N108="nulová",J108,0)</f>
        <v>0</v>
      </c>
      <c r="BJ108" s="24" t="s">
        <v>158</v>
      </c>
      <c r="BK108" s="206">
        <f>ROUND(I108*H108,2)</f>
        <v>0</v>
      </c>
      <c r="BL108" s="24" t="s">
        <v>157</v>
      </c>
      <c r="BM108" s="24" t="s">
        <v>157</v>
      </c>
    </row>
    <row r="109" spans="2:47" s="1" customFormat="1" ht="54">
      <c r="B109" s="42"/>
      <c r="C109" s="64"/>
      <c r="D109" s="207" t="s">
        <v>159</v>
      </c>
      <c r="E109" s="64"/>
      <c r="F109" s="208" t="s">
        <v>168</v>
      </c>
      <c r="G109" s="64"/>
      <c r="H109" s="64"/>
      <c r="I109" s="165"/>
      <c r="J109" s="64"/>
      <c r="K109" s="64"/>
      <c r="L109" s="62"/>
      <c r="M109" s="209"/>
      <c r="N109" s="43"/>
      <c r="O109" s="43"/>
      <c r="P109" s="43"/>
      <c r="Q109" s="43"/>
      <c r="R109" s="43"/>
      <c r="S109" s="43"/>
      <c r="T109" s="79"/>
      <c r="AT109" s="24" t="s">
        <v>159</v>
      </c>
      <c r="AU109" s="24" t="s">
        <v>158</v>
      </c>
    </row>
    <row r="110" spans="2:51" s="11" customFormat="1" ht="13.5">
      <c r="B110" s="210"/>
      <c r="C110" s="211"/>
      <c r="D110" s="207" t="s">
        <v>161</v>
      </c>
      <c r="E110" s="212" t="s">
        <v>37</v>
      </c>
      <c r="F110" s="213" t="s">
        <v>162</v>
      </c>
      <c r="G110" s="211"/>
      <c r="H110" s="214" t="s">
        <v>37</v>
      </c>
      <c r="I110" s="215"/>
      <c r="J110" s="211"/>
      <c r="K110" s="211"/>
      <c r="L110" s="216"/>
      <c r="M110" s="217"/>
      <c r="N110" s="218"/>
      <c r="O110" s="218"/>
      <c r="P110" s="218"/>
      <c r="Q110" s="218"/>
      <c r="R110" s="218"/>
      <c r="S110" s="218"/>
      <c r="T110" s="219"/>
      <c r="AT110" s="220" t="s">
        <v>161</v>
      </c>
      <c r="AU110" s="220" t="s">
        <v>158</v>
      </c>
      <c r="AV110" s="11" t="s">
        <v>23</v>
      </c>
      <c r="AW110" s="11" t="s">
        <v>43</v>
      </c>
      <c r="AX110" s="11" t="s">
        <v>80</v>
      </c>
      <c r="AY110" s="220" t="s">
        <v>150</v>
      </c>
    </row>
    <row r="111" spans="2:51" s="12" customFormat="1" ht="13.5">
      <c r="B111" s="221"/>
      <c r="C111" s="222"/>
      <c r="D111" s="207" t="s">
        <v>161</v>
      </c>
      <c r="E111" s="223" t="s">
        <v>37</v>
      </c>
      <c r="F111" s="224" t="s">
        <v>1237</v>
      </c>
      <c r="G111" s="222"/>
      <c r="H111" s="225">
        <v>5.631</v>
      </c>
      <c r="I111" s="226"/>
      <c r="J111" s="222"/>
      <c r="K111" s="222"/>
      <c r="L111" s="227"/>
      <c r="M111" s="228"/>
      <c r="N111" s="229"/>
      <c r="O111" s="229"/>
      <c r="P111" s="229"/>
      <c r="Q111" s="229"/>
      <c r="R111" s="229"/>
      <c r="S111" s="229"/>
      <c r="T111" s="230"/>
      <c r="AT111" s="231" t="s">
        <v>161</v>
      </c>
      <c r="AU111" s="231" t="s">
        <v>158</v>
      </c>
      <c r="AV111" s="12" t="s">
        <v>158</v>
      </c>
      <c r="AW111" s="12" t="s">
        <v>43</v>
      </c>
      <c r="AX111" s="12" t="s">
        <v>80</v>
      </c>
      <c r="AY111" s="231" t="s">
        <v>150</v>
      </c>
    </row>
    <row r="112" spans="2:51" s="13" customFormat="1" ht="13.5">
      <c r="B112" s="232"/>
      <c r="C112" s="233"/>
      <c r="D112" s="234" t="s">
        <v>161</v>
      </c>
      <c r="E112" s="235" t="s">
        <v>37</v>
      </c>
      <c r="F112" s="236" t="s">
        <v>164</v>
      </c>
      <c r="G112" s="233"/>
      <c r="H112" s="237">
        <v>5.631</v>
      </c>
      <c r="I112" s="238"/>
      <c r="J112" s="233"/>
      <c r="K112" s="233"/>
      <c r="L112" s="239"/>
      <c r="M112" s="240"/>
      <c r="N112" s="241"/>
      <c r="O112" s="241"/>
      <c r="P112" s="241"/>
      <c r="Q112" s="241"/>
      <c r="R112" s="241"/>
      <c r="S112" s="241"/>
      <c r="T112" s="242"/>
      <c r="AT112" s="243" t="s">
        <v>161</v>
      </c>
      <c r="AU112" s="243" t="s">
        <v>158</v>
      </c>
      <c r="AV112" s="13" t="s">
        <v>157</v>
      </c>
      <c r="AW112" s="13" t="s">
        <v>43</v>
      </c>
      <c r="AX112" s="13" t="s">
        <v>23</v>
      </c>
      <c r="AY112" s="243" t="s">
        <v>150</v>
      </c>
    </row>
    <row r="113" spans="2:65" s="1" customFormat="1" ht="44.25" customHeight="1">
      <c r="B113" s="42"/>
      <c r="C113" s="195" t="s">
        <v>170</v>
      </c>
      <c r="D113" s="195" t="s">
        <v>152</v>
      </c>
      <c r="E113" s="196" t="s">
        <v>171</v>
      </c>
      <c r="F113" s="197" t="s">
        <v>172</v>
      </c>
      <c r="G113" s="198" t="s">
        <v>167</v>
      </c>
      <c r="H113" s="199">
        <v>5.631</v>
      </c>
      <c r="I113" s="200"/>
      <c r="J113" s="201">
        <f>ROUND(I113*H113,2)</f>
        <v>0</v>
      </c>
      <c r="K113" s="197" t="s">
        <v>156</v>
      </c>
      <c r="L113" s="62"/>
      <c r="M113" s="202" t="s">
        <v>37</v>
      </c>
      <c r="N113" s="203" t="s">
        <v>52</v>
      </c>
      <c r="O113" s="43"/>
      <c r="P113" s="204">
        <f>O113*H113</f>
        <v>0</v>
      </c>
      <c r="Q113" s="204">
        <v>0</v>
      </c>
      <c r="R113" s="204">
        <f>Q113*H113</f>
        <v>0</v>
      </c>
      <c r="S113" s="204">
        <v>0</v>
      </c>
      <c r="T113" s="205">
        <f>S113*H113</f>
        <v>0</v>
      </c>
      <c r="AR113" s="24" t="s">
        <v>157</v>
      </c>
      <c r="AT113" s="24" t="s">
        <v>152</v>
      </c>
      <c r="AU113" s="24" t="s">
        <v>158</v>
      </c>
      <c r="AY113" s="24" t="s">
        <v>150</v>
      </c>
      <c r="BE113" s="206">
        <f>IF(N113="základní",J113,0)</f>
        <v>0</v>
      </c>
      <c r="BF113" s="206">
        <f>IF(N113="snížená",J113,0)</f>
        <v>0</v>
      </c>
      <c r="BG113" s="206">
        <f>IF(N113="zákl. přenesená",J113,0)</f>
        <v>0</v>
      </c>
      <c r="BH113" s="206">
        <f>IF(N113="sníž. přenesená",J113,0)</f>
        <v>0</v>
      </c>
      <c r="BI113" s="206">
        <f>IF(N113="nulová",J113,0)</f>
        <v>0</v>
      </c>
      <c r="BJ113" s="24" t="s">
        <v>158</v>
      </c>
      <c r="BK113" s="206">
        <f>ROUND(I113*H113,2)</f>
        <v>0</v>
      </c>
      <c r="BL113" s="24" t="s">
        <v>157</v>
      </c>
      <c r="BM113" s="24" t="s">
        <v>173</v>
      </c>
    </row>
    <row r="114" spans="2:47" s="1" customFormat="1" ht="189">
      <c r="B114" s="42"/>
      <c r="C114" s="64"/>
      <c r="D114" s="234" t="s">
        <v>159</v>
      </c>
      <c r="E114" s="64"/>
      <c r="F114" s="244" t="s">
        <v>174</v>
      </c>
      <c r="G114" s="64"/>
      <c r="H114" s="64"/>
      <c r="I114" s="165"/>
      <c r="J114" s="64"/>
      <c r="K114" s="64"/>
      <c r="L114" s="62"/>
      <c r="M114" s="209"/>
      <c r="N114" s="43"/>
      <c r="O114" s="43"/>
      <c r="P114" s="43"/>
      <c r="Q114" s="43"/>
      <c r="R114" s="43"/>
      <c r="S114" s="43"/>
      <c r="T114" s="79"/>
      <c r="AT114" s="24" t="s">
        <v>159</v>
      </c>
      <c r="AU114" s="24" t="s">
        <v>158</v>
      </c>
    </row>
    <row r="115" spans="2:65" s="1" customFormat="1" ht="22.5" customHeight="1">
      <c r="B115" s="42"/>
      <c r="C115" s="195" t="s">
        <v>157</v>
      </c>
      <c r="D115" s="195" t="s">
        <v>152</v>
      </c>
      <c r="E115" s="196" t="s">
        <v>175</v>
      </c>
      <c r="F115" s="197" t="s">
        <v>176</v>
      </c>
      <c r="G115" s="198" t="s">
        <v>167</v>
      </c>
      <c r="H115" s="199">
        <v>5.631</v>
      </c>
      <c r="I115" s="200"/>
      <c r="J115" s="201">
        <f>ROUND(I115*H115,2)</f>
        <v>0</v>
      </c>
      <c r="K115" s="197" t="s">
        <v>156</v>
      </c>
      <c r="L115" s="62"/>
      <c r="M115" s="202" t="s">
        <v>37</v>
      </c>
      <c r="N115" s="203" t="s">
        <v>52</v>
      </c>
      <c r="O115" s="43"/>
      <c r="P115" s="204">
        <f>O115*H115</f>
        <v>0</v>
      </c>
      <c r="Q115" s="204">
        <v>0</v>
      </c>
      <c r="R115" s="204">
        <f>Q115*H115</f>
        <v>0</v>
      </c>
      <c r="S115" s="204">
        <v>0</v>
      </c>
      <c r="T115" s="205">
        <f>S115*H115</f>
        <v>0</v>
      </c>
      <c r="AR115" s="24" t="s">
        <v>157</v>
      </c>
      <c r="AT115" s="24" t="s">
        <v>152</v>
      </c>
      <c r="AU115" s="24" t="s">
        <v>158</v>
      </c>
      <c r="AY115" s="24" t="s">
        <v>150</v>
      </c>
      <c r="BE115" s="206">
        <f>IF(N115="základní",J115,0)</f>
        <v>0</v>
      </c>
      <c r="BF115" s="206">
        <f>IF(N115="snížená",J115,0)</f>
        <v>0</v>
      </c>
      <c r="BG115" s="206">
        <f>IF(N115="zákl. přenesená",J115,0)</f>
        <v>0</v>
      </c>
      <c r="BH115" s="206">
        <f>IF(N115="sníž. přenesená",J115,0)</f>
        <v>0</v>
      </c>
      <c r="BI115" s="206">
        <f>IF(N115="nulová",J115,0)</f>
        <v>0</v>
      </c>
      <c r="BJ115" s="24" t="s">
        <v>158</v>
      </c>
      <c r="BK115" s="206">
        <f>ROUND(I115*H115,2)</f>
        <v>0</v>
      </c>
      <c r="BL115" s="24" t="s">
        <v>157</v>
      </c>
      <c r="BM115" s="24" t="s">
        <v>177</v>
      </c>
    </row>
    <row r="116" spans="2:47" s="1" customFormat="1" ht="297">
      <c r="B116" s="42"/>
      <c r="C116" s="64"/>
      <c r="D116" s="234" t="s">
        <v>159</v>
      </c>
      <c r="E116" s="64"/>
      <c r="F116" s="244" t="s">
        <v>178</v>
      </c>
      <c r="G116" s="64"/>
      <c r="H116" s="64"/>
      <c r="I116" s="165"/>
      <c r="J116" s="64"/>
      <c r="K116" s="64"/>
      <c r="L116" s="62"/>
      <c r="M116" s="209"/>
      <c r="N116" s="43"/>
      <c r="O116" s="43"/>
      <c r="P116" s="43"/>
      <c r="Q116" s="43"/>
      <c r="R116" s="43"/>
      <c r="S116" s="43"/>
      <c r="T116" s="79"/>
      <c r="AT116" s="24" t="s">
        <v>159</v>
      </c>
      <c r="AU116" s="24" t="s">
        <v>158</v>
      </c>
    </row>
    <row r="117" spans="2:65" s="1" customFormat="1" ht="22.5" customHeight="1">
      <c r="B117" s="42"/>
      <c r="C117" s="195" t="s">
        <v>179</v>
      </c>
      <c r="D117" s="195" t="s">
        <v>152</v>
      </c>
      <c r="E117" s="196" t="s">
        <v>180</v>
      </c>
      <c r="F117" s="197" t="s">
        <v>181</v>
      </c>
      <c r="G117" s="198" t="s">
        <v>182</v>
      </c>
      <c r="H117" s="199">
        <v>9.01</v>
      </c>
      <c r="I117" s="200"/>
      <c r="J117" s="201">
        <f>ROUND(I117*H117,2)</f>
        <v>0</v>
      </c>
      <c r="K117" s="197" t="s">
        <v>156</v>
      </c>
      <c r="L117" s="62"/>
      <c r="M117" s="202" t="s">
        <v>37</v>
      </c>
      <c r="N117" s="203" t="s">
        <v>52</v>
      </c>
      <c r="O117" s="43"/>
      <c r="P117" s="204">
        <f>O117*H117</f>
        <v>0</v>
      </c>
      <c r="Q117" s="204">
        <v>0</v>
      </c>
      <c r="R117" s="204">
        <f>Q117*H117</f>
        <v>0</v>
      </c>
      <c r="S117" s="204">
        <v>0</v>
      </c>
      <c r="T117" s="205">
        <f>S117*H117</f>
        <v>0</v>
      </c>
      <c r="AR117" s="24" t="s">
        <v>157</v>
      </c>
      <c r="AT117" s="24" t="s">
        <v>152</v>
      </c>
      <c r="AU117" s="24" t="s">
        <v>158</v>
      </c>
      <c r="AY117" s="24" t="s">
        <v>150</v>
      </c>
      <c r="BE117" s="206">
        <f>IF(N117="základní",J117,0)</f>
        <v>0</v>
      </c>
      <c r="BF117" s="206">
        <f>IF(N117="snížená",J117,0)</f>
        <v>0</v>
      </c>
      <c r="BG117" s="206">
        <f>IF(N117="zákl. přenesená",J117,0)</f>
        <v>0</v>
      </c>
      <c r="BH117" s="206">
        <f>IF(N117="sníž. přenesená",J117,0)</f>
        <v>0</v>
      </c>
      <c r="BI117" s="206">
        <f>IF(N117="nulová",J117,0)</f>
        <v>0</v>
      </c>
      <c r="BJ117" s="24" t="s">
        <v>158</v>
      </c>
      <c r="BK117" s="206">
        <f>ROUND(I117*H117,2)</f>
        <v>0</v>
      </c>
      <c r="BL117" s="24" t="s">
        <v>157</v>
      </c>
      <c r="BM117" s="24" t="s">
        <v>183</v>
      </c>
    </row>
    <row r="118" spans="2:47" s="1" customFormat="1" ht="297">
      <c r="B118" s="42"/>
      <c r="C118" s="64"/>
      <c r="D118" s="207" t="s">
        <v>159</v>
      </c>
      <c r="E118" s="64"/>
      <c r="F118" s="208" t="s">
        <v>178</v>
      </c>
      <c r="G118" s="64"/>
      <c r="H118" s="64"/>
      <c r="I118" s="165"/>
      <c r="J118" s="64"/>
      <c r="K118" s="64"/>
      <c r="L118" s="62"/>
      <c r="M118" s="209"/>
      <c r="N118" s="43"/>
      <c r="O118" s="43"/>
      <c r="P118" s="43"/>
      <c r="Q118" s="43"/>
      <c r="R118" s="43"/>
      <c r="S118" s="43"/>
      <c r="T118" s="79"/>
      <c r="AT118" s="24" t="s">
        <v>159</v>
      </c>
      <c r="AU118" s="24" t="s">
        <v>158</v>
      </c>
    </row>
    <row r="119" spans="2:51" s="12" customFormat="1" ht="13.5">
      <c r="B119" s="221"/>
      <c r="C119" s="222"/>
      <c r="D119" s="207" t="s">
        <v>161</v>
      </c>
      <c r="E119" s="223" t="s">
        <v>37</v>
      </c>
      <c r="F119" s="224" t="s">
        <v>1238</v>
      </c>
      <c r="G119" s="222"/>
      <c r="H119" s="225">
        <v>9.01</v>
      </c>
      <c r="I119" s="226"/>
      <c r="J119" s="222"/>
      <c r="K119" s="222"/>
      <c r="L119" s="227"/>
      <c r="M119" s="228"/>
      <c r="N119" s="229"/>
      <c r="O119" s="229"/>
      <c r="P119" s="229"/>
      <c r="Q119" s="229"/>
      <c r="R119" s="229"/>
      <c r="S119" s="229"/>
      <c r="T119" s="230"/>
      <c r="AT119" s="231" t="s">
        <v>161</v>
      </c>
      <c r="AU119" s="231" t="s">
        <v>158</v>
      </c>
      <c r="AV119" s="12" t="s">
        <v>158</v>
      </c>
      <c r="AW119" s="12" t="s">
        <v>43</v>
      </c>
      <c r="AX119" s="12" t="s">
        <v>23</v>
      </c>
      <c r="AY119" s="231" t="s">
        <v>150</v>
      </c>
    </row>
    <row r="120" spans="2:63" s="10" customFormat="1" ht="29.85" customHeight="1">
      <c r="B120" s="178"/>
      <c r="C120" s="179"/>
      <c r="D120" s="192" t="s">
        <v>79</v>
      </c>
      <c r="E120" s="193" t="s">
        <v>170</v>
      </c>
      <c r="F120" s="193" t="s">
        <v>184</v>
      </c>
      <c r="G120" s="179"/>
      <c r="H120" s="179"/>
      <c r="I120" s="182"/>
      <c r="J120" s="194">
        <f>BK120</f>
        <v>0</v>
      </c>
      <c r="K120" s="179"/>
      <c r="L120" s="184"/>
      <c r="M120" s="185"/>
      <c r="N120" s="186"/>
      <c r="O120" s="186"/>
      <c r="P120" s="187">
        <f>SUM(P121:P129)</f>
        <v>0</v>
      </c>
      <c r="Q120" s="186"/>
      <c r="R120" s="187">
        <f>SUM(R121:R129)</f>
        <v>0.72194024</v>
      </c>
      <c r="S120" s="186"/>
      <c r="T120" s="188">
        <f>SUM(T121:T129)</f>
        <v>0</v>
      </c>
      <c r="AR120" s="189" t="s">
        <v>23</v>
      </c>
      <c r="AT120" s="190" t="s">
        <v>79</v>
      </c>
      <c r="AU120" s="190" t="s">
        <v>23</v>
      </c>
      <c r="AY120" s="189" t="s">
        <v>150</v>
      </c>
      <c r="BK120" s="191">
        <f>SUM(BK121:BK129)</f>
        <v>0</v>
      </c>
    </row>
    <row r="121" spans="2:65" s="1" customFormat="1" ht="31.5" customHeight="1">
      <c r="B121" s="42"/>
      <c r="C121" s="195" t="s">
        <v>173</v>
      </c>
      <c r="D121" s="195" t="s">
        <v>152</v>
      </c>
      <c r="E121" s="196" t="s">
        <v>1239</v>
      </c>
      <c r="F121" s="197" t="s">
        <v>1240</v>
      </c>
      <c r="G121" s="198" t="s">
        <v>167</v>
      </c>
      <c r="H121" s="199">
        <v>0.868</v>
      </c>
      <c r="I121" s="200"/>
      <c r="J121" s="201">
        <f>ROUND(I121*H121,2)</f>
        <v>0</v>
      </c>
      <c r="K121" s="197" t="s">
        <v>156</v>
      </c>
      <c r="L121" s="62"/>
      <c r="M121" s="202" t="s">
        <v>37</v>
      </c>
      <c r="N121" s="203" t="s">
        <v>52</v>
      </c>
      <c r="O121" s="43"/>
      <c r="P121" s="204">
        <f>O121*H121</f>
        <v>0</v>
      </c>
      <c r="Q121" s="204">
        <v>0.70068</v>
      </c>
      <c r="R121" s="204">
        <f>Q121*H121</f>
        <v>0.60819024</v>
      </c>
      <c r="S121" s="204">
        <v>0</v>
      </c>
      <c r="T121" s="205">
        <f>S121*H121</f>
        <v>0</v>
      </c>
      <c r="AR121" s="24" t="s">
        <v>157</v>
      </c>
      <c r="AT121" s="24" t="s">
        <v>152</v>
      </c>
      <c r="AU121" s="24" t="s">
        <v>158</v>
      </c>
      <c r="AY121" s="24" t="s">
        <v>150</v>
      </c>
      <c r="BE121" s="206">
        <f>IF(N121="základní",J121,0)</f>
        <v>0</v>
      </c>
      <c r="BF121" s="206">
        <f>IF(N121="snížená",J121,0)</f>
        <v>0</v>
      </c>
      <c r="BG121" s="206">
        <f>IF(N121="zákl. přenesená",J121,0)</f>
        <v>0</v>
      </c>
      <c r="BH121" s="206">
        <f>IF(N121="sníž. přenesená",J121,0)</f>
        <v>0</v>
      </c>
      <c r="BI121" s="206">
        <f>IF(N121="nulová",J121,0)</f>
        <v>0</v>
      </c>
      <c r="BJ121" s="24" t="s">
        <v>158</v>
      </c>
      <c r="BK121" s="206">
        <f>ROUND(I121*H121,2)</f>
        <v>0</v>
      </c>
      <c r="BL121" s="24" t="s">
        <v>157</v>
      </c>
      <c r="BM121" s="24" t="s">
        <v>187</v>
      </c>
    </row>
    <row r="122" spans="2:51" s="11" customFormat="1" ht="13.5">
      <c r="B122" s="210"/>
      <c r="C122" s="211"/>
      <c r="D122" s="207" t="s">
        <v>161</v>
      </c>
      <c r="E122" s="212" t="s">
        <v>37</v>
      </c>
      <c r="F122" s="213" t="s">
        <v>968</v>
      </c>
      <c r="G122" s="211"/>
      <c r="H122" s="214" t="s">
        <v>37</v>
      </c>
      <c r="I122" s="215"/>
      <c r="J122" s="211"/>
      <c r="K122" s="211"/>
      <c r="L122" s="216"/>
      <c r="M122" s="217"/>
      <c r="N122" s="218"/>
      <c r="O122" s="218"/>
      <c r="P122" s="218"/>
      <c r="Q122" s="218"/>
      <c r="R122" s="218"/>
      <c r="S122" s="218"/>
      <c r="T122" s="219"/>
      <c r="AT122" s="220" t="s">
        <v>161</v>
      </c>
      <c r="AU122" s="220" t="s">
        <v>158</v>
      </c>
      <c r="AV122" s="11" t="s">
        <v>23</v>
      </c>
      <c r="AW122" s="11" t="s">
        <v>43</v>
      </c>
      <c r="AX122" s="11" t="s">
        <v>80</v>
      </c>
      <c r="AY122" s="220" t="s">
        <v>150</v>
      </c>
    </row>
    <row r="123" spans="2:51" s="12" customFormat="1" ht="13.5">
      <c r="B123" s="221"/>
      <c r="C123" s="222"/>
      <c r="D123" s="207" t="s">
        <v>161</v>
      </c>
      <c r="E123" s="223" t="s">
        <v>37</v>
      </c>
      <c r="F123" s="224" t="s">
        <v>1241</v>
      </c>
      <c r="G123" s="222"/>
      <c r="H123" s="225">
        <v>0.12</v>
      </c>
      <c r="I123" s="226"/>
      <c r="J123" s="222"/>
      <c r="K123" s="222"/>
      <c r="L123" s="227"/>
      <c r="M123" s="228"/>
      <c r="N123" s="229"/>
      <c r="O123" s="229"/>
      <c r="P123" s="229"/>
      <c r="Q123" s="229"/>
      <c r="R123" s="229"/>
      <c r="S123" s="229"/>
      <c r="T123" s="230"/>
      <c r="AT123" s="231" t="s">
        <v>161</v>
      </c>
      <c r="AU123" s="231" t="s">
        <v>158</v>
      </c>
      <c r="AV123" s="12" t="s">
        <v>158</v>
      </c>
      <c r="AW123" s="12" t="s">
        <v>43</v>
      </c>
      <c r="AX123" s="12" t="s">
        <v>80</v>
      </c>
      <c r="AY123" s="231" t="s">
        <v>150</v>
      </c>
    </row>
    <row r="124" spans="2:51" s="12" customFormat="1" ht="13.5">
      <c r="B124" s="221"/>
      <c r="C124" s="222"/>
      <c r="D124" s="207" t="s">
        <v>161</v>
      </c>
      <c r="E124" s="223" t="s">
        <v>37</v>
      </c>
      <c r="F124" s="224" t="s">
        <v>1242</v>
      </c>
      <c r="G124" s="222"/>
      <c r="H124" s="225">
        <v>0.748</v>
      </c>
      <c r="I124" s="226"/>
      <c r="J124" s="222"/>
      <c r="K124" s="222"/>
      <c r="L124" s="227"/>
      <c r="M124" s="228"/>
      <c r="N124" s="229"/>
      <c r="O124" s="229"/>
      <c r="P124" s="229"/>
      <c r="Q124" s="229"/>
      <c r="R124" s="229"/>
      <c r="S124" s="229"/>
      <c r="T124" s="230"/>
      <c r="AT124" s="231" t="s">
        <v>161</v>
      </c>
      <c r="AU124" s="231" t="s">
        <v>158</v>
      </c>
      <c r="AV124" s="12" t="s">
        <v>158</v>
      </c>
      <c r="AW124" s="12" t="s">
        <v>43</v>
      </c>
      <c r="AX124" s="12" t="s">
        <v>80</v>
      </c>
      <c r="AY124" s="231" t="s">
        <v>150</v>
      </c>
    </row>
    <row r="125" spans="2:51" s="13" customFormat="1" ht="13.5">
      <c r="B125" s="232"/>
      <c r="C125" s="233"/>
      <c r="D125" s="234" t="s">
        <v>161</v>
      </c>
      <c r="E125" s="235" t="s">
        <v>37</v>
      </c>
      <c r="F125" s="236" t="s">
        <v>164</v>
      </c>
      <c r="G125" s="233"/>
      <c r="H125" s="237">
        <v>0.868</v>
      </c>
      <c r="I125" s="238"/>
      <c r="J125" s="233"/>
      <c r="K125" s="233"/>
      <c r="L125" s="239"/>
      <c r="M125" s="240"/>
      <c r="N125" s="241"/>
      <c r="O125" s="241"/>
      <c r="P125" s="241"/>
      <c r="Q125" s="241"/>
      <c r="R125" s="241"/>
      <c r="S125" s="241"/>
      <c r="T125" s="242"/>
      <c r="AT125" s="243" t="s">
        <v>161</v>
      </c>
      <c r="AU125" s="243" t="s">
        <v>158</v>
      </c>
      <c r="AV125" s="13" t="s">
        <v>157</v>
      </c>
      <c r="AW125" s="13" t="s">
        <v>43</v>
      </c>
      <c r="AX125" s="13" t="s">
        <v>23</v>
      </c>
      <c r="AY125" s="243" t="s">
        <v>150</v>
      </c>
    </row>
    <row r="126" spans="2:65" s="1" customFormat="1" ht="22.5" customHeight="1">
      <c r="B126" s="42"/>
      <c r="C126" s="195" t="s">
        <v>195</v>
      </c>
      <c r="D126" s="195" t="s">
        <v>152</v>
      </c>
      <c r="E126" s="196" t="s">
        <v>196</v>
      </c>
      <c r="F126" s="197" t="s">
        <v>197</v>
      </c>
      <c r="G126" s="198" t="s">
        <v>198</v>
      </c>
      <c r="H126" s="199">
        <v>125</v>
      </c>
      <c r="I126" s="200"/>
      <c r="J126" s="201">
        <f>ROUND(I126*H126,2)</f>
        <v>0</v>
      </c>
      <c r="K126" s="197" t="s">
        <v>156</v>
      </c>
      <c r="L126" s="62"/>
      <c r="M126" s="202" t="s">
        <v>37</v>
      </c>
      <c r="N126" s="203" t="s">
        <v>52</v>
      </c>
      <c r="O126" s="43"/>
      <c r="P126" s="204">
        <f>O126*H126</f>
        <v>0</v>
      </c>
      <c r="Q126" s="204">
        <v>0.00091</v>
      </c>
      <c r="R126" s="204">
        <f>Q126*H126</f>
        <v>0.11375</v>
      </c>
      <c r="S126" s="204">
        <v>0</v>
      </c>
      <c r="T126" s="205">
        <f>S126*H126</f>
        <v>0</v>
      </c>
      <c r="AR126" s="24" t="s">
        <v>157</v>
      </c>
      <c r="AT126" s="24" t="s">
        <v>152</v>
      </c>
      <c r="AU126" s="24" t="s">
        <v>158</v>
      </c>
      <c r="AY126" s="24" t="s">
        <v>150</v>
      </c>
      <c r="BE126" s="206">
        <f>IF(N126="základní",J126,0)</f>
        <v>0</v>
      </c>
      <c r="BF126" s="206">
        <f>IF(N126="snížená",J126,0)</f>
        <v>0</v>
      </c>
      <c r="BG126" s="206">
        <f>IF(N126="zákl. přenesená",J126,0)</f>
        <v>0</v>
      </c>
      <c r="BH126" s="206">
        <f>IF(N126="sníž. přenesená",J126,0)</f>
        <v>0</v>
      </c>
      <c r="BI126" s="206">
        <f>IF(N126="nulová",J126,0)</f>
        <v>0</v>
      </c>
      <c r="BJ126" s="24" t="s">
        <v>158</v>
      </c>
      <c r="BK126" s="206">
        <f>ROUND(I126*H126,2)</f>
        <v>0</v>
      </c>
      <c r="BL126" s="24" t="s">
        <v>157</v>
      </c>
      <c r="BM126" s="24" t="s">
        <v>199</v>
      </c>
    </row>
    <row r="127" spans="2:47" s="1" customFormat="1" ht="148.5">
      <c r="B127" s="42"/>
      <c r="C127" s="64"/>
      <c r="D127" s="207" t="s">
        <v>159</v>
      </c>
      <c r="E127" s="64"/>
      <c r="F127" s="208" t="s">
        <v>200</v>
      </c>
      <c r="G127" s="64"/>
      <c r="H127" s="64"/>
      <c r="I127" s="165"/>
      <c r="J127" s="64"/>
      <c r="K127" s="64"/>
      <c r="L127" s="62"/>
      <c r="M127" s="209"/>
      <c r="N127" s="43"/>
      <c r="O127" s="43"/>
      <c r="P127" s="43"/>
      <c r="Q127" s="43"/>
      <c r="R127" s="43"/>
      <c r="S127" s="43"/>
      <c r="T127" s="79"/>
      <c r="AT127" s="24" t="s">
        <v>159</v>
      </c>
      <c r="AU127" s="24" t="s">
        <v>158</v>
      </c>
    </row>
    <row r="128" spans="2:51" s="12" customFormat="1" ht="13.5">
      <c r="B128" s="221"/>
      <c r="C128" s="222"/>
      <c r="D128" s="207" t="s">
        <v>161</v>
      </c>
      <c r="E128" s="223" t="s">
        <v>37</v>
      </c>
      <c r="F128" s="224" t="s">
        <v>843</v>
      </c>
      <c r="G128" s="222"/>
      <c r="H128" s="225">
        <v>125</v>
      </c>
      <c r="I128" s="226"/>
      <c r="J128" s="222"/>
      <c r="K128" s="222"/>
      <c r="L128" s="227"/>
      <c r="M128" s="228"/>
      <c r="N128" s="229"/>
      <c r="O128" s="229"/>
      <c r="P128" s="229"/>
      <c r="Q128" s="229"/>
      <c r="R128" s="229"/>
      <c r="S128" s="229"/>
      <c r="T128" s="230"/>
      <c r="AT128" s="231" t="s">
        <v>161</v>
      </c>
      <c r="AU128" s="231" t="s">
        <v>158</v>
      </c>
      <c r="AV128" s="12" t="s">
        <v>158</v>
      </c>
      <c r="AW128" s="12" t="s">
        <v>43</v>
      </c>
      <c r="AX128" s="12" t="s">
        <v>80</v>
      </c>
      <c r="AY128" s="231" t="s">
        <v>150</v>
      </c>
    </row>
    <row r="129" spans="2:51" s="13" customFormat="1" ht="13.5">
      <c r="B129" s="232"/>
      <c r="C129" s="233"/>
      <c r="D129" s="207" t="s">
        <v>161</v>
      </c>
      <c r="E129" s="248" t="s">
        <v>37</v>
      </c>
      <c r="F129" s="249" t="s">
        <v>164</v>
      </c>
      <c r="G129" s="233"/>
      <c r="H129" s="250">
        <v>125</v>
      </c>
      <c r="I129" s="238"/>
      <c r="J129" s="233"/>
      <c r="K129" s="233"/>
      <c r="L129" s="239"/>
      <c r="M129" s="240"/>
      <c r="N129" s="241"/>
      <c r="O129" s="241"/>
      <c r="P129" s="241"/>
      <c r="Q129" s="241"/>
      <c r="R129" s="241"/>
      <c r="S129" s="241"/>
      <c r="T129" s="242"/>
      <c r="AT129" s="243" t="s">
        <v>161</v>
      </c>
      <c r="AU129" s="243" t="s">
        <v>158</v>
      </c>
      <c r="AV129" s="13" t="s">
        <v>157</v>
      </c>
      <c r="AW129" s="13" t="s">
        <v>43</v>
      </c>
      <c r="AX129" s="13" t="s">
        <v>23</v>
      </c>
      <c r="AY129" s="243" t="s">
        <v>150</v>
      </c>
    </row>
    <row r="130" spans="2:63" s="10" customFormat="1" ht="29.85" customHeight="1">
      <c r="B130" s="178"/>
      <c r="C130" s="179"/>
      <c r="D130" s="192" t="s">
        <v>79</v>
      </c>
      <c r="E130" s="193" t="s">
        <v>179</v>
      </c>
      <c r="F130" s="193" t="s">
        <v>202</v>
      </c>
      <c r="G130" s="179"/>
      <c r="H130" s="179"/>
      <c r="I130" s="182"/>
      <c r="J130" s="194">
        <f>BK130</f>
        <v>0</v>
      </c>
      <c r="K130" s="179"/>
      <c r="L130" s="184"/>
      <c r="M130" s="185"/>
      <c r="N130" s="186"/>
      <c r="O130" s="186"/>
      <c r="P130" s="187">
        <f>SUM(P131:P144)</f>
        <v>0</v>
      </c>
      <c r="Q130" s="186"/>
      <c r="R130" s="187">
        <f>SUM(R131:R144)</f>
        <v>11.1220298</v>
      </c>
      <c r="S130" s="186"/>
      <c r="T130" s="188">
        <f>SUM(T131:T144)</f>
        <v>0</v>
      </c>
      <c r="AR130" s="189" t="s">
        <v>23</v>
      </c>
      <c r="AT130" s="190" t="s">
        <v>79</v>
      </c>
      <c r="AU130" s="190" t="s">
        <v>23</v>
      </c>
      <c r="AY130" s="189" t="s">
        <v>150</v>
      </c>
      <c r="BK130" s="191">
        <f>SUM(BK131:BK144)</f>
        <v>0</v>
      </c>
    </row>
    <row r="131" spans="2:65" s="1" customFormat="1" ht="22.5" customHeight="1">
      <c r="B131" s="42"/>
      <c r="C131" s="195" t="s">
        <v>177</v>
      </c>
      <c r="D131" s="195" t="s">
        <v>152</v>
      </c>
      <c r="E131" s="196" t="s">
        <v>203</v>
      </c>
      <c r="F131" s="197" t="s">
        <v>204</v>
      </c>
      <c r="G131" s="198" t="s">
        <v>155</v>
      </c>
      <c r="H131" s="199">
        <v>18.77</v>
      </c>
      <c r="I131" s="200"/>
      <c r="J131" s="201">
        <f>ROUND(I131*H131,2)</f>
        <v>0</v>
      </c>
      <c r="K131" s="197" t="s">
        <v>156</v>
      </c>
      <c r="L131" s="62"/>
      <c r="M131" s="202" t="s">
        <v>37</v>
      </c>
      <c r="N131" s="203" t="s">
        <v>52</v>
      </c>
      <c r="O131" s="43"/>
      <c r="P131" s="204">
        <f>O131*H131</f>
        <v>0</v>
      </c>
      <c r="Q131" s="204">
        <v>0.0982</v>
      </c>
      <c r="R131" s="204">
        <f>Q131*H131</f>
        <v>1.843214</v>
      </c>
      <c r="S131" s="204">
        <v>0</v>
      </c>
      <c r="T131" s="205">
        <f>S131*H131</f>
        <v>0</v>
      </c>
      <c r="AR131" s="24" t="s">
        <v>157</v>
      </c>
      <c r="AT131" s="24" t="s">
        <v>152</v>
      </c>
      <c r="AU131" s="24" t="s">
        <v>158</v>
      </c>
      <c r="AY131" s="24" t="s">
        <v>150</v>
      </c>
      <c r="BE131" s="206">
        <f>IF(N131="základní",J131,0)</f>
        <v>0</v>
      </c>
      <c r="BF131" s="206">
        <f>IF(N131="snížená",J131,0)</f>
        <v>0</v>
      </c>
      <c r="BG131" s="206">
        <f>IF(N131="zákl. přenesená",J131,0)</f>
        <v>0</v>
      </c>
      <c r="BH131" s="206">
        <f>IF(N131="sníž. přenesená",J131,0)</f>
        <v>0</v>
      </c>
      <c r="BI131" s="206">
        <f>IF(N131="nulová",J131,0)</f>
        <v>0</v>
      </c>
      <c r="BJ131" s="24" t="s">
        <v>158</v>
      </c>
      <c r="BK131" s="206">
        <f>ROUND(I131*H131,2)</f>
        <v>0</v>
      </c>
      <c r="BL131" s="24" t="s">
        <v>157</v>
      </c>
      <c r="BM131" s="24" t="s">
        <v>205</v>
      </c>
    </row>
    <row r="132" spans="2:51" s="11" customFormat="1" ht="13.5">
      <c r="B132" s="210"/>
      <c r="C132" s="211"/>
      <c r="D132" s="207" t="s">
        <v>161</v>
      </c>
      <c r="E132" s="212" t="s">
        <v>37</v>
      </c>
      <c r="F132" s="213" t="s">
        <v>162</v>
      </c>
      <c r="G132" s="211"/>
      <c r="H132" s="214" t="s">
        <v>37</v>
      </c>
      <c r="I132" s="215"/>
      <c r="J132" s="211"/>
      <c r="K132" s="211"/>
      <c r="L132" s="216"/>
      <c r="M132" s="217"/>
      <c r="N132" s="218"/>
      <c r="O132" s="218"/>
      <c r="P132" s="218"/>
      <c r="Q132" s="218"/>
      <c r="R132" s="218"/>
      <c r="S132" s="218"/>
      <c r="T132" s="219"/>
      <c r="AT132" s="220" t="s">
        <v>161</v>
      </c>
      <c r="AU132" s="220" t="s">
        <v>158</v>
      </c>
      <c r="AV132" s="11" t="s">
        <v>23</v>
      </c>
      <c r="AW132" s="11" t="s">
        <v>43</v>
      </c>
      <c r="AX132" s="11" t="s">
        <v>80</v>
      </c>
      <c r="AY132" s="220" t="s">
        <v>150</v>
      </c>
    </row>
    <row r="133" spans="2:51" s="12" customFormat="1" ht="13.5">
      <c r="B133" s="221"/>
      <c r="C133" s="222"/>
      <c r="D133" s="207" t="s">
        <v>161</v>
      </c>
      <c r="E133" s="223" t="s">
        <v>37</v>
      </c>
      <c r="F133" s="224" t="s">
        <v>1236</v>
      </c>
      <c r="G133" s="222"/>
      <c r="H133" s="225">
        <v>18.77</v>
      </c>
      <c r="I133" s="226"/>
      <c r="J133" s="222"/>
      <c r="K133" s="222"/>
      <c r="L133" s="227"/>
      <c r="M133" s="228"/>
      <c r="N133" s="229"/>
      <c r="O133" s="229"/>
      <c r="P133" s="229"/>
      <c r="Q133" s="229"/>
      <c r="R133" s="229"/>
      <c r="S133" s="229"/>
      <c r="T133" s="230"/>
      <c r="AT133" s="231" t="s">
        <v>161</v>
      </c>
      <c r="AU133" s="231" t="s">
        <v>158</v>
      </c>
      <c r="AV133" s="12" t="s">
        <v>158</v>
      </c>
      <c r="AW133" s="12" t="s">
        <v>43</v>
      </c>
      <c r="AX133" s="12" t="s">
        <v>80</v>
      </c>
      <c r="AY133" s="231" t="s">
        <v>150</v>
      </c>
    </row>
    <row r="134" spans="2:51" s="13" customFormat="1" ht="13.5">
      <c r="B134" s="232"/>
      <c r="C134" s="233"/>
      <c r="D134" s="234" t="s">
        <v>161</v>
      </c>
      <c r="E134" s="235" t="s">
        <v>37</v>
      </c>
      <c r="F134" s="236" t="s">
        <v>164</v>
      </c>
      <c r="G134" s="233"/>
      <c r="H134" s="237">
        <v>18.77</v>
      </c>
      <c r="I134" s="238"/>
      <c r="J134" s="233"/>
      <c r="K134" s="233"/>
      <c r="L134" s="239"/>
      <c r="M134" s="240"/>
      <c r="N134" s="241"/>
      <c r="O134" s="241"/>
      <c r="P134" s="241"/>
      <c r="Q134" s="241"/>
      <c r="R134" s="241"/>
      <c r="S134" s="241"/>
      <c r="T134" s="242"/>
      <c r="AT134" s="243" t="s">
        <v>161</v>
      </c>
      <c r="AU134" s="243" t="s">
        <v>158</v>
      </c>
      <c r="AV134" s="13" t="s">
        <v>157</v>
      </c>
      <c r="AW134" s="13" t="s">
        <v>43</v>
      </c>
      <c r="AX134" s="13" t="s">
        <v>23</v>
      </c>
      <c r="AY134" s="243" t="s">
        <v>150</v>
      </c>
    </row>
    <row r="135" spans="2:65" s="1" customFormat="1" ht="22.5" customHeight="1">
      <c r="B135" s="42"/>
      <c r="C135" s="195" t="s">
        <v>206</v>
      </c>
      <c r="D135" s="195" t="s">
        <v>152</v>
      </c>
      <c r="E135" s="196" t="s">
        <v>207</v>
      </c>
      <c r="F135" s="197" t="s">
        <v>208</v>
      </c>
      <c r="G135" s="198" t="s">
        <v>155</v>
      </c>
      <c r="H135" s="199">
        <v>18.77</v>
      </c>
      <c r="I135" s="200"/>
      <c r="J135" s="201">
        <f>ROUND(I135*H135,2)</f>
        <v>0</v>
      </c>
      <c r="K135" s="197" t="s">
        <v>156</v>
      </c>
      <c r="L135" s="62"/>
      <c r="M135" s="202" t="s">
        <v>37</v>
      </c>
      <c r="N135" s="203" t="s">
        <v>52</v>
      </c>
      <c r="O135" s="43"/>
      <c r="P135" s="204">
        <f>O135*H135</f>
        <v>0</v>
      </c>
      <c r="Q135" s="204">
        <v>0.27994</v>
      </c>
      <c r="R135" s="204">
        <f>Q135*H135</f>
        <v>5.2544738</v>
      </c>
      <c r="S135" s="204">
        <v>0</v>
      </c>
      <c r="T135" s="205">
        <f>S135*H135</f>
        <v>0</v>
      </c>
      <c r="AR135" s="24" t="s">
        <v>157</v>
      </c>
      <c r="AT135" s="24" t="s">
        <v>152</v>
      </c>
      <c r="AU135" s="24" t="s">
        <v>158</v>
      </c>
      <c r="AY135" s="24" t="s">
        <v>150</v>
      </c>
      <c r="BE135" s="206">
        <f>IF(N135="základní",J135,0)</f>
        <v>0</v>
      </c>
      <c r="BF135" s="206">
        <f>IF(N135="snížená",J135,0)</f>
        <v>0</v>
      </c>
      <c r="BG135" s="206">
        <f>IF(N135="zákl. přenesená",J135,0)</f>
        <v>0</v>
      </c>
      <c r="BH135" s="206">
        <f>IF(N135="sníž. přenesená",J135,0)</f>
        <v>0</v>
      </c>
      <c r="BI135" s="206">
        <f>IF(N135="nulová",J135,0)</f>
        <v>0</v>
      </c>
      <c r="BJ135" s="24" t="s">
        <v>158</v>
      </c>
      <c r="BK135" s="206">
        <f>ROUND(I135*H135,2)</f>
        <v>0</v>
      </c>
      <c r="BL135" s="24" t="s">
        <v>157</v>
      </c>
      <c r="BM135" s="24" t="s">
        <v>209</v>
      </c>
    </row>
    <row r="136" spans="2:51" s="11" customFormat="1" ht="13.5">
      <c r="B136" s="210"/>
      <c r="C136" s="211"/>
      <c r="D136" s="207" t="s">
        <v>161</v>
      </c>
      <c r="E136" s="212" t="s">
        <v>37</v>
      </c>
      <c r="F136" s="213" t="s">
        <v>162</v>
      </c>
      <c r="G136" s="211"/>
      <c r="H136" s="214" t="s">
        <v>37</v>
      </c>
      <c r="I136" s="215"/>
      <c r="J136" s="211"/>
      <c r="K136" s="211"/>
      <c r="L136" s="216"/>
      <c r="M136" s="217"/>
      <c r="N136" s="218"/>
      <c r="O136" s="218"/>
      <c r="P136" s="218"/>
      <c r="Q136" s="218"/>
      <c r="R136" s="218"/>
      <c r="S136" s="218"/>
      <c r="T136" s="219"/>
      <c r="AT136" s="220" t="s">
        <v>161</v>
      </c>
      <c r="AU136" s="220" t="s">
        <v>158</v>
      </c>
      <c r="AV136" s="11" t="s">
        <v>23</v>
      </c>
      <c r="AW136" s="11" t="s">
        <v>43</v>
      </c>
      <c r="AX136" s="11" t="s">
        <v>80</v>
      </c>
      <c r="AY136" s="220" t="s">
        <v>150</v>
      </c>
    </row>
    <row r="137" spans="2:51" s="12" customFormat="1" ht="13.5">
      <c r="B137" s="221"/>
      <c r="C137" s="222"/>
      <c r="D137" s="207" t="s">
        <v>161</v>
      </c>
      <c r="E137" s="223" t="s">
        <v>37</v>
      </c>
      <c r="F137" s="224" t="s">
        <v>1236</v>
      </c>
      <c r="G137" s="222"/>
      <c r="H137" s="225">
        <v>18.77</v>
      </c>
      <c r="I137" s="226"/>
      <c r="J137" s="222"/>
      <c r="K137" s="222"/>
      <c r="L137" s="227"/>
      <c r="M137" s="228"/>
      <c r="N137" s="229"/>
      <c r="O137" s="229"/>
      <c r="P137" s="229"/>
      <c r="Q137" s="229"/>
      <c r="R137" s="229"/>
      <c r="S137" s="229"/>
      <c r="T137" s="230"/>
      <c r="AT137" s="231" t="s">
        <v>161</v>
      </c>
      <c r="AU137" s="231" t="s">
        <v>158</v>
      </c>
      <c r="AV137" s="12" t="s">
        <v>158</v>
      </c>
      <c r="AW137" s="12" t="s">
        <v>43</v>
      </c>
      <c r="AX137" s="12" t="s">
        <v>80</v>
      </c>
      <c r="AY137" s="231" t="s">
        <v>150</v>
      </c>
    </row>
    <row r="138" spans="2:51" s="13" customFormat="1" ht="13.5">
      <c r="B138" s="232"/>
      <c r="C138" s="233"/>
      <c r="D138" s="234" t="s">
        <v>161</v>
      </c>
      <c r="E138" s="235" t="s">
        <v>37</v>
      </c>
      <c r="F138" s="236" t="s">
        <v>164</v>
      </c>
      <c r="G138" s="233"/>
      <c r="H138" s="237">
        <v>18.77</v>
      </c>
      <c r="I138" s="238"/>
      <c r="J138" s="233"/>
      <c r="K138" s="233"/>
      <c r="L138" s="239"/>
      <c r="M138" s="240"/>
      <c r="N138" s="241"/>
      <c r="O138" s="241"/>
      <c r="P138" s="241"/>
      <c r="Q138" s="241"/>
      <c r="R138" s="241"/>
      <c r="S138" s="241"/>
      <c r="T138" s="242"/>
      <c r="AT138" s="243" t="s">
        <v>161</v>
      </c>
      <c r="AU138" s="243" t="s">
        <v>158</v>
      </c>
      <c r="AV138" s="13" t="s">
        <v>157</v>
      </c>
      <c r="AW138" s="13" t="s">
        <v>43</v>
      </c>
      <c r="AX138" s="13" t="s">
        <v>23</v>
      </c>
      <c r="AY138" s="243" t="s">
        <v>150</v>
      </c>
    </row>
    <row r="139" spans="2:65" s="1" customFormat="1" ht="44.25" customHeight="1">
      <c r="B139" s="42"/>
      <c r="C139" s="195" t="s">
        <v>183</v>
      </c>
      <c r="D139" s="195" t="s">
        <v>152</v>
      </c>
      <c r="E139" s="196" t="s">
        <v>210</v>
      </c>
      <c r="F139" s="197" t="s">
        <v>211</v>
      </c>
      <c r="G139" s="198" t="s">
        <v>155</v>
      </c>
      <c r="H139" s="199">
        <v>18.77</v>
      </c>
      <c r="I139" s="200"/>
      <c r="J139" s="201">
        <f>ROUND(I139*H139,2)</f>
        <v>0</v>
      </c>
      <c r="K139" s="197" t="s">
        <v>156</v>
      </c>
      <c r="L139" s="62"/>
      <c r="M139" s="202" t="s">
        <v>37</v>
      </c>
      <c r="N139" s="203" t="s">
        <v>52</v>
      </c>
      <c r="O139" s="43"/>
      <c r="P139" s="204">
        <f>O139*H139</f>
        <v>0</v>
      </c>
      <c r="Q139" s="204">
        <v>0.101</v>
      </c>
      <c r="R139" s="204">
        <f>Q139*H139</f>
        <v>1.8957700000000002</v>
      </c>
      <c r="S139" s="204">
        <v>0</v>
      </c>
      <c r="T139" s="205">
        <f>S139*H139</f>
        <v>0</v>
      </c>
      <c r="AR139" s="24" t="s">
        <v>157</v>
      </c>
      <c r="AT139" s="24" t="s">
        <v>152</v>
      </c>
      <c r="AU139" s="24" t="s">
        <v>158</v>
      </c>
      <c r="AY139" s="24" t="s">
        <v>150</v>
      </c>
      <c r="BE139" s="206">
        <f>IF(N139="základní",J139,0)</f>
        <v>0</v>
      </c>
      <c r="BF139" s="206">
        <f>IF(N139="snížená",J139,0)</f>
        <v>0</v>
      </c>
      <c r="BG139" s="206">
        <f>IF(N139="zákl. přenesená",J139,0)</f>
        <v>0</v>
      </c>
      <c r="BH139" s="206">
        <f>IF(N139="sníž. přenesená",J139,0)</f>
        <v>0</v>
      </c>
      <c r="BI139" s="206">
        <f>IF(N139="nulová",J139,0)</f>
        <v>0</v>
      </c>
      <c r="BJ139" s="24" t="s">
        <v>158</v>
      </c>
      <c r="BK139" s="206">
        <f>ROUND(I139*H139,2)</f>
        <v>0</v>
      </c>
      <c r="BL139" s="24" t="s">
        <v>157</v>
      </c>
      <c r="BM139" s="24" t="s">
        <v>212</v>
      </c>
    </row>
    <row r="140" spans="2:47" s="1" customFormat="1" ht="81">
      <c r="B140" s="42"/>
      <c r="C140" s="64"/>
      <c r="D140" s="207" t="s">
        <v>159</v>
      </c>
      <c r="E140" s="64"/>
      <c r="F140" s="208" t="s">
        <v>213</v>
      </c>
      <c r="G140" s="64"/>
      <c r="H140" s="64"/>
      <c r="I140" s="165"/>
      <c r="J140" s="64"/>
      <c r="K140" s="64"/>
      <c r="L140" s="62"/>
      <c r="M140" s="209"/>
      <c r="N140" s="43"/>
      <c r="O140" s="43"/>
      <c r="P140" s="43"/>
      <c r="Q140" s="43"/>
      <c r="R140" s="43"/>
      <c r="S140" s="43"/>
      <c r="T140" s="79"/>
      <c r="AT140" s="24" t="s">
        <v>159</v>
      </c>
      <c r="AU140" s="24" t="s">
        <v>158</v>
      </c>
    </row>
    <row r="141" spans="2:51" s="11" customFormat="1" ht="13.5">
      <c r="B141" s="210"/>
      <c r="C141" s="211"/>
      <c r="D141" s="207" t="s">
        <v>161</v>
      </c>
      <c r="E141" s="212" t="s">
        <v>37</v>
      </c>
      <c r="F141" s="213" t="s">
        <v>162</v>
      </c>
      <c r="G141" s="211"/>
      <c r="H141" s="214" t="s">
        <v>37</v>
      </c>
      <c r="I141" s="215"/>
      <c r="J141" s="211"/>
      <c r="K141" s="211"/>
      <c r="L141" s="216"/>
      <c r="M141" s="217"/>
      <c r="N141" s="218"/>
      <c r="O141" s="218"/>
      <c r="P141" s="218"/>
      <c r="Q141" s="218"/>
      <c r="R141" s="218"/>
      <c r="S141" s="218"/>
      <c r="T141" s="219"/>
      <c r="AT141" s="220" t="s">
        <v>161</v>
      </c>
      <c r="AU141" s="220" t="s">
        <v>158</v>
      </c>
      <c r="AV141" s="11" t="s">
        <v>23</v>
      </c>
      <c r="AW141" s="11" t="s">
        <v>43</v>
      </c>
      <c r="AX141" s="11" t="s">
        <v>80</v>
      </c>
      <c r="AY141" s="220" t="s">
        <v>150</v>
      </c>
    </row>
    <row r="142" spans="2:51" s="12" customFormat="1" ht="13.5">
      <c r="B142" s="221"/>
      <c r="C142" s="222"/>
      <c r="D142" s="207" t="s">
        <v>161</v>
      </c>
      <c r="E142" s="223" t="s">
        <v>37</v>
      </c>
      <c r="F142" s="224" t="s">
        <v>1236</v>
      </c>
      <c r="G142" s="222"/>
      <c r="H142" s="225">
        <v>18.77</v>
      </c>
      <c r="I142" s="226"/>
      <c r="J142" s="222"/>
      <c r="K142" s="222"/>
      <c r="L142" s="227"/>
      <c r="M142" s="228"/>
      <c r="N142" s="229"/>
      <c r="O142" s="229"/>
      <c r="P142" s="229"/>
      <c r="Q142" s="229"/>
      <c r="R142" s="229"/>
      <c r="S142" s="229"/>
      <c r="T142" s="230"/>
      <c r="AT142" s="231" t="s">
        <v>161</v>
      </c>
      <c r="AU142" s="231" t="s">
        <v>158</v>
      </c>
      <c r="AV142" s="12" t="s">
        <v>158</v>
      </c>
      <c r="AW142" s="12" t="s">
        <v>43</v>
      </c>
      <c r="AX142" s="12" t="s">
        <v>80</v>
      </c>
      <c r="AY142" s="231" t="s">
        <v>150</v>
      </c>
    </row>
    <row r="143" spans="2:51" s="13" customFormat="1" ht="13.5">
      <c r="B143" s="232"/>
      <c r="C143" s="233"/>
      <c r="D143" s="234" t="s">
        <v>161</v>
      </c>
      <c r="E143" s="235" t="s">
        <v>37</v>
      </c>
      <c r="F143" s="236" t="s">
        <v>164</v>
      </c>
      <c r="G143" s="233"/>
      <c r="H143" s="237">
        <v>18.77</v>
      </c>
      <c r="I143" s="238"/>
      <c r="J143" s="233"/>
      <c r="K143" s="233"/>
      <c r="L143" s="239"/>
      <c r="M143" s="240"/>
      <c r="N143" s="241"/>
      <c r="O143" s="241"/>
      <c r="P143" s="241"/>
      <c r="Q143" s="241"/>
      <c r="R143" s="241"/>
      <c r="S143" s="241"/>
      <c r="T143" s="242"/>
      <c r="AT143" s="243" t="s">
        <v>161</v>
      </c>
      <c r="AU143" s="243" t="s">
        <v>158</v>
      </c>
      <c r="AV143" s="13" t="s">
        <v>157</v>
      </c>
      <c r="AW143" s="13" t="s">
        <v>43</v>
      </c>
      <c r="AX143" s="13" t="s">
        <v>23</v>
      </c>
      <c r="AY143" s="243" t="s">
        <v>150</v>
      </c>
    </row>
    <row r="144" spans="2:65" s="1" customFormat="1" ht="22.5" customHeight="1">
      <c r="B144" s="42"/>
      <c r="C144" s="251" t="s">
        <v>214</v>
      </c>
      <c r="D144" s="251" t="s">
        <v>215</v>
      </c>
      <c r="E144" s="252" t="s">
        <v>216</v>
      </c>
      <c r="F144" s="253" t="s">
        <v>217</v>
      </c>
      <c r="G144" s="254" t="s">
        <v>155</v>
      </c>
      <c r="H144" s="255">
        <v>19.709</v>
      </c>
      <c r="I144" s="256"/>
      <c r="J144" s="257">
        <f>ROUND(I144*H144,2)</f>
        <v>0</v>
      </c>
      <c r="K144" s="253" t="s">
        <v>156</v>
      </c>
      <c r="L144" s="258"/>
      <c r="M144" s="259" t="s">
        <v>37</v>
      </c>
      <c r="N144" s="260" t="s">
        <v>52</v>
      </c>
      <c r="O144" s="43"/>
      <c r="P144" s="204">
        <f>O144*H144</f>
        <v>0</v>
      </c>
      <c r="Q144" s="204">
        <v>0.108</v>
      </c>
      <c r="R144" s="204">
        <f>Q144*H144</f>
        <v>2.128572</v>
      </c>
      <c r="S144" s="204">
        <v>0</v>
      </c>
      <c r="T144" s="205">
        <f>S144*H144</f>
        <v>0</v>
      </c>
      <c r="AR144" s="24" t="s">
        <v>177</v>
      </c>
      <c r="AT144" s="24" t="s">
        <v>215</v>
      </c>
      <c r="AU144" s="24" t="s">
        <v>158</v>
      </c>
      <c r="AY144" s="24" t="s">
        <v>150</v>
      </c>
      <c r="BE144" s="206">
        <f>IF(N144="základní",J144,0)</f>
        <v>0</v>
      </c>
      <c r="BF144" s="206">
        <f>IF(N144="snížená",J144,0)</f>
        <v>0</v>
      </c>
      <c r="BG144" s="206">
        <f>IF(N144="zákl. přenesená",J144,0)</f>
        <v>0</v>
      </c>
      <c r="BH144" s="206">
        <f>IF(N144="sníž. přenesená",J144,0)</f>
        <v>0</v>
      </c>
      <c r="BI144" s="206">
        <f>IF(N144="nulová",J144,0)</f>
        <v>0</v>
      </c>
      <c r="BJ144" s="24" t="s">
        <v>158</v>
      </c>
      <c r="BK144" s="206">
        <f>ROUND(I144*H144,2)</f>
        <v>0</v>
      </c>
      <c r="BL144" s="24" t="s">
        <v>157</v>
      </c>
      <c r="BM144" s="24" t="s">
        <v>218</v>
      </c>
    </row>
    <row r="145" spans="2:63" s="10" customFormat="1" ht="29.85" customHeight="1">
      <c r="B145" s="178"/>
      <c r="C145" s="179"/>
      <c r="D145" s="192" t="s">
        <v>79</v>
      </c>
      <c r="E145" s="193" t="s">
        <v>173</v>
      </c>
      <c r="F145" s="193" t="s">
        <v>219</v>
      </c>
      <c r="G145" s="179"/>
      <c r="H145" s="179"/>
      <c r="I145" s="182"/>
      <c r="J145" s="194">
        <f>BK145</f>
        <v>0</v>
      </c>
      <c r="K145" s="179"/>
      <c r="L145" s="184"/>
      <c r="M145" s="185"/>
      <c r="N145" s="186"/>
      <c r="O145" s="186"/>
      <c r="P145" s="187">
        <f>SUM(P146:P361)</f>
        <v>0</v>
      </c>
      <c r="Q145" s="186"/>
      <c r="R145" s="187">
        <f>SUM(R146:R361)</f>
        <v>145.24424100000002</v>
      </c>
      <c r="S145" s="186"/>
      <c r="T145" s="188">
        <f>SUM(T146:T361)</f>
        <v>0</v>
      </c>
      <c r="AR145" s="189" t="s">
        <v>23</v>
      </c>
      <c r="AT145" s="190" t="s">
        <v>79</v>
      </c>
      <c r="AU145" s="190" t="s">
        <v>23</v>
      </c>
      <c r="AY145" s="189" t="s">
        <v>150</v>
      </c>
      <c r="BK145" s="191">
        <f>SUM(BK146:BK361)</f>
        <v>0</v>
      </c>
    </row>
    <row r="146" spans="2:65" s="1" customFormat="1" ht="22.5" customHeight="1">
      <c r="B146" s="42"/>
      <c r="C146" s="195" t="s">
        <v>187</v>
      </c>
      <c r="D146" s="195" t="s">
        <v>152</v>
      </c>
      <c r="E146" s="196" t="s">
        <v>230</v>
      </c>
      <c r="F146" s="197" t="s">
        <v>231</v>
      </c>
      <c r="G146" s="198" t="s">
        <v>198</v>
      </c>
      <c r="H146" s="199">
        <v>838.06</v>
      </c>
      <c r="I146" s="200"/>
      <c r="J146" s="201">
        <f>ROUND(I146*H146,2)</f>
        <v>0</v>
      </c>
      <c r="K146" s="197" t="s">
        <v>156</v>
      </c>
      <c r="L146" s="62"/>
      <c r="M146" s="202" t="s">
        <v>37</v>
      </c>
      <c r="N146" s="203" t="s">
        <v>52</v>
      </c>
      <c r="O146" s="43"/>
      <c r="P146" s="204">
        <f>O146*H146</f>
        <v>0</v>
      </c>
      <c r="Q146" s="204">
        <v>0.0015</v>
      </c>
      <c r="R146" s="204">
        <f>Q146*H146</f>
        <v>1.25709</v>
      </c>
      <c r="S146" s="204">
        <v>0</v>
      </c>
      <c r="T146" s="205">
        <f>S146*H146</f>
        <v>0</v>
      </c>
      <c r="AR146" s="24" t="s">
        <v>157</v>
      </c>
      <c r="AT146" s="24" t="s">
        <v>152</v>
      </c>
      <c r="AU146" s="24" t="s">
        <v>158</v>
      </c>
      <c r="AY146" s="24" t="s">
        <v>150</v>
      </c>
      <c r="BE146" s="206">
        <f>IF(N146="základní",J146,0)</f>
        <v>0</v>
      </c>
      <c r="BF146" s="206">
        <f>IF(N146="snížená",J146,0)</f>
        <v>0</v>
      </c>
      <c r="BG146" s="206">
        <f>IF(N146="zákl. přenesená",J146,0)</f>
        <v>0</v>
      </c>
      <c r="BH146" s="206">
        <f>IF(N146="sníž. přenesená",J146,0)</f>
        <v>0</v>
      </c>
      <c r="BI146" s="206">
        <f>IF(N146="nulová",J146,0)</f>
        <v>0</v>
      </c>
      <c r="BJ146" s="24" t="s">
        <v>158</v>
      </c>
      <c r="BK146" s="206">
        <f>ROUND(I146*H146,2)</f>
        <v>0</v>
      </c>
      <c r="BL146" s="24" t="s">
        <v>157</v>
      </c>
      <c r="BM146" s="24" t="s">
        <v>232</v>
      </c>
    </row>
    <row r="147" spans="2:47" s="1" customFormat="1" ht="54">
      <c r="B147" s="42"/>
      <c r="C147" s="64"/>
      <c r="D147" s="207" t="s">
        <v>159</v>
      </c>
      <c r="E147" s="64"/>
      <c r="F147" s="208" t="s">
        <v>233</v>
      </c>
      <c r="G147" s="64"/>
      <c r="H147" s="64"/>
      <c r="I147" s="165"/>
      <c r="J147" s="64"/>
      <c r="K147" s="64"/>
      <c r="L147" s="62"/>
      <c r="M147" s="209"/>
      <c r="N147" s="43"/>
      <c r="O147" s="43"/>
      <c r="P147" s="43"/>
      <c r="Q147" s="43"/>
      <c r="R147" s="43"/>
      <c r="S147" s="43"/>
      <c r="T147" s="79"/>
      <c r="AT147" s="24" t="s">
        <v>159</v>
      </c>
      <c r="AU147" s="24" t="s">
        <v>158</v>
      </c>
    </row>
    <row r="148" spans="2:51" s="11" customFormat="1" ht="13.5">
      <c r="B148" s="210"/>
      <c r="C148" s="211"/>
      <c r="D148" s="207" t="s">
        <v>161</v>
      </c>
      <c r="E148" s="212" t="s">
        <v>37</v>
      </c>
      <c r="F148" s="213" t="s">
        <v>1243</v>
      </c>
      <c r="G148" s="211"/>
      <c r="H148" s="214" t="s">
        <v>37</v>
      </c>
      <c r="I148" s="215"/>
      <c r="J148" s="211"/>
      <c r="K148" s="211"/>
      <c r="L148" s="216"/>
      <c r="M148" s="217"/>
      <c r="N148" s="218"/>
      <c r="O148" s="218"/>
      <c r="P148" s="218"/>
      <c r="Q148" s="218"/>
      <c r="R148" s="218"/>
      <c r="S148" s="218"/>
      <c r="T148" s="219"/>
      <c r="AT148" s="220" t="s">
        <v>161</v>
      </c>
      <c r="AU148" s="220" t="s">
        <v>158</v>
      </c>
      <c r="AV148" s="11" t="s">
        <v>23</v>
      </c>
      <c r="AW148" s="11" t="s">
        <v>43</v>
      </c>
      <c r="AX148" s="11" t="s">
        <v>80</v>
      </c>
      <c r="AY148" s="220" t="s">
        <v>150</v>
      </c>
    </row>
    <row r="149" spans="2:51" s="12" customFormat="1" ht="13.5">
      <c r="B149" s="221"/>
      <c r="C149" s="222"/>
      <c r="D149" s="207" t="s">
        <v>161</v>
      </c>
      <c r="E149" s="223" t="s">
        <v>37</v>
      </c>
      <c r="F149" s="224" t="s">
        <v>1244</v>
      </c>
      <c r="G149" s="222"/>
      <c r="H149" s="225">
        <v>364</v>
      </c>
      <c r="I149" s="226"/>
      <c r="J149" s="222"/>
      <c r="K149" s="222"/>
      <c r="L149" s="227"/>
      <c r="M149" s="228"/>
      <c r="N149" s="229"/>
      <c r="O149" s="229"/>
      <c r="P149" s="229"/>
      <c r="Q149" s="229"/>
      <c r="R149" s="229"/>
      <c r="S149" s="229"/>
      <c r="T149" s="230"/>
      <c r="AT149" s="231" t="s">
        <v>161</v>
      </c>
      <c r="AU149" s="231" t="s">
        <v>158</v>
      </c>
      <c r="AV149" s="12" t="s">
        <v>158</v>
      </c>
      <c r="AW149" s="12" t="s">
        <v>43</v>
      </c>
      <c r="AX149" s="12" t="s">
        <v>80</v>
      </c>
      <c r="AY149" s="231" t="s">
        <v>150</v>
      </c>
    </row>
    <row r="150" spans="2:51" s="12" customFormat="1" ht="13.5">
      <c r="B150" s="221"/>
      <c r="C150" s="222"/>
      <c r="D150" s="207" t="s">
        <v>161</v>
      </c>
      <c r="E150" s="223" t="s">
        <v>37</v>
      </c>
      <c r="F150" s="224" t="s">
        <v>1245</v>
      </c>
      <c r="G150" s="222"/>
      <c r="H150" s="225">
        <v>263.2</v>
      </c>
      <c r="I150" s="226"/>
      <c r="J150" s="222"/>
      <c r="K150" s="222"/>
      <c r="L150" s="227"/>
      <c r="M150" s="228"/>
      <c r="N150" s="229"/>
      <c r="O150" s="229"/>
      <c r="P150" s="229"/>
      <c r="Q150" s="229"/>
      <c r="R150" s="229"/>
      <c r="S150" s="229"/>
      <c r="T150" s="230"/>
      <c r="AT150" s="231" t="s">
        <v>161</v>
      </c>
      <c r="AU150" s="231" t="s">
        <v>158</v>
      </c>
      <c r="AV150" s="12" t="s">
        <v>158</v>
      </c>
      <c r="AW150" s="12" t="s">
        <v>43</v>
      </c>
      <c r="AX150" s="12" t="s">
        <v>80</v>
      </c>
      <c r="AY150" s="231" t="s">
        <v>150</v>
      </c>
    </row>
    <row r="151" spans="2:51" s="12" customFormat="1" ht="13.5">
      <c r="B151" s="221"/>
      <c r="C151" s="222"/>
      <c r="D151" s="207" t="s">
        <v>161</v>
      </c>
      <c r="E151" s="223" t="s">
        <v>37</v>
      </c>
      <c r="F151" s="224" t="s">
        <v>1246</v>
      </c>
      <c r="G151" s="222"/>
      <c r="H151" s="225">
        <v>28.8</v>
      </c>
      <c r="I151" s="226"/>
      <c r="J151" s="222"/>
      <c r="K151" s="222"/>
      <c r="L151" s="227"/>
      <c r="M151" s="228"/>
      <c r="N151" s="229"/>
      <c r="O151" s="229"/>
      <c r="P151" s="229"/>
      <c r="Q151" s="229"/>
      <c r="R151" s="229"/>
      <c r="S151" s="229"/>
      <c r="T151" s="230"/>
      <c r="AT151" s="231" t="s">
        <v>161</v>
      </c>
      <c r="AU151" s="231" t="s">
        <v>158</v>
      </c>
      <c r="AV151" s="12" t="s">
        <v>158</v>
      </c>
      <c r="AW151" s="12" t="s">
        <v>43</v>
      </c>
      <c r="AX151" s="12" t="s">
        <v>80</v>
      </c>
      <c r="AY151" s="231" t="s">
        <v>150</v>
      </c>
    </row>
    <row r="152" spans="2:51" s="12" customFormat="1" ht="13.5">
      <c r="B152" s="221"/>
      <c r="C152" s="222"/>
      <c r="D152" s="207" t="s">
        <v>161</v>
      </c>
      <c r="E152" s="223" t="s">
        <v>37</v>
      </c>
      <c r="F152" s="224" t="s">
        <v>1247</v>
      </c>
      <c r="G152" s="222"/>
      <c r="H152" s="225">
        <v>21.84</v>
      </c>
      <c r="I152" s="226"/>
      <c r="J152" s="222"/>
      <c r="K152" s="222"/>
      <c r="L152" s="227"/>
      <c r="M152" s="228"/>
      <c r="N152" s="229"/>
      <c r="O152" s="229"/>
      <c r="P152" s="229"/>
      <c r="Q152" s="229"/>
      <c r="R152" s="229"/>
      <c r="S152" s="229"/>
      <c r="T152" s="230"/>
      <c r="AT152" s="231" t="s">
        <v>161</v>
      </c>
      <c r="AU152" s="231" t="s">
        <v>158</v>
      </c>
      <c r="AV152" s="12" t="s">
        <v>158</v>
      </c>
      <c r="AW152" s="12" t="s">
        <v>43</v>
      </c>
      <c r="AX152" s="12" t="s">
        <v>80</v>
      </c>
      <c r="AY152" s="231" t="s">
        <v>150</v>
      </c>
    </row>
    <row r="153" spans="2:51" s="12" customFormat="1" ht="13.5">
      <c r="B153" s="221"/>
      <c r="C153" s="222"/>
      <c r="D153" s="207" t="s">
        <v>161</v>
      </c>
      <c r="E153" s="223" t="s">
        <v>37</v>
      </c>
      <c r="F153" s="224" t="s">
        <v>1248</v>
      </c>
      <c r="G153" s="222"/>
      <c r="H153" s="225">
        <v>69.3</v>
      </c>
      <c r="I153" s="226"/>
      <c r="J153" s="222"/>
      <c r="K153" s="222"/>
      <c r="L153" s="227"/>
      <c r="M153" s="228"/>
      <c r="N153" s="229"/>
      <c r="O153" s="229"/>
      <c r="P153" s="229"/>
      <c r="Q153" s="229"/>
      <c r="R153" s="229"/>
      <c r="S153" s="229"/>
      <c r="T153" s="230"/>
      <c r="AT153" s="231" t="s">
        <v>161</v>
      </c>
      <c r="AU153" s="231" t="s">
        <v>158</v>
      </c>
      <c r="AV153" s="12" t="s">
        <v>158</v>
      </c>
      <c r="AW153" s="12" t="s">
        <v>43</v>
      </c>
      <c r="AX153" s="12" t="s">
        <v>80</v>
      </c>
      <c r="AY153" s="231" t="s">
        <v>150</v>
      </c>
    </row>
    <row r="154" spans="2:51" s="12" customFormat="1" ht="13.5">
      <c r="B154" s="221"/>
      <c r="C154" s="222"/>
      <c r="D154" s="207" t="s">
        <v>161</v>
      </c>
      <c r="E154" s="223" t="s">
        <v>37</v>
      </c>
      <c r="F154" s="224" t="s">
        <v>1249</v>
      </c>
      <c r="G154" s="222"/>
      <c r="H154" s="225">
        <v>47.6</v>
      </c>
      <c r="I154" s="226"/>
      <c r="J154" s="222"/>
      <c r="K154" s="222"/>
      <c r="L154" s="227"/>
      <c r="M154" s="228"/>
      <c r="N154" s="229"/>
      <c r="O154" s="229"/>
      <c r="P154" s="229"/>
      <c r="Q154" s="229"/>
      <c r="R154" s="229"/>
      <c r="S154" s="229"/>
      <c r="T154" s="230"/>
      <c r="AT154" s="231" t="s">
        <v>161</v>
      </c>
      <c r="AU154" s="231" t="s">
        <v>158</v>
      </c>
      <c r="AV154" s="12" t="s">
        <v>158</v>
      </c>
      <c r="AW154" s="12" t="s">
        <v>43</v>
      </c>
      <c r="AX154" s="12" t="s">
        <v>80</v>
      </c>
      <c r="AY154" s="231" t="s">
        <v>150</v>
      </c>
    </row>
    <row r="155" spans="2:51" s="12" customFormat="1" ht="13.5">
      <c r="B155" s="221"/>
      <c r="C155" s="222"/>
      <c r="D155" s="207" t="s">
        <v>161</v>
      </c>
      <c r="E155" s="223" t="s">
        <v>37</v>
      </c>
      <c r="F155" s="224" t="s">
        <v>1250</v>
      </c>
      <c r="G155" s="222"/>
      <c r="H155" s="225">
        <v>8.46</v>
      </c>
      <c r="I155" s="226"/>
      <c r="J155" s="222"/>
      <c r="K155" s="222"/>
      <c r="L155" s="227"/>
      <c r="M155" s="228"/>
      <c r="N155" s="229"/>
      <c r="O155" s="229"/>
      <c r="P155" s="229"/>
      <c r="Q155" s="229"/>
      <c r="R155" s="229"/>
      <c r="S155" s="229"/>
      <c r="T155" s="230"/>
      <c r="AT155" s="231" t="s">
        <v>161</v>
      </c>
      <c r="AU155" s="231" t="s">
        <v>158</v>
      </c>
      <c r="AV155" s="12" t="s">
        <v>158</v>
      </c>
      <c r="AW155" s="12" t="s">
        <v>43</v>
      </c>
      <c r="AX155" s="12" t="s">
        <v>80</v>
      </c>
      <c r="AY155" s="231" t="s">
        <v>150</v>
      </c>
    </row>
    <row r="156" spans="2:51" s="12" customFormat="1" ht="13.5">
      <c r="B156" s="221"/>
      <c r="C156" s="222"/>
      <c r="D156" s="207" t="s">
        <v>161</v>
      </c>
      <c r="E156" s="223" t="s">
        <v>37</v>
      </c>
      <c r="F156" s="224" t="s">
        <v>1251</v>
      </c>
      <c r="G156" s="222"/>
      <c r="H156" s="225">
        <v>20.16</v>
      </c>
      <c r="I156" s="226"/>
      <c r="J156" s="222"/>
      <c r="K156" s="222"/>
      <c r="L156" s="227"/>
      <c r="M156" s="228"/>
      <c r="N156" s="229"/>
      <c r="O156" s="229"/>
      <c r="P156" s="229"/>
      <c r="Q156" s="229"/>
      <c r="R156" s="229"/>
      <c r="S156" s="229"/>
      <c r="T156" s="230"/>
      <c r="AT156" s="231" t="s">
        <v>161</v>
      </c>
      <c r="AU156" s="231" t="s">
        <v>158</v>
      </c>
      <c r="AV156" s="12" t="s">
        <v>158</v>
      </c>
      <c r="AW156" s="12" t="s">
        <v>43</v>
      </c>
      <c r="AX156" s="12" t="s">
        <v>80</v>
      </c>
      <c r="AY156" s="231" t="s">
        <v>150</v>
      </c>
    </row>
    <row r="157" spans="2:51" s="12" customFormat="1" ht="13.5">
      <c r="B157" s="221"/>
      <c r="C157" s="222"/>
      <c r="D157" s="207" t="s">
        <v>161</v>
      </c>
      <c r="E157" s="223" t="s">
        <v>37</v>
      </c>
      <c r="F157" s="224" t="s">
        <v>1252</v>
      </c>
      <c r="G157" s="222"/>
      <c r="H157" s="225">
        <v>3.9</v>
      </c>
      <c r="I157" s="226"/>
      <c r="J157" s="222"/>
      <c r="K157" s="222"/>
      <c r="L157" s="227"/>
      <c r="M157" s="228"/>
      <c r="N157" s="229"/>
      <c r="O157" s="229"/>
      <c r="P157" s="229"/>
      <c r="Q157" s="229"/>
      <c r="R157" s="229"/>
      <c r="S157" s="229"/>
      <c r="T157" s="230"/>
      <c r="AT157" s="231" t="s">
        <v>161</v>
      </c>
      <c r="AU157" s="231" t="s">
        <v>158</v>
      </c>
      <c r="AV157" s="12" t="s">
        <v>158</v>
      </c>
      <c r="AW157" s="12" t="s">
        <v>43</v>
      </c>
      <c r="AX157" s="12" t="s">
        <v>80</v>
      </c>
      <c r="AY157" s="231" t="s">
        <v>150</v>
      </c>
    </row>
    <row r="158" spans="2:51" s="12" customFormat="1" ht="13.5">
      <c r="B158" s="221"/>
      <c r="C158" s="222"/>
      <c r="D158" s="207" t="s">
        <v>161</v>
      </c>
      <c r="E158" s="223" t="s">
        <v>37</v>
      </c>
      <c r="F158" s="224" t="s">
        <v>1253</v>
      </c>
      <c r="G158" s="222"/>
      <c r="H158" s="225">
        <v>10.8</v>
      </c>
      <c r="I158" s="226"/>
      <c r="J158" s="222"/>
      <c r="K158" s="222"/>
      <c r="L158" s="227"/>
      <c r="M158" s="228"/>
      <c r="N158" s="229"/>
      <c r="O158" s="229"/>
      <c r="P158" s="229"/>
      <c r="Q158" s="229"/>
      <c r="R158" s="229"/>
      <c r="S158" s="229"/>
      <c r="T158" s="230"/>
      <c r="AT158" s="231" t="s">
        <v>161</v>
      </c>
      <c r="AU158" s="231" t="s">
        <v>158</v>
      </c>
      <c r="AV158" s="12" t="s">
        <v>158</v>
      </c>
      <c r="AW158" s="12" t="s">
        <v>43</v>
      </c>
      <c r="AX158" s="12" t="s">
        <v>80</v>
      </c>
      <c r="AY158" s="231" t="s">
        <v>150</v>
      </c>
    </row>
    <row r="159" spans="2:51" s="13" customFormat="1" ht="13.5">
      <c r="B159" s="232"/>
      <c r="C159" s="233"/>
      <c r="D159" s="234" t="s">
        <v>161</v>
      </c>
      <c r="E159" s="235" t="s">
        <v>37</v>
      </c>
      <c r="F159" s="236" t="s">
        <v>164</v>
      </c>
      <c r="G159" s="233"/>
      <c r="H159" s="237">
        <v>838.06</v>
      </c>
      <c r="I159" s="238"/>
      <c r="J159" s="233"/>
      <c r="K159" s="233"/>
      <c r="L159" s="239"/>
      <c r="M159" s="240"/>
      <c r="N159" s="241"/>
      <c r="O159" s="241"/>
      <c r="P159" s="241"/>
      <c r="Q159" s="241"/>
      <c r="R159" s="241"/>
      <c r="S159" s="241"/>
      <c r="T159" s="242"/>
      <c r="AT159" s="243" t="s">
        <v>161</v>
      </c>
      <c r="AU159" s="243" t="s">
        <v>158</v>
      </c>
      <c r="AV159" s="13" t="s">
        <v>157</v>
      </c>
      <c r="AW159" s="13" t="s">
        <v>43</v>
      </c>
      <c r="AX159" s="13" t="s">
        <v>23</v>
      </c>
      <c r="AY159" s="243" t="s">
        <v>150</v>
      </c>
    </row>
    <row r="160" spans="2:65" s="1" customFormat="1" ht="31.5" customHeight="1">
      <c r="B160" s="42"/>
      <c r="C160" s="195" t="s">
        <v>248</v>
      </c>
      <c r="D160" s="195" t="s">
        <v>152</v>
      </c>
      <c r="E160" s="196" t="s">
        <v>249</v>
      </c>
      <c r="F160" s="197" t="s">
        <v>250</v>
      </c>
      <c r="G160" s="198" t="s">
        <v>155</v>
      </c>
      <c r="H160" s="199">
        <v>371.592</v>
      </c>
      <c r="I160" s="200"/>
      <c r="J160" s="201">
        <f>ROUND(I160*H160,2)</f>
        <v>0</v>
      </c>
      <c r="K160" s="197" t="s">
        <v>156</v>
      </c>
      <c r="L160" s="62"/>
      <c r="M160" s="202" t="s">
        <v>37</v>
      </c>
      <c r="N160" s="203" t="s">
        <v>52</v>
      </c>
      <c r="O160" s="43"/>
      <c r="P160" s="204">
        <f>O160*H160</f>
        <v>0</v>
      </c>
      <c r="Q160" s="204">
        <v>0.00947</v>
      </c>
      <c r="R160" s="204">
        <f>Q160*H160</f>
        <v>3.5189762399999998</v>
      </c>
      <c r="S160" s="204">
        <v>0</v>
      </c>
      <c r="T160" s="205">
        <f>S160*H160</f>
        <v>0</v>
      </c>
      <c r="AR160" s="24" t="s">
        <v>157</v>
      </c>
      <c r="AT160" s="24" t="s">
        <v>152</v>
      </c>
      <c r="AU160" s="24" t="s">
        <v>158</v>
      </c>
      <c r="AY160" s="24" t="s">
        <v>150</v>
      </c>
      <c r="BE160" s="206">
        <f>IF(N160="základní",J160,0)</f>
        <v>0</v>
      </c>
      <c r="BF160" s="206">
        <f>IF(N160="snížená",J160,0)</f>
        <v>0</v>
      </c>
      <c r="BG160" s="206">
        <f>IF(N160="zákl. přenesená",J160,0)</f>
        <v>0</v>
      </c>
      <c r="BH160" s="206">
        <f>IF(N160="sníž. přenesená",J160,0)</f>
        <v>0</v>
      </c>
      <c r="BI160" s="206">
        <f>IF(N160="nulová",J160,0)</f>
        <v>0</v>
      </c>
      <c r="BJ160" s="24" t="s">
        <v>158</v>
      </c>
      <c r="BK160" s="206">
        <f>ROUND(I160*H160,2)</f>
        <v>0</v>
      </c>
      <c r="BL160" s="24" t="s">
        <v>157</v>
      </c>
      <c r="BM160" s="24" t="s">
        <v>251</v>
      </c>
    </row>
    <row r="161" spans="2:47" s="1" customFormat="1" ht="162">
      <c r="B161" s="42"/>
      <c r="C161" s="64"/>
      <c r="D161" s="207" t="s">
        <v>159</v>
      </c>
      <c r="E161" s="64"/>
      <c r="F161" s="208" t="s">
        <v>252</v>
      </c>
      <c r="G161" s="64"/>
      <c r="H161" s="64"/>
      <c r="I161" s="165"/>
      <c r="J161" s="64"/>
      <c r="K161" s="64"/>
      <c r="L161" s="62"/>
      <c r="M161" s="209"/>
      <c r="N161" s="43"/>
      <c r="O161" s="43"/>
      <c r="P161" s="43"/>
      <c r="Q161" s="43"/>
      <c r="R161" s="43"/>
      <c r="S161" s="43"/>
      <c r="T161" s="79"/>
      <c r="AT161" s="24" t="s">
        <v>159</v>
      </c>
      <c r="AU161" s="24" t="s">
        <v>158</v>
      </c>
    </row>
    <row r="162" spans="2:51" s="11" customFormat="1" ht="13.5">
      <c r="B162" s="210"/>
      <c r="C162" s="211"/>
      <c r="D162" s="207" t="s">
        <v>161</v>
      </c>
      <c r="E162" s="212" t="s">
        <v>37</v>
      </c>
      <c r="F162" s="213" t="s">
        <v>301</v>
      </c>
      <c r="G162" s="211"/>
      <c r="H162" s="214" t="s">
        <v>37</v>
      </c>
      <c r="I162" s="215"/>
      <c r="J162" s="211"/>
      <c r="K162" s="211"/>
      <c r="L162" s="216"/>
      <c r="M162" s="217"/>
      <c r="N162" s="218"/>
      <c r="O162" s="218"/>
      <c r="P162" s="218"/>
      <c r="Q162" s="218"/>
      <c r="R162" s="218"/>
      <c r="S162" s="218"/>
      <c r="T162" s="219"/>
      <c r="AT162" s="220" t="s">
        <v>161</v>
      </c>
      <c r="AU162" s="220" t="s">
        <v>158</v>
      </c>
      <c r="AV162" s="11" t="s">
        <v>23</v>
      </c>
      <c r="AW162" s="11" t="s">
        <v>43</v>
      </c>
      <c r="AX162" s="11" t="s">
        <v>80</v>
      </c>
      <c r="AY162" s="220" t="s">
        <v>150</v>
      </c>
    </row>
    <row r="163" spans="2:51" s="12" customFormat="1" ht="13.5">
      <c r="B163" s="221"/>
      <c r="C163" s="222"/>
      <c r="D163" s="207" t="s">
        <v>161</v>
      </c>
      <c r="E163" s="223" t="s">
        <v>37</v>
      </c>
      <c r="F163" s="224" t="s">
        <v>1254</v>
      </c>
      <c r="G163" s="222"/>
      <c r="H163" s="225">
        <v>135.72</v>
      </c>
      <c r="I163" s="226"/>
      <c r="J163" s="222"/>
      <c r="K163" s="222"/>
      <c r="L163" s="227"/>
      <c r="M163" s="228"/>
      <c r="N163" s="229"/>
      <c r="O163" s="229"/>
      <c r="P163" s="229"/>
      <c r="Q163" s="229"/>
      <c r="R163" s="229"/>
      <c r="S163" s="229"/>
      <c r="T163" s="230"/>
      <c r="AT163" s="231" t="s">
        <v>161</v>
      </c>
      <c r="AU163" s="231" t="s">
        <v>158</v>
      </c>
      <c r="AV163" s="12" t="s">
        <v>158</v>
      </c>
      <c r="AW163" s="12" t="s">
        <v>43</v>
      </c>
      <c r="AX163" s="12" t="s">
        <v>80</v>
      </c>
      <c r="AY163" s="231" t="s">
        <v>150</v>
      </c>
    </row>
    <row r="164" spans="2:51" s="12" customFormat="1" ht="13.5">
      <c r="B164" s="221"/>
      <c r="C164" s="222"/>
      <c r="D164" s="207" t="s">
        <v>161</v>
      </c>
      <c r="E164" s="223" t="s">
        <v>37</v>
      </c>
      <c r="F164" s="224" t="s">
        <v>1255</v>
      </c>
      <c r="G164" s="222"/>
      <c r="H164" s="225">
        <v>235.872</v>
      </c>
      <c r="I164" s="226"/>
      <c r="J164" s="222"/>
      <c r="K164" s="222"/>
      <c r="L164" s="227"/>
      <c r="M164" s="228"/>
      <c r="N164" s="229"/>
      <c r="O164" s="229"/>
      <c r="P164" s="229"/>
      <c r="Q164" s="229"/>
      <c r="R164" s="229"/>
      <c r="S164" s="229"/>
      <c r="T164" s="230"/>
      <c r="AT164" s="231" t="s">
        <v>161</v>
      </c>
      <c r="AU164" s="231" t="s">
        <v>158</v>
      </c>
      <c r="AV164" s="12" t="s">
        <v>158</v>
      </c>
      <c r="AW164" s="12" t="s">
        <v>43</v>
      </c>
      <c r="AX164" s="12" t="s">
        <v>80</v>
      </c>
      <c r="AY164" s="231" t="s">
        <v>150</v>
      </c>
    </row>
    <row r="165" spans="2:51" s="13" customFormat="1" ht="13.5">
      <c r="B165" s="232"/>
      <c r="C165" s="233"/>
      <c r="D165" s="234" t="s">
        <v>161</v>
      </c>
      <c r="E165" s="235" t="s">
        <v>37</v>
      </c>
      <c r="F165" s="236" t="s">
        <v>164</v>
      </c>
      <c r="G165" s="233"/>
      <c r="H165" s="237">
        <v>371.592</v>
      </c>
      <c r="I165" s="238"/>
      <c r="J165" s="233"/>
      <c r="K165" s="233"/>
      <c r="L165" s="239"/>
      <c r="M165" s="240"/>
      <c r="N165" s="241"/>
      <c r="O165" s="241"/>
      <c r="P165" s="241"/>
      <c r="Q165" s="241"/>
      <c r="R165" s="241"/>
      <c r="S165" s="241"/>
      <c r="T165" s="242"/>
      <c r="AT165" s="243" t="s">
        <v>161</v>
      </c>
      <c r="AU165" s="243" t="s">
        <v>158</v>
      </c>
      <c r="AV165" s="13" t="s">
        <v>157</v>
      </c>
      <c r="AW165" s="13" t="s">
        <v>43</v>
      </c>
      <c r="AX165" s="13" t="s">
        <v>23</v>
      </c>
      <c r="AY165" s="243" t="s">
        <v>150</v>
      </c>
    </row>
    <row r="166" spans="2:65" s="1" customFormat="1" ht="22.5" customHeight="1">
      <c r="B166" s="42"/>
      <c r="C166" s="251" t="s">
        <v>199</v>
      </c>
      <c r="D166" s="251" t="s">
        <v>215</v>
      </c>
      <c r="E166" s="252" t="s">
        <v>260</v>
      </c>
      <c r="F166" s="253" t="s">
        <v>261</v>
      </c>
      <c r="G166" s="254" t="s">
        <v>155</v>
      </c>
      <c r="H166" s="255">
        <v>379.024</v>
      </c>
      <c r="I166" s="256"/>
      <c r="J166" s="257">
        <f>ROUND(I166*H166,2)</f>
        <v>0</v>
      </c>
      <c r="K166" s="253" t="s">
        <v>156</v>
      </c>
      <c r="L166" s="258"/>
      <c r="M166" s="259" t="s">
        <v>37</v>
      </c>
      <c r="N166" s="260" t="s">
        <v>52</v>
      </c>
      <c r="O166" s="43"/>
      <c r="P166" s="204">
        <f>O166*H166</f>
        <v>0</v>
      </c>
      <c r="Q166" s="204">
        <v>0.0135</v>
      </c>
      <c r="R166" s="204">
        <f>Q166*H166</f>
        <v>5.116824</v>
      </c>
      <c r="S166" s="204">
        <v>0</v>
      </c>
      <c r="T166" s="205">
        <f>S166*H166</f>
        <v>0</v>
      </c>
      <c r="AR166" s="24" t="s">
        <v>177</v>
      </c>
      <c r="AT166" s="24" t="s">
        <v>215</v>
      </c>
      <c r="AU166" s="24" t="s">
        <v>158</v>
      </c>
      <c r="AY166" s="24" t="s">
        <v>150</v>
      </c>
      <c r="BE166" s="206">
        <f>IF(N166="základní",J166,0)</f>
        <v>0</v>
      </c>
      <c r="BF166" s="206">
        <f>IF(N166="snížená",J166,0)</f>
        <v>0</v>
      </c>
      <c r="BG166" s="206">
        <f>IF(N166="zákl. přenesená",J166,0)</f>
        <v>0</v>
      </c>
      <c r="BH166" s="206">
        <f>IF(N166="sníž. přenesená",J166,0)</f>
        <v>0</v>
      </c>
      <c r="BI166" s="206">
        <f>IF(N166="nulová",J166,0)</f>
        <v>0</v>
      </c>
      <c r="BJ166" s="24" t="s">
        <v>158</v>
      </c>
      <c r="BK166" s="206">
        <f>ROUND(I166*H166,2)</f>
        <v>0</v>
      </c>
      <c r="BL166" s="24" t="s">
        <v>157</v>
      </c>
      <c r="BM166" s="24" t="s">
        <v>262</v>
      </c>
    </row>
    <row r="167" spans="2:65" s="1" customFormat="1" ht="31.5" customHeight="1">
      <c r="B167" s="42"/>
      <c r="C167" s="195" t="s">
        <v>10</v>
      </c>
      <c r="D167" s="195" t="s">
        <v>152</v>
      </c>
      <c r="E167" s="196" t="s">
        <v>263</v>
      </c>
      <c r="F167" s="197" t="s">
        <v>264</v>
      </c>
      <c r="G167" s="198" t="s">
        <v>155</v>
      </c>
      <c r="H167" s="199">
        <v>371.592</v>
      </c>
      <c r="I167" s="200"/>
      <c r="J167" s="201">
        <f>ROUND(I167*H167,2)</f>
        <v>0</v>
      </c>
      <c r="K167" s="197" t="s">
        <v>156</v>
      </c>
      <c r="L167" s="62"/>
      <c r="M167" s="202" t="s">
        <v>37</v>
      </c>
      <c r="N167" s="203" t="s">
        <v>52</v>
      </c>
      <c r="O167" s="43"/>
      <c r="P167" s="204">
        <f>O167*H167</f>
        <v>0</v>
      </c>
      <c r="Q167" s="204">
        <v>0.00348</v>
      </c>
      <c r="R167" s="204">
        <f>Q167*H167</f>
        <v>1.2931401599999999</v>
      </c>
      <c r="S167" s="204">
        <v>0</v>
      </c>
      <c r="T167" s="205">
        <f>S167*H167</f>
        <v>0</v>
      </c>
      <c r="AR167" s="24" t="s">
        <v>157</v>
      </c>
      <c r="AT167" s="24" t="s">
        <v>152</v>
      </c>
      <c r="AU167" s="24" t="s">
        <v>158</v>
      </c>
      <c r="AY167" s="24" t="s">
        <v>150</v>
      </c>
      <c r="BE167" s="206">
        <f>IF(N167="základní",J167,0)</f>
        <v>0</v>
      </c>
      <c r="BF167" s="206">
        <f>IF(N167="snížená",J167,0)</f>
        <v>0</v>
      </c>
      <c r="BG167" s="206">
        <f>IF(N167="zákl. přenesená",J167,0)</f>
        <v>0</v>
      </c>
      <c r="BH167" s="206">
        <f>IF(N167="sníž. přenesená",J167,0)</f>
        <v>0</v>
      </c>
      <c r="BI167" s="206">
        <f>IF(N167="nulová",J167,0)</f>
        <v>0</v>
      </c>
      <c r="BJ167" s="24" t="s">
        <v>158</v>
      </c>
      <c r="BK167" s="206">
        <f>ROUND(I167*H167,2)</f>
        <v>0</v>
      </c>
      <c r="BL167" s="24" t="s">
        <v>157</v>
      </c>
      <c r="BM167" s="24" t="s">
        <v>265</v>
      </c>
    </row>
    <row r="168" spans="2:51" s="11" customFormat="1" ht="13.5">
      <c r="B168" s="210"/>
      <c r="C168" s="211"/>
      <c r="D168" s="207" t="s">
        <v>161</v>
      </c>
      <c r="E168" s="212" t="s">
        <v>37</v>
      </c>
      <c r="F168" s="213" t="s">
        <v>301</v>
      </c>
      <c r="G168" s="211"/>
      <c r="H168" s="214" t="s">
        <v>37</v>
      </c>
      <c r="I168" s="215"/>
      <c r="J168" s="211"/>
      <c r="K168" s="211"/>
      <c r="L168" s="216"/>
      <c r="M168" s="217"/>
      <c r="N168" s="218"/>
      <c r="O168" s="218"/>
      <c r="P168" s="218"/>
      <c r="Q168" s="218"/>
      <c r="R168" s="218"/>
      <c r="S168" s="218"/>
      <c r="T168" s="219"/>
      <c r="AT168" s="220" t="s">
        <v>161</v>
      </c>
      <c r="AU168" s="220" t="s">
        <v>158</v>
      </c>
      <c r="AV168" s="11" t="s">
        <v>23</v>
      </c>
      <c r="AW168" s="11" t="s">
        <v>43</v>
      </c>
      <c r="AX168" s="11" t="s">
        <v>80</v>
      </c>
      <c r="AY168" s="220" t="s">
        <v>150</v>
      </c>
    </row>
    <row r="169" spans="2:51" s="12" customFormat="1" ht="13.5">
      <c r="B169" s="221"/>
      <c r="C169" s="222"/>
      <c r="D169" s="207" t="s">
        <v>161</v>
      </c>
      <c r="E169" s="223" t="s">
        <v>37</v>
      </c>
      <c r="F169" s="224" t="s">
        <v>1254</v>
      </c>
      <c r="G169" s="222"/>
      <c r="H169" s="225">
        <v>135.72</v>
      </c>
      <c r="I169" s="226"/>
      <c r="J169" s="222"/>
      <c r="K169" s="222"/>
      <c r="L169" s="227"/>
      <c r="M169" s="228"/>
      <c r="N169" s="229"/>
      <c r="O169" s="229"/>
      <c r="P169" s="229"/>
      <c r="Q169" s="229"/>
      <c r="R169" s="229"/>
      <c r="S169" s="229"/>
      <c r="T169" s="230"/>
      <c r="AT169" s="231" t="s">
        <v>161</v>
      </c>
      <c r="AU169" s="231" t="s">
        <v>158</v>
      </c>
      <c r="AV169" s="12" t="s">
        <v>158</v>
      </c>
      <c r="AW169" s="12" t="s">
        <v>43</v>
      </c>
      <c r="AX169" s="12" t="s">
        <v>80</v>
      </c>
      <c r="AY169" s="231" t="s">
        <v>150</v>
      </c>
    </row>
    <row r="170" spans="2:51" s="12" customFormat="1" ht="13.5">
      <c r="B170" s="221"/>
      <c r="C170" s="222"/>
      <c r="D170" s="207" t="s">
        <v>161</v>
      </c>
      <c r="E170" s="223" t="s">
        <v>37</v>
      </c>
      <c r="F170" s="224" t="s">
        <v>1255</v>
      </c>
      <c r="G170" s="222"/>
      <c r="H170" s="225">
        <v>235.872</v>
      </c>
      <c r="I170" s="226"/>
      <c r="J170" s="222"/>
      <c r="K170" s="222"/>
      <c r="L170" s="227"/>
      <c r="M170" s="228"/>
      <c r="N170" s="229"/>
      <c r="O170" s="229"/>
      <c r="P170" s="229"/>
      <c r="Q170" s="229"/>
      <c r="R170" s="229"/>
      <c r="S170" s="229"/>
      <c r="T170" s="230"/>
      <c r="AT170" s="231" t="s">
        <v>161</v>
      </c>
      <c r="AU170" s="231" t="s">
        <v>158</v>
      </c>
      <c r="AV170" s="12" t="s">
        <v>158</v>
      </c>
      <c r="AW170" s="12" t="s">
        <v>43</v>
      </c>
      <c r="AX170" s="12" t="s">
        <v>80</v>
      </c>
      <c r="AY170" s="231" t="s">
        <v>150</v>
      </c>
    </row>
    <row r="171" spans="2:51" s="13" customFormat="1" ht="13.5">
      <c r="B171" s="232"/>
      <c r="C171" s="233"/>
      <c r="D171" s="234" t="s">
        <v>161</v>
      </c>
      <c r="E171" s="235" t="s">
        <v>37</v>
      </c>
      <c r="F171" s="236" t="s">
        <v>164</v>
      </c>
      <c r="G171" s="233"/>
      <c r="H171" s="237">
        <v>371.592</v>
      </c>
      <c r="I171" s="238"/>
      <c r="J171" s="233"/>
      <c r="K171" s="233"/>
      <c r="L171" s="239"/>
      <c r="M171" s="240"/>
      <c r="N171" s="241"/>
      <c r="O171" s="241"/>
      <c r="P171" s="241"/>
      <c r="Q171" s="241"/>
      <c r="R171" s="241"/>
      <c r="S171" s="241"/>
      <c r="T171" s="242"/>
      <c r="AT171" s="243" t="s">
        <v>161</v>
      </c>
      <c r="AU171" s="243" t="s">
        <v>158</v>
      </c>
      <c r="AV171" s="13" t="s">
        <v>157</v>
      </c>
      <c r="AW171" s="13" t="s">
        <v>43</v>
      </c>
      <c r="AX171" s="13" t="s">
        <v>23</v>
      </c>
      <c r="AY171" s="243" t="s">
        <v>150</v>
      </c>
    </row>
    <row r="172" spans="2:65" s="1" customFormat="1" ht="31.5" customHeight="1">
      <c r="B172" s="42"/>
      <c r="C172" s="195" t="s">
        <v>205</v>
      </c>
      <c r="D172" s="195" t="s">
        <v>152</v>
      </c>
      <c r="E172" s="196" t="s">
        <v>266</v>
      </c>
      <c r="F172" s="197" t="s">
        <v>267</v>
      </c>
      <c r="G172" s="198" t="s">
        <v>155</v>
      </c>
      <c r="H172" s="199">
        <v>1301.728</v>
      </c>
      <c r="I172" s="200"/>
      <c r="J172" s="201">
        <f>ROUND(I172*H172,2)</f>
        <v>0</v>
      </c>
      <c r="K172" s="197" t="s">
        <v>156</v>
      </c>
      <c r="L172" s="62"/>
      <c r="M172" s="202" t="s">
        <v>37</v>
      </c>
      <c r="N172" s="203" t="s">
        <v>52</v>
      </c>
      <c r="O172" s="43"/>
      <c r="P172" s="204">
        <f>O172*H172</f>
        <v>0</v>
      </c>
      <c r="Q172" s="204">
        <v>0.02048</v>
      </c>
      <c r="R172" s="204">
        <f>Q172*H172</f>
        <v>26.65938944</v>
      </c>
      <c r="S172" s="204">
        <v>0</v>
      </c>
      <c r="T172" s="205">
        <f>S172*H172</f>
        <v>0</v>
      </c>
      <c r="AR172" s="24" t="s">
        <v>157</v>
      </c>
      <c r="AT172" s="24" t="s">
        <v>152</v>
      </c>
      <c r="AU172" s="24" t="s">
        <v>158</v>
      </c>
      <c r="AY172" s="24" t="s">
        <v>150</v>
      </c>
      <c r="BE172" s="206">
        <f>IF(N172="základní",J172,0)</f>
        <v>0</v>
      </c>
      <c r="BF172" s="206">
        <f>IF(N172="snížená",J172,0)</f>
        <v>0</v>
      </c>
      <c r="BG172" s="206">
        <f>IF(N172="zákl. přenesená",J172,0)</f>
        <v>0</v>
      </c>
      <c r="BH172" s="206">
        <f>IF(N172="sníž. přenesená",J172,0)</f>
        <v>0</v>
      </c>
      <c r="BI172" s="206">
        <f>IF(N172="nulová",J172,0)</f>
        <v>0</v>
      </c>
      <c r="BJ172" s="24" t="s">
        <v>158</v>
      </c>
      <c r="BK172" s="206">
        <f>ROUND(I172*H172,2)</f>
        <v>0</v>
      </c>
      <c r="BL172" s="24" t="s">
        <v>157</v>
      </c>
      <c r="BM172" s="24" t="s">
        <v>268</v>
      </c>
    </row>
    <row r="173" spans="2:47" s="1" customFormat="1" ht="121.5">
      <c r="B173" s="42"/>
      <c r="C173" s="64"/>
      <c r="D173" s="207" t="s">
        <v>159</v>
      </c>
      <c r="E173" s="64"/>
      <c r="F173" s="208" t="s">
        <v>269</v>
      </c>
      <c r="G173" s="64"/>
      <c r="H173" s="64"/>
      <c r="I173" s="165"/>
      <c r="J173" s="64"/>
      <c r="K173" s="64"/>
      <c r="L173" s="62"/>
      <c r="M173" s="209"/>
      <c r="N173" s="43"/>
      <c r="O173" s="43"/>
      <c r="P173" s="43"/>
      <c r="Q173" s="43"/>
      <c r="R173" s="43"/>
      <c r="S173" s="43"/>
      <c r="T173" s="79"/>
      <c r="AT173" s="24" t="s">
        <v>159</v>
      </c>
      <c r="AU173" s="24" t="s">
        <v>158</v>
      </c>
    </row>
    <row r="174" spans="2:51" s="11" customFormat="1" ht="13.5">
      <c r="B174" s="210"/>
      <c r="C174" s="211"/>
      <c r="D174" s="207" t="s">
        <v>161</v>
      </c>
      <c r="E174" s="212" t="s">
        <v>37</v>
      </c>
      <c r="F174" s="213" t="s">
        <v>270</v>
      </c>
      <c r="G174" s="211"/>
      <c r="H174" s="214" t="s">
        <v>37</v>
      </c>
      <c r="I174" s="215"/>
      <c r="J174" s="211"/>
      <c r="K174" s="211"/>
      <c r="L174" s="216"/>
      <c r="M174" s="217"/>
      <c r="N174" s="218"/>
      <c r="O174" s="218"/>
      <c r="P174" s="218"/>
      <c r="Q174" s="218"/>
      <c r="R174" s="218"/>
      <c r="S174" s="218"/>
      <c r="T174" s="219"/>
      <c r="AT174" s="220" t="s">
        <v>161</v>
      </c>
      <c r="AU174" s="220" t="s">
        <v>158</v>
      </c>
      <c r="AV174" s="11" t="s">
        <v>23</v>
      </c>
      <c r="AW174" s="11" t="s">
        <v>43</v>
      </c>
      <c r="AX174" s="11" t="s">
        <v>80</v>
      </c>
      <c r="AY174" s="220" t="s">
        <v>150</v>
      </c>
    </row>
    <row r="175" spans="2:51" s="11" customFormat="1" ht="13.5">
      <c r="B175" s="210"/>
      <c r="C175" s="211"/>
      <c r="D175" s="207" t="s">
        <v>161</v>
      </c>
      <c r="E175" s="212" t="s">
        <v>37</v>
      </c>
      <c r="F175" s="213" t="s">
        <v>271</v>
      </c>
      <c r="G175" s="211"/>
      <c r="H175" s="214" t="s">
        <v>37</v>
      </c>
      <c r="I175" s="215"/>
      <c r="J175" s="211"/>
      <c r="K175" s="211"/>
      <c r="L175" s="216"/>
      <c r="M175" s="217"/>
      <c r="N175" s="218"/>
      <c r="O175" s="218"/>
      <c r="P175" s="218"/>
      <c r="Q175" s="218"/>
      <c r="R175" s="218"/>
      <c r="S175" s="218"/>
      <c r="T175" s="219"/>
      <c r="AT175" s="220" t="s">
        <v>161</v>
      </c>
      <c r="AU175" s="220" t="s">
        <v>158</v>
      </c>
      <c r="AV175" s="11" t="s">
        <v>23</v>
      </c>
      <c r="AW175" s="11" t="s">
        <v>43</v>
      </c>
      <c r="AX175" s="11" t="s">
        <v>80</v>
      </c>
      <c r="AY175" s="220" t="s">
        <v>150</v>
      </c>
    </row>
    <row r="176" spans="2:51" s="12" customFormat="1" ht="13.5">
      <c r="B176" s="221"/>
      <c r="C176" s="222"/>
      <c r="D176" s="207" t="s">
        <v>161</v>
      </c>
      <c r="E176" s="223" t="s">
        <v>37</v>
      </c>
      <c r="F176" s="224" t="s">
        <v>1256</v>
      </c>
      <c r="G176" s="222"/>
      <c r="H176" s="225">
        <v>1301.728</v>
      </c>
      <c r="I176" s="226"/>
      <c r="J176" s="222"/>
      <c r="K176" s="222"/>
      <c r="L176" s="227"/>
      <c r="M176" s="228"/>
      <c r="N176" s="229"/>
      <c r="O176" s="229"/>
      <c r="P176" s="229"/>
      <c r="Q176" s="229"/>
      <c r="R176" s="229"/>
      <c r="S176" s="229"/>
      <c r="T176" s="230"/>
      <c r="AT176" s="231" t="s">
        <v>161</v>
      </c>
      <c r="AU176" s="231" t="s">
        <v>158</v>
      </c>
      <c r="AV176" s="12" t="s">
        <v>158</v>
      </c>
      <c r="AW176" s="12" t="s">
        <v>43</v>
      </c>
      <c r="AX176" s="12" t="s">
        <v>80</v>
      </c>
      <c r="AY176" s="231" t="s">
        <v>150</v>
      </c>
    </row>
    <row r="177" spans="2:51" s="13" customFormat="1" ht="13.5">
      <c r="B177" s="232"/>
      <c r="C177" s="233"/>
      <c r="D177" s="234" t="s">
        <v>161</v>
      </c>
      <c r="E177" s="235" t="s">
        <v>37</v>
      </c>
      <c r="F177" s="236" t="s">
        <v>164</v>
      </c>
      <c r="G177" s="233"/>
      <c r="H177" s="237">
        <v>1301.728</v>
      </c>
      <c r="I177" s="238"/>
      <c r="J177" s="233"/>
      <c r="K177" s="233"/>
      <c r="L177" s="239"/>
      <c r="M177" s="240"/>
      <c r="N177" s="241"/>
      <c r="O177" s="241"/>
      <c r="P177" s="241"/>
      <c r="Q177" s="241"/>
      <c r="R177" s="241"/>
      <c r="S177" s="241"/>
      <c r="T177" s="242"/>
      <c r="AT177" s="243" t="s">
        <v>161</v>
      </c>
      <c r="AU177" s="243" t="s">
        <v>158</v>
      </c>
      <c r="AV177" s="13" t="s">
        <v>157</v>
      </c>
      <c r="AW177" s="13" t="s">
        <v>43</v>
      </c>
      <c r="AX177" s="13" t="s">
        <v>23</v>
      </c>
      <c r="AY177" s="243" t="s">
        <v>150</v>
      </c>
    </row>
    <row r="178" spans="2:65" s="1" customFormat="1" ht="31.5" customHeight="1">
      <c r="B178" s="42"/>
      <c r="C178" s="195" t="s">
        <v>273</v>
      </c>
      <c r="D178" s="195" t="s">
        <v>152</v>
      </c>
      <c r="E178" s="196" t="s">
        <v>274</v>
      </c>
      <c r="F178" s="197" t="s">
        <v>275</v>
      </c>
      <c r="G178" s="198" t="s">
        <v>155</v>
      </c>
      <c r="H178" s="199">
        <v>9.156</v>
      </c>
      <c r="I178" s="200"/>
      <c r="J178" s="201">
        <f>ROUND(I178*H178,2)</f>
        <v>0</v>
      </c>
      <c r="K178" s="197" t="s">
        <v>156</v>
      </c>
      <c r="L178" s="62"/>
      <c r="M178" s="202" t="s">
        <v>37</v>
      </c>
      <c r="N178" s="203" t="s">
        <v>52</v>
      </c>
      <c r="O178" s="43"/>
      <c r="P178" s="204">
        <f>O178*H178</f>
        <v>0</v>
      </c>
      <c r="Q178" s="204">
        <v>0.00489</v>
      </c>
      <c r="R178" s="204">
        <f>Q178*H178</f>
        <v>0.04477284000000001</v>
      </c>
      <c r="S178" s="204">
        <v>0</v>
      </c>
      <c r="T178" s="205">
        <f>S178*H178</f>
        <v>0</v>
      </c>
      <c r="AR178" s="24" t="s">
        <v>157</v>
      </c>
      <c r="AT178" s="24" t="s">
        <v>152</v>
      </c>
      <c r="AU178" s="24" t="s">
        <v>158</v>
      </c>
      <c r="AY178" s="24" t="s">
        <v>150</v>
      </c>
      <c r="BE178" s="206">
        <f>IF(N178="základní",J178,0)</f>
        <v>0</v>
      </c>
      <c r="BF178" s="206">
        <f>IF(N178="snížená",J178,0)</f>
        <v>0</v>
      </c>
      <c r="BG178" s="206">
        <f>IF(N178="zákl. přenesená",J178,0)</f>
        <v>0</v>
      </c>
      <c r="BH178" s="206">
        <f>IF(N178="sníž. přenesená",J178,0)</f>
        <v>0</v>
      </c>
      <c r="BI178" s="206">
        <f>IF(N178="nulová",J178,0)</f>
        <v>0</v>
      </c>
      <c r="BJ178" s="24" t="s">
        <v>158</v>
      </c>
      <c r="BK178" s="206">
        <f>ROUND(I178*H178,2)</f>
        <v>0</v>
      </c>
      <c r="BL178" s="24" t="s">
        <v>157</v>
      </c>
      <c r="BM178" s="24" t="s">
        <v>276</v>
      </c>
    </row>
    <row r="179" spans="2:47" s="1" customFormat="1" ht="27">
      <c r="B179" s="42"/>
      <c r="C179" s="64"/>
      <c r="D179" s="207" t="s">
        <v>159</v>
      </c>
      <c r="E179" s="64"/>
      <c r="F179" s="208" t="s">
        <v>224</v>
      </c>
      <c r="G179" s="64"/>
      <c r="H179" s="64"/>
      <c r="I179" s="165"/>
      <c r="J179" s="64"/>
      <c r="K179" s="64"/>
      <c r="L179" s="62"/>
      <c r="M179" s="209"/>
      <c r="N179" s="43"/>
      <c r="O179" s="43"/>
      <c r="P179" s="43"/>
      <c r="Q179" s="43"/>
      <c r="R179" s="43"/>
      <c r="S179" s="43"/>
      <c r="T179" s="79"/>
      <c r="AT179" s="24" t="s">
        <v>159</v>
      </c>
      <c r="AU179" s="24" t="s">
        <v>158</v>
      </c>
    </row>
    <row r="180" spans="2:51" s="11" customFormat="1" ht="13.5">
      <c r="B180" s="210"/>
      <c r="C180" s="211"/>
      <c r="D180" s="207" t="s">
        <v>161</v>
      </c>
      <c r="E180" s="212" t="s">
        <v>37</v>
      </c>
      <c r="F180" s="213" t="s">
        <v>279</v>
      </c>
      <c r="G180" s="211"/>
      <c r="H180" s="214" t="s">
        <v>37</v>
      </c>
      <c r="I180" s="215"/>
      <c r="J180" s="211"/>
      <c r="K180" s="211"/>
      <c r="L180" s="216"/>
      <c r="M180" s="217"/>
      <c r="N180" s="218"/>
      <c r="O180" s="218"/>
      <c r="P180" s="218"/>
      <c r="Q180" s="218"/>
      <c r="R180" s="218"/>
      <c r="S180" s="218"/>
      <c r="T180" s="219"/>
      <c r="AT180" s="220" t="s">
        <v>161</v>
      </c>
      <c r="AU180" s="220" t="s">
        <v>158</v>
      </c>
      <c r="AV180" s="11" t="s">
        <v>23</v>
      </c>
      <c r="AW180" s="11" t="s">
        <v>43</v>
      </c>
      <c r="AX180" s="11" t="s">
        <v>80</v>
      </c>
      <c r="AY180" s="220" t="s">
        <v>150</v>
      </c>
    </row>
    <row r="181" spans="2:51" s="12" customFormat="1" ht="13.5">
      <c r="B181" s="221"/>
      <c r="C181" s="222"/>
      <c r="D181" s="207" t="s">
        <v>161</v>
      </c>
      <c r="E181" s="223" t="s">
        <v>37</v>
      </c>
      <c r="F181" s="224" t="s">
        <v>1257</v>
      </c>
      <c r="G181" s="222"/>
      <c r="H181" s="225">
        <v>4.16</v>
      </c>
      <c r="I181" s="226"/>
      <c r="J181" s="222"/>
      <c r="K181" s="222"/>
      <c r="L181" s="227"/>
      <c r="M181" s="228"/>
      <c r="N181" s="229"/>
      <c r="O181" s="229"/>
      <c r="P181" s="229"/>
      <c r="Q181" s="229"/>
      <c r="R181" s="229"/>
      <c r="S181" s="229"/>
      <c r="T181" s="230"/>
      <c r="AT181" s="231" t="s">
        <v>161</v>
      </c>
      <c r="AU181" s="231" t="s">
        <v>158</v>
      </c>
      <c r="AV181" s="12" t="s">
        <v>158</v>
      </c>
      <c r="AW181" s="12" t="s">
        <v>43</v>
      </c>
      <c r="AX181" s="12" t="s">
        <v>80</v>
      </c>
      <c r="AY181" s="231" t="s">
        <v>150</v>
      </c>
    </row>
    <row r="182" spans="2:51" s="11" customFormat="1" ht="13.5">
      <c r="B182" s="210"/>
      <c r="C182" s="211"/>
      <c r="D182" s="207" t="s">
        <v>161</v>
      </c>
      <c r="E182" s="212" t="s">
        <v>37</v>
      </c>
      <c r="F182" s="213" t="s">
        <v>968</v>
      </c>
      <c r="G182" s="211"/>
      <c r="H182" s="214" t="s">
        <v>37</v>
      </c>
      <c r="I182" s="215"/>
      <c r="J182" s="211"/>
      <c r="K182" s="211"/>
      <c r="L182" s="216"/>
      <c r="M182" s="217"/>
      <c r="N182" s="218"/>
      <c r="O182" s="218"/>
      <c r="P182" s="218"/>
      <c r="Q182" s="218"/>
      <c r="R182" s="218"/>
      <c r="S182" s="218"/>
      <c r="T182" s="219"/>
      <c r="AT182" s="220" t="s">
        <v>161</v>
      </c>
      <c r="AU182" s="220" t="s">
        <v>158</v>
      </c>
      <c r="AV182" s="11" t="s">
        <v>23</v>
      </c>
      <c r="AW182" s="11" t="s">
        <v>43</v>
      </c>
      <c r="AX182" s="11" t="s">
        <v>80</v>
      </c>
      <c r="AY182" s="220" t="s">
        <v>150</v>
      </c>
    </row>
    <row r="183" spans="2:51" s="12" customFormat="1" ht="13.5">
      <c r="B183" s="221"/>
      <c r="C183" s="222"/>
      <c r="D183" s="207" t="s">
        <v>161</v>
      </c>
      <c r="E183" s="223" t="s">
        <v>37</v>
      </c>
      <c r="F183" s="224" t="s">
        <v>1258</v>
      </c>
      <c r="G183" s="222"/>
      <c r="H183" s="225">
        <v>0.48</v>
      </c>
      <c r="I183" s="226"/>
      <c r="J183" s="222"/>
      <c r="K183" s="222"/>
      <c r="L183" s="227"/>
      <c r="M183" s="228"/>
      <c r="N183" s="229"/>
      <c r="O183" s="229"/>
      <c r="P183" s="229"/>
      <c r="Q183" s="229"/>
      <c r="R183" s="229"/>
      <c r="S183" s="229"/>
      <c r="T183" s="230"/>
      <c r="AT183" s="231" t="s">
        <v>161</v>
      </c>
      <c r="AU183" s="231" t="s">
        <v>158</v>
      </c>
      <c r="AV183" s="12" t="s">
        <v>158</v>
      </c>
      <c r="AW183" s="12" t="s">
        <v>43</v>
      </c>
      <c r="AX183" s="12" t="s">
        <v>80</v>
      </c>
      <c r="AY183" s="231" t="s">
        <v>150</v>
      </c>
    </row>
    <row r="184" spans="2:51" s="12" customFormat="1" ht="13.5">
      <c r="B184" s="221"/>
      <c r="C184" s="222"/>
      <c r="D184" s="207" t="s">
        <v>161</v>
      </c>
      <c r="E184" s="223" t="s">
        <v>37</v>
      </c>
      <c r="F184" s="224" t="s">
        <v>1259</v>
      </c>
      <c r="G184" s="222"/>
      <c r="H184" s="225">
        <v>2.99</v>
      </c>
      <c r="I184" s="226"/>
      <c r="J184" s="222"/>
      <c r="K184" s="222"/>
      <c r="L184" s="227"/>
      <c r="M184" s="228"/>
      <c r="N184" s="229"/>
      <c r="O184" s="229"/>
      <c r="P184" s="229"/>
      <c r="Q184" s="229"/>
      <c r="R184" s="229"/>
      <c r="S184" s="229"/>
      <c r="T184" s="230"/>
      <c r="AT184" s="231" t="s">
        <v>161</v>
      </c>
      <c r="AU184" s="231" t="s">
        <v>158</v>
      </c>
      <c r="AV184" s="12" t="s">
        <v>158</v>
      </c>
      <c r="AW184" s="12" t="s">
        <v>43</v>
      </c>
      <c r="AX184" s="12" t="s">
        <v>80</v>
      </c>
      <c r="AY184" s="231" t="s">
        <v>150</v>
      </c>
    </row>
    <row r="185" spans="2:51" s="14" customFormat="1" ht="13.5">
      <c r="B185" s="261"/>
      <c r="C185" s="262"/>
      <c r="D185" s="207" t="s">
        <v>161</v>
      </c>
      <c r="E185" s="263" t="s">
        <v>37</v>
      </c>
      <c r="F185" s="264" t="s">
        <v>238</v>
      </c>
      <c r="G185" s="262"/>
      <c r="H185" s="265">
        <v>7.63</v>
      </c>
      <c r="I185" s="266"/>
      <c r="J185" s="262"/>
      <c r="K185" s="262"/>
      <c r="L185" s="267"/>
      <c r="M185" s="268"/>
      <c r="N185" s="269"/>
      <c r="O185" s="269"/>
      <c r="P185" s="269"/>
      <c r="Q185" s="269"/>
      <c r="R185" s="269"/>
      <c r="S185" s="269"/>
      <c r="T185" s="270"/>
      <c r="AT185" s="271" t="s">
        <v>161</v>
      </c>
      <c r="AU185" s="271" t="s">
        <v>158</v>
      </c>
      <c r="AV185" s="14" t="s">
        <v>170</v>
      </c>
      <c r="AW185" s="14" t="s">
        <v>43</v>
      </c>
      <c r="AX185" s="14" t="s">
        <v>80</v>
      </c>
      <c r="AY185" s="271" t="s">
        <v>150</v>
      </c>
    </row>
    <row r="186" spans="2:51" s="12" customFormat="1" ht="13.5">
      <c r="B186" s="221"/>
      <c r="C186" s="222"/>
      <c r="D186" s="207" t="s">
        <v>161</v>
      </c>
      <c r="E186" s="223" t="s">
        <v>37</v>
      </c>
      <c r="F186" s="224" t="s">
        <v>1260</v>
      </c>
      <c r="G186" s="222"/>
      <c r="H186" s="225">
        <v>1.526</v>
      </c>
      <c r="I186" s="226"/>
      <c r="J186" s="222"/>
      <c r="K186" s="222"/>
      <c r="L186" s="227"/>
      <c r="M186" s="228"/>
      <c r="N186" s="229"/>
      <c r="O186" s="229"/>
      <c r="P186" s="229"/>
      <c r="Q186" s="229"/>
      <c r="R186" s="229"/>
      <c r="S186" s="229"/>
      <c r="T186" s="230"/>
      <c r="AT186" s="231" t="s">
        <v>161</v>
      </c>
      <c r="AU186" s="231" t="s">
        <v>158</v>
      </c>
      <c r="AV186" s="12" t="s">
        <v>158</v>
      </c>
      <c r="AW186" s="12" t="s">
        <v>43</v>
      </c>
      <c r="AX186" s="12" t="s">
        <v>80</v>
      </c>
      <c r="AY186" s="231" t="s">
        <v>150</v>
      </c>
    </row>
    <row r="187" spans="2:51" s="13" customFormat="1" ht="13.5">
      <c r="B187" s="232"/>
      <c r="C187" s="233"/>
      <c r="D187" s="234" t="s">
        <v>161</v>
      </c>
      <c r="E187" s="235" t="s">
        <v>37</v>
      </c>
      <c r="F187" s="236" t="s">
        <v>164</v>
      </c>
      <c r="G187" s="233"/>
      <c r="H187" s="237">
        <v>9.156</v>
      </c>
      <c r="I187" s="238"/>
      <c r="J187" s="233"/>
      <c r="K187" s="233"/>
      <c r="L187" s="239"/>
      <c r="M187" s="240"/>
      <c r="N187" s="241"/>
      <c r="O187" s="241"/>
      <c r="P187" s="241"/>
      <c r="Q187" s="241"/>
      <c r="R187" s="241"/>
      <c r="S187" s="241"/>
      <c r="T187" s="242"/>
      <c r="AT187" s="243" t="s">
        <v>161</v>
      </c>
      <c r="AU187" s="243" t="s">
        <v>158</v>
      </c>
      <c r="AV187" s="13" t="s">
        <v>157</v>
      </c>
      <c r="AW187" s="13" t="s">
        <v>43</v>
      </c>
      <c r="AX187" s="13" t="s">
        <v>23</v>
      </c>
      <c r="AY187" s="243" t="s">
        <v>150</v>
      </c>
    </row>
    <row r="188" spans="2:65" s="1" customFormat="1" ht="31.5" customHeight="1">
      <c r="B188" s="42"/>
      <c r="C188" s="195" t="s">
        <v>209</v>
      </c>
      <c r="D188" s="195" t="s">
        <v>152</v>
      </c>
      <c r="E188" s="196" t="s">
        <v>281</v>
      </c>
      <c r="F188" s="197" t="s">
        <v>282</v>
      </c>
      <c r="G188" s="198" t="s">
        <v>198</v>
      </c>
      <c r="H188" s="199">
        <v>187.6</v>
      </c>
      <c r="I188" s="200"/>
      <c r="J188" s="201">
        <f>ROUND(I188*H188,2)</f>
        <v>0</v>
      </c>
      <c r="K188" s="197" t="s">
        <v>156</v>
      </c>
      <c r="L188" s="62"/>
      <c r="M188" s="202" t="s">
        <v>37</v>
      </c>
      <c r="N188" s="203" t="s">
        <v>52</v>
      </c>
      <c r="O188" s="43"/>
      <c r="P188" s="204">
        <f>O188*H188</f>
        <v>0</v>
      </c>
      <c r="Q188" s="204">
        <v>2E-05</v>
      </c>
      <c r="R188" s="204">
        <f>Q188*H188</f>
        <v>0.003752</v>
      </c>
      <c r="S188" s="204">
        <v>0</v>
      </c>
      <c r="T188" s="205">
        <f>S188*H188</f>
        <v>0</v>
      </c>
      <c r="AR188" s="24" t="s">
        <v>157</v>
      </c>
      <c r="AT188" s="24" t="s">
        <v>152</v>
      </c>
      <c r="AU188" s="24" t="s">
        <v>158</v>
      </c>
      <c r="AY188" s="24" t="s">
        <v>150</v>
      </c>
      <c r="BE188" s="206">
        <f>IF(N188="základní",J188,0)</f>
        <v>0</v>
      </c>
      <c r="BF188" s="206">
        <f>IF(N188="snížená",J188,0)</f>
        <v>0</v>
      </c>
      <c r="BG188" s="206">
        <f>IF(N188="zákl. přenesená",J188,0)</f>
        <v>0</v>
      </c>
      <c r="BH188" s="206">
        <f>IF(N188="sníž. přenesená",J188,0)</f>
        <v>0</v>
      </c>
      <c r="BI188" s="206">
        <f>IF(N188="nulová",J188,0)</f>
        <v>0</v>
      </c>
      <c r="BJ188" s="24" t="s">
        <v>158</v>
      </c>
      <c r="BK188" s="206">
        <f>ROUND(I188*H188,2)</f>
        <v>0</v>
      </c>
      <c r="BL188" s="24" t="s">
        <v>157</v>
      </c>
      <c r="BM188" s="24" t="s">
        <v>283</v>
      </c>
    </row>
    <row r="189" spans="2:47" s="1" customFormat="1" ht="67.5">
      <c r="B189" s="42"/>
      <c r="C189" s="64"/>
      <c r="D189" s="207" t="s">
        <v>159</v>
      </c>
      <c r="E189" s="64"/>
      <c r="F189" s="208" t="s">
        <v>284</v>
      </c>
      <c r="G189" s="64"/>
      <c r="H189" s="64"/>
      <c r="I189" s="165"/>
      <c r="J189" s="64"/>
      <c r="K189" s="64"/>
      <c r="L189" s="62"/>
      <c r="M189" s="209"/>
      <c r="N189" s="43"/>
      <c r="O189" s="43"/>
      <c r="P189" s="43"/>
      <c r="Q189" s="43"/>
      <c r="R189" s="43"/>
      <c r="S189" s="43"/>
      <c r="T189" s="79"/>
      <c r="AT189" s="24" t="s">
        <v>159</v>
      </c>
      <c r="AU189" s="24" t="s">
        <v>158</v>
      </c>
    </row>
    <row r="190" spans="2:51" s="12" customFormat="1" ht="13.5">
      <c r="B190" s="221"/>
      <c r="C190" s="222"/>
      <c r="D190" s="207" t="s">
        <v>161</v>
      </c>
      <c r="E190" s="223" t="s">
        <v>37</v>
      </c>
      <c r="F190" s="224" t="s">
        <v>1261</v>
      </c>
      <c r="G190" s="222"/>
      <c r="H190" s="225">
        <v>187.6</v>
      </c>
      <c r="I190" s="226"/>
      <c r="J190" s="222"/>
      <c r="K190" s="222"/>
      <c r="L190" s="227"/>
      <c r="M190" s="228"/>
      <c r="N190" s="229"/>
      <c r="O190" s="229"/>
      <c r="P190" s="229"/>
      <c r="Q190" s="229"/>
      <c r="R190" s="229"/>
      <c r="S190" s="229"/>
      <c r="T190" s="230"/>
      <c r="AT190" s="231" t="s">
        <v>161</v>
      </c>
      <c r="AU190" s="231" t="s">
        <v>158</v>
      </c>
      <c r="AV190" s="12" t="s">
        <v>158</v>
      </c>
      <c r="AW190" s="12" t="s">
        <v>43</v>
      </c>
      <c r="AX190" s="12" t="s">
        <v>80</v>
      </c>
      <c r="AY190" s="231" t="s">
        <v>150</v>
      </c>
    </row>
    <row r="191" spans="2:51" s="13" customFormat="1" ht="13.5">
      <c r="B191" s="232"/>
      <c r="C191" s="233"/>
      <c r="D191" s="234" t="s">
        <v>161</v>
      </c>
      <c r="E191" s="235" t="s">
        <v>37</v>
      </c>
      <c r="F191" s="236" t="s">
        <v>164</v>
      </c>
      <c r="G191" s="233"/>
      <c r="H191" s="237">
        <v>187.6</v>
      </c>
      <c r="I191" s="238"/>
      <c r="J191" s="233"/>
      <c r="K191" s="233"/>
      <c r="L191" s="239"/>
      <c r="M191" s="240"/>
      <c r="N191" s="241"/>
      <c r="O191" s="241"/>
      <c r="P191" s="241"/>
      <c r="Q191" s="241"/>
      <c r="R191" s="241"/>
      <c r="S191" s="241"/>
      <c r="T191" s="242"/>
      <c r="AT191" s="243" t="s">
        <v>161</v>
      </c>
      <c r="AU191" s="243" t="s">
        <v>158</v>
      </c>
      <c r="AV191" s="13" t="s">
        <v>157</v>
      </c>
      <c r="AW191" s="13" t="s">
        <v>43</v>
      </c>
      <c r="AX191" s="13" t="s">
        <v>23</v>
      </c>
      <c r="AY191" s="243" t="s">
        <v>150</v>
      </c>
    </row>
    <row r="192" spans="2:65" s="1" customFormat="1" ht="22.5" customHeight="1">
      <c r="B192" s="42"/>
      <c r="C192" s="251" t="s">
        <v>289</v>
      </c>
      <c r="D192" s="251" t="s">
        <v>215</v>
      </c>
      <c r="E192" s="252" t="s">
        <v>290</v>
      </c>
      <c r="F192" s="253" t="s">
        <v>291</v>
      </c>
      <c r="G192" s="254" t="s">
        <v>198</v>
      </c>
      <c r="H192" s="255">
        <v>196.98</v>
      </c>
      <c r="I192" s="256"/>
      <c r="J192" s="257">
        <f>ROUND(I192*H192,2)</f>
        <v>0</v>
      </c>
      <c r="K192" s="253" t="s">
        <v>156</v>
      </c>
      <c r="L192" s="258"/>
      <c r="M192" s="259" t="s">
        <v>37</v>
      </c>
      <c r="N192" s="260" t="s">
        <v>52</v>
      </c>
      <c r="O192" s="43"/>
      <c r="P192" s="204">
        <f>O192*H192</f>
        <v>0</v>
      </c>
      <c r="Q192" s="204">
        <v>0.0001</v>
      </c>
      <c r="R192" s="204">
        <f>Q192*H192</f>
        <v>0.019698</v>
      </c>
      <c r="S192" s="204">
        <v>0</v>
      </c>
      <c r="T192" s="205">
        <f>S192*H192</f>
        <v>0</v>
      </c>
      <c r="AR192" s="24" t="s">
        <v>177</v>
      </c>
      <c r="AT192" s="24" t="s">
        <v>215</v>
      </c>
      <c r="AU192" s="24" t="s">
        <v>158</v>
      </c>
      <c r="AY192" s="24" t="s">
        <v>150</v>
      </c>
      <c r="BE192" s="206">
        <f>IF(N192="základní",J192,0)</f>
        <v>0</v>
      </c>
      <c r="BF192" s="206">
        <f>IF(N192="snížená",J192,0)</f>
        <v>0</v>
      </c>
      <c r="BG192" s="206">
        <f>IF(N192="zákl. přenesená",J192,0)</f>
        <v>0</v>
      </c>
      <c r="BH192" s="206">
        <f>IF(N192="sníž. přenesená",J192,0)</f>
        <v>0</v>
      </c>
      <c r="BI192" s="206">
        <f>IF(N192="nulová",J192,0)</f>
        <v>0</v>
      </c>
      <c r="BJ192" s="24" t="s">
        <v>158</v>
      </c>
      <c r="BK192" s="206">
        <f>ROUND(I192*H192,2)</f>
        <v>0</v>
      </c>
      <c r="BL192" s="24" t="s">
        <v>157</v>
      </c>
      <c r="BM192" s="24" t="s">
        <v>292</v>
      </c>
    </row>
    <row r="193" spans="2:65" s="1" customFormat="1" ht="31.5" customHeight="1">
      <c r="B193" s="42"/>
      <c r="C193" s="195" t="s">
        <v>212</v>
      </c>
      <c r="D193" s="195" t="s">
        <v>152</v>
      </c>
      <c r="E193" s="196" t="s">
        <v>293</v>
      </c>
      <c r="F193" s="197" t="s">
        <v>294</v>
      </c>
      <c r="G193" s="198" t="s">
        <v>198</v>
      </c>
      <c r="H193" s="199">
        <v>2501.72</v>
      </c>
      <c r="I193" s="200"/>
      <c r="J193" s="201">
        <f>ROUND(I193*H193,2)</f>
        <v>0</v>
      </c>
      <c r="K193" s="197" t="s">
        <v>156</v>
      </c>
      <c r="L193" s="62"/>
      <c r="M193" s="202" t="s">
        <v>37</v>
      </c>
      <c r="N193" s="203" t="s">
        <v>52</v>
      </c>
      <c r="O193" s="43"/>
      <c r="P193" s="204">
        <f>O193*H193</f>
        <v>0</v>
      </c>
      <c r="Q193" s="204">
        <v>0</v>
      </c>
      <c r="R193" s="204">
        <f>Q193*H193</f>
        <v>0</v>
      </c>
      <c r="S193" s="204">
        <v>0</v>
      </c>
      <c r="T193" s="205">
        <f>S193*H193</f>
        <v>0</v>
      </c>
      <c r="AR193" s="24" t="s">
        <v>157</v>
      </c>
      <c r="AT193" s="24" t="s">
        <v>152</v>
      </c>
      <c r="AU193" s="24" t="s">
        <v>158</v>
      </c>
      <c r="AY193" s="24" t="s">
        <v>150</v>
      </c>
      <c r="BE193" s="206">
        <f>IF(N193="základní",J193,0)</f>
        <v>0</v>
      </c>
      <c r="BF193" s="206">
        <f>IF(N193="snížená",J193,0)</f>
        <v>0</v>
      </c>
      <c r="BG193" s="206">
        <f>IF(N193="zákl. přenesená",J193,0)</f>
        <v>0</v>
      </c>
      <c r="BH193" s="206">
        <f>IF(N193="sníž. přenesená",J193,0)</f>
        <v>0</v>
      </c>
      <c r="BI193" s="206">
        <f>IF(N193="nulová",J193,0)</f>
        <v>0</v>
      </c>
      <c r="BJ193" s="24" t="s">
        <v>158</v>
      </c>
      <c r="BK193" s="206">
        <f>ROUND(I193*H193,2)</f>
        <v>0</v>
      </c>
      <c r="BL193" s="24" t="s">
        <v>157</v>
      </c>
      <c r="BM193" s="24" t="s">
        <v>295</v>
      </c>
    </row>
    <row r="194" spans="2:47" s="1" customFormat="1" ht="67.5">
      <c r="B194" s="42"/>
      <c r="C194" s="64"/>
      <c r="D194" s="207" t="s">
        <v>159</v>
      </c>
      <c r="E194" s="64"/>
      <c r="F194" s="208" t="s">
        <v>284</v>
      </c>
      <c r="G194" s="64"/>
      <c r="H194" s="64"/>
      <c r="I194" s="165"/>
      <c r="J194" s="64"/>
      <c r="K194" s="64"/>
      <c r="L194" s="62"/>
      <c r="M194" s="209"/>
      <c r="N194" s="43"/>
      <c r="O194" s="43"/>
      <c r="P194" s="43"/>
      <c r="Q194" s="43"/>
      <c r="R194" s="43"/>
      <c r="S194" s="43"/>
      <c r="T194" s="79"/>
      <c r="AT194" s="24" t="s">
        <v>159</v>
      </c>
      <c r="AU194" s="24" t="s">
        <v>158</v>
      </c>
    </row>
    <row r="195" spans="2:51" s="11" customFormat="1" ht="13.5">
      <c r="B195" s="210"/>
      <c r="C195" s="211"/>
      <c r="D195" s="207" t="s">
        <v>161</v>
      </c>
      <c r="E195" s="212" t="s">
        <v>37</v>
      </c>
      <c r="F195" s="213" t="s">
        <v>1262</v>
      </c>
      <c r="G195" s="211"/>
      <c r="H195" s="214" t="s">
        <v>37</v>
      </c>
      <c r="I195" s="215"/>
      <c r="J195" s="211"/>
      <c r="K195" s="211"/>
      <c r="L195" s="216"/>
      <c r="M195" s="217"/>
      <c r="N195" s="218"/>
      <c r="O195" s="218"/>
      <c r="P195" s="218"/>
      <c r="Q195" s="218"/>
      <c r="R195" s="218"/>
      <c r="S195" s="218"/>
      <c r="T195" s="219"/>
      <c r="AT195" s="220" t="s">
        <v>161</v>
      </c>
      <c r="AU195" s="220" t="s">
        <v>158</v>
      </c>
      <c r="AV195" s="11" t="s">
        <v>23</v>
      </c>
      <c r="AW195" s="11" t="s">
        <v>43</v>
      </c>
      <c r="AX195" s="11" t="s">
        <v>80</v>
      </c>
      <c r="AY195" s="220" t="s">
        <v>150</v>
      </c>
    </row>
    <row r="196" spans="2:51" s="12" customFormat="1" ht="13.5">
      <c r="B196" s="221"/>
      <c r="C196" s="222"/>
      <c r="D196" s="207" t="s">
        <v>161</v>
      </c>
      <c r="E196" s="223" t="s">
        <v>37</v>
      </c>
      <c r="F196" s="224" t="s">
        <v>1263</v>
      </c>
      <c r="G196" s="222"/>
      <c r="H196" s="225">
        <v>48</v>
      </c>
      <c r="I196" s="226"/>
      <c r="J196" s="222"/>
      <c r="K196" s="222"/>
      <c r="L196" s="227"/>
      <c r="M196" s="228"/>
      <c r="N196" s="229"/>
      <c r="O196" s="229"/>
      <c r="P196" s="229"/>
      <c r="Q196" s="229"/>
      <c r="R196" s="229"/>
      <c r="S196" s="229"/>
      <c r="T196" s="230"/>
      <c r="AT196" s="231" t="s">
        <v>161</v>
      </c>
      <c r="AU196" s="231" t="s">
        <v>158</v>
      </c>
      <c r="AV196" s="12" t="s">
        <v>158</v>
      </c>
      <c r="AW196" s="12" t="s">
        <v>43</v>
      </c>
      <c r="AX196" s="12" t="s">
        <v>80</v>
      </c>
      <c r="AY196" s="231" t="s">
        <v>150</v>
      </c>
    </row>
    <row r="197" spans="2:51" s="12" customFormat="1" ht="13.5">
      <c r="B197" s="221"/>
      <c r="C197" s="222"/>
      <c r="D197" s="207" t="s">
        <v>161</v>
      </c>
      <c r="E197" s="223" t="s">
        <v>37</v>
      </c>
      <c r="F197" s="224" t="s">
        <v>1264</v>
      </c>
      <c r="G197" s="222"/>
      <c r="H197" s="225">
        <v>10.4</v>
      </c>
      <c r="I197" s="226"/>
      <c r="J197" s="222"/>
      <c r="K197" s="222"/>
      <c r="L197" s="227"/>
      <c r="M197" s="228"/>
      <c r="N197" s="229"/>
      <c r="O197" s="229"/>
      <c r="P197" s="229"/>
      <c r="Q197" s="229"/>
      <c r="R197" s="229"/>
      <c r="S197" s="229"/>
      <c r="T197" s="230"/>
      <c r="AT197" s="231" t="s">
        <v>161</v>
      </c>
      <c r="AU197" s="231" t="s">
        <v>158</v>
      </c>
      <c r="AV197" s="12" t="s">
        <v>158</v>
      </c>
      <c r="AW197" s="12" t="s">
        <v>43</v>
      </c>
      <c r="AX197" s="12" t="s">
        <v>80</v>
      </c>
      <c r="AY197" s="231" t="s">
        <v>150</v>
      </c>
    </row>
    <row r="198" spans="2:51" s="11" customFormat="1" ht="13.5">
      <c r="B198" s="210"/>
      <c r="C198" s="211"/>
      <c r="D198" s="207" t="s">
        <v>161</v>
      </c>
      <c r="E198" s="212" t="s">
        <v>37</v>
      </c>
      <c r="F198" s="213" t="s">
        <v>301</v>
      </c>
      <c r="G198" s="211"/>
      <c r="H198" s="214" t="s">
        <v>37</v>
      </c>
      <c r="I198" s="215"/>
      <c r="J198" s="211"/>
      <c r="K198" s="211"/>
      <c r="L198" s="216"/>
      <c r="M198" s="217"/>
      <c r="N198" s="218"/>
      <c r="O198" s="218"/>
      <c r="P198" s="218"/>
      <c r="Q198" s="218"/>
      <c r="R198" s="218"/>
      <c r="S198" s="218"/>
      <c r="T198" s="219"/>
      <c r="AT198" s="220" t="s">
        <v>161</v>
      </c>
      <c r="AU198" s="220" t="s">
        <v>158</v>
      </c>
      <c r="AV198" s="11" t="s">
        <v>23</v>
      </c>
      <c r="AW198" s="11" t="s">
        <v>43</v>
      </c>
      <c r="AX198" s="11" t="s">
        <v>80</v>
      </c>
      <c r="AY198" s="220" t="s">
        <v>150</v>
      </c>
    </row>
    <row r="199" spans="2:51" s="12" customFormat="1" ht="13.5">
      <c r="B199" s="221"/>
      <c r="C199" s="222"/>
      <c r="D199" s="207" t="s">
        <v>161</v>
      </c>
      <c r="E199" s="223" t="s">
        <v>37</v>
      </c>
      <c r="F199" s="224" t="s">
        <v>1265</v>
      </c>
      <c r="G199" s="222"/>
      <c r="H199" s="225">
        <v>594</v>
      </c>
      <c r="I199" s="226"/>
      <c r="J199" s="222"/>
      <c r="K199" s="222"/>
      <c r="L199" s="227"/>
      <c r="M199" s="228"/>
      <c r="N199" s="229"/>
      <c r="O199" s="229"/>
      <c r="P199" s="229"/>
      <c r="Q199" s="229"/>
      <c r="R199" s="229"/>
      <c r="S199" s="229"/>
      <c r="T199" s="230"/>
      <c r="AT199" s="231" t="s">
        <v>161</v>
      </c>
      <c r="AU199" s="231" t="s">
        <v>158</v>
      </c>
      <c r="AV199" s="12" t="s">
        <v>158</v>
      </c>
      <c r="AW199" s="12" t="s">
        <v>43</v>
      </c>
      <c r="AX199" s="12" t="s">
        <v>80</v>
      </c>
      <c r="AY199" s="231" t="s">
        <v>150</v>
      </c>
    </row>
    <row r="200" spans="2:51" s="14" customFormat="1" ht="13.5">
      <c r="B200" s="261"/>
      <c r="C200" s="262"/>
      <c r="D200" s="207" t="s">
        <v>161</v>
      </c>
      <c r="E200" s="263" t="s">
        <v>37</v>
      </c>
      <c r="F200" s="264" t="s">
        <v>238</v>
      </c>
      <c r="G200" s="262"/>
      <c r="H200" s="265">
        <v>652.4</v>
      </c>
      <c r="I200" s="266"/>
      <c r="J200" s="262"/>
      <c r="K200" s="262"/>
      <c r="L200" s="267"/>
      <c r="M200" s="268"/>
      <c r="N200" s="269"/>
      <c r="O200" s="269"/>
      <c r="P200" s="269"/>
      <c r="Q200" s="269"/>
      <c r="R200" s="269"/>
      <c r="S200" s="269"/>
      <c r="T200" s="270"/>
      <c r="AT200" s="271" t="s">
        <v>161</v>
      </c>
      <c r="AU200" s="271" t="s">
        <v>158</v>
      </c>
      <c r="AV200" s="14" t="s">
        <v>170</v>
      </c>
      <c r="AW200" s="14" t="s">
        <v>43</v>
      </c>
      <c r="AX200" s="14" t="s">
        <v>80</v>
      </c>
      <c r="AY200" s="271" t="s">
        <v>150</v>
      </c>
    </row>
    <row r="201" spans="2:51" s="11" customFormat="1" ht="13.5">
      <c r="B201" s="210"/>
      <c r="C201" s="211"/>
      <c r="D201" s="207" t="s">
        <v>161</v>
      </c>
      <c r="E201" s="212" t="s">
        <v>37</v>
      </c>
      <c r="F201" s="213" t="s">
        <v>1266</v>
      </c>
      <c r="G201" s="211"/>
      <c r="H201" s="214" t="s">
        <v>37</v>
      </c>
      <c r="I201" s="215"/>
      <c r="J201" s="211"/>
      <c r="K201" s="211"/>
      <c r="L201" s="216"/>
      <c r="M201" s="217"/>
      <c r="N201" s="218"/>
      <c r="O201" s="218"/>
      <c r="P201" s="218"/>
      <c r="Q201" s="218"/>
      <c r="R201" s="218"/>
      <c r="S201" s="218"/>
      <c r="T201" s="219"/>
      <c r="AT201" s="220" t="s">
        <v>161</v>
      </c>
      <c r="AU201" s="220" t="s">
        <v>158</v>
      </c>
      <c r="AV201" s="11" t="s">
        <v>23</v>
      </c>
      <c r="AW201" s="11" t="s">
        <v>43</v>
      </c>
      <c r="AX201" s="11" t="s">
        <v>80</v>
      </c>
      <c r="AY201" s="220" t="s">
        <v>150</v>
      </c>
    </row>
    <row r="202" spans="2:51" s="11" customFormat="1" ht="13.5">
      <c r="B202" s="210"/>
      <c r="C202" s="211"/>
      <c r="D202" s="207" t="s">
        <v>161</v>
      </c>
      <c r="E202" s="212" t="s">
        <v>37</v>
      </c>
      <c r="F202" s="213" t="s">
        <v>1267</v>
      </c>
      <c r="G202" s="211"/>
      <c r="H202" s="214" t="s">
        <v>37</v>
      </c>
      <c r="I202" s="215"/>
      <c r="J202" s="211"/>
      <c r="K202" s="211"/>
      <c r="L202" s="216"/>
      <c r="M202" s="217"/>
      <c r="N202" s="218"/>
      <c r="O202" s="218"/>
      <c r="P202" s="218"/>
      <c r="Q202" s="218"/>
      <c r="R202" s="218"/>
      <c r="S202" s="218"/>
      <c r="T202" s="219"/>
      <c r="AT202" s="220" t="s">
        <v>161</v>
      </c>
      <c r="AU202" s="220" t="s">
        <v>158</v>
      </c>
      <c r="AV202" s="11" t="s">
        <v>23</v>
      </c>
      <c r="AW202" s="11" t="s">
        <v>43</v>
      </c>
      <c r="AX202" s="11" t="s">
        <v>80</v>
      </c>
      <c r="AY202" s="220" t="s">
        <v>150</v>
      </c>
    </row>
    <row r="203" spans="2:51" s="12" customFormat="1" ht="13.5">
      <c r="B203" s="221"/>
      <c r="C203" s="222"/>
      <c r="D203" s="207" t="s">
        <v>161</v>
      </c>
      <c r="E203" s="223" t="s">
        <v>37</v>
      </c>
      <c r="F203" s="224" t="s">
        <v>1268</v>
      </c>
      <c r="G203" s="222"/>
      <c r="H203" s="225">
        <v>1394.4</v>
      </c>
      <c r="I203" s="226"/>
      <c r="J203" s="222"/>
      <c r="K203" s="222"/>
      <c r="L203" s="227"/>
      <c r="M203" s="228"/>
      <c r="N203" s="229"/>
      <c r="O203" s="229"/>
      <c r="P203" s="229"/>
      <c r="Q203" s="229"/>
      <c r="R203" s="229"/>
      <c r="S203" s="229"/>
      <c r="T203" s="230"/>
      <c r="AT203" s="231" t="s">
        <v>161</v>
      </c>
      <c r="AU203" s="231" t="s">
        <v>158</v>
      </c>
      <c r="AV203" s="12" t="s">
        <v>158</v>
      </c>
      <c r="AW203" s="12" t="s">
        <v>43</v>
      </c>
      <c r="AX203" s="12" t="s">
        <v>80</v>
      </c>
      <c r="AY203" s="231" t="s">
        <v>150</v>
      </c>
    </row>
    <row r="204" spans="2:51" s="14" customFormat="1" ht="13.5">
      <c r="B204" s="261"/>
      <c r="C204" s="262"/>
      <c r="D204" s="207" t="s">
        <v>161</v>
      </c>
      <c r="E204" s="263" t="s">
        <v>37</v>
      </c>
      <c r="F204" s="264" t="s">
        <v>238</v>
      </c>
      <c r="G204" s="262"/>
      <c r="H204" s="265">
        <v>1394.4</v>
      </c>
      <c r="I204" s="266"/>
      <c r="J204" s="262"/>
      <c r="K204" s="262"/>
      <c r="L204" s="267"/>
      <c r="M204" s="268"/>
      <c r="N204" s="269"/>
      <c r="O204" s="269"/>
      <c r="P204" s="269"/>
      <c r="Q204" s="269"/>
      <c r="R204" s="269"/>
      <c r="S204" s="269"/>
      <c r="T204" s="270"/>
      <c r="AT204" s="271" t="s">
        <v>161</v>
      </c>
      <c r="AU204" s="271" t="s">
        <v>158</v>
      </c>
      <c r="AV204" s="14" t="s">
        <v>170</v>
      </c>
      <c r="AW204" s="14" t="s">
        <v>43</v>
      </c>
      <c r="AX204" s="14" t="s">
        <v>80</v>
      </c>
      <c r="AY204" s="271" t="s">
        <v>150</v>
      </c>
    </row>
    <row r="205" spans="2:51" s="11" customFormat="1" ht="13.5">
      <c r="B205" s="210"/>
      <c r="C205" s="211"/>
      <c r="D205" s="207" t="s">
        <v>161</v>
      </c>
      <c r="E205" s="212" t="s">
        <v>37</v>
      </c>
      <c r="F205" s="213" t="s">
        <v>1269</v>
      </c>
      <c r="G205" s="211"/>
      <c r="H205" s="214" t="s">
        <v>37</v>
      </c>
      <c r="I205" s="215"/>
      <c r="J205" s="211"/>
      <c r="K205" s="211"/>
      <c r="L205" s="216"/>
      <c r="M205" s="217"/>
      <c r="N205" s="218"/>
      <c r="O205" s="218"/>
      <c r="P205" s="218"/>
      <c r="Q205" s="218"/>
      <c r="R205" s="218"/>
      <c r="S205" s="218"/>
      <c r="T205" s="219"/>
      <c r="AT205" s="220" t="s">
        <v>161</v>
      </c>
      <c r="AU205" s="220" t="s">
        <v>158</v>
      </c>
      <c r="AV205" s="11" t="s">
        <v>23</v>
      </c>
      <c r="AW205" s="11" t="s">
        <v>43</v>
      </c>
      <c r="AX205" s="11" t="s">
        <v>80</v>
      </c>
      <c r="AY205" s="220" t="s">
        <v>150</v>
      </c>
    </row>
    <row r="206" spans="2:51" s="12" customFormat="1" ht="13.5">
      <c r="B206" s="221"/>
      <c r="C206" s="222"/>
      <c r="D206" s="207" t="s">
        <v>161</v>
      </c>
      <c r="E206" s="223" t="s">
        <v>37</v>
      </c>
      <c r="F206" s="224" t="s">
        <v>1270</v>
      </c>
      <c r="G206" s="222"/>
      <c r="H206" s="225">
        <v>163.8</v>
      </c>
      <c r="I206" s="226"/>
      <c r="J206" s="222"/>
      <c r="K206" s="222"/>
      <c r="L206" s="227"/>
      <c r="M206" s="228"/>
      <c r="N206" s="229"/>
      <c r="O206" s="229"/>
      <c r="P206" s="229"/>
      <c r="Q206" s="229"/>
      <c r="R206" s="229"/>
      <c r="S206" s="229"/>
      <c r="T206" s="230"/>
      <c r="AT206" s="231" t="s">
        <v>161</v>
      </c>
      <c r="AU206" s="231" t="s">
        <v>158</v>
      </c>
      <c r="AV206" s="12" t="s">
        <v>158</v>
      </c>
      <c r="AW206" s="12" t="s">
        <v>43</v>
      </c>
      <c r="AX206" s="12" t="s">
        <v>80</v>
      </c>
      <c r="AY206" s="231" t="s">
        <v>150</v>
      </c>
    </row>
    <row r="207" spans="2:51" s="12" customFormat="1" ht="13.5">
      <c r="B207" s="221"/>
      <c r="C207" s="222"/>
      <c r="D207" s="207" t="s">
        <v>161</v>
      </c>
      <c r="E207" s="223" t="s">
        <v>37</v>
      </c>
      <c r="F207" s="224" t="s">
        <v>1271</v>
      </c>
      <c r="G207" s="222"/>
      <c r="H207" s="225">
        <v>168</v>
      </c>
      <c r="I207" s="226"/>
      <c r="J207" s="222"/>
      <c r="K207" s="222"/>
      <c r="L207" s="227"/>
      <c r="M207" s="228"/>
      <c r="N207" s="229"/>
      <c r="O207" s="229"/>
      <c r="P207" s="229"/>
      <c r="Q207" s="229"/>
      <c r="R207" s="229"/>
      <c r="S207" s="229"/>
      <c r="T207" s="230"/>
      <c r="AT207" s="231" t="s">
        <v>161</v>
      </c>
      <c r="AU207" s="231" t="s">
        <v>158</v>
      </c>
      <c r="AV207" s="12" t="s">
        <v>158</v>
      </c>
      <c r="AW207" s="12" t="s">
        <v>43</v>
      </c>
      <c r="AX207" s="12" t="s">
        <v>80</v>
      </c>
      <c r="AY207" s="231" t="s">
        <v>150</v>
      </c>
    </row>
    <row r="208" spans="2:51" s="12" customFormat="1" ht="13.5">
      <c r="B208" s="221"/>
      <c r="C208" s="222"/>
      <c r="D208" s="207" t="s">
        <v>161</v>
      </c>
      <c r="E208" s="223" t="s">
        <v>37</v>
      </c>
      <c r="F208" s="224" t="s">
        <v>1272</v>
      </c>
      <c r="G208" s="222"/>
      <c r="H208" s="225">
        <v>16.92</v>
      </c>
      <c r="I208" s="226"/>
      <c r="J208" s="222"/>
      <c r="K208" s="222"/>
      <c r="L208" s="227"/>
      <c r="M208" s="228"/>
      <c r="N208" s="229"/>
      <c r="O208" s="229"/>
      <c r="P208" s="229"/>
      <c r="Q208" s="229"/>
      <c r="R208" s="229"/>
      <c r="S208" s="229"/>
      <c r="T208" s="230"/>
      <c r="AT208" s="231" t="s">
        <v>161</v>
      </c>
      <c r="AU208" s="231" t="s">
        <v>158</v>
      </c>
      <c r="AV208" s="12" t="s">
        <v>158</v>
      </c>
      <c r="AW208" s="12" t="s">
        <v>43</v>
      </c>
      <c r="AX208" s="12" t="s">
        <v>80</v>
      </c>
      <c r="AY208" s="231" t="s">
        <v>150</v>
      </c>
    </row>
    <row r="209" spans="2:51" s="12" customFormat="1" ht="13.5">
      <c r="B209" s="221"/>
      <c r="C209" s="222"/>
      <c r="D209" s="207" t="s">
        <v>161</v>
      </c>
      <c r="E209" s="223" t="s">
        <v>37</v>
      </c>
      <c r="F209" s="224" t="s">
        <v>1273</v>
      </c>
      <c r="G209" s="222"/>
      <c r="H209" s="225">
        <v>18.92</v>
      </c>
      <c r="I209" s="226"/>
      <c r="J209" s="222"/>
      <c r="K209" s="222"/>
      <c r="L209" s="227"/>
      <c r="M209" s="228"/>
      <c r="N209" s="229"/>
      <c r="O209" s="229"/>
      <c r="P209" s="229"/>
      <c r="Q209" s="229"/>
      <c r="R209" s="229"/>
      <c r="S209" s="229"/>
      <c r="T209" s="230"/>
      <c r="AT209" s="231" t="s">
        <v>161</v>
      </c>
      <c r="AU209" s="231" t="s">
        <v>158</v>
      </c>
      <c r="AV209" s="12" t="s">
        <v>158</v>
      </c>
      <c r="AW209" s="12" t="s">
        <v>43</v>
      </c>
      <c r="AX209" s="12" t="s">
        <v>80</v>
      </c>
      <c r="AY209" s="231" t="s">
        <v>150</v>
      </c>
    </row>
    <row r="210" spans="2:51" s="14" customFormat="1" ht="13.5">
      <c r="B210" s="261"/>
      <c r="C210" s="262"/>
      <c r="D210" s="207" t="s">
        <v>161</v>
      </c>
      <c r="E210" s="263" t="s">
        <v>37</v>
      </c>
      <c r="F210" s="264" t="s">
        <v>238</v>
      </c>
      <c r="G210" s="262"/>
      <c r="H210" s="265">
        <v>367.64</v>
      </c>
      <c r="I210" s="266"/>
      <c r="J210" s="262"/>
      <c r="K210" s="262"/>
      <c r="L210" s="267"/>
      <c r="M210" s="268"/>
      <c r="N210" s="269"/>
      <c r="O210" s="269"/>
      <c r="P210" s="269"/>
      <c r="Q210" s="269"/>
      <c r="R210" s="269"/>
      <c r="S210" s="269"/>
      <c r="T210" s="270"/>
      <c r="AT210" s="271" t="s">
        <v>161</v>
      </c>
      <c r="AU210" s="271" t="s">
        <v>158</v>
      </c>
      <c r="AV210" s="14" t="s">
        <v>170</v>
      </c>
      <c r="AW210" s="14" t="s">
        <v>43</v>
      </c>
      <c r="AX210" s="14" t="s">
        <v>80</v>
      </c>
      <c r="AY210" s="271" t="s">
        <v>150</v>
      </c>
    </row>
    <row r="211" spans="2:51" s="11" customFormat="1" ht="13.5">
      <c r="B211" s="210"/>
      <c r="C211" s="211"/>
      <c r="D211" s="207" t="s">
        <v>161</v>
      </c>
      <c r="E211" s="212" t="s">
        <v>37</v>
      </c>
      <c r="F211" s="213" t="s">
        <v>1274</v>
      </c>
      <c r="G211" s="211"/>
      <c r="H211" s="214" t="s">
        <v>37</v>
      </c>
      <c r="I211" s="215"/>
      <c r="J211" s="211"/>
      <c r="K211" s="211"/>
      <c r="L211" s="216"/>
      <c r="M211" s="217"/>
      <c r="N211" s="218"/>
      <c r="O211" s="218"/>
      <c r="P211" s="218"/>
      <c r="Q211" s="218"/>
      <c r="R211" s="218"/>
      <c r="S211" s="218"/>
      <c r="T211" s="219"/>
      <c r="AT211" s="220" t="s">
        <v>161</v>
      </c>
      <c r="AU211" s="220" t="s">
        <v>158</v>
      </c>
      <c r="AV211" s="11" t="s">
        <v>23</v>
      </c>
      <c r="AW211" s="11" t="s">
        <v>43</v>
      </c>
      <c r="AX211" s="11" t="s">
        <v>80</v>
      </c>
      <c r="AY211" s="220" t="s">
        <v>150</v>
      </c>
    </row>
    <row r="212" spans="2:51" s="12" customFormat="1" ht="13.5">
      <c r="B212" s="221"/>
      <c r="C212" s="222"/>
      <c r="D212" s="207" t="s">
        <v>161</v>
      </c>
      <c r="E212" s="223" t="s">
        <v>37</v>
      </c>
      <c r="F212" s="224" t="s">
        <v>1275</v>
      </c>
      <c r="G212" s="222"/>
      <c r="H212" s="225">
        <v>43.68</v>
      </c>
      <c r="I212" s="226"/>
      <c r="J212" s="222"/>
      <c r="K212" s="222"/>
      <c r="L212" s="227"/>
      <c r="M212" s="228"/>
      <c r="N212" s="229"/>
      <c r="O212" s="229"/>
      <c r="P212" s="229"/>
      <c r="Q212" s="229"/>
      <c r="R212" s="229"/>
      <c r="S212" s="229"/>
      <c r="T212" s="230"/>
      <c r="AT212" s="231" t="s">
        <v>161</v>
      </c>
      <c r="AU212" s="231" t="s">
        <v>158</v>
      </c>
      <c r="AV212" s="12" t="s">
        <v>158</v>
      </c>
      <c r="AW212" s="12" t="s">
        <v>43</v>
      </c>
      <c r="AX212" s="12" t="s">
        <v>80</v>
      </c>
      <c r="AY212" s="231" t="s">
        <v>150</v>
      </c>
    </row>
    <row r="213" spans="2:51" s="12" customFormat="1" ht="13.5">
      <c r="B213" s="221"/>
      <c r="C213" s="222"/>
      <c r="D213" s="207" t="s">
        <v>161</v>
      </c>
      <c r="E213" s="223" t="s">
        <v>37</v>
      </c>
      <c r="F213" s="224" t="s">
        <v>1276</v>
      </c>
      <c r="G213" s="222"/>
      <c r="H213" s="225">
        <v>14.2</v>
      </c>
      <c r="I213" s="226"/>
      <c r="J213" s="222"/>
      <c r="K213" s="222"/>
      <c r="L213" s="227"/>
      <c r="M213" s="228"/>
      <c r="N213" s="229"/>
      <c r="O213" s="229"/>
      <c r="P213" s="229"/>
      <c r="Q213" s="229"/>
      <c r="R213" s="229"/>
      <c r="S213" s="229"/>
      <c r="T213" s="230"/>
      <c r="AT213" s="231" t="s">
        <v>161</v>
      </c>
      <c r="AU213" s="231" t="s">
        <v>158</v>
      </c>
      <c r="AV213" s="12" t="s">
        <v>158</v>
      </c>
      <c r="AW213" s="12" t="s">
        <v>43</v>
      </c>
      <c r="AX213" s="12" t="s">
        <v>80</v>
      </c>
      <c r="AY213" s="231" t="s">
        <v>150</v>
      </c>
    </row>
    <row r="214" spans="2:51" s="12" customFormat="1" ht="13.5">
      <c r="B214" s="221"/>
      <c r="C214" s="222"/>
      <c r="D214" s="207" t="s">
        <v>161</v>
      </c>
      <c r="E214" s="223" t="s">
        <v>37</v>
      </c>
      <c r="F214" s="224" t="s">
        <v>1277</v>
      </c>
      <c r="G214" s="222"/>
      <c r="H214" s="225">
        <v>7.8</v>
      </c>
      <c r="I214" s="226"/>
      <c r="J214" s="222"/>
      <c r="K214" s="222"/>
      <c r="L214" s="227"/>
      <c r="M214" s="228"/>
      <c r="N214" s="229"/>
      <c r="O214" s="229"/>
      <c r="P214" s="229"/>
      <c r="Q214" s="229"/>
      <c r="R214" s="229"/>
      <c r="S214" s="229"/>
      <c r="T214" s="230"/>
      <c r="AT214" s="231" t="s">
        <v>161</v>
      </c>
      <c r="AU214" s="231" t="s">
        <v>158</v>
      </c>
      <c r="AV214" s="12" t="s">
        <v>158</v>
      </c>
      <c r="AW214" s="12" t="s">
        <v>43</v>
      </c>
      <c r="AX214" s="12" t="s">
        <v>80</v>
      </c>
      <c r="AY214" s="231" t="s">
        <v>150</v>
      </c>
    </row>
    <row r="215" spans="2:51" s="14" customFormat="1" ht="13.5">
      <c r="B215" s="261"/>
      <c r="C215" s="262"/>
      <c r="D215" s="207" t="s">
        <v>161</v>
      </c>
      <c r="E215" s="263" t="s">
        <v>37</v>
      </c>
      <c r="F215" s="264" t="s">
        <v>238</v>
      </c>
      <c r="G215" s="262"/>
      <c r="H215" s="265">
        <v>65.68</v>
      </c>
      <c r="I215" s="266"/>
      <c r="J215" s="262"/>
      <c r="K215" s="262"/>
      <c r="L215" s="267"/>
      <c r="M215" s="268"/>
      <c r="N215" s="269"/>
      <c r="O215" s="269"/>
      <c r="P215" s="269"/>
      <c r="Q215" s="269"/>
      <c r="R215" s="269"/>
      <c r="S215" s="269"/>
      <c r="T215" s="270"/>
      <c r="AT215" s="271" t="s">
        <v>161</v>
      </c>
      <c r="AU215" s="271" t="s">
        <v>158</v>
      </c>
      <c r="AV215" s="14" t="s">
        <v>170</v>
      </c>
      <c r="AW215" s="14" t="s">
        <v>43</v>
      </c>
      <c r="AX215" s="14" t="s">
        <v>80</v>
      </c>
      <c r="AY215" s="271" t="s">
        <v>150</v>
      </c>
    </row>
    <row r="216" spans="2:51" s="11" customFormat="1" ht="13.5">
      <c r="B216" s="210"/>
      <c r="C216" s="211"/>
      <c r="D216" s="207" t="s">
        <v>161</v>
      </c>
      <c r="E216" s="212" t="s">
        <v>37</v>
      </c>
      <c r="F216" s="213" t="s">
        <v>594</v>
      </c>
      <c r="G216" s="211"/>
      <c r="H216" s="214" t="s">
        <v>37</v>
      </c>
      <c r="I216" s="215"/>
      <c r="J216" s="211"/>
      <c r="K216" s="211"/>
      <c r="L216" s="216"/>
      <c r="M216" s="217"/>
      <c r="N216" s="218"/>
      <c r="O216" s="218"/>
      <c r="P216" s="218"/>
      <c r="Q216" s="218"/>
      <c r="R216" s="218"/>
      <c r="S216" s="218"/>
      <c r="T216" s="219"/>
      <c r="AT216" s="220" t="s">
        <v>161</v>
      </c>
      <c r="AU216" s="220" t="s">
        <v>158</v>
      </c>
      <c r="AV216" s="11" t="s">
        <v>23</v>
      </c>
      <c r="AW216" s="11" t="s">
        <v>43</v>
      </c>
      <c r="AX216" s="11" t="s">
        <v>80</v>
      </c>
      <c r="AY216" s="220" t="s">
        <v>150</v>
      </c>
    </row>
    <row r="217" spans="2:51" s="12" customFormat="1" ht="13.5">
      <c r="B217" s="221"/>
      <c r="C217" s="222"/>
      <c r="D217" s="207" t="s">
        <v>161</v>
      </c>
      <c r="E217" s="223" t="s">
        <v>37</v>
      </c>
      <c r="F217" s="224" t="s">
        <v>1278</v>
      </c>
      <c r="G217" s="222"/>
      <c r="H217" s="225">
        <v>21.6</v>
      </c>
      <c r="I217" s="226"/>
      <c r="J217" s="222"/>
      <c r="K217" s="222"/>
      <c r="L217" s="227"/>
      <c r="M217" s="228"/>
      <c r="N217" s="229"/>
      <c r="O217" s="229"/>
      <c r="P217" s="229"/>
      <c r="Q217" s="229"/>
      <c r="R217" s="229"/>
      <c r="S217" s="229"/>
      <c r="T217" s="230"/>
      <c r="AT217" s="231" t="s">
        <v>161</v>
      </c>
      <c r="AU217" s="231" t="s">
        <v>158</v>
      </c>
      <c r="AV217" s="12" t="s">
        <v>158</v>
      </c>
      <c r="AW217" s="12" t="s">
        <v>43</v>
      </c>
      <c r="AX217" s="12" t="s">
        <v>80</v>
      </c>
      <c r="AY217" s="231" t="s">
        <v>150</v>
      </c>
    </row>
    <row r="218" spans="2:51" s="14" customFormat="1" ht="13.5">
      <c r="B218" s="261"/>
      <c r="C218" s="262"/>
      <c r="D218" s="207" t="s">
        <v>161</v>
      </c>
      <c r="E218" s="263" t="s">
        <v>37</v>
      </c>
      <c r="F218" s="264" t="s">
        <v>238</v>
      </c>
      <c r="G218" s="262"/>
      <c r="H218" s="265">
        <v>21.6</v>
      </c>
      <c r="I218" s="266"/>
      <c r="J218" s="262"/>
      <c r="K218" s="262"/>
      <c r="L218" s="267"/>
      <c r="M218" s="268"/>
      <c r="N218" s="269"/>
      <c r="O218" s="269"/>
      <c r="P218" s="269"/>
      <c r="Q218" s="269"/>
      <c r="R218" s="269"/>
      <c r="S218" s="269"/>
      <c r="T218" s="270"/>
      <c r="AT218" s="271" t="s">
        <v>161</v>
      </c>
      <c r="AU218" s="271" t="s">
        <v>158</v>
      </c>
      <c r="AV218" s="14" t="s">
        <v>170</v>
      </c>
      <c r="AW218" s="14" t="s">
        <v>43</v>
      </c>
      <c r="AX218" s="14" t="s">
        <v>80</v>
      </c>
      <c r="AY218" s="271" t="s">
        <v>150</v>
      </c>
    </row>
    <row r="219" spans="2:51" s="13" customFormat="1" ht="13.5">
      <c r="B219" s="232"/>
      <c r="C219" s="233"/>
      <c r="D219" s="234" t="s">
        <v>161</v>
      </c>
      <c r="E219" s="235" t="s">
        <v>37</v>
      </c>
      <c r="F219" s="236" t="s">
        <v>164</v>
      </c>
      <c r="G219" s="233"/>
      <c r="H219" s="237">
        <v>2501.72</v>
      </c>
      <c r="I219" s="238"/>
      <c r="J219" s="233"/>
      <c r="K219" s="233"/>
      <c r="L219" s="239"/>
      <c r="M219" s="240"/>
      <c r="N219" s="241"/>
      <c r="O219" s="241"/>
      <c r="P219" s="241"/>
      <c r="Q219" s="241"/>
      <c r="R219" s="241"/>
      <c r="S219" s="241"/>
      <c r="T219" s="242"/>
      <c r="AT219" s="243" t="s">
        <v>161</v>
      </c>
      <c r="AU219" s="243" t="s">
        <v>158</v>
      </c>
      <c r="AV219" s="13" t="s">
        <v>157</v>
      </c>
      <c r="AW219" s="13" t="s">
        <v>43</v>
      </c>
      <c r="AX219" s="13" t="s">
        <v>23</v>
      </c>
      <c r="AY219" s="243" t="s">
        <v>150</v>
      </c>
    </row>
    <row r="220" spans="2:65" s="1" customFormat="1" ht="22.5" customHeight="1">
      <c r="B220" s="42"/>
      <c r="C220" s="251" t="s">
        <v>9</v>
      </c>
      <c r="D220" s="251" t="s">
        <v>215</v>
      </c>
      <c r="E220" s="252" t="s">
        <v>314</v>
      </c>
      <c r="F220" s="253" t="s">
        <v>315</v>
      </c>
      <c r="G220" s="254" t="s">
        <v>198</v>
      </c>
      <c r="H220" s="255">
        <v>1558.824</v>
      </c>
      <c r="I220" s="256"/>
      <c r="J220" s="257">
        <f>ROUND(I220*H220,2)</f>
        <v>0</v>
      </c>
      <c r="K220" s="253" t="s">
        <v>156</v>
      </c>
      <c r="L220" s="258"/>
      <c r="M220" s="259" t="s">
        <v>37</v>
      </c>
      <c r="N220" s="260" t="s">
        <v>52</v>
      </c>
      <c r="O220" s="43"/>
      <c r="P220" s="204">
        <f>O220*H220</f>
        <v>0</v>
      </c>
      <c r="Q220" s="204">
        <v>0.0001</v>
      </c>
      <c r="R220" s="204">
        <f>Q220*H220</f>
        <v>0.1558824</v>
      </c>
      <c r="S220" s="204">
        <v>0</v>
      </c>
      <c r="T220" s="205">
        <f>S220*H220</f>
        <v>0</v>
      </c>
      <c r="AR220" s="24" t="s">
        <v>177</v>
      </c>
      <c r="AT220" s="24" t="s">
        <v>215</v>
      </c>
      <c r="AU220" s="24" t="s">
        <v>158</v>
      </c>
      <c r="AY220" s="24" t="s">
        <v>150</v>
      </c>
      <c r="BE220" s="206">
        <f>IF(N220="základní",J220,0)</f>
        <v>0</v>
      </c>
      <c r="BF220" s="206">
        <f>IF(N220="snížená",J220,0)</f>
        <v>0</v>
      </c>
      <c r="BG220" s="206">
        <f>IF(N220="zákl. přenesená",J220,0)</f>
        <v>0</v>
      </c>
      <c r="BH220" s="206">
        <f>IF(N220="sníž. přenesená",J220,0)</f>
        <v>0</v>
      </c>
      <c r="BI220" s="206">
        <f>IF(N220="nulová",J220,0)</f>
        <v>0</v>
      </c>
      <c r="BJ220" s="24" t="s">
        <v>158</v>
      </c>
      <c r="BK220" s="206">
        <f>ROUND(I220*H220,2)</f>
        <v>0</v>
      </c>
      <c r="BL220" s="24" t="s">
        <v>157</v>
      </c>
      <c r="BM220" s="24" t="s">
        <v>316</v>
      </c>
    </row>
    <row r="221" spans="2:65" s="1" customFormat="1" ht="22.5" customHeight="1">
      <c r="B221" s="42"/>
      <c r="C221" s="251" t="s">
        <v>218</v>
      </c>
      <c r="D221" s="251" t="s">
        <v>215</v>
      </c>
      <c r="E221" s="252" t="s">
        <v>319</v>
      </c>
      <c r="F221" s="253" t="s">
        <v>320</v>
      </c>
      <c r="G221" s="254" t="s">
        <v>198</v>
      </c>
      <c r="H221" s="255">
        <v>1017.126</v>
      </c>
      <c r="I221" s="256"/>
      <c r="J221" s="257">
        <f>ROUND(I221*H221,2)</f>
        <v>0</v>
      </c>
      <c r="K221" s="253" t="s">
        <v>37</v>
      </c>
      <c r="L221" s="258"/>
      <c r="M221" s="259" t="s">
        <v>37</v>
      </c>
      <c r="N221" s="260" t="s">
        <v>52</v>
      </c>
      <c r="O221" s="43"/>
      <c r="P221" s="204">
        <f>O221*H221</f>
        <v>0</v>
      </c>
      <c r="Q221" s="204">
        <v>0</v>
      </c>
      <c r="R221" s="204">
        <f>Q221*H221</f>
        <v>0</v>
      </c>
      <c r="S221" s="204">
        <v>0</v>
      </c>
      <c r="T221" s="205">
        <f>S221*H221</f>
        <v>0</v>
      </c>
      <c r="AR221" s="24" t="s">
        <v>177</v>
      </c>
      <c r="AT221" s="24" t="s">
        <v>215</v>
      </c>
      <c r="AU221" s="24" t="s">
        <v>158</v>
      </c>
      <c r="AY221" s="24" t="s">
        <v>150</v>
      </c>
      <c r="BE221" s="206">
        <f>IF(N221="základní",J221,0)</f>
        <v>0</v>
      </c>
      <c r="BF221" s="206">
        <f>IF(N221="snížená",J221,0)</f>
        <v>0</v>
      </c>
      <c r="BG221" s="206">
        <f>IF(N221="zákl. přenesená",J221,0)</f>
        <v>0</v>
      </c>
      <c r="BH221" s="206">
        <f>IF(N221="sníž. přenesená",J221,0)</f>
        <v>0</v>
      </c>
      <c r="BI221" s="206">
        <f>IF(N221="nulová",J221,0)</f>
        <v>0</v>
      </c>
      <c r="BJ221" s="24" t="s">
        <v>158</v>
      </c>
      <c r="BK221" s="206">
        <f>ROUND(I221*H221,2)</f>
        <v>0</v>
      </c>
      <c r="BL221" s="24" t="s">
        <v>157</v>
      </c>
      <c r="BM221" s="24" t="s">
        <v>321</v>
      </c>
    </row>
    <row r="222" spans="2:65" s="1" customFormat="1" ht="22.5" customHeight="1">
      <c r="B222" s="42"/>
      <c r="C222" s="195" t="s">
        <v>322</v>
      </c>
      <c r="D222" s="195" t="s">
        <v>152</v>
      </c>
      <c r="E222" s="196" t="s">
        <v>331</v>
      </c>
      <c r="F222" s="197" t="s">
        <v>332</v>
      </c>
      <c r="G222" s="198" t="s">
        <v>198</v>
      </c>
      <c r="H222" s="199">
        <v>365.6</v>
      </c>
      <c r="I222" s="200"/>
      <c r="J222" s="201">
        <f>ROUND(I222*H222,2)</f>
        <v>0</v>
      </c>
      <c r="K222" s="197" t="s">
        <v>37</v>
      </c>
      <c r="L222" s="62"/>
      <c r="M222" s="202" t="s">
        <v>37</v>
      </c>
      <c r="N222" s="203" t="s">
        <v>52</v>
      </c>
      <c r="O222" s="43"/>
      <c r="P222" s="204">
        <f>O222*H222</f>
        <v>0</v>
      </c>
      <c r="Q222" s="204">
        <v>0</v>
      </c>
      <c r="R222" s="204">
        <f>Q222*H222</f>
        <v>0</v>
      </c>
      <c r="S222" s="204">
        <v>0</v>
      </c>
      <c r="T222" s="205">
        <f>S222*H222</f>
        <v>0</v>
      </c>
      <c r="AR222" s="24" t="s">
        <v>157</v>
      </c>
      <c r="AT222" s="24" t="s">
        <v>152</v>
      </c>
      <c r="AU222" s="24" t="s">
        <v>158</v>
      </c>
      <c r="AY222" s="24" t="s">
        <v>150</v>
      </c>
      <c r="BE222" s="206">
        <f>IF(N222="základní",J222,0)</f>
        <v>0</v>
      </c>
      <c r="BF222" s="206">
        <f>IF(N222="snížená",J222,0)</f>
        <v>0</v>
      </c>
      <c r="BG222" s="206">
        <f>IF(N222="zákl. přenesená",J222,0)</f>
        <v>0</v>
      </c>
      <c r="BH222" s="206">
        <f>IF(N222="sníž. přenesená",J222,0)</f>
        <v>0</v>
      </c>
      <c r="BI222" s="206">
        <f>IF(N222="nulová",J222,0)</f>
        <v>0</v>
      </c>
      <c r="BJ222" s="24" t="s">
        <v>158</v>
      </c>
      <c r="BK222" s="206">
        <f>ROUND(I222*H222,2)</f>
        <v>0</v>
      </c>
      <c r="BL222" s="24" t="s">
        <v>157</v>
      </c>
      <c r="BM222" s="24" t="s">
        <v>325</v>
      </c>
    </row>
    <row r="223" spans="2:51" s="11" customFormat="1" ht="13.5">
      <c r="B223" s="210"/>
      <c r="C223" s="211"/>
      <c r="D223" s="207" t="s">
        <v>161</v>
      </c>
      <c r="E223" s="212" t="s">
        <v>37</v>
      </c>
      <c r="F223" s="213" t="s">
        <v>301</v>
      </c>
      <c r="G223" s="211"/>
      <c r="H223" s="214" t="s">
        <v>37</v>
      </c>
      <c r="I223" s="215"/>
      <c r="J223" s="211"/>
      <c r="K223" s="211"/>
      <c r="L223" s="216"/>
      <c r="M223" s="217"/>
      <c r="N223" s="218"/>
      <c r="O223" s="218"/>
      <c r="P223" s="218"/>
      <c r="Q223" s="218"/>
      <c r="R223" s="218"/>
      <c r="S223" s="218"/>
      <c r="T223" s="219"/>
      <c r="AT223" s="220" t="s">
        <v>161</v>
      </c>
      <c r="AU223" s="220" t="s">
        <v>158</v>
      </c>
      <c r="AV223" s="11" t="s">
        <v>23</v>
      </c>
      <c r="AW223" s="11" t="s">
        <v>43</v>
      </c>
      <c r="AX223" s="11" t="s">
        <v>80</v>
      </c>
      <c r="AY223" s="220" t="s">
        <v>150</v>
      </c>
    </row>
    <row r="224" spans="2:51" s="12" customFormat="1" ht="13.5">
      <c r="B224" s="221"/>
      <c r="C224" s="222"/>
      <c r="D224" s="207" t="s">
        <v>161</v>
      </c>
      <c r="E224" s="223" t="s">
        <v>37</v>
      </c>
      <c r="F224" s="224" t="s">
        <v>1279</v>
      </c>
      <c r="G224" s="222"/>
      <c r="H224" s="225">
        <v>116</v>
      </c>
      <c r="I224" s="226"/>
      <c r="J224" s="222"/>
      <c r="K224" s="222"/>
      <c r="L224" s="227"/>
      <c r="M224" s="228"/>
      <c r="N224" s="229"/>
      <c r="O224" s="229"/>
      <c r="P224" s="229"/>
      <c r="Q224" s="229"/>
      <c r="R224" s="229"/>
      <c r="S224" s="229"/>
      <c r="T224" s="230"/>
      <c r="AT224" s="231" t="s">
        <v>161</v>
      </c>
      <c r="AU224" s="231" t="s">
        <v>158</v>
      </c>
      <c r="AV224" s="12" t="s">
        <v>158</v>
      </c>
      <c r="AW224" s="12" t="s">
        <v>43</v>
      </c>
      <c r="AX224" s="12" t="s">
        <v>80</v>
      </c>
      <c r="AY224" s="231" t="s">
        <v>150</v>
      </c>
    </row>
    <row r="225" spans="2:51" s="12" customFormat="1" ht="13.5">
      <c r="B225" s="221"/>
      <c r="C225" s="222"/>
      <c r="D225" s="207" t="s">
        <v>161</v>
      </c>
      <c r="E225" s="223" t="s">
        <v>37</v>
      </c>
      <c r="F225" s="224" t="s">
        <v>1280</v>
      </c>
      <c r="G225" s="222"/>
      <c r="H225" s="225">
        <v>201.6</v>
      </c>
      <c r="I225" s="226"/>
      <c r="J225" s="222"/>
      <c r="K225" s="222"/>
      <c r="L225" s="227"/>
      <c r="M225" s="228"/>
      <c r="N225" s="229"/>
      <c r="O225" s="229"/>
      <c r="P225" s="229"/>
      <c r="Q225" s="229"/>
      <c r="R225" s="229"/>
      <c r="S225" s="229"/>
      <c r="T225" s="230"/>
      <c r="AT225" s="231" t="s">
        <v>161</v>
      </c>
      <c r="AU225" s="231" t="s">
        <v>158</v>
      </c>
      <c r="AV225" s="12" t="s">
        <v>158</v>
      </c>
      <c r="AW225" s="12" t="s">
        <v>43</v>
      </c>
      <c r="AX225" s="12" t="s">
        <v>80</v>
      </c>
      <c r="AY225" s="231" t="s">
        <v>150</v>
      </c>
    </row>
    <row r="226" spans="2:51" s="14" customFormat="1" ht="13.5">
      <c r="B226" s="261"/>
      <c r="C226" s="262"/>
      <c r="D226" s="207" t="s">
        <v>161</v>
      </c>
      <c r="E226" s="263" t="s">
        <v>37</v>
      </c>
      <c r="F226" s="264" t="s">
        <v>238</v>
      </c>
      <c r="G226" s="262"/>
      <c r="H226" s="265">
        <v>317.6</v>
      </c>
      <c r="I226" s="266"/>
      <c r="J226" s="262"/>
      <c r="K226" s="262"/>
      <c r="L226" s="267"/>
      <c r="M226" s="268"/>
      <c r="N226" s="269"/>
      <c r="O226" s="269"/>
      <c r="P226" s="269"/>
      <c r="Q226" s="269"/>
      <c r="R226" s="269"/>
      <c r="S226" s="269"/>
      <c r="T226" s="270"/>
      <c r="AT226" s="271" t="s">
        <v>161</v>
      </c>
      <c r="AU226" s="271" t="s">
        <v>158</v>
      </c>
      <c r="AV226" s="14" t="s">
        <v>170</v>
      </c>
      <c r="AW226" s="14" t="s">
        <v>43</v>
      </c>
      <c r="AX226" s="14" t="s">
        <v>80</v>
      </c>
      <c r="AY226" s="271" t="s">
        <v>150</v>
      </c>
    </row>
    <row r="227" spans="2:51" s="11" customFormat="1" ht="13.5">
      <c r="B227" s="210"/>
      <c r="C227" s="211"/>
      <c r="D227" s="207" t="s">
        <v>161</v>
      </c>
      <c r="E227" s="212" t="s">
        <v>37</v>
      </c>
      <c r="F227" s="213" t="s">
        <v>1281</v>
      </c>
      <c r="G227" s="211"/>
      <c r="H227" s="214" t="s">
        <v>37</v>
      </c>
      <c r="I227" s="215"/>
      <c r="J227" s="211"/>
      <c r="K227" s="211"/>
      <c r="L227" s="216"/>
      <c r="M227" s="217"/>
      <c r="N227" s="218"/>
      <c r="O227" s="218"/>
      <c r="P227" s="218"/>
      <c r="Q227" s="218"/>
      <c r="R227" s="218"/>
      <c r="S227" s="218"/>
      <c r="T227" s="219"/>
      <c r="AT227" s="220" t="s">
        <v>161</v>
      </c>
      <c r="AU227" s="220" t="s">
        <v>158</v>
      </c>
      <c r="AV227" s="11" t="s">
        <v>23</v>
      </c>
      <c r="AW227" s="11" t="s">
        <v>43</v>
      </c>
      <c r="AX227" s="11" t="s">
        <v>80</v>
      </c>
      <c r="AY227" s="220" t="s">
        <v>150</v>
      </c>
    </row>
    <row r="228" spans="2:51" s="12" customFormat="1" ht="13.5">
      <c r="B228" s="221"/>
      <c r="C228" s="222"/>
      <c r="D228" s="207" t="s">
        <v>161</v>
      </c>
      <c r="E228" s="223" t="s">
        <v>37</v>
      </c>
      <c r="F228" s="224" t="s">
        <v>329</v>
      </c>
      <c r="G228" s="222"/>
      <c r="H228" s="225">
        <v>48</v>
      </c>
      <c r="I228" s="226"/>
      <c r="J228" s="222"/>
      <c r="K228" s="222"/>
      <c r="L228" s="227"/>
      <c r="M228" s="228"/>
      <c r="N228" s="229"/>
      <c r="O228" s="229"/>
      <c r="P228" s="229"/>
      <c r="Q228" s="229"/>
      <c r="R228" s="229"/>
      <c r="S228" s="229"/>
      <c r="T228" s="230"/>
      <c r="AT228" s="231" t="s">
        <v>161</v>
      </c>
      <c r="AU228" s="231" t="s">
        <v>158</v>
      </c>
      <c r="AV228" s="12" t="s">
        <v>158</v>
      </c>
      <c r="AW228" s="12" t="s">
        <v>43</v>
      </c>
      <c r="AX228" s="12" t="s">
        <v>80</v>
      </c>
      <c r="AY228" s="231" t="s">
        <v>150</v>
      </c>
    </row>
    <row r="229" spans="2:51" s="14" customFormat="1" ht="13.5">
      <c r="B229" s="261"/>
      <c r="C229" s="262"/>
      <c r="D229" s="207" t="s">
        <v>161</v>
      </c>
      <c r="E229" s="263" t="s">
        <v>37</v>
      </c>
      <c r="F229" s="264" t="s">
        <v>238</v>
      </c>
      <c r="G229" s="262"/>
      <c r="H229" s="265">
        <v>48</v>
      </c>
      <c r="I229" s="266"/>
      <c r="J229" s="262"/>
      <c r="K229" s="262"/>
      <c r="L229" s="267"/>
      <c r="M229" s="268"/>
      <c r="N229" s="269"/>
      <c r="O229" s="269"/>
      <c r="P229" s="269"/>
      <c r="Q229" s="269"/>
      <c r="R229" s="269"/>
      <c r="S229" s="269"/>
      <c r="T229" s="270"/>
      <c r="AT229" s="271" t="s">
        <v>161</v>
      </c>
      <c r="AU229" s="271" t="s">
        <v>158</v>
      </c>
      <c r="AV229" s="14" t="s">
        <v>170</v>
      </c>
      <c r="AW229" s="14" t="s">
        <v>43</v>
      </c>
      <c r="AX229" s="14" t="s">
        <v>80</v>
      </c>
      <c r="AY229" s="271" t="s">
        <v>150</v>
      </c>
    </row>
    <row r="230" spans="2:51" s="13" customFormat="1" ht="13.5">
      <c r="B230" s="232"/>
      <c r="C230" s="233"/>
      <c r="D230" s="234" t="s">
        <v>161</v>
      </c>
      <c r="E230" s="235" t="s">
        <v>37</v>
      </c>
      <c r="F230" s="236" t="s">
        <v>164</v>
      </c>
      <c r="G230" s="233"/>
      <c r="H230" s="237">
        <v>365.6</v>
      </c>
      <c r="I230" s="238"/>
      <c r="J230" s="233"/>
      <c r="K230" s="233"/>
      <c r="L230" s="239"/>
      <c r="M230" s="240"/>
      <c r="N230" s="241"/>
      <c r="O230" s="241"/>
      <c r="P230" s="241"/>
      <c r="Q230" s="241"/>
      <c r="R230" s="241"/>
      <c r="S230" s="241"/>
      <c r="T230" s="242"/>
      <c r="AT230" s="243" t="s">
        <v>161</v>
      </c>
      <c r="AU230" s="243" t="s">
        <v>158</v>
      </c>
      <c r="AV230" s="13" t="s">
        <v>157</v>
      </c>
      <c r="AW230" s="13" t="s">
        <v>43</v>
      </c>
      <c r="AX230" s="13" t="s">
        <v>23</v>
      </c>
      <c r="AY230" s="243" t="s">
        <v>150</v>
      </c>
    </row>
    <row r="231" spans="2:65" s="1" customFormat="1" ht="22.5" customHeight="1">
      <c r="B231" s="42"/>
      <c r="C231" s="251" t="s">
        <v>232</v>
      </c>
      <c r="D231" s="251" t="s">
        <v>215</v>
      </c>
      <c r="E231" s="252" t="s">
        <v>335</v>
      </c>
      <c r="F231" s="253" t="s">
        <v>336</v>
      </c>
      <c r="G231" s="254" t="s">
        <v>198</v>
      </c>
      <c r="H231" s="255">
        <v>328.32</v>
      </c>
      <c r="I231" s="256"/>
      <c r="J231" s="257">
        <f>ROUND(I231*H231,2)</f>
        <v>0</v>
      </c>
      <c r="K231" s="253" t="s">
        <v>156</v>
      </c>
      <c r="L231" s="258"/>
      <c r="M231" s="259" t="s">
        <v>37</v>
      </c>
      <c r="N231" s="260" t="s">
        <v>52</v>
      </c>
      <c r="O231" s="43"/>
      <c r="P231" s="204">
        <f>O231*H231</f>
        <v>0</v>
      </c>
      <c r="Q231" s="204">
        <v>0.0001</v>
      </c>
      <c r="R231" s="204">
        <f>Q231*H231</f>
        <v>0.032832</v>
      </c>
      <c r="S231" s="204">
        <v>0</v>
      </c>
      <c r="T231" s="205">
        <f>S231*H231</f>
        <v>0</v>
      </c>
      <c r="AR231" s="24" t="s">
        <v>177</v>
      </c>
      <c r="AT231" s="24" t="s">
        <v>215</v>
      </c>
      <c r="AU231" s="24" t="s">
        <v>158</v>
      </c>
      <c r="AY231" s="24" t="s">
        <v>150</v>
      </c>
      <c r="BE231" s="206">
        <f>IF(N231="základní",J231,0)</f>
        <v>0</v>
      </c>
      <c r="BF231" s="206">
        <f>IF(N231="snížená",J231,0)</f>
        <v>0</v>
      </c>
      <c r="BG231" s="206">
        <f>IF(N231="zákl. přenesená",J231,0)</f>
        <v>0</v>
      </c>
      <c r="BH231" s="206">
        <f>IF(N231="sníž. přenesená",J231,0)</f>
        <v>0</v>
      </c>
      <c r="BI231" s="206">
        <f>IF(N231="nulová",J231,0)</f>
        <v>0</v>
      </c>
      <c r="BJ231" s="24" t="s">
        <v>158</v>
      </c>
      <c r="BK231" s="206">
        <f>ROUND(I231*H231,2)</f>
        <v>0</v>
      </c>
      <c r="BL231" s="24" t="s">
        <v>157</v>
      </c>
      <c r="BM231" s="24" t="s">
        <v>329</v>
      </c>
    </row>
    <row r="232" spans="2:51" s="12" customFormat="1" ht="13.5">
      <c r="B232" s="221"/>
      <c r="C232" s="222"/>
      <c r="D232" s="207" t="s">
        <v>161</v>
      </c>
      <c r="E232" s="223" t="s">
        <v>37</v>
      </c>
      <c r="F232" s="224" t="s">
        <v>338</v>
      </c>
      <c r="G232" s="222"/>
      <c r="H232" s="225">
        <v>328.32</v>
      </c>
      <c r="I232" s="226"/>
      <c r="J232" s="222"/>
      <c r="K232" s="222"/>
      <c r="L232" s="227"/>
      <c r="M232" s="228"/>
      <c r="N232" s="229"/>
      <c r="O232" s="229"/>
      <c r="P232" s="229"/>
      <c r="Q232" s="229"/>
      <c r="R232" s="229"/>
      <c r="S232" s="229"/>
      <c r="T232" s="230"/>
      <c r="AT232" s="231" t="s">
        <v>161</v>
      </c>
      <c r="AU232" s="231" t="s">
        <v>158</v>
      </c>
      <c r="AV232" s="12" t="s">
        <v>158</v>
      </c>
      <c r="AW232" s="12" t="s">
        <v>43</v>
      </c>
      <c r="AX232" s="12" t="s">
        <v>80</v>
      </c>
      <c r="AY232" s="231" t="s">
        <v>150</v>
      </c>
    </row>
    <row r="233" spans="2:51" s="13" customFormat="1" ht="13.5">
      <c r="B233" s="232"/>
      <c r="C233" s="233"/>
      <c r="D233" s="234" t="s">
        <v>161</v>
      </c>
      <c r="E233" s="235" t="s">
        <v>37</v>
      </c>
      <c r="F233" s="236" t="s">
        <v>164</v>
      </c>
      <c r="G233" s="233"/>
      <c r="H233" s="237">
        <v>328.32</v>
      </c>
      <c r="I233" s="238"/>
      <c r="J233" s="233"/>
      <c r="K233" s="233"/>
      <c r="L233" s="239"/>
      <c r="M233" s="240"/>
      <c r="N233" s="241"/>
      <c r="O233" s="241"/>
      <c r="P233" s="241"/>
      <c r="Q233" s="241"/>
      <c r="R233" s="241"/>
      <c r="S233" s="241"/>
      <c r="T233" s="242"/>
      <c r="AT233" s="243" t="s">
        <v>161</v>
      </c>
      <c r="AU233" s="243" t="s">
        <v>158</v>
      </c>
      <c r="AV233" s="13" t="s">
        <v>157</v>
      </c>
      <c r="AW233" s="13" t="s">
        <v>43</v>
      </c>
      <c r="AX233" s="13" t="s">
        <v>23</v>
      </c>
      <c r="AY233" s="243" t="s">
        <v>150</v>
      </c>
    </row>
    <row r="234" spans="2:65" s="1" customFormat="1" ht="22.5" customHeight="1">
      <c r="B234" s="42"/>
      <c r="C234" s="251" t="s">
        <v>330</v>
      </c>
      <c r="D234" s="251" t="s">
        <v>215</v>
      </c>
      <c r="E234" s="252" t="s">
        <v>327</v>
      </c>
      <c r="F234" s="253" t="s">
        <v>328</v>
      </c>
      <c r="G234" s="254" t="s">
        <v>198</v>
      </c>
      <c r="H234" s="255">
        <v>52.8</v>
      </c>
      <c r="I234" s="256"/>
      <c r="J234" s="257">
        <f>ROUND(I234*H234,2)</f>
        <v>0</v>
      </c>
      <c r="K234" s="253" t="s">
        <v>156</v>
      </c>
      <c r="L234" s="258"/>
      <c r="M234" s="259" t="s">
        <v>37</v>
      </c>
      <c r="N234" s="260" t="s">
        <v>52</v>
      </c>
      <c r="O234" s="43"/>
      <c r="P234" s="204">
        <f>O234*H234</f>
        <v>0</v>
      </c>
      <c r="Q234" s="204">
        <v>0.0001</v>
      </c>
      <c r="R234" s="204">
        <f>Q234*H234</f>
        <v>0.00528</v>
      </c>
      <c r="S234" s="204">
        <v>0</v>
      </c>
      <c r="T234" s="205">
        <f>S234*H234</f>
        <v>0</v>
      </c>
      <c r="AR234" s="24" t="s">
        <v>177</v>
      </c>
      <c r="AT234" s="24" t="s">
        <v>215</v>
      </c>
      <c r="AU234" s="24" t="s">
        <v>158</v>
      </c>
      <c r="AY234" s="24" t="s">
        <v>150</v>
      </c>
      <c r="BE234" s="206">
        <f>IF(N234="základní",J234,0)</f>
        <v>0</v>
      </c>
      <c r="BF234" s="206">
        <f>IF(N234="snížená",J234,0)</f>
        <v>0</v>
      </c>
      <c r="BG234" s="206">
        <f>IF(N234="zákl. přenesená",J234,0)</f>
        <v>0</v>
      </c>
      <c r="BH234" s="206">
        <f>IF(N234="sníž. přenesená",J234,0)</f>
        <v>0</v>
      </c>
      <c r="BI234" s="206">
        <f>IF(N234="nulová",J234,0)</f>
        <v>0</v>
      </c>
      <c r="BJ234" s="24" t="s">
        <v>158</v>
      </c>
      <c r="BK234" s="206">
        <f>ROUND(I234*H234,2)</f>
        <v>0</v>
      </c>
      <c r="BL234" s="24" t="s">
        <v>157</v>
      </c>
      <c r="BM234" s="24" t="s">
        <v>333</v>
      </c>
    </row>
    <row r="235" spans="2:65" s="1" customFormat="1" ht="31.5" customHeight="1">
      <c r="B235" s="42"/>
      <c r="C235" s="195" t="s">
        <v>251</v>
      </c>
      <c r="D235" s="195" t="s">
        <v>152</v>
      </c>
      <c r="E235" s="196" t="s">
        <v>340</v>
      </c>
      <c r="F235" s="197" t="s">
        <v>341</v>
      </c>
      <c r="G235" s="198" t="s">
        <v>155</v>
      </c>
      <c r="H235" s="199">
        <v>15.94</v>
      </c>
      <c r="I235" s="200"/>
      <c r="J235" s="201">
        <f>ROUND(I235*H235,2)</f>
        <v>0</v>
      </c>
      <c r="K235" s="197" t="s">
        <v>156</v>
      </c>
      <c r="L235" s="62"/>
      <c r="M235" s="202" t="s">
        <v>37</v>
      </c>
      <c r="N235" s="203" t="s">
        <v>52</v>
      </c>
      <c r="O235" s="43"/>
      <c r="P235" s="204">
        <f>O235*H235</f>
        <v>0</v>
      </c>
      <c r="Q235" s="204">
        <v>0.00825</v>
      </c>
      <c r="R235" s="204">
        <f>Q235*H235</f>
        <v>0.131505</v>
      </c>
      <c r="S235" s="204">
        <v>0</v>
      </c>
      <c r="T235" s="205">
        <f>S235*H235</f>
        <v>0</v>
      </c>
      <c r="AR235" s="24" t="s">
        <v>157</v>
      </c>
      <c r="AT235" s="24" t="s">
        <v>152</v>
      </c>
      <c r="AU235" s="24" t="s">
        <v>158</v>
      </c>
      <c r="AY235" s="24" t="s">
        <v>150</v>
      </c>
      <c r="BE235" s="206">
        <f>IF(N235="základní",J235,0)</f>
        <v>0</v>
      </c>
      <c r="BF235" s="206">
        <f>IF(N235="snížená",J235,0)</f>
        <v>0</v>
      </c>
      <c r="BG235" s="206">
        <f>IF(N235="zákl. přenesená",J235,0)</f>
        <v>0</v>
      </c>
      <c r="BH235" s="206">
        <f>IF(N235="sníž. přenesená",J235,0)</f>
        <v>0</v>
      </c>
      <c r="BI235" s="206">
        <f>IF(N235="nulová",J235,0)</f>
        <v>0</v>
      </c>
      <c r="BJ235" s="24" t="s">
        <v>158</v>
      </c>
      <c r="BK235" s="206">
        <f>ROUND(I235*H235,2)</f>
        <v>0</v>
      </c>
      <c r="BL235" s="24" t="s">
        <v>157</v>
      </c>
      <c r="BM235" s="24" t="s">
        <v>337</v>
      </c>
    </row>
    <row r="236" spans="2:47" s="1" customFormat="1" ht="162">
      <c r="B236" s="42"/>
      <c r="C236" s="64"/>
      <c r="D236" s="207" t="s">
        <v>159</v>
      </c>
      <c r="E236" s="64"/>
      <c r="F236" s="208" t="s">
        <v>252</v>
      </c>
      <c r="G236" s="64"/>
      <c r="H236" s="64"/>
      <c r="I236" s="165"/>
      <c r="J236" s="64"/>
      <c r="K236" s="64"/>
      <c r="L236" s="62"/>
      <c r="M236" s="209"/>
      <c r="N236" s="43"/>
      <c r="O236" s="43"/>
      <c r="P236" s="43"/>
      <c r="Q236" s="43"/>
      <c r="R236" s="43"/>
      <c r="S236" s="43"/>
      <c r="T236" s="79"/>
      <c r="AT236" s="24" t="s">
        <v>159</v>
      </c>
      <c r="AU236" s="24" t="s">
        <v>158</v>
      </c>
    </row>
    <row r="237" spans="2:51" s="11" customFormat="1" ht="13.5">
      <c r="B237" s="210"/>
      <c r="C237" s="211"/>
      <c r="D237" s="207" t="s">
        <v>161</v>
      </c>
      <c r="E237" s="212" t="s">
        <v>37</v>
      </c>
      <c r="F237" s="213" t="s">
        <v>1282</v>
      </c>
      <c r="G237" s="211"/>
      <c r="H237" s="214" t="s">
        <v>37</v>
      </c>
      <c r="I237" s="215"/>
      <c r="J237" s="211"/>
      <c r="K237" s="211"/>
      <c r="L237" s="216"/>
      <c r="M237" s="217"/>
      <c r="N237" s="218"/>
      <c r="O237" s="218"/>
      <c r="P237" s="218"/>
      <c r="Q237" s="218"/>
      <c r="R237" s="218"/>
      <c r="S237" s="218"/>
      <c r="T237" s="219"/>
      <c r="AT237" s="220" t="s">
        <v>161</v>
      </c>
      <c r="AU237" s="220" t="s">
        <v>158</v>
      </c>
      <c r="AV237" s="11" t="s">
        <v>23</v>
      </c>
      <c r="AW237" s="11" t="s">
        <v>43</v>
      </c>
      <c r="AX237" s="11" t="s">
        <v>80</v>
      </c>
      <c r="AY237" s="220" t="s">
        <v>150</v>
      </c>
    </row>
    <row r="238" spans="2:51" s="12" customFormat="1" ht="13.5">
      <c r="B238" s="221"/>
      <c r="C238" s="222"/>
      <c r="D238" s="207" t="s">
        <v>161</v>
      </c>
      <c r="E238" s="223" t="s">
        <v>37</v>
      </c>
      <c r="F238" s="224" t="s">
        <v>1283</v>
      </c>
      <c r="G238" s="222"/>
      <c r="H238" s="225">
        <v>5.94</v>
      </c>
      <c r="I238" s="226"/>
      <c r="J238" s="222"/>
      <c r="K238" s="222"/>
      <c r="L238" s="227"/>
      <c r="M238" s="228"/>
      <c r="N238" s="229"/>
      <c r="O238" s="229"/>
      <c r="P238" s="229"/>
      <c r="Q238" s="229"/>
      <c r="R238" s="229"/>
      <c r="S238" s="229"/>
      <c r="T238" s="230"/>
      <c r="AT238" s="231" t="s">
        <v>161</v>
      </c>
      <c r="AU238" s="231" t="s">
        <v>158</v>
      </c>
      <c r="AV238" s="12" t="s">
        <v>158</v>
      </c>
      <c r="AW238" s="12" t="s">
        <v>43</v>
      </c>
      <c r="AX238" s="12" t="s">
        <v>80</v>
      </c>
      <c r="AY238" s="231" t="s">
        <v>150</v>
      </c>
    </row>
    <row r="239" spans="2:51" s="11" customFormat="1" ht="13.5">
      <c r="B239" s="210"/>
      <c r="C239" s="211"/>
      <c r="D239" s="207" t="s">
        <v>161</v>
      </c>
      <c r="E239" s="212" t="s">
        <v>37</v>
      </c>
      <c r="F239" s="213" t="s">
        <v>1284</v>
      </c>
      <c r="G239" s="211"/>
      <c r="H239" s="214" t="s">
        <v>37</v>
      </c>
      <c r="I239" s="215"/>
      <c r="J239" s="211"/>
      <c r="K239" s="211"/>
      <c r="L239" s="216"/>
      <c r="M239" s="217"/>
      <c r="N239" s="218"/>
      <c r="O239" s="218"/>
      <c r="P239" s="218"/>
      <c r="Q239" s="218"/>
      <c r="R239" s="218"/>
      <c r="S239" s="218"/>
      <c r="T239" s="219"/>
      <c r="AT239" s="220" t="s">
        <v>161</v>
      </c>
      <c r="AU239" s="220" t="s">
        <v>158</v>
      </c>
      <c r="AV239" s="11" t="s">
        <v>23</v>
      </c>
      <c r="AW239" s="11" t="s">
        <v>43</v>
      </c>
      <c r="AX239" s="11" t="s">
        <v>80</v>
      </c>
      <c r="AY239" s="220" t="s">
        <v>150</v>
      </c>
    </row>
    <row r="240" spans="2:51" s="12" customFormat="1" ht="13.5">
      <c r="B240" s="221"/>
      <c r="C240" s="222"/>
      <c r="D240" s="207" t="s">
        <v>161</v>
      </c>
      <c r="E240" s="223" t="s">
        <v>37</v>
      </c>
      <c r="F240" s="224" t="s">
        <v>1285</v>
      </c>
      <c r="G240" s="222"/>
      <c r="H240" s="225">
        <v>10</v>
      </c>
      <c r="I240" s="226"/>
      <c r="J240" s="222"/>
      <c r="K240" s="222"/>
      <c r="L240" s="227"/>
      <c r="M240" s="228"/>
      <c r="N240" s="229"/>
      <c r="O240" s="229"/>
      <c r="P240" s="229"/>
      <c r="Q240" s="229"/>
      <c r="R240" s="229"/>
      <c r="S240" s="229"/>
      <c r="T240" s="230"/>
      <c r="AT240" s="231" t="s">
        <v>161</v>
      </c>
      <c r="AU240" s="231" t="s">
        <v>158</v>
      </c>
      <c r="AV240" s="12" t="s">
        <v>158</v>
      </c>
      <c r="AW240" s="12" t="s">
        <v>43</v>
      </c>
      <c r="AX240" s="12" t="s">
        <v>80</v>
      </c>
      <c r="AY240" s="231" t="s">
        <v>150</v>
      </c>
    </row>
    <row r="241" spans="2:51" s="13" customFormat="1" ht="13.5">
      <c r="B241" s="232"/>
      <c r="C241" s="233"/>
      <c r="D241" s="234" t="s">
        <v>161</v>
      </c>
      <c r="E241" s="235" t="s">
        <v>37</v>
      </c>
      <c r="F241" s="236" t="s">
        <v>164</v>
      </c>
      <c r="G241" s="233"/>
      <c r="H241" s="237">
        <v>15.94</v>
      </c>
      <c r="I241" s="238"/>
      <c r="J241" s="233"/>
      <c r="K241" s="233"/>
      <c r="L241" s="239"/>
      <c r="M241" s="240"/>
      <c r="N241" s="241"/>
      <c r="O241" s="241"/>
      <c r="P241" s="241"/>
      <c r="Q241" s="241"/>
      <c r="R241" s="241"/>
      <c r="S241" s="241"/>
      <c r="T241" s="242"/>
      <c r="AT241" s="243" t="s">
        <v>161</v>
      </c>
      <c r="AU241" s="243" t="s">
        <v>158</v>
      </c>
      <c r="AV241" s="13" t="s">
        <v>157</v>
      </c>
      <c r="AW241" s="13" t="s">
        <v>43</v>
      </c>
      <c r="AX241" s="13" t="s">
        <v>23</v>
      </c>
      <c r="AY241" s="243" t="s">
        <v>150</v>
      </c>
    </row>
    <row r="242" spans="2:65" s="1" customFormat="1" ht="22.5" customHeight="1">
      <c r="B242" s="42"/>
      <c r="C242" s="251" t="s">
        <v>339</v>
      </c>
      <c r="D242" s="251" t="s">
        <v>215</v>
      </c>
      <c r="E242" s="252" t="s">
        <v>343</v>
      </c>
      <c r="F242" s="253" t="s">
        <v>344</v>
      </c>
      <c r="G242" s="254" t="s">
        <v>155</v>
      </c>
      <c r="H242" s="255">
        <v>16.259</v>
      </c>
      <c r="I242" s="256"/>
      <c r="J242" s="257">
        <f>ROUND(I242*H242,2)</f>
        <v>0</v>
      </c>
      <c r="K242" s="253" t="s">
        <v>156</v>
      </c>
      <c r="L242" s="258"/>
      <c r="M242" s="259" t="s">
        <v>37</v>
      </c>
      <c r="N242" s="260" t="s">
        <v>52</v>
      </c>
      <c r="O242" s="43"/>
      <c r="P242" s="204">
        <f>O242*H242</f>
        <v>0</v>
      </c>
      <c r="Q242" s="204">
        <v>0.0015</v>
      </c>
      <c r="R242" s="204">
        <f>Q242*H242</f>
        <v>0.0243885</v>
      </c>
      <c r="S242" s="204">
        <v>0</v>
      </c>
      <c r="T242" s="205">
        <f>S242*H242</f>
        <v>0</v>
      </c>
      <c r="AR242" s="24" t="s">
        <v>177</v>
      </c>
      <c r="AT242" s="24" t="s">
        <v>215</v>
      </c>
      <c r="AU242" s="24" t="s">
        <v>158</v>
      </c>
      <c r="AY242" s="24" t="s">
        <v>150</v>
      </c>
      <c r="BE242" s="206">
        <f>IF(N242="základní",J242,0)</f>
        <v>0</v>
      </c>
      <c r="BF242" s="206">
        <f>IF(N242="snížená",J242,0)</f>
        <v>0</v>
      </c>
      <c r="BG242" s="206">
        <f>IF(N242="zákl. přenesená",J242,0)</f>
        <v>0</v>
      </c>
      <c r="BH242" s="206">
        <f>IF(N242="sníž. přenesená",J242,0)</f>
        <v>0</v>
      </c>
      <c r="BI242" s="206">
        <f>IF(N242="nulová",J242,0)</f>
        <v>0</v>
      </c>
      <c r="BJ242" s="24" t="s">
        <v>158</v>
      </c>
      <c r="BK242" s="206">
        <f>ROUND(I242*H242,2)</f>
        <v>0</v>
      </c>
      <c r="BL242" s="24" t="s">
        <v>157</v>
      </c>
      <c r="BM242" s="24" t="s">
        <v>342</v>
      </c>
    </row>
    <row r="243" spans="2:65" s="1" customFormat="1" ht="31.5" customHeight="1">
      <c r="B243" s="42"/>
      <c r="C243" s="195" t="s">
        <v>262</v>
      </c>
      <c r="D243" s="195" t="s">
        <v>152</v>
      </c>
      <c r="E243" s="196" t="s">
        <v>347</v>
      </c>
      <c r="F243" s="197" t="s">
        <v>348</v>
      </c>
      <c r="G243" s="198" t="s">
        <v>155</v>
      </c>
      <c r="H243" s="199">
        <v>87.82</v>
      </c>
      <c r="I243" s="200"/>
      <c r="J243" s="201">
        <f>ROUND(I243*H243,2)</f>
        <v>0</v>
      </c>
      <c r="K243" s="197" t="s">
        <v>156</v>
      </c>
      <c r="L243" s="62"/>
      <c r="M243" s="202" t="s">
        <v>37</v>
      </c>
      <c r="N243" s="203" t="s">
        <v>52</v>
      </c>
      <c r="O243" s="43"/>
      <c r="P243" s="204">
        <f>O243*H243</f>
        <v>0</v>
      </c>
      <c r="Q243" s="204">
        <v>0.00832</v>
      </c>
      <c r="R243" s="204">
        <f>Q243*H243</f>
        <v>0.7306623999999999</v>
      </c>
      <c r="S243" s="204">
        <v>0</v>
      </c>
      <c r="T243" s="205">
        <f>S243*H243</f>
        <v>0</v>
      </c>
      <c r="AR243" s="24" t="s">
        <v>157</v>
      </c>
      <c r="AT243" s="24" t="s">
        <v>152</v>
      </c>
      <c r="AU243" s="24" t="s">
        <v>158</v>
      </c>
      <c r="AY243" s="24" t="s">
        <v>150</v>
      </c>
      <c r="BE243" s="206">
        <f>IF(N243="základní",J243,0)</f>
        <v>0</v>
      </c>
      <c r="BF243" s="206">
        <f>IF(N243="snížená",J243,0)</f>
        <v>0</v>
      </c>
      <c r="BG243" s="206">
        <f>IF(N243="zákl. přenesená",J243,0)</f>
        <v>0</v>
      </c>
      <c r="BH243" s="206">
        <f>IF(N243="sníž. přenesená",J243,0)</f>
        <v>0</v>
      </c>
      <c r="BI243" s="206">
        <f>IF(N243="nulová",J243,0)</f>
        <v>0</v>
      </c>
      <c r="BJ243" s="24" t="s">
        <v>158</v>
      </c>
      <c r="BK243" s="206">
        <f>ROUND(I243*H243,2)</f>
        <v>0</v>
      </c>
      <c r="BL243" s="24" t="s">
        <v>157</v>
      </c>
      <c r="BM243" s="24" t="s">
        <v>345</v>
      </c>
    </row>
    <row r="244" spans="2:47" s="1" customFormat="1" ht="162">
      <c r="B244" s="42"/>
      <c r="C244" s="64"/>
      <c r="D244" s="207" t="s">
        <v>159</v>
      </c>
      <c r="E244" s="64"/>
      <c r="F244" s="208" t="s">
        <v>252</v>
      </c>
      <c r="G244" s="64"/>
      <c r="H244" s="64"/>
      <c r="I244" s="165"/>
      <c r="J244" s="64"/>
      <c r="K244" s="64"/>
      <c r="L244" s="62"/>
      <c r="M244" s="209"/>
      <c r="N244" s="43"/>
      <c r="O244" s="43"/>
      <c r="P244" s="43"/>
      <c r="Q244" s="43"/>
      <c r="R244" s="43"/>
      <c r="S244" s="43"/>
      <c r="T244" s="79"/>
      <c r="AT244" s="24" t="s">
        <v>159</v>
      </c>
      <c r="AU244" s="24" t="s">
        <v>158</v>
      </c>
    </row>
    <row r="245" spans="2:51" s="11" customFormat="1" ht="13.5">
      <c r="B245" s="210"/>
      <c r="C245" s="211"/>
      <c r="D245" s="207" t="s">
        <v>161</v>
      </c>
      <c r="E245" s="212" t="s">
        <v>37</v>
      </c>
      <c r="F245" s="213" t="s">
        <v>1020</v>
      </c>
      <c r="G245" s="211"/>
      <c r="H245" s="214" t="s">
        <v>37</v>
      </c>
      <c r="I245" s="215"/>
      <c r="J245" s="211"/>
      <c r="K245" s="211"/>
      <c r="L245" s="216"/>
      <c r="M245" s="217"/>
      <c r="N245" s="218"/>
      <c r="O245" s="218"/>
      <c r="P245" s="218"/>
      <c r="Q245" s="218"/>
      <c r="R245" s="218"/>
      <c r="S245" s="218"/>
      <c r="T245" s="219"/>
      <c r="AT245" s="220" t="s">
        <v>161</v>
      </c>
      <c r="AU245" s="220" t="s">
        <v>158</v>
      </c>
      <c r="AV245" s="11" t="s">
        <v>23</v>
      </c>
      <c r="AW245" s="11" t="s">
        <v>43</v>
      </c>
      <c r="AX245" s="11" t="s">
        <v>80</v>
      </c>
      <c r="AY245" s="220" t="s">
        <v>150</v>
      </c>
    </row>
    <row r="246" spans="2:51" s="12" customFormat="1" ht="13.5">
      <c r="B246" s="221"/>
      <c r="C246" s="222"/>
      <c r="D246" s="207" t="s">
        <v>161</v>
      </c>
      <c r="E246" s="223" t="s">
        <v>37</v>
      </c>
      <c r="F246" s="224" t="s">
        <v>1286</v>
      </c>
      <c r="G246" s="222"/>
      <c r="H246" s="225">
        <v>31.59</v>
      </c>
      <c r="I246" s="226"/>
      <c r="J246" s="222"/>
      <c r="K246" s="222"/>
      <c r="L246" s="227"/>
      <c r="M246" s="228"/>
      <c r="N246" s="229"/>
      <c r="O246" s="229"/>
      <c r="P246" s="229"/>
      <c r="Q246" s="229"/>
      <c r="R246" s="229"/>
      <c r="S246" s="229"/>
      <c r="T246" s="230"/>
      <c r="AT246" s="231" t="s">
        <v>161</v>
      </c>
      <c r="AU246" s="231" t="s">
        <v>158</v>
      </c>
      <c r="AV246" s="12" t="s">
        <v>158</v>
      </c>
      <c r="AW246" s="12" t="s">
        <v>43</v>
      </c>
      <c r="AX246" s="12" t="s">
        <v>80</v>
      </c>
      <c r="AY246" s="231" t="s">
        <v>150</v>
      </c>
    </row>
    <row r="247" spans="2:51" s="11" customFormat="1" ht="13.5">
      <c r="B247" s="210"/>
      <c r="C247" s="211"/>
      <c r="D247" s="207" t="s">
        <v>161</v>
      </c>
      <c r="E247" s="212" t="s">
        <v>37</v>
      </c>
      <c r="F247" s="213" t="s">
        <v>1020</v>
      </c>
      <c r="G247" s="211"/>
      <c r="H247" s="214" t="s">
        <v>37</v>
      </c>
      <c r="I247" s="215"/>
      <c r="J247" s="211"/>
      <c r="K247" s="211"/>
      <c r="L247" s="216"/>
      <c r="M247" s="217"/>
      <c r="N247" s="218"/>
      <c r="O247" s="218"/>
      <c r="P247" s="218"/>
      <c r="Q247" s="218"/>
      <c r="R247" s="218"/>
      <c r="S247" s="218"/>
      <c r="T247" s="219"/>
      <c r="AT247" s="220" t="s">
        <v>161</v>
      </c>
      <c r="AU247" s="220" t="s">
        <v>158</v>
      </c>
      <c r="AV247" s="11" t="s">
        <v>23</v>
      </c>
      <c r="AW247" s="11" t="s">
        <v>43</v>
      </c>
      <c r="AX247" s="11" t="s">
        <v>80</v>
      </c>
      <c r="AY247" s="220" t="s">
        <v>150</v>
      </c>
    </row>
    <row r="248" spans="2:51" s="12" customFormat="1" ht="13.5">
      <c r="B248" s="221"/>
      <c r="C248" s="222"/>
      <c r="D248" s="207" t="s">
        <v>161</v>
      </c>
      <c r="E248" s="223" t="s">
        <v>37</v>
      </c>
      <c r="F248" s="224" t="s">
        <v>1287</v>
      </c>
      <c r="G248" s="222"/>
      <c r="H248" s="225">
        <v>56.23</v>
      </c>
      <c r="I248" s="226"/>
      <c r="J248" s="222"/>
      <c r="K248" s="222"/>
      <c r="L248" s="227"/>
      <c r="M248" s="228"/>
      <c r="N248" s="229"/>
      <c r="O248" s="229"/>
      <c r="P248" s="229"/>
      <c r="Q248" s="229"/>
      <c r="R248" s="229"/>
      <c r="S248" s="229"/>
      <c r="T248" s="230"/>
      <c r="AT248" s="231" t="s">
        <v>161</v>
      </c>
      <c r="AU248" s="231" t="s">
        <v>158</v>
      </c>
      <c r="AV248" s="12" t="s">
        <v>158</v>
      </c>
      <c r="AW248" s="12" t="s">
        <v>43</v>
      </c>
      <c r="AX248" s="12" t="s">
        <v>80</v>
      </c>
      <c r="AY248" s="231" t="s">
        <v>150</v>
      </c>
    </row>
    <row r="249" spans="2:51" s="13" customFormat="1" ht="13.5">
      <c r="B249" s="232"/>
      <c r="C249" s="233"/>
      <c r="D249" s="234" t="s">
        <v>161</v>
      </c>
      <c r="E249" s="235" t="s">
        <v>37</v>
      </c>
      <c r="F249" s="236" t="s">
        <v>164</v>
      </c>
      <c r="G249" s="233"/>
      <c r="H249" s="237">
        <v>87.82</v>
      </c>
      <c r="I249" s="238"/>
      <c r="J249" s="233"/>
      <c r="K249" s="233"/>
      <c r="L249" s="239"/>
      <c r="M249" s="240"/>
      <c r="N249" s="241"/>
      <c r="O249" s="241"/>
      <c r="P249" s="241"/>
      <c r="Q249" s="241"/>
      <c r="R249" s="241"/>
      <c r="S249" s="241"/>
      <c r="T249" s="242"/>
      <c r="AT249" s="243" t="s">
        <v>161</v>
      </c>
      <c r="AU249" s="243" t="s">
        <v>158</v>
      </c>
      <c r="AV249" s="13" t="s">
        <v>157</v>
      </c>
      <c r="AW249" s="13" t="s">
        <v>43</v>
      </c>
      <c r="AX249" s="13" t="s">
        <v>23</v>
      </c>
      <c r="AY249" s="243" t="s">
        <v>150</v>
      </c>
    </row>
    <row r="250" spans="2:65" s="1" customFormat="1" ht="22.5" customHeight="1">
      <c r="B250" s="42"/>
      <c r="C250" s="251" t="s">
        <v>346</v>
      </c>
      <c r="D250" s="251" t="s">
        <v>215</v>
      </c>
      <c r="E250" s="252" t="s">
        <v>357</v>
      </c>
      <c r="F250" s="253" t="s">
        <v>358</v>
      </c>
      <c r="G250" s="254" t="s">
        <v>155</v>
      </c>
      <c r="H250" s="255">
        <v>89.576</v>
      </c>
      <c r="I250" s="256"/>
      <c r="J250" s="257">
        <f>ROUND(I250*H250,2)</f>
        <v>0</v>
      </c>
      <c r="K250" s="253" t="s">
        <v>156</v>
      </c>
      <c r="L250" s="258"/>
      <c r="M250" s="259" t="s">
        <v>37</v>
      </c>
      <c r="N250" s="260" t="s">
        <v>52</v>
      </c>
      <c r="O250" s="43"/>
      <c r="P250" s="204">
        <f>O250*H250</f>
        <v>0</v>
      </c>
      <c r="Q250" s="204">
        <v>0.0036</v>
      </c>
      <c r="R250" s="204">
        <f>Q250*H250</f>
        <v>0.32247359999999997</v>
      </c>
      <c r="S250" s="204">
        <v>0</v>
      </c>
      <c r="T250" s="205">
        <f>S250*H250</f>
        <v>0</v>
      </c>
      <c r="AR250" s="24" t="s">
        <v>177</v>
      </c>
      <c r="AT250" s="24" t="s">
        <v>215</v>
      </c>
      <c r="AU250" s="24" t="s">
        <v>158</v>
      </c>
      <c r="AY250" s="24" t="s">
        <v>150</v>
      </c>
      <c r="BE250" s="206">
        <f>IF(N250="základní",J250,0)</f>
        <v>0</v>
      </c>
      <c r="BF250" s="206">
        <f>IF(N250="snížená",J250,0)</f>
        <v>0</v>
      </c>
      <c r="BG250" s="206">
        <f>IF(N250="zákl. přenesená",J250,0)</f>
        <v>0</v>
      </c>
      <c r="BH250" s="206">
        <f>IF(N250="sníž. přenesená",J250,0)</f>
        <v>0</v>
      </c>
      <c r="BI250" s="206">
        <f>IF(N250="nulová",J250,0)</f>
        <v>0</v>
      </c>
      <c r="BJ250" s="24" t="s">
        <v>158</v>
      </c>
      <c r="BK250" s="206">
        <f>ROUND(I250*H250,2)</f>
        <v>0</v>
      </c>
      <c r="BL250" s="24" t="s">
        <v>157</v>
      </c>
      <c r="BM250" s="24" t="s">
        <v>349</v>
      </c>
    </row>
    <row r="251" spans="2:65" s="1" customFormat="1" ht="31.5" customHeight="1">
      <c r="B251" s="42"/>
      <c r="C251" s="195" t="s">
        <v>265</v>
      </c>
      <c r="D251" s="195" t="s">
        <v>152</v>
      </c>
      <c r="E251" s="196" t="s">
        <v>361</v>
      </c>
      <c r="F251" s="197" t="s">
        <v>362</v>
      </c>
      <c r="G251" s="198" t="s">
        <v>155</v>
      </c>
      <c r="H251" s="199">
        <v>336.064</v>
      </c>
      <c r="I251" s="200"/>
      <c r="J251" s="201">
        <f>ROUND(I251*H251,2)</f>
        <v>0</v>
      </c>
      <c r="K251" s="197" t="s">
        <v>156</v>
      </c>
      <c r="L251" s="62"/>
      <c r="M251" s="202" t="s">
        <v>37</v>
      </c>
      <c r="N251" s="203" t="s">
        <v>52</v>
      </c>
      <c r="O251" s="43"/>
      <c r="P251" s="204">
        <f>O251*H251</f>
        <v>0</v>
      </c>
      <c r="Q251" s="204">
        <v>0.00931</v>
      </c>
      <c r="R251" s="204">
        <f>Q251*H251</f>
        <v>3.12875584</v>
      </c>
      <c r="S251" s="204">
        <v>0</v>
      </c>
      <c r="T251" s="205">
        <f>S251*H251</f>
        <v>0</v>
      </c>
      <c r="AR251" s="24" t="s">
        <v>157</v>
      </c>
      <c r="AT251" s="24" t="s">
        <v>152</v>
      </c>
      <c r="AU251" s="24" t="s">
        <v>158</v>
      </c>
      <c r="AY251" s="24" t="s">
        <v>150</v>
      </c>
      <c r="BE251" s="206">
        <f>IF(N251="základní",J251,0)</f>
        <v>0</v>
      </c>
      <c r="BF251" s="206">
        <f>IF(N251="snížená",J251,0)</f>
        <v>0</v>
      </c>
      <c r="BG251" s="206">
        <f>IF(N251="zákl. přenesená",J251,0)</f>
        <v>0</v>
      </c>
      <c r="BH251" s="206">
        <f>IF(N251="sníž. přenesená",J251,0)</f>
        <v>0</v>
      </c>
      <c r="BI251" s="206">
        <f>IF(N251="nulová",J251,0)</f>
        <v>0</v>
      </c>
      <c r="BJ251" s="24" t="s">
        <v>158</v>
      </c>
      <c r="BK251" s="206">
        <f>ROUND(I251*H251,2)</f>
        <v>0</v>
      </c>
      <c r="BL251" s="24" t="s">
        <v>157</v>
      </c>
      <c r="BM251" s="24" t="s">
        <v>359</v>
      </c>
    </row>
    <row r="252" spans="2:47" s="1" customFormat="1" ht="162">
      <c r="B252" s="42"/>
      <c r="C252" s="64"/>
      <c r="D252" s="207" t="s">
        <v>159</v>
      </c>
      <c r="E252" s="64"/>
      <c r="F252" s="208" t="s">
        <v>252</v>
      </c>
      <c r="G252" s="64"/>
      <c r="H252" s="64"/>
      <c r="I252" s="165"/>
      <c r="J252" s="64"/>
      <c r="K252" s="64"/>
      <c r="L252" s="62"/>
      <c r="M252" s="209"/>
      <c r="N252" s="43"/>
      <c r="O252" s="43"/>
      <c r="P252" s="43"/>
      <c r="Q252" s="43"/>
      <c r="R252" s="43"/>
      <c r="S252" s="43"/>
      <c r="T252" s="79"/>
      <c r="AT252" s="24" t="s">
        <v>159</v>
      </c>
      <c r="AU252" s="24" t="s">
        <v>158</v>
      </c>
    </row>
    <row r="253" spans="2:51" s="11" customFormat="1" ht="13.5">
      <c r="B253" s="210"/>
      <c r="C253" s="211"/>
      <c r="D253" s="207" t="s">
        <v>161</v>
      </c>
      <c r="E253" s="212" t="s">
        <v>37</v>
      </c>
      <c r="F253" s="213" t="s">
        <v>365</v>
      </c>
      <c r="G253" s="211"/>
      <c r="H253" s="214" t="s">
        <v>37</v>
      </c>
      <c r="I253" s="215"/>
      <c r="J253" s="211"/>
      <c r="K253" s="211"/>
      <c r="L253" s="216"/>
      <c r="M253" s="217"/>
      <c r="N253" s="218"/>
      <c r="O253" s="218"/>
      <c r="P253" s="218"/>
      <c r="Q253" s="218"/>
      <c r="R253" s="218"/>
      <c r="S253" s="218"/>
      <c r="T253" s="219"/>
      <c r="AT253" s="220" t="s">
        <v>161</v>
      </c>
      <c r="AU253" s="220" t="s">
        <v>158</v>
      </c>
      <c r="AV253" s="11" t="s">
        <v>23</v>
      </c>
      <c r="AW253" s="11" t="s">
        <v>43</v>
      </c>
      <c r="AX253" s="11" t="s">
        <v>80</v>
      </c>
      <c r="AY253" s="220" t="s">
        <v>150</v>
      </c>
    </row>
    <row r="254" spans="2:51" s="12" customFormat="1" ht="13.5">
      <c r="B254" s="221"/>
      <c r="C254" s="222"/>
      <c r="D254" s="207" t="s">
        <v>161</v>
      </c>
      <c r="E254" s="223" t="s">
        <v>37</v>
      </c>
      <c r="F254" s="224" t="s">
        <v>1288</v>
      </c>
      <c r="G254" s="222"/>
      <c r="H254" s="225">
        <v>122.126</v>
      </c>
      <c r="I254" s="226"/>
      <c r="J254" s="222"/>
      <c r="K254" s="222"/>
      <c r="L254" s="227"/>
      <c r="M254" s="228"/>
      <c r="N254" s="229"/>
      <c r="O254" s="229"/>
      <c r="P254" s="229"/>
      <c r="Q254" s="229"/>
      <c r="R254" s="229"/>
      <c r="S254" s="229"/>
      <c r="T254" s="230"/>
      <c r="AT254" s="231" t="s">
        <v>161</v>
      </c>
      <c r="AU254" s="231" t="s">
        <v>158</v>
      </c>
      <c r="AV254" s="12" t="s">
        <v>158</v>
      </c>
      <c r="AW254" s="12" t="s">
        <v>43</v>
      </c>
      <c r="AX254" s="12" t="s">
        <v>80</v>
      </c>
      <c r="AY254" s="231" t="s">
        <v>150</v>
      </c>
    </row>
    <row r="255" spans="2:51" s="12" customFormat="1" ht="13.5">
      <c r="B255" s="221"/>
      <c r="C255" s="222"/>
      <c r="D255" s="207" t="s">
        <v>161</v>
      </c>
      <c r="E255" s="223" t="s">
        <v>37</v>
      </c>
      <c r="F255" s="224" t="s">
        <v>1289</v>
      </c>
      <c r="G255" s="222"/>
      <c r="H255" s="225">
        <v>150.938</v>
      </c>
      <c r="I255" s="226"/>
      <c r="J255" s="222"/>
      <c r="K255" s="222"/>
      <c r="L255" s="227"/>
      <c r="M255" s="228"/>
      <c r="N255" s="229"/>
      <c r="O255" s="229"/>
      <c r="P255" s="229"/>
      <c r="Q255" s="229"/>
      <c r="R255" s="229"/>
      <c r="S255" s="229"/>
      <c r="T255" s="230"/>
      <c r="AT255" s="231" t="s">
        <v>161</v>
      </c>
      <c r="AU255" s="231" t="s">
        <v>158</v>
      </c>
      <c r="AV255" s="12" t="s">
        <v>158</v>
      </c>
      <c r="AW255" s="12" t="s">
        <v>43</v>
      </c>
      <c r="AX255" s="12" t="s">
        <v>80</v>
      </c>
      <c r="AY255" s="231" t="s">
        <v>150</v>
      </c>
    </row>
    <row r="256" spans="2:51" s="14" customFormat="1" ht="13.5">
      <c r="B256" s="261"/>
      <c r="C256" s="262"/>
      <c r="D256" s="207" t="s">
        <v>161</v>
      </c>
      <c r="E256" s="263" t="s">
        <v>37</v>
      </c>
      <c r="F256" s="264" t="s">
        <v>238</v>
      </c>
      <c r="G256" s="262"/>
      <c r="H256" s="265">
        <v>273.064</v>
      </c>
      <c r="I256" s="266"/>
      <c r="J256" s="262"/>
      <c r="K256" s="262"/>
      <c r="L256" s="267"/>
      <c r="M256" s="268"/>
      <c r="N256" s="269"/>
      <c r="O256" s="269"/>
      <c r="P256" s="269"/>
      <c r="Q256" s="269"/>
      <c r="R256" s="269"/>
      <c r="S256" s="269"/>
      <c r="T256" s="270"/>
      <c r="AT256" s="271" t="s">
        <v>161</v>
      </c>
      <c r="AU256" s="271" t="s">
        <v>158</v>
      </c>
      <c r="AV256" s="14" t="s">
        <v>170</v>
      </c>
      <c r="AW256" s="14" t="s">
        <v>43</v>
      </c>
      <c r="AX256" s="14" t="s">
        <v>80</v>
      </c>
      <c r="AY256" s="271" t="s">
        <v>150</v>
      </c>
    </row>
    <row r="257" spans="2:51" s="11" customFormat="1" ht="13.5">
      <c r="B257" s="210"/>
      <c r="C257" s="211"/>
      <c r="D257" s="207" t="s">
        <v>161</v>
      </c>
      <c r="E257" s="212" t="s">
        <v>37</v>
      </c>
      <c r="F257" s="213" t="s">
        <v>594</v>
      </c>
      <c r="G257" s="211"/>
      <c r="H257" s="214" t="s">
        <v>37</v>
      </c>
      <c r="I257" s="215"/>
      <c r="J257" s="211"/>
      <c r="K257" s="211"/>
      <c r="L257" s="216"/>
      <c r="M257" s="217"/>
      <c r="N257" s="218"/>
      <c r="O257" s="218"/>
      <c r="P257" s="218"/>
      <c r="Q257" s="218"/>
      <c r="R257" s="218"/>
      <c r="S257" s="218"/>
      <c r="T257" s="219"/>
      <c r="AT257" s="220" t="s">
        <v>161</v>
      </c>
      <c r="AU257" s="220" t="s">
        <v>158</v>
      </c>
      <c r="AV257" s="11" t="s">
        <v>23</v>
      </c>
      <c r="AW257" s="11" t="s">
        <v>43</v>
      </c>
      <c r="AX257" s="11" t="s">
        <v>80</v>
      </c>
      <c r="AY257" s="220" t="s">
        <v>150</v>
      </c>
    </row>
    <row r="258" spans="2:51" s="12" customFormat="1" ht="13.5">
      <c r="B258" s="221"/>
      <c r="C258" s="222"/>
      <c r="D258" s="207" t="s">
        <v>161</v>
      </c>
      <c r="E258" s="223" t="s">
        <v>37</v>
      </c>
      <c r="F258" s="224" t="s">
        <v>1290</v>
      </c>
      <c r="G258" s="222"/>
      <c r="H258" s="225">
        <v>63</v>
      </c>
      <c r="I258" s="226"/>
      <c r="J258" s="222"/>
      <c r="K258" s="222"/>
      <c r="L258" s="227"/>
      <c r="M258" s="228"/>
      <c r="N258" s="229"/>
      <c r="O258" s="229"/>
      <c r="P258" s="229"/>
      <c r="Q258" s="229"/>
      <c r="R258" s="229"/>
      <c r="S258" s="229"/>
      <c r="T258" s="230"/>
      <c r="AT258" s="231" t="s">
        <v>161</v>
      </c>
      <c r="AU258" s="231" t="s">
        <v>158</v>
      </c>
      <c r="AV258" s="12" t="s">
        <v>158</v>
      </c>
      <c r="AW258" s="12" t="s">
        <v>43</v>
      </c>
      <c r="AX258" s="12" t="s">
        <v>80</v>
      </c>
      <c r="AY258" s="231" t="s">
        <v>150</v>
      </c>
    </row>
    <row r="259" spans="2:51" s="14" customFormat="1" ht="13.5">
      <c r="B259" s="261"/>
      <c r="C259" s="262"/>
      <c r="D259" s="207" t="s">
        <v>161</v>
      </c>
      <c r="E259" s="263" t="s">
        <v>37</v>
      </c>
      <c r="F259" s="264" t="s">
        <v>238</v>
      </c>
      <c r="G259" s="262"/>
      <c r="H259" s="265">
        <v>63</v>
      </c>
      <c r="I259" s="266"/>
      <c r="J259" s="262"/>
      <c r="K259" s="262"/>
      <c r="L259" s="267"/>
      <c r="M259" s="268"/>
      <c r="N259" s="269"/>
      <c r="O259" s="269"/>
      <c r="P259" s="269"/>
      <c r="Q259" s="269"/>
      <c r="R259" s="269"/>
      <c r="S259" s="269"/>
      <c r="T259" s="270"/>
      <c r="AT259" s="271" t="s">
        <v>161</v>
      </c>
      <c r="AU259" s="271" t="s">
        <v>158</v>
      </c>
      <c r="AV259" s="14" t="s">
        <v>170</v>
      </c>
      <c r="AW259" s="14" t="s">
        <v>43</v>
      </c>
      <c r="AX259" s="14" t="s">
        <v>80</v>
      </c>
      <c r="AY259" s="271" t="s">
        <v>150</v>
      </c>
    </row>
    <row r="260" spans="2:51" s="13" customFormat="1" ht="13.5">
      <c r="B260" s="232"/>
      <c r="C260" s="233"/>
      <c r="D260" s="234" t="s">
        <v>161</v>
      </c>
      <c r="E260" s="235" t="s">
        <v>37</v>
      </c>
      <c r="F260" s="236" t="s">
        <v>164</v>
      </c>
      <c r="G260" s="233"/>
      <c r="H260" s="237">
        <v>336.064</v>
      </c>
      <c r="I260" s="238"/>
      <c r="J260" s="233"/>
      <c r="K260" s="233"/>
      <c r="L260" s="239"/>
      <c r="M260" s="240"/>
      <c r="N260" s="241"/>
      <c r="O260" s="241"/>
      <c r="P260" s="241"/>
      <c r="Q260" s="241"/>
      <c r="R260" s="241"/>
      <c r="S260" s="241"/>
      <c r="T260" s="242"/>
      <c r="AT260" s="243" t="s">
        <v>161</v>
      </c>
      <c r="AU260" s="243" t="s">
        <v>158</v>
      </c>
      <c r="AV260" s="13" t="s">
        <v>157</v>
      </c>
      <c r="AW260" s="13" t="s">
        <v>43</v>
      </c>
      <c r="AX260" s="13" t="s">
        <v>23</v>
      </c>
      <c r="AY260" s="243" t="s">
        <v>150</v>
      </c>
    </row>
    <row r="261" spans="2:65" s="1" customFormat="1" ht="22.5" customHeight="1">
      <c r="B261" s="42"/>
      <c r="C261" s="251" t="s">
        <v>360</v>
      </c>
      <c r="D261" s="251" t="s">
        <v>215</v>
      </c>
      <c r="E261" s="252" t="s">
        <v>373</v>
      </c>
      <c r="F261" s="253" t="s">
        <v>374</v>
      </c>
      <c r="G261" s="254" t="s">
        <v>155</v>
      </c>
      <c r="H261" s="255">
        <v>342.785</v>
      </c>
      <c r="I261" s="256"/>
      <c r="J261" s="257">
        <f>ROUND(I261*H261,2)</f>
        <v>0</v>
      </c>
      <c r="K261" s="253" t="s">
        <v>156</v>
      </c>
      <c r="L261" s="258"/>
      <c r="M261" s="259" t="s">
        <v>37</v>
      </c>
      <c r="N261" s="260" t="s">
        <v>52</v>
      </c>
      <c r="O261" s="43"/>
      <c r="P261" s="204">
        <f>O261*H261</f>
        <v>0</v>
      </c>
      <c r="Q261" s="204">
        <v>0.0075</v>
      </c>
      <c r="R261" s="204">
        <f>Q261*H261</f>
        <v>2.5708875</v>
      </c>
      <c r="S261" s="204">
        <v>0</v>
      </c>
      <c r="T261" s="205">
        <f>S261*H261</f>
        <v>0</v>
      </c>
      <c r="AR261" s="24" t="s">
        <v>177</v>
      </c>
      <c r="AT261" s="24" t="s">
        <v>215</v>
      </c>
      <c r="AU261" s="24" t="s">
        <v>158</v>
      </c>
      <c r="AY261" s="24" t="s">
        <v>150</v>
      </c>
      <c r="BE261" s="206">
        <f>IF(N261="základní",J261,0)</f>
        <v>0</v>
      </c>
      <c r="BF261" s="206">
        <f>IF(N261="snížená",J261,0)</f>
        <v>0</v>
      </c>
      <c r="BG261" s="206">
        <f>IF(N261="zákl. přenesená",J261,0)</f>
        <v>0</v>
      </c>
      <c r="BH261" s="206">
        <f>IF(N261="sníž. přenesená",J261,0)</f>
        <v>0</v>
      </c>
      <c r="BI261" s="206">
        <f>IF(N261="nulová",J261,0)</f>
        <v>0</v>
      </c>
      <c r="BJ261" s="24" t="s">
        <v>158</v>
      </c>
      <c r="BK261" s="206">
        <f>ROUND(I261*H261,2)</f>
        <v>0</v>
      </c>
      <c r="BL261" s="24" t="s">
        <v>157</v>
      </c>
      <c r="BM261" s="24" t="s">
        <v>363</v>
      </c>
    </row>
    <row r="262" spans="2:65" s="1" customFormat="1" ht="31.5" customHeight="1">
      <c r="B262" s="42"/>
      <c r="C262" s="195" t="s">
        <v>268</v>
      </c>
      <c r="D262" s="195" t="s">
        <v>152</v>
      </c>
      <c r="E262" s="196" t="s">
        <v>1025</v>
      </c>
      <c r="F262" s="197" t="s">
        <v>1026</v>
      </c>
      <c r="G262" s="198" t="s">
        <v>155</v>
      </c>
      <c r="H262" s="199">
        <v>649.49</v>
      </c>
      <c r="I262" s="200"/>
      <c r="J262" s="201">
        <f>ROUND(I262*H262,2)</f>
        <v>0</v>
      </c>
      <c r="K262" s="197" t="s">
        <v>156</v>
      </c>
      <c r="L262" s="62"/>
      <c r="M262" s="202" t="s">
        <v>37</v>
      </c>
      <c r="N262" s="203" t="s">
        <v>52</v>
      </c>
      <c r="O262" s="43"/>
      <c r="P262" s="204">
        <f>O262*H262</f>
        <v>0</v>
      </c>
      <c r="Q262" s="204">
        <v>0.00938</v>
      </c>
      <c r="R262" s="204">
        <f>Q262*H262</f>
        <v>6.092216199999999</v>
      </c>
      <c r="S262" s="204">
        <v>0</v>
      </c>
      <c r="T262" s="205">
        <f>S262*H262</f>
        <v>0</v>
      </c>
      <c r="AR262" s="24" t="s">
        <v>157</v>
      </c>
      <c r="AT262" s="24" t="s">
        <v>152</v>
      </c>
      <c r="AU262" s="24" t="s">
        <v>158</v>
      </c>
      <c r="AY262" s="24" t="s">
        <v>150</v>
      </c>
      <c r="BE262" s="206">
        <f>IF(N262="základní",J262,0)</f>
        <v>0</v>
      </c>
      <c r="BF262" s="206">
        <f>IF(N262="snížená",J262,0)</f>
        <v>0</v>
      </c>
      <c r="BG262" s="206">
        <f>IF(N262="zákl. přenesená",J262,0)</f>
        <v>0</v>
      </c>
      <c r="BH262" s="206">
        <f>IF(N262="sníž. přenesená",J262,0)</f>
        <v>0</v>
      </c>
      <c r="BI262" s="206">
        <f>IF(N262="nulová",J262,0)</f>
        <v>0</v>
      </c>
      <c r="BJ262" s="24" t="s">
        <v>158</v>
      </c>
      <c r="BK262" s="206">
        <f>ROUND(I262*H262,2)</f>
        <v>0</v>
      </c>
      <c r="BL262" s="24" t="s">
        <v>157</v>
      </c>
      <c r="BM262" s="24" t="s">
        <v>375</v>
      </c>
    </row>
    <row r="263" spans="2:47" s="1" customFormat="1" ht="162">
      <c r="B263" s="42"/>
      <c r="C263" s="64"/>
      <c r="D263" s="207" t="s">
        <v>159</v>
      </c>
      <c r="E263" s="64"/>
      <c r="F263" s="208" t="s">
        <v>252</v>
      </c>
      <c r="G263" s="64"/>
      <c r="H263" s="64"/>
      <c r="I263" s="165"/>
      <c r="J263" s="64"/>
      <c r="K263" s="64"/>
      <c r="L263" s="62"/>
      <c r="M263" s="209"/>
      <c r="N263" s="43"/>
      <c r="O263" s="43"/>
      <c r="P263" s="43"/>
      <c r="Q263" s="43"/>
      <c r="R263" s="43"/>
      <c r="S263" s="43"/>
      <c r="T263" s="79"/>
      <c r="AT263" s="24" t="s">
        <v>159</v>
      </c>
      <c r="AU263" s="24" t="s">
        <v>158</v>
      </c>
    </row>
    <row r="264" spans="2:51" s="11" customFormat="1" ht="13.5">
      <c r="B264" s="210"/>
      <c r="C264" s="211"/>
      <c r="D264" s="207" t="s">
        <v>161</v>
      </c>
      <c r="E264" s="212" t="s">
        <v>37</v>
      </c>
      <c r="F264" s="213" t="s">
        <v>1291</v>
      </c>
      <c r="G264" s="211"/>
      <c r="H264" s="214" t="s">
        <v>37</v>
      </c>
      <c r="I264" s="215"/>
      <c r="J264" s="211"/>
      <c r="K264" s="211"/>
      <c r="L264" s="216"/>
      <c r="M264" s="217"/>
      <c r="N264" s="218"/>
      <c r="O264" s="218"/>
      <c r="P264" s="218"/>
      <c r="Q264" s="218"/>
      <c r="R264" s="218"/>
      <c r="S264" s="218"/>
      <c r="T264" s="219"/>
      <c r="AT264" s="220" t="s">
        <v>161</v>
      </c>
      <c r="AU264" s="220" t="s">
        <v>158</v>
      </c>
      <c r="AV264" s="11" t="s">
        <v>23</v>
      </c>
      <c r="AW264" s="11" t="s">
        <v>43</v>
      </c>
      <c r="AX264" s="11" t="s">
        <v>80</v>
      </c>
      <c r="AY264" s="220" t="s">
        <v>150</v>
      </c>
    </row>
    <row r="265" spans="2:51" s="12" customFormat="1" ht="13.5">
      <c r="B265" s="221"/>
      <c r="C265" s="222"/>
      <c r="D265" s="207" t="s">
        <v>161</v>
      </c>
      <c r="E265" s="223" t="s">
        <v>37</v>
      </c>
      <c r="F265" s="224" t="s">
        <v>1292</v>
      </c>
      <c r="G265" s="222"/>
      <c r="H265" s="225">
        <v>649.49</v>
      </c>
      <c r="I265" s="226"/>
      <c r="J265" s="222"/>
      <c r="K265" s="222"/>
      <c r="L265" s="227"/>
      <c r="M265" s="228"/>
      <c r="N265" s="229"/>
      <c r="O265" s="229"/>
      <c r="P265" s="229"/>
      <c r="Q265" s="229"/>
      <c r="R265" s="229"/>
      <c r="S265" s="229"/>
      <c r="T265" s="230"/>
      <c r="AT265" s="231" t="s">
        <v>161</v>
      </c>
      <c r="AU265" s="231" t="s">
        <v>158</v>
      </c>
      <c r="AV265" s="12" t="s">
        <v>158</v>
      </c>
      <c r="AW265" s="12" t="s">
        <v>43</v>
      </c>
      <c r="AX265" s="12" t="s">
        <v>80</v>
      </c>
      <c r="AY265" s="231" t="s">
        <v>150</v>
      </c>
    </row>
    <row r="266" spans="2:51" s="13" customFormat="1" ht="13.5">
      <c r="B266" s="232"/>
      <c r="C266" s="233"/>
      <c r="D266" s="234" t="s">
        <v>161</v>
      </c>
      <c r="E266" s="235" t="s">
        <v>37</v>
      </c>
      <c r="F266" s="236" t="s">
        <v>164</v>
      </c>
      <c r="G266" s="233"/>
      <c r="H266" s="237">
        <v>649.49</v>
      </c>
      <c r="I266" s="238"/>
      <c r="J266" s="233"/>
      <c r="K266" s="233"/>
      <c r="L266" s="239"/>
      <c r="M266" s="240"/>
      <c r="N266" s="241"/>
      <c r="O266" s="241"/>
      <c r="P266" s="241"/>
      <c r="Q266" s="241"/>
      <c r="R266" s="241"/>
      <c r="S266" s="241"/>
      <c r="T266" s="242"/>
      <c r="AT266" s="243" t="s">
        <v>161</v>
      </c>
      <c r="AU266" s="243" t="s">
        <v>158</v>
      </c>
      <c r="AV266" s="13" t="s">
        <v>157</v>
      </c>
      <c r="AW266" s="13" t="s">
        <v>43</v>
      </c>
      <c r="AX266" s="13" t="s">
        <v>23</v>
      </c>
      <c r="AY266" s="243" t="s">
        <v>150</v>
      </c>
    </row>
    <row r="267" spans="2:65" s="1" customFormat="1" ht="22.5" customHeight="1">
      <c r="B267" s="42"/>
      <c r="C267" s="251" t="s">
        <v>376</v>
      </c>
      <c r="D267" s="251" t="s">
        <v>215</v>
      </c>
      <c r="E267" s="252" t="s">
        <v>1293</v>
      </c>
      <c r="F267" s="253" t="s">
        <v>1294</v>
      </c>
      <c r="G267" s="254" t="s">
        <v>155</v>
      </c>
      <c r="H267" s="255">
        <v>662.48</v>
      </c>
      <c r="I267" s="256"/>
      <c r="J267" s="257">
        <f>ROUND(I267*H267,2)</f>
        <v>0</v>
      </c>
      <c r="K267" s="253" t="s">
        <v>156</v>
      </c>
      <c r="L267" s="258"/>
      <c r="M267" s="259" t="s">
        <v>37</v>
      </c>
      <c r="N267" s="260" t="s">
        <v>52</v>
      </c>
      <c r="O267" s="43"/>
      <c r="P267" s="204">
        <f>O267*H267</f>
        <v>0</v>
      </c>
      <c r="Q267" s="204">
        <v>0.015</v>
      </c>
      <c r="R267" s="204">
        <f>Q267*H267</f>
        <v>9.9372</v>
      </c>
      <c r="S267" s="204">
        <v>0</v>
      </c>
      <c r="T267" s="205">
        <f>S267*H267</f>
        <v>0</v>
      </c>
      <c r="AR267" s="24" t="s">
        <v>177</v>
      </c>
      <c r="AT267" s="24" t="s">
        <v>215</v>
      </c>
      <c r="AU267" s="24" t="s">
        <v>158</v>
      </c>
      <c r="AY267" s="24" t="s">
        <v>150</v>
      </c>
      <c r="BE267" s="206">
        <f>IF(N267="základní",J267,0)</f>
        <v>0</v>
      </c>
      <c r="BF267" s="206">
        <f>IF(N267="snížená",J267,0)</f>
        <v>0</v>
      </c>
      <c r="BG267" s="206">
        <f>IF(N267="zákl. přenesená",J267,0)</f>
        <v>0</v>
      </c>
      <c r="BH267" s="206">
        <f>IF(N267="sníž. přenesená",J267,0)</f>
        <v>0</v>
      </c>
      <c r="BI267" s="206">
        <f>IF(N267="nulová",J267,0)</f>
        <v>0</v>
      </c>
      <c r="BJ267" s="24" t="s">
        <v>158</v>
      </c>
      <c r="BK267" s="206">
        <f>ROUND(I267*H267,2)</f>
        <v>0</v>
      </c>
      <c r="BL267" s="24" t="s">
        <v>157</v>
      </c>
      <c r="BM267" s="24" t="s">
        <v>379</v>
      </c>
    </row>
    <row r="268" spans="2:65" s="1" customFormat="1" ht="31.5" customHeight="1">
      <c r="B268" s="42"/>
      <c r="C268" s="195" t="s">
        <v>276</v>
      </c>
      <c r="D268" s="195" t="s">
        <v>152</v>
      </c>
      <c r="E268" s="196" t="s">
        <v>377</v>
      </c>
      <c r="F268" s="197" t="s">
        <v>378</v>
      </c>
      <c r="G268" s="198" t="s">
        <v>155</v>
      </c>
      <c r="H268" s="199">
        <v>906.594</v>
      </c>
      <c r="I268" s="200"/>
      <c r="J268" s="201">
        <f>ROUND(I268*H268,2)</f>
        <v>0</v>
      </c>
      <c r="K268" s="197" t="s">
        <v>156</v>
      </c>
      <c r="L268" s="62"/>
      <c r="M268" s="202" t="s">
        <v>37</v>
      </c>
      <c r="N268" s="203" t="s">
        <v>52</v>
      </c>
      <c r="O268" s="43"/>
      <c r="P268" s="204">
        <f>O268*H268</f>
        <v>0</v>
      </c>
      <c r="Q268" s="204">
        <v>0.00944</v>
      </c>
      <c r="R268" s="204">
        <f>Q268*H268</f>
        <v>8.558247360000001</v>
      </c>
      <c r="S268" s="204">
        <v>0</v>
      </c>
      <c r="T268" s="205">
        <f>S268*H268</f>
        <v>0</v>
      </c>
      <c r="AR268" s="24" t="s">
        <v>157</v>
      </c>
      <c r="AT268" s="24" t="s">
        <v>152</v>
      </c>
      <c r="AU268" s="24" t="s">
        <v>158</v>
      </c>
      <c r="AY268" s="24" t="s">
        <v>150</v>
      </c>
      <c r="BE268" s="206">
        <f>IF(N268="základní",J268,0)</f>
        <v>0</v>
      </c>
      <c r="BF268" s="206">
        <f>IF(N268="snížená",J268,0)</f>
        <v>0</v>
      </c>
      <c r="BG268" s="206">
        <f>IF(N268="zákl. přenesená",J268,0)</f>
        <v>0</v>
      </c>
      <c r="BH268" s="206">
        <f>IF(N268="sníž. přenesená",J268,0)</f>
        <v>0</v>
      </c>
      <c r="BI268" s="206">
        <f>IF(N268="nulová",J268,0)</f>
        <v>0</v>
      </c>
      <c r="BJ268" s="24" t="s">
        <v>158</v>
      </c>
      <c r="BK268" s="206">
        <f>ROUND(I268*H268,2)</f>
        <v>0</v>
      </c>
      <c r="BL268" s="24" t="s">
        <v>157</v>
      </c>
      <c r="BM268" s="24" t="s">
        <v>392</v>
      </c>
    </row>
    <row r="269" spans="2:47" s="1" customFormat="1" ht="162">
      <c r="B269" s="42"/>
      <c r="C269" s="64"/>
      <c r="D269" s="207" t="s">
        <v>159</v>
      </c>
      <c r="E269" s="64"/>
      <c r="F269" s="208" t="s">
        <v>252</v>
      </c>
      <c r="G269" s="64"/>
      <c r="H269" s="64"/>
      <c r="I269" s="165"/>
      <c r="J269" s="64"/>
      <c r="K269" s="64"/>
      <c r="L269" s="62"/>
      <c r="M269" s="209"/>
      <c r="N269" s="43"/>
      <c r="O269" s="43"/>
      <c r="P269" s="43"/>
      <c r="Q269" s="43"/>
      <c r="R269" s="43"/>
      <c r="S269" s="43"/>
      <c r="T269" s="79"/>
      <c r="AT269" s="24" t="s">
        <v>159</v>
      </c>
      <c r="AU269" s="24" t="s">
        <v>158</v>
      </c>
    </row>
    <row r="270" spans="2:51" s="11" customFormat="1" ht="13.5">
      <c r="B270" s="210"/>
      <c r="C270" s="211"/>
      <c r="D270" s="207" t="s">
        <v>161</v>
      </c>
      <c r="E270" s="212" t="s">
        <v>37</v>
      </c>
      <c r="F270" s="213" t="s">
        <v>1274</v>
      </c>
      <c r="G270" s="211"/>
      <c r="H270" s="214" t="s">
        <v>37</v>
      </c>
      <c r="I270" s="215"/>
      <c r="J270" s="211"/>
      <c r="K270" s="211"/>
      <c r="L270" s="216"/>
      <c r="M270" s="217"/>
      <c r="N270" s="218"/>
      <c r="O270" s="218"/>
      <c r="P270" s="218"/>
      <c r="Q270" s="218"/>
      <c r="R270" s="218"/>
      <c r="S270" s="218"/>
      <c r="T270" s="219"/>
      <c r="AT270" s="220" t="s">
        <v>161</v>
      </c>
      <c r="AU270" s="220" t="s">
        <v>158</v>
      </c>
      <c r="AV270" s="11" t="s">
        <v>23</v>
      </c>
      <c r="AW270" s="11" t="s">
        <v>43</v>
      </c>
      <c r="AX270" s="11" t="s">
        <v>80</v>
      </c>
      <c r="AY270" s="220" t="s">
        <v>150</v>
      </c>
    </row>
    <row r="271" spans="2:51" s="12" customFormat="1" ht="13.5">
      <c r="B271" s="221"/>
      <c r="C271" s="222"/>
      <c r="D271" s="207" t="s">
        <v>161</v>
      </c>
      <c r="E271" s="223" t="s">
        <v>37</v>
      </c>
      <c r="F271" s="224" t="s">
        <v>1295</v>
      </c>
      <c r="G271" s="222"/>
      <c r="H271" s="225">
        <v>363.329</v>
      </c>
      <c r="I271" s="226"/>
      <c r="J271" s="222"/>
      <c r="K271" s="222"/>
      <c r="L271" s="227"/>
      <c r="M271" s="228"/>
      <c r="N271" s="229"/>
      <c r="O271" s="229"/>
      <c r="P271" s="229"/>
      <c r="Q271" s="229"/>
      <c r="R271" s="229"/>
      <c r="S271" s="229"/>
      <c r="T271" s="230"/>
      <c r="AT271" s="231" t="s">
        <v>161</v>
      </c>
      <c r="AU271" s="231" t="s">
        <v>158</v>
      </c>
      <c r="AV271" s="12" t="s">
        <v>158</v>
      </c>
      <c r="AW271" s="12" t="s">
        <v>43</v>
      </c>
      <c r="AX271" s="12" t="s">
        <v>80</v>
      </c>
      <c r="AY271" s="231" t="s">
        <v>150</v>
      </c>
    </row>
    <row r="272" spans="2:51" s="12" customFormat="1" ht="13.5">
      <c r="B272" s="221"/>
      <c r="C272" s="222"/>
      <c r="D272" s="207" t="s">
        <v>161</v>
      </c>
      <c r="E272" s="223" t="s">
        <v>37</v>
      </c>
      <c r="F272" s="224" t="s">
        <v>1296</v>
      </c>
      <c r="G272" s="222"/>
      <c r="H272" s="225">
        <v>-73.8</v>
      </c>
      <c r="I272" s="226"/>
      <c r="J272" s="222"/>
      <c r="K272" s="222"/>
      <c r="L272" s="227"/>
      <c r="M272" s="228"/>
      <c r="N272" s="229"/>
      <c r="O272" s="229"/>
      <c r="P272" s="229"/>
      <c r="Q272" s="229"/>
      <c r="R272" s="229"/>
      <c r="S272" s="229"/>
      <c r="T272" s="230"/>
      <c r="AT272" s="231" t="s">
        <v>161</v>
      </c>
      <c r="AU272" s="231" t="s">
        <v>158</v>
      </c>
      <c r="AV272" s="12" t="s">
        <v>158</v>
      </c>
      <c r="AW272" s="12" t="s">
        <v>43</v>
      </c>
      <c r="AX272" s="12" t="s">
        <v>80</v>
      </c>
      <c r="AY272" s="231" t="s">
        <v>150</v>
      </c>
    </row>
    <row r="273" spans="2:51" s="12" customFormat="1" ht="13.5">
      <c r="B273" s="221"/>
      <c r="C273" s="222"/>
      <c r="D273" s="207" t="s">
        <v>161</v>
      </c>
      <c r="E273" s="223" t="s">
        <v>37</v>
      </c>
      <c r="F273" s="224" t="s">
        <v>1297</v>
      </c>
      <c r="G273" s="222"/>
      <c r="H273" s="225">
        <v>-3.045</v>
      </c>
      <c r="I273" s="226"/>
      <c r="J273" s="222"/>
      <c r="K273" s="222"/>
      <c r="L273" s="227"/>
      <c r="M273" s="228"/>
      <c r="N273" s="229"/>
      <c r="O273" s="229"/>
      <c r="P273" s="229"/>
      <c r="Q273" s="229"/>
      <c r="R273" s="229"/>
      <c r="S273" s="229"/>
      <c r="T273" s="230"/>
      <c r="AT273" s="231" t="s">
        <v>161</v>
      </c>
      <c r="AU273" s="231" t="s">
        <v>158</v>
      </c>
      <c r="AV273" s="12" t="s">
        <v>158</v>
      </c>
      <c r="AW273" s="12" t="s">
        <v>43</v>
      </c>
      <c r="AX273" s="12" t="s">
        <v>80</v>
      </c>
      <c r="AY273" s="231" t="s">
        <v>150</v>
      </c>
    </row>
    <row r="274" spans="2:51" s="14" customFormat="1" ht="13.5">
      <c r="B274" s="261"/>
      <c r="C274" s="262"/>
      <c r="D274" s="207" t="s">
        <v>161</v>
      </c>
      <c r="E274" s="263" t="s">
        <v>37</v>
      </c>
      <c r="F274" s="264" t="s">
        <v>238</v>
      </c>
      <c r="G274" s="262"/>
      <c r="H274" s="265">
        <v>286.484</v>
      </c>
      <c r="I274" s="266"/>
      <c r="J274" s="262"/>
      <c r="K274" s="262"/>
      <c r="L274" s="267"/>
      <c r="M274" s="268"/>
      <c r="N274" s="269"/>
      <c r="O274" s="269"/>
      <c r="P274" s="269"/>
      <c r="Q274" s="269"/>
      <c r="R274" s="269"/>
      <c r="S274" s="269"/>
      <c r="T274" s="270"/>
      <c r="AT274" s="271" t="s">
        <v>161</v>
      </c>
      <c r="AU274" s="271" t="s">
        <v>158</v>
      </c>
      <c r="AV274" s="14" t="s">
        <v>170</v>
      </c>
      <c r="AW274" s="14" t="s">
        <v>43</v>
      </c>
      <c r="AX274" s="14" t="s">
        <v>80</v>
      </c>
      <c r="AY274" s="271" t="s">
        <v>150</v>
      </c>
    </row>
    <row r="275" spans="2:51" s="11" customFormat="1" ht="13.5">
      <c r="B275" s="210"/>
      <c r="C275" s="211"/>
      <c r="D275" s="207" t="s">
        <v>161</v>
      </c>
      <c r="E275" s="212" t="s">
        <v>37</v>
      </c>
      <c r="F275" s="213" t="s">
        <v>301</v>
      </c>
      <c r="G275" s="211"/>
      <c r="H275" s="214" t="s">
        <v>37</v>
      </c>
      <c r="I275" s="215"/>
      <c r="J275" s="211"/>
      <c r="K275" s="211"/>
      <c r="L275" s="216"/>
      <c r="M275" s="217"/>
      <c r="N275" s="218"/>
      <c r="O275" s="218"/>
      <c r="P275" s="218"/>
      <c r="Q275" s="218"/>
      <c r="R275" s="218"/>
      <c r="S275" s="218"/>
      <c r="T275" s="219"/>
      <c r="AT275" s="220" t="s">
        <v>161</v>
      </c>
      <c r="AU275" s="220" t="s">
        <v>158</v>
      </c>
      <c r="AV275" s="11" t="s">
        <v>23</v>
      </c>
      <c r="AW275" s="11" t="s">
        <v>43</v>
      </c>
      <c r="AX275" s="11" t="s">
        <v>80</v>
      </c>
      <c r="AY275" s="220" t="s">
        <v>150</v>
      </c>
    </row>
    <row r="276" spans="2:51" s="12" customFormat="1" ht="13.5">
      <c r="B276" s="221"/>
      <c r="C276" s="222"/>
      <c r="D276" s="207" t="s">
        <v>161</v>
      </c>
      <c r="E276" s="223" t="s">
        <v>37</v>
      </c>
      <c r="F276" s="224" t="s">
        <v>1298</v>
      </c>
      <c r="G276" s="222"/>
      <c r="H276" s="225">
        <v>298.12</v>
      </c>
      <c r="I276" s="226"/>
      <c r="J276" s="222"/>
      <c r="K276" s="222"/>
      <c r="L276" s="227"/>
      <c r="M276" s="228"/>
      <c r="N276" s="229"/>
      <c r="O276" s="229"/>
      <c r="P276" s="229"/>
      <c r="Q276" s="229"/>
      <c r="R276" s="229"/>
      <c r="S276" s="229"/>
      <c r="T276" s="230"/>
      <c r="AT276" s="231" t="s">
        <v>161</v>
      </c>
      <c r="AU276" s="231" t="s">
        <v>158</v>
      </c>
      <c r="AV276" s="12" t="s">
        <v>158</v>
      </c>
      <c r="AW276" s="12" t="s">
        <v>43</v>
      </c>
      <c r="AX276" s="12" t="s">
        <v>80</v>
      </c>
      <c r="AY276" s="231" t="s">
        <v>150</v>
      </c>
    </row>
    <row r="277" spans="2:51" s="12" customFormat="1" ht="13.5">
      <c r="B277" s="221"/>
      <c r="C277" s="222"/>
      <c r="D277" s="207" t="s">
        <v>161</v>
      </c>
      <c r="E277" s="223" t="s">
        <v>37</v>
      </c>
      <c r="F277" s="224" t="s">
        <v>1299</v>
      </c>
      <c r="G277" s="222"/>
      <c r="H277" s="225">
        <v>518.112</v>
      </c>
      <c r="I277" s="226"/>
      <c r="J277" s="222"/>
      <c r="K277" s="222"/>
      <c r="L277" s="227"/>
      <c r="M277" s="228"/>
      <c r="N277" s="229"/>
      <c r="O277" s="229"/>
      <c r="P277" s="229"/>
      <c r="Q277" s="229"/>
      <c r="R277" s="229"/>
      <c r="S277" s="229"/>
      <c r="T277" s="230"/>
      <c r="AT277" s="231" t="s">
        <v>161</v>
      </c>
      <c r="AU277" s="231" t="s">
        <v>158</v>
      </c>
      <c r="AV277" s="12" t="s">
        <v>158</v>
      </c>
      <c r="AW277" s="12" t="s">
        <v>43</v>
      </c>
      <c r="AX277" s="12" t="s">
        <v>80</v>
      </c>
      <c r="AY277" s="231" t="s">
        <v>150</v>
      </c>
    </row>
    <row r="278" spans="2:51" s="12" customFormat="1" ht="13.5">
      <c r="B278" s="221"/>
      <c r="C278" s="222"/>
      <c r="D278" s="207" t="s">
        <v>161</v>
      </c>
      <c r="E278" s="223" t="s">
        <v>37</v>
      </c>
      <c r="F278" s="224" t="s">
        <v>1300</v>
      </c>
      <c r="G278" s="222"/>
      <c r="H278" s="225">
        <v>-205.155</v>
      </c>
      <c r="I278" s="226"/>
      <c r="J278" s="222"/>
      <c r="K278" s="222"/>
      <c r="L278" s="227"/>
      <c r="M278" s="228"/>
      <c r="N278" s="229"/>
      <c r="O278" s="229"/>
      <c r="P278" s="229"/>
      <c r="Q278" s="229"/>
      <c r="R278" s="229"/>
      <c r="S278" s="229"/>
      <c r="T278" s="230"/>
      <c r="AT278" s="231" t="s">
        <v>161</v>
      </c>
      <c r="AU278" s="231" t="s">
        <v>158</v>
      </c>
      <c r="AV278" s="12" t="s">
        <v>158</v>
      </c>
      <c r="AW278" s="12" t="s">
        <v>43</v>
      </c>
      <c r="AX278" s="12" t="s">
        <v>80</v>
      </c>
      <c r="AY278" s="231" t="s">
        <v>150</v>
      </c>
    </row>
    <row r="279" spans="2:51" s="12" customFormat="1" ht="13.5">
      <c r="B279" s="221"/>
      <c r="C279" s="222"/>
      <c r="D279" s="207" t="s">
        <v>161</v>
      </c>
      <c r="E279" s="223" t="s">
        <v>37</v>
      </c>
      <c r="F279" s="224" t="s">
        <v>1301</v>
      </c>
      <c r="G279" s="222"/>
      <c r="H279" s="225">
        <v>-126.585</v>
      </c>
      <c r="I279" s="226"/>
      <c r="J279" s="222"/>
      <c r="K279" s="222"/>
      <c r="L279" s="227"/>
      <c r="M279" s="228"/>
      <c r="N279" s="229"/>
      <c r="O279" s="229"/>
      <c r="P279" s="229"/>
      <c r="Q279" s="229"/>
      <c r="R279" s="229"/>
      <c r="S279" s="229"/>
      <c r="T279" s="230"/>
      <c r="AT279" s="231" t="s">
        <v>161</v>
      </c>
      <c r="AU279" s="231" t="s">
        <v>158</v>
      </c>
      <c r="AV279" s="12" t="s">
        <v>158</v>
      </c>
      <c r="AW279" s="12" t="s">
        <v>43</v>
      </c>
      <c r="AX279" s="12" t="s">
        <v>80</v>
      </c>
      <c r="AY279" s="231" t="s">
        <v>150</v>
      </c>
    </row>
    <row r="280" spans="2:51" s="12" customFormat="1" ht="13.5">
      <c r="B280" s="221"/>
      <c r="C280" s="222"/>
      <c r="D280" s="207" t="s">
        <v>161</v>
      </c>
      <c r="E280" s="223" t="s">
        <v>37</v>
      </c>
      <c r="F280" s="224" t="s">
        <v>1302</v>
      </c>
      <c r="G280" s="222"/>
      <c r="H280" s="225">
        <v>10.53</v>
      </c>
      <c r="I280" s="226"/>
      <c r="J280" s="222"/>
      <c r="K280" s="222"/>
      <c r="L280" s="227"/>
      <c r="M280" s="228"/>
      <c r="N280" s="229"/>
      <c r="O280" s="229"/>
      <c r="P280" s="229"/>
      <c r="Q280" s="229"/>
      <c r="R280" s="229"/>
      <c r="S280" s="229"/>
      <c r="T280" s="230"/>
      <c r="AT280" s="231" t="s">
        <v>161</v>
      </c>
      <c r="AU280" s="231" t="s">
        <v>158</v>
      </c>
      <c r="AV280" s="12" t="s">
        <v>158</v>
      </c>
      <c r="AW280" s="12" t="s">
        <v>43</v>
      </c>
      <c r="AX280" s="12" t="s">
        <v>80</v>
      </c>
      <c r="AY280" s="231" t="s">
        <v>150</v>
      </c>
    </row>
    <row r="281" spans="2:51" s="14" customFormat="1" ht="13.5">
      <c r="B281" s="261"/>
      <c r="C281" s="262"/>
      <c r="D281" s="207" t="s">
        <v>161</v>
      </c>
      <c r="E281" s="263" t="s">
        <v>37</v>
      </c>
      <c r="F281" s="264" t="s">
        <v>238</v>
      </c>
      <c r="G281" s="262"/>
      <c r="H281" s="265">
        <v>495.022</v>
      </c>
      <c r="I281" s="266"/>
      <c r="J281" s="262"/>
      <c r="K281" s="262"/>
      <c r="L281" s="267"/>
      <c r="M281" s="268"/>
      <c r="N281" s="269"/>
      <c r="O281" s="269"/>
      <c r="P281" s="269"/>
      <c r="Q281" s="269"/>
      <c r="R281" s="269"/>
      <c r="S281" s="269"/>
      <c r="T281" s="270"/>
      <c r="AT281" s="271" t="s">
        <v>161</v>
      </c>
      <c r="AU281" s="271" t="s">
        <v>158</v>
      </c>
      <c r="AV281" s="14" t="s">
        <v>170</v>
      </c>
      <c r="AW281" s="14" t="s">
        <v>43</v>
      </c>
      <c r="AX281" s="14" t="s">
        <v>80</v>
      </c>
      <c r="AY281" s="271" t="s">
        <v>150</v>
      </c>
    </row>
    <row r="282" spans="2:51" s="11" customFormat="1" ht="13.5">
      <c r="B282" s="210"/>
      <c r="C282" s="211"/>
      <c r="D282" s="207" t="s">
        <v>161</v>
      </c>
      <c r="E282" s="212" t="s">
        <v>37</v>
      </c>
      <c r="F282" s="213" t="s">
        <v>1303</v>
      </c>
      <c r="G282" s="211"/>
      <c r="H282" s="214" t="s">
        <v>37</v>
      </c>
      <c r="I282" s="215"/>
      <c r="J282" s="211"/>
      <c r="K282" s="211"/>
      <c r="L282" s="216"/>
      <c r="M282" s="217"/>
      <c r="N282" s="218"/>
      <c r="O282" s="218"/>
      <c r="P282" s="218"/>
      <c r="Q282" s="218"/>
      <c r="R282" s="218"/>
      <c r="S282" s="218"/>
      <c r="T282" s="219"/>
      <c r="AT282" s="220" t="s">
        <v>161</v>
      </c>
      <c r="AU282" s="220" t="s">
        <v>158</v>
      </c>
      <c r="AV282" s="11" t="s">
        <v>23</v>
      </c>
      <c r="AW282" s="11" t="s">
        <v>43</v>
      </c>
      <c r="AX282" s="11" t="s">
        <v>80</v>
      </c>
      <c r="AY282" s="220" t="s">
        <v>150</v>
      </c>
    </row>
    <row r="283" spans="2:51" s="12" customFormat="1" ht="13.5">
      <c r="B283" s="221"/>
      <c r="C283" s="222"/>
      <c r="D283" s="207" t="s">
        <v>161</v>
      </c>
      <c r="E283" s="223" t="s">
        <v>37</v>
      </c>
      <c r="F283" s="224" t="s">
        <v>1304</v>
      </c>
      <c r="G283" s="222"/>
      <c r="H283" s="225">
        <v>61.6</v>
      </c>
      <c r="I283" s="226"/>
      <c r="J283" s="222"/>
      <c r="K283" s="222"/>
      <c r="L283" s="227"/>
      <c r="M283" s="228"/>
      <c r="N283" s="229"/>
      <c r="O283" s="229"/>
      <c r="P283" s="229"/>
      <c r="Q283" s="229"/>
      <c r="R283" s="229"/>
      <c r="S283" s="229"/>
      <c r="T283" s="230"/>
      <c r="AT283" s="231" t="s">
        <v>161</v>
      </c>
      <c r="AU283" s="231" t="s">
        <v>158</v>
      </c>
      <c r="AV283" s="12" t="s">
        <v>158</v>
      </c>
      <c r="AW283" s="12" t="s">
        <v>43</v>
      </c>
      <c r="AX283" s="12" t="s">
        <v>80</v>
      </c>
      <c r="AY283" s="231" t="s">
        <v>150</v>
      </c>
    </row>
    <row r="284" spans="2:51" s="12" customFormat="1" ht="13.5">
      <c r="B284" s="221"/>
      <c r="C284" s="222"/>
      <c r="D284" s="207" t="s">
        <v>161</v>
      </c>
      <c r="E284" s="223" t="s">
        <v>37</v>
      </c>
      <c r="F284" s="224" t="s">
        <v>1305</v>
      </c>
      <c r="G284" s="222"/>
      <c r="H284" s="225">
        <v>-1.92</v>
      </c>
      <c r="I284" s="226"/>
      <c r="J284" s="222"/>
      <c r="K284" s="222"/>
      <c r="L284" s="227"/>
      <c r="M284" s="228"/>
      <c r="N284" s="229"/>
      <c r="O284" s="229"/>
      <c r="P284" s="229"/>
      <c r="Q284" s="229"/>
      <c r="R284" s="229"/>
      <c r="S284" s="229"/>
      <c r="T284" s="230"/>
      <c r="AT284" s="231" t="s">
        <v>161</v>
      </c>
      <c r="AU284" s="231" t="s">
        <v>158</v>
      </c>
      <c r="AV284" s="12" t="s">
        <v>158</v>
      </c>
      <c r="AW284" s="12" t="s">
        <v>43</v>
      </c>
      <c r="AX284" s="12" t="s">
        <v>80</v>
      </c>
      <c r="AY284" s="231" t="s">
        <v>150</v>
      </c>
    </row>
    <row r="285" spans="2:51" s="12" customFormat="1" ht="13.5">
      <c r="B285" s="221"/>
      <c r="C285" s="222"/>
      <c r="D285" s="207" t="s">
        <v>161</v>
      </c>
      <c r="E285" s="223" t="s">
        <v>37</v>
      </c>
      <c r="F285" s="224" t="s">
        <v>1306</v>
      </c>
      <c r="G285" s="222"/>
      <c r="H285" s="225">
        <v>-7.68</v>
      </c>
      <c r="I285" s="226"/>
      <c r="J285" s="222"/>
      <c r="K285" s="222"/>
      <c r="L285" s="227"/>
      <c r="M285" s="228"/>
      <c r="N285" s="229"/>
      <c r="O285" s="229"/>
      <c r="P285" s="229"/>
      <c r="Q285" s="229"/>
      <c r="R285" s="229"/>
      <c r="S285" s="229"/>
      <c r="T285" s="230"/>
      <c r="AT285" s="231" t="s">
        <v>161</v>
      </c>
      <c r="AU285" s="231" t="s">
        <v>158</v>
      </c>
      <c r="AV285" s="12" t="s">
        <v>158</v>
      </c>
      <c r="AW285" s="12" t="s">
        <v>43</v>
      </c>
      <c r="AX285" s="12" t="s">
        <v>80</v>
      </c>
      <c r="AY285" s="231" t="s">
        <v>150</v>
      </c>
    </row>
    <row r="286" spans="2:51" s="14" customFormat="1" ht="13.5">
      <c r="B286" s="261"/>
      <c r="C286" s="262"/>
      <c r="D286" s="207" t="s">
        <v>161</v>
      </c>
      <c r="E286" s="263" t="s">
        <v>37</v>
      </c>
      <c r="F286" s="264" t="s">
        <v>238</v>
      </c>
      <c r="G286" s="262"/>
      <c r="H286" s="265">
        <v>52</v>
      </c>
      <c r="I286" s="266"/>
      <c r="J286" s="262"/>
      <c r="K286" s="262"/>
      <c r="L286" s="267"/>
      <c r="M286" s="268"/>
      <c r="N286" s="269"/>
      <c r="O286" s="269"/>
      <c r="P286" s="269"/>
      <c r="Q286" s="269"/>
      <c r="R286" s="269"/>
      <c r="S286" s="269"/>
      <c r="T286" s="270"/>
      <c r="AT286" s="271" t="s">
        <v>161</v>
      </c>
      <c r="AU286" s="271" t="s">
        <v>158</v>
      </c>
      <c r="AV286" s="14" t="s">
        <v>170</v>
      </c>
      <c r="AW286" s="14" t="s">
        <v>43</v>
      </c>
      <c r="AX286" s="14" t="s">
        <v>80</v>
      </c>
      <c r="AY286" s="271" t="s">
        <v>150</v>
      </c>
    </row>
    <row r="287" spans="2:51" s="11" customFormat="1" ht="13.5">
      <c r="B287" s="210"/>
      <c r="C287" s="211"/>
      <c r="D287" s="207" t="s">
        <v>161</v>
      </c>
      <c r="E287" s="212" t="s">
        <v>37</v>
      </c>
      <c r="F287" s="213" t="s">
        <v>303</v>
      </c>
      <c r="G287" s="211"/>
      <c r="H287" s="214" t="s">
        <v>37</v>
      </c>
      <c r="I287" s="215"/>
      <c r="J287" s="211"/>
      <c r="K287" s="211"/>
      <c r="L287" s="216"/>
      <c r="M287" s="217"/>
      <c r="N287" s="218"/>
      <c r="O287" s="218"/>
      <c r="P287" s="218"/>
      <c r="Q287" s="218"/>
      <c r="R287" s="218"/>
      <c r="S287" s="218"/>
      <c r="T287" s="219"/>
      <c r="AT287" s="220" t="s">
        <v>161</v>
      </c>
      <c r="AU287" s="220" t="s">
        <v>158</v>
      </c>
      <c r="AV287" s="11" t="s">
        <v>23</v>
      </c>
      <c r="AW287" s="11" t="s">
        <v>43</v>
      </c>
      <c r="AX287" s="11" t="s">
        <v>80</v>
      </c>
      <c r="AY287" s="220" t="s">
        <v>150</v>
      </c>
    </row>
    <row r="288" spans="2:51" s="12" customFormat="1" ht="13.5">
      <c r="B288" s="221"/>
      <c r="C288" s="222"/>
      <c r="D288" s="207" t="s">
        <v>161</v>
      </c>
      <c r="E288" s="223" t="s">
        <v>37</v>
      </c>
      <c r="F288" s="224" t="s">
        <v>1307</v>
      </c>
      <c r="G288" s="222"/>
      <c r="H288" s="225">
        <v>73.088</v>
      </c>
      <c r="I288" s="226"/>
      <c r="J288" s="222"/>
      <c r="K288" s="222"/>
      <c r="L288" s="227"/>
      <c r="M288" s="228"/>
      <c r="N288" s="229"/>
      <c r="O288" s="229"/>
      <c r="P288" s="229"/>
      <c r="Q288" s="229"/>
      <c r="R288" s="229"/>
      <c r="S288" s="229"/>
      <c r="T288" s="230"/>
      <c r="AT288" s="231" t="s">
        <v>161</v>
      </c>
      <c r="AU288" s="231" t="s">
        <v>158</v>
      </c>
      <c r="AV288" s="12" t="s">
        <v>158</v>
      </c>
      <c r="AW288" s="12" t="s">
        <v>43</v>
      </c>
      <c r="AX288" s="12" t="s">
        <v>80</v>
      </c>
      <c r="AY288" s="231" t="s">
        <v>150</v>
      </c>
    </row>
    <row r="289" spans="2:51" s="14" customFormat="1" ht="13.5">
      <c r="B289" s="261"/>
      <c r="C289" s="262"/>
      <c r="D289" s="207" t="s">
        <v>161</v>
      </c>
      <c r="E289" s="263" t="s">
        <v>37</v>
      </c>
      <c r="F289" s="264" t="s">
        <v>238</v>
      </c>
      <c r="G289" s="262"/>
      <c r="H289" s="265">
        <v>73.088</v>
      </c>
      <c r="I289" s="266"/>
      <c r="J289" s="262"/>
      <c r="K289" s="262"/>
      <c r="L289" s="267"/>
      <c r="M289" s="268"/>
      <c r="N289" s="269"/>
      <c r="O289" s="269"/>
      <c r="P289" s="269"/>
      <c r="Q289" s="269"/>
      <c r="R289" s="269"/>
      <c r="S289" s="269"/>
      <c r="T289" s="270"/>
      <c r="AT289" s="271" t="s">
        <v>161</v>
      </c>
      <c r="AU289" s="271" t="s">
        <v>158</v>
      </c>
      <c r="AV289" s="14" t="s">
        <v>170</v>
      </c>
      <c r="AW289" s="14" t="s">
        <v>43</v>
      </c>
      <c r="AX289" s="14" t="s">
        <v>80</v>
      </c>
      <c r="AY289" s="271" t="s">
        <v>150</v>
      </c>
    </row>
    <row r="290" spans="2:51" s="13" customFormat="1" ht="13.5">
      <c r="B290" s="232"/>
      <c r="C290" s="233"/>
      <c r="D290" s="234" t="s">
        <v>161</v>
      </c>
      <c r="E290" s="235" t="s">
        <v>37</v>
      </c>
      <c r="F290" s="236" t="s">
        <v>164</v>
      </c>
      <c r="G290" s="233"/>
      <c r="H290" s="237">
        <v>906.594</v>
      </c>
      <c r="I290" s="238"/>
      <c r="J290" s="233"/>
      <c r="K290" s="233"/>
      <c r="L290" s="239"/>
      <c r="M290" s="240"/>
      <c r="N290" s="241"/>
      <c r="O290" s="241"/>
      <c r="P290" s="241"/>
      <c r="Q290" s="241"/>
      <c r="R290" s="241"/>
      <c r="S290" s="241"/>
      <c r="T290" s="242"/>
      <c r="AT290" s="243" t="s">
        <v>161</v>
      </c>
      <c r="AU290" s="243" t="s">
        <v>158</v>
      </c>
      <c r="AV290" s="13" t="s">
        <v>157</v>
      </c>
      <c r="AW290" s="13" t="s">
        <v>43</v>
      </c>
      <c r="AX290" s="13" t="s">
        <v>23</v>
      </c>
      <c r="AY290" s="243" t="s">
        <v>150</v>
      </c>
    </row>
    <row r="291" spans="2:65" s="1" customFormat="1" ht="22.5" customHeight="1">
      <c r="B291" s="42"/>
      <c r="C291" s="251" t="s">
        <v>393</v>
      </c>
      <c r="D291" s="251" t="s">
        <v>215</v>
      </c>
      <c r="E291" s="252" t="s">
        <v>390</v>
      </c>
      <c r="F291" s="253" t="s">
        <v>391</v>
      </c>
      <c r="G291" s="254" t="s">
        <v>155</v>
      </c>
      <c r="H291" s="255">
        <v>924.726</v>
      </c>
      <c r="I291" s="256"/>
      <c r="J291" s="257">
        <f>ROUND(I291*H291,2)</f>
        <v>0</v>
      </c>
      <c r="K291" s="253" t="s">
        <v>156</v>
      </c>
      <c r="L291" s="258"/>
      <c r="M291" s="259" t="s">
        <v>37</v>
      </c>
      <c r="N291" s="260" t="s">
        <v>52</v>
      </c>
      <c r="O291" s="43"/>
      <c r="P291" s="204">
        <f>O291*H291</f>
        <v>0</v>
      </c>
      <c r="Q291" s="204">
        <v>0.0165</v>
      </c>
      <c r="R291" s="204">
        <f>Q291*H291</f>
        <v>15.257979</v>
      </c>
      <c r="S291" s="204">
        <v>0</v>
      </c>
      <c r="T291" s="205">
        <f>S291*H291</f>
        <v>0</v>
      </c>
      <c r="AR291" s="24" t="s">
        <v>177</v>
      </c>
      <c r="AT291" s="24" t="s">
        <v>215</v>
      </c>
      <c r="AU291" s="24" t="s">
        <v>158</v>
      </c>
      <c r="AY291" s="24" t="s">
        <v>150</v>
      </c>
      <c r="BE291" s="206">
        <f>IF(N291="základní",J291,0)</f>
        <v>0</v>
      </c>
      <c r="BF291" s="206">
        <f>IF(N291="snížená",J291,0)</f>
        <v>0</v>
      </c>
      <c r="BG291" s="206">
        <f>IF(N291="zákl. přenesená",J291,0)</f>
        <v>0</v>
      </c>
      <c r="BH291" s="206">
        <f>IF(N291="sníž. přenesená",J291,0)</f>
        <v>0</v>
      </c>
      <c r="BI291" s="206">
        <f>IF(N291="nulová",J291,0)</f>
        <v>0</v>
      </c>
      <c r="BJ291" s="24" t="s">
        <v>158</v>
      </c>
      <c r="BK291" s="206">
        <f>ROUND(I291*H291,2)</f>
        <v>0</v>
      </c>
      <c r="BL291" s="24" t="s">
        <v>157</v>
      </c>
      <c r="BM291" s="24" t="s">
        <v>396</v>
      </c>
    </row>
    <row r="292" spans="2:65" s="1" customFormat="1" ht="44.25" customHeight="1">
      <c r="B292" s="42"/>
      <c r="C292" s="195" t="s">
        <v>283</v>
      </c>
      <c r="D292" s="195" t="s">
        <v>152</v>
      </c>
      <c r="E292" s="196" t="s">
        <v>394</v>
      </c>
      <c r="F292" s="197" t="s">
        <v>395</v>
      </c>
      <c r="G292" s="198" t="s">
        <v>198</v>
      </c>
      <c r="H292" s="199">
        <v>924.66</v>
      </c>
      <c r="I292" s="200"/>
      <c r="J292" s="201">
        <f>ROUND(I292*H292,2)</f>
        <v>0</v>
      </c>
      <c r="K292" s="197" t="s">
        <v>156</v>
      </c>
      <c r="L292" s="62"/>
      <c r="M292" s="202" t="s">
        <v>37</v>
      </c>
      <c r="N292" s="203" t="s">
        <v>52</v>
      </c>
      <c r="O292" s="43"/>
      <c r="P292" s="204">
        <f>O292*H292</f>
        <v>0</v>
      </c>
      <c r="Q292" s="204">
        <v>0.00168</v>
      </c>
      <c r="R292" s="204">
        <f>Q292*H292</f>
        <v>1.5534288</v>
      </c>
      <c r="S292" s="204">
        <v>0</v>
      </c>
      <c r="T292" s="205">
        <f>S292*H292</f>
        <v>0</v>
      </c>
      <c r="AR292" s="24" t="s">
        <v>157</v>
      </c>
      <c r="AT292" s="24" t="s">
        <v>152</v>
      </c>
      <c r="AU292" s="24" t="s">
        <v>158</v>
      </c>
      <c r="AY292" s="24" t="s">
        <v>150</v>
      </c>
      <c r="BE292" s="206">
        <f>IF(N292="základní",J292,0)</f>
        <v>0</v>
      </c>
      <c r="BF292" s="206">
        <f>IF(N292="snížená",J292,0)</f>
        <v>0</v>
      </c>
      <c r="BG292" s="206">
        <f>IF(N292="zákl. přenesená",J292,0)</f>
        <v>0</v>
      </c>
      <c r="BH292" s="206">
        <f>IF(N292="sníž. přenesená",J292,0)</f>
        <v>0</v>
      </c>
      <c r="BI292" s="206">
        <f>IF(N292="nulová",J292,0)</f>
        <v>0</v>
      </c>
      <c r="BJ292" s="24" t="s">
        <v>158</v>
      </c>
      <c r="BK292" s="206">
        <f>ROUND(I292*H292,2)</f>
        <v>0</v>
      </c>
      <c r="BL292" s="24" t="s">
        <v>157</v>
      </c>
      <c r="BM292" s="24" t="s">
        <v>400</v>
      </c>
    </row>
    <row r="293" spans="2:47" s="1" customFormat="1" ht="121.5">
      <c r="B293" s="42"/>
      <c r="C293" s="64"/>
      <c r="D293" s="207" t="s">
        <v>159</v>
      </c>
      <c r="E293" s="64"/>
      <c r="F293" s="208" t="s">
        <v>397</v>
      </c>
      <c r="G293" s="64"/>
      <c r="H293" s="64"/>
      <c r="I293" s="165"/>
      <c r="J293" s="64"/>
      <c r="K293" s="64"/>
      <c r="L293" s="62"/>
      <c r="M293" s="209"/>
      <c r="N293" s="43"/>
      <c r="O293" s="43"/>
      <c r="P293" s="43"/>
      <c r="Q293" s="43"/>
      <c r="R293" s="43"/>
      <c r="S293" s="43"/>
      <c r="T293" s="79"/>
      <c r="AT293" s="24" t="s">
        <v>159</v>
      </c>
      <c r="AU293" s="24" t="s">
        <v>158</v>
      </c>
    </row>
    <row r="294" spans="2:51" s="11" customFormat="1" ht="13.5">
      <c r="B294" s="210"/>
      <c r="C294" s="211"/>
      <c r="D294" s="207" t="s">
        <v>161</v>
      </c>
      <c r="E294" s="212" t="s">
        <v>37</v>
      </c>
      <c r="F294" s="213" t="s">
        <v>1267</v>
      </c>
      <c r="G294" s="211"/>
      <c r="H294" s="214" t="s">
        <v>37</v>
      </c>
      <c r="I294" s="215"/>
      <c r="J294" s="211"/>
      <c r="K294" s="211"/>
      <c r="L294" s="216"/>
      <c r="M294" s="217"/>
      <c r="N294" s="218"/>
      <c r="O294" s="218"/>
      <c r="P294" s="218"/>
      <c r="Q294" s="218"/>
      <c r="R294" s="218"/>
      <c r="S294" s="218"/>
      <c r="T294" s="219"/>
      <c r="AT294" s="220" t="s">
        <v>161</v>
      </c>
      <c r="AU294" s="220" t="s">
        <v>158</v>
      </c>
      <c r="AV294" s="11" t="s">
        <v>23</v>
      </c>
      <c r="AW294" s="11" t="s">
        <v>43</v>
      </c>
      <c r="AX294" s="11" t="s">
        <v>80</v>
      </c>
      <c r="AY294" s="220" t="s">
        <v>150</v>
      </c>
    </row>
    <row r="295" spans="2:51" s="12" customFormat="1" ht="13.5">
      <c r="B295" s="221"/>
      <c r="C295" s="222"/>
      <c r="D295" s="207" t="s">
        <v>161</v>
      </c>
      <c r="E295" s="223" t="s">
        <v>37</v>
      </c>
      <c r="F295" s="224" t="s">
        <v>1308</v>
      </c>
      <c r="G295" s="222"/>
      <c r="H295" s="225">
        <v>697.2</v>
      </c>
      <c r="I295" s="226"/>
      <c r="J295" s="222"/>
      <c r="K295" s="222"/>
      <c r="L295" s="227"/>
      <c r="M295" s="228"/>
      <c r="N295" s="229"/>
      <c r="O295" s="229"/>
      <c r="P295" s="229"/>
      <c r="Q295" s="229"/>
      <c r="R295" s="229"/>
      <c r="S295" s="229"/>
      <c r="T295" s="230"/>
      <c r="AT295" s="231" t="s">
        <v>161</v>
      </c>
      <c r="AU295" s="231" t="s">
        <v>158</v>
      </c>
      <c r="AV295" s="12" t="s">
        <v>158</v>
      </c>
      <c r="AW295" s="12" t="s">
        <v>43</v>
      </c>
      <c r="AX295" s="12" t="s">
        <v>80</v>
      </c>
      <c r="AY295" s="231" t="s">
        <v>150</v>
      </c>
    </row>
    <row r="296" spans="2:51" s="14" customFormat="1" ht="13.5">
      <c r="B296" s="261"/>
      <c r="C296" s="262"/>
      <c r="D296" s="207" t="s">
        <v>161</v>
      </c>
      <c r="E296" s="263" t="s">
        <v>37</v>
      </c>
      <c r="F296" s="264" t="s">
        <v>238</v>
      </c>
      <c r="G296" s="262"/>
      <c r="H296" s="265">
        <v>697.2</v>
      </c>
      <c r="I296" s="266"/>
      <c r="J296" s="262"/>
      <c r="K296" s="262"/>
      <c r="L296" s="267"/>
      <c r="M296" s="268"/>
      <c r="N296" s="269"/>
      <c r="O296" s="269"/>
      <c r="P296" s="269"/>
      <c r="Q296" s="269"/>
      <c r="R296" s="269"/>
      <c r="S296" s="269"/>
      <c r="T296" s="270"/>
      <c r="AT296" s="271" t="s">
        <v>161</v>
      </c>
      <c r="AU296" s="271" t="s">
        <v>158</v>
      </c>
      <c r="AV296" s="14" t="s">
        <v>170</v>
      </c>
      <c r="AW296" s="14" t="s">
        <v>43</v>
      </c>
      <c r="AX296" s="14" t="s">
        <v>80</v>
      </c>
      <c r="AY296" s="271" t="s">
        <v>150</v>
      </c>
    </row>
    <row r="297" spans="2:51" s="11" customFormat="1" ht="13.5">
      <c r="B297" s="210"/>
      <c r="C297" s="211"/>
      <c r="D297" s="207" t="s">
        <v>161</v>
      </c>
      <c r="E297" s="212" t="s">
        <v>37</v>
      </c>
      <c r="F297" s="213" t="s">
        <v>1269</v>
      </c>
      <c r="G297" s="211"/>
      <c r="H297" s="214" t="s">
        <v>37</v>
      </c>
      <c r="I297" s="215"/>
      <c r="J297" s="211"/>
      <c r="K297" s="211"/>
      <c r="L297" s="216"/>
      <c r="M297" s="217"/>
      <c r="N297" s="218"/>
      <c r="O297" s="218"/>
      <c r="P297" s="218"/>
      <c r="Q297" s="218"/>
      <c r="R297" s="218"/>
      <c r="S297" s="218"/>
      <c r="T297" s="219"/>
      <c r="AT297" s="220" t="s">
        <v>161</v>
      </c>
      <c r="AU297" s="220" t="s">
        <v>158</v>
      </c>
      <c r="AV297" s="11" t="s">
        <v>23</v>
      </c>
      <c r="AW297" s="11" t="s">
        <v>43</v>
      </c>
      <c r="AX297" s="11" t="s">
        <v>80</v>
      </c>
      <c r="AY297" s="220" t="s">
        <v>150</v>
      </c>
    </row>
    <row r="298" spans="2:51" s="12" customFormat="1" ht="13.5">
      <c r="B298" s="221"/>
      <c r="C298" s="222"/>
      <c r="D298" s="207" t="s">
        <v>161</v>
      </c>
      <c r="E298" s="223" t="s">
        <v>37</v>
      </c>
      <c r="F298" s="224" t="s">
        <v>1309</v>
      </c>
      <c r="G298" s="222"/>
      <c r="H298" s="225">
        <v>81.9</v>
      </c>
      <c r="I298" s="226"/>
      <c r="J298" s="222"/>
      <c r="K298" s="222"/>
      <c r="L298" s="227"/>
      <c r="M298" s="228"/>
      <c r="N298" s="229"/>
      <c r="O298" s="229"/>
      <c r="P298" s="229"/>
      <c r="Q298" s="229"/>
      <c r="R298" s="229"/>
      <c r="S298" s="229"/>
      <c r="T298" s="230"/>
      <c r="AT298" s="231" t="s">
        <v>161</v>
      </c>
      <c r="AU298" s="231" t="s">
        <v>158</v>
      </c>
      <c r="AV298" s="12" t="s">
        <v>158</v>
      </c>
      <c r="AW298" s="12" t="s">
        <v>43</v>
      </c>
      <c r="AX298" s="12" t="s">
        <v>80</v>
      </c>
      <c r="AY298" s="231" t="s">
        <v>150</v>
      </c>
    </row>
    <row r="299" spans="2:51" s="12" customFormat="1" ht="13.5">
      <c r="B299" s="221"/>
      <c r="C299" s="222"/>
      <c r="D299" s="207" t="s">
        <v>161</v>
      </c>
      <c r="E299" s="223" t="s">
        <v>37</v>
      </c>
      <c r="F299" s="224" t="s">
        <v>1310</v>
      </c>
      <c r="G299" s="222"/>
      <c r="H299" s="225">
        <v>84</v>
      </c>
      <c r="I299" s="226"/>
      <c r="J299" s="222"/>
      <c r="K299" s="222"/>
      <c r="L299" s="227"/>
      <c r="M299" s="228"/>
      <c r="N299" s="229"/>
      <c r="O299" s="229"/>
      <c r="P299" s="229"/>
      <c r="Q299" s="229"/>
      <c r="R299" s="229"/>
      <c r="S299" s="229"/>
      <c r="T299" s="230"/>
      <c r="AT299" s="231" t="s">
        <v>161</v>
      </c>
      <c r="AU299" s="231" t="s">
        <v>158</v>
      </c>
      <c r="AV299" s="12" t="s">
        <v>158</v>
      </c>
      <c r="AW299" s="12" t="s">
        <v>43</v>
      </c>
      <c r="AX299" s="12" t="s">
        <v>80</v>
      </c>
      <c r="AY299" s="231" t="s">
        <v>150</v>
      </c>
    </row>
    <row r="300" spans="2:51" s="12" customFormat="1" ht="13.5">
      <c r="B300" s="221"/>
      <c r="C300" s="222"/>
      <c r="D300" s="207" t="s">
        <v>161</v>
      </c>
      <c r="E300" s="223" t="s">
        <v>37</v>
      </c>
      <c r="F300" s="224" t="s">
        <v>1250</v>
      </c>
      <c r="G300" s="222"/>
      <c r="H300" s="225">
        <v>8.46</v>
      </c>
      <c r="I300" s="226"/>
      <c r="J300" s="222"/>
      <c r="K300" s="222"/>
      <c r="L300" s="227"/>
      <c r="M300" s="228"/>
      <c r="N300" s="229"/>
      <c r="O300" s="229"/>
      <c r="P300" s="229"/>
      <c r="Q300" s="229"/>
      <c r="R300" s="229"/>
      <c r="S300" s="229"/>
      <c r="T300" s="230"/>
      <c r="AT300" s="231" t="s">
        <v>161</v>
      </c>
      <c r="AU300" s="231" t="s">
        <v>158</v>
      </c>
      <c r="AV300" s="12" t="s">
        <v>158</v>
      </c>
      <c r="AW300" s="12" t="s">
        <v>43</v>
      </c>
      <c r="AX300" s="12" t="s">
        <v>80</v>
      </c>
      <c r="AY300" s="231" t="s">
        <v>150</v>
      </c>
    </row>
    <row r="301" spans="2:51" s="12" customFormat="1" ht="13.5">
      <c r="B301" s="221"/>
      <c r="C301" s="222"/>
      <c r="D301" s="207" t="s">
        <v>161</v>
      </c>
      <c r="E301" s="223" t="s">
        <v>37</v>
      </c>
      <c r="F301" s="224" t="s">
        <v>1311</v>
      </c>
      <c r="G301" s="222"/>
      <c r="H301" s="225">
        <v>9.46</v>
      </c>
      <c r="I301" s="226"/>
      <c r="J301" s="222"/>
      <c r="K301" s="222"/>
      <c r="L301" s="227"/>
      <c r="M301" s="228"/>
      <c r="N301" s="229"/>
      <c r="O301" s="229"/>
      <c r="P301" s="229"/>
      <c r="Q301" s="229"/>
      <c r="R301" s="229"/>
      <c r="S301" s="229"/>
      <c r="T301" s="230"/>
      <c r="AT301" s="231" t="s">
        <v>161</v>
      </c>
      <c r="AU301" s="231" t="s">
        <v>158</v>
      </c>
      <c r="AV301" s="12" t="s">
        <v>158</v>
      </c>
      <c r="AW301" s="12" t="s">
        <v>43</v>
      </c>
      <c r="AX301" s="12" t="s">
        <v>80</v>
      </c>
      <c r="AY301" s="231" t="s">
        <v>150</v>
      </c>
    </row>
    <row r="302" spans="2:51" s="14" customFormat="1" ht="13.5">
      <c r="B302" s="261"/>
      <c r="C302" s="262"/>
      <c r="D302" s="207" t="s">
        <v>161</v>
      </c>
      <c r="E302" s="263" t="s">
        <v>37</v>
      </c>
      <c r="F302" s="264" t="s">
        <v>238</v>
      </c>
      <c r="G302" s="262"/>
      <c r="H302" s="265">
        <v>183.82</v>
      </c>
      <c r="I302" s="266"/>
      <c r="J302" s="262"/>
      <c r="K302" s="262"/>
      <c r="L302" s="267"/>
      <c r="M302" s="268"/>
      <c r="N302" s="269"/>
      <c r="O302" s="269"/>
      <c r="P302" s="269"/>
      <c r="Q302" s="269"/>
      <c r="R302" s="269"/>
      <c r="S302" s="269"/>
      <c r="T302" s="270"/>
      <c r="AT302" s="271" t="s">
        <v>161</v>
      </c>
      <c r="AU302" s="271" t="s">
        <v>158</v>
      </c>
      <c r="AV302" s="14" t="s">
        <v>170</v>
      </c>
      <c r="AW302" s="14" t="s">
        <v>43</v>
      </c>
      <c r="AX302" s="14" t="s">
        <v>80</v>
      </c>
      <c r="AY302" s="271" t="s">
        <v>150</v>
      </c>
    </row>
    <row r="303" spans="2:51" s="11" customFormat="1" ht="13.5">
      <c r="B303" s="210"/>
      <c r="C303" s="211"/>
      <c r="D303" s="207" t="s">
        <v>161</v>
      </c>
      <c r="E303" s="212" t="s">
        <v>37</v>
      </c>
      <c r="F303" s="213" t="s">
        <v>1274</v>
      </c>
      <c r="G303" s="211"/>
      <c r="H303" s="214" t="s">
        <v>37</v>
      </c>
      <c r="I303" s="215"/>
      <c r="J303" s="211"/>
      <c r="K303" s="211"/>
      <c r="L303" s="216"/>
      <c r="M303" s="217"/>
      <c r="N303" s="218"/>
      <c r="O303" s="218"/>
      <c r="P303" s="218"/>
      <c r="Q303" s="218"/>
      <c r="R303" s="218"/>
      <c r="S303" s="218"/>
      <c r="T303" s="219"/>
      <c r="AT303" s="220" t="s">
        <v>161</v>
      </c>
      <c r="AU303" s="220" t="s">
        <v>158</v>
      </c>
      <c r="AV303" s="11" t="s">
        <v>23</v>
      </c>
      <c r="AW303" s="11" t="s">
        <v>43</v>
      </c>
      <c r="AX303" s="11" t="s">
        <v>80</v>
      </c>
      <c r="AY303" s="220" t="s">
        <v>150</v>
      </c>
    </row>
    <row r="304" spans="2:51" s="12" customFormat="1" ht="13.5">
      <c r="B304" s="221"/>
      <c r="C304" s="222"/>
      <c r="D304" s="207" t="s">
        <v>161</v>
      </c>
      <c r="E304" s="223" t="s">
        <v>37</v>
      </c>
      <c r="F304" s="224" t="s">
        <v>1312</v>
      </c>
      <c r="G304" s="222"/>
      <c r="H304" s="225">
        <v>21.84</v>
      </c>
      <c r="I304" s="226"/>
      <c r="J304" s="222"/>
      <c r="K304" s="222"/>
      <c r="L304" s="227"/>
      <c r="M304" s="228"/>
      <c r="N304" s="229"/>
      <c r="O304" s="229"/>
      <c r="P304" s="229"/>
      <c r="Q304" s="229"/>
      <c r="R304" s="229"/>
      <c r="S304" s="229"/>
      <c r="T304" s="230"/>
      <c r="AT304" s="231" t="s">
        <v>161</v>
      </c>
      <c r="AU304" s="231" t="s">
        <v>158</v>
      </c>
      <c r="AV304" s="12" t="s">
        <v>158</v>
      </c>
      <c r="AW304" s="12" t="s">
        <v>43</v>
      </c>
      <c r="AX304" s="12" t="s">
        <v>80</v>
      </c>
      <c r="AY304" s="231" t="s">
        <v>150</v>
      </c>
    </row>
    <row r="305" spans="2:51" s="12" customFormat="1" ht="13.5">
      <c r="B305" s="221"/>
      <c r="C305" s="222"/>
      <c r="D305" s="207" t="s">
        <v>161</v>
      </c>
      <c r="E305" s="223" t="s">
        <v>37</v>
      </c>
      <c r="F305" s="224" t="s">
        <v>1313</v>
      </c>
      <c r="G305" s="222"/>
      <c r="H305" s="225">
        <v>7.1</v>
      </c>
      <c r="I305" s="226"/>
      <c r="J305" s="222"/>
      <c r="K305" s="222"/>
      <c r="L305" s="227"/>
      <c r="M305" s="228"/>
      <c r="N305" s="229"/>
      <c r="O305" s="229"/>
      <c r="P305" s="229"/>
      <c r="Q305" s="229"/>
      <c r="R305" s="229"/>
      <c r="S305" s="229"/>
      <c r="T305" s="230"/>
      <c r="AT305" s="231" t="s">
        <v>161</v>
      </c>
      <c r="AU305" s="231" t="s">
        <v>158</v>
      </c>
      <c r="AV305" s="12" t="s">
        <v>158</v>
      </c>
      <c r="AW305" s="12" t="s">
        <v>43</v>
      </c>
      <c r="AX305" s="12" t="s">
        <v>80</v>
      </c>
      <c r="AY305" s="231" t="s">
        <v>150</v>
      </c>
    </row>
    <row r="306" spans="2:51" s="12" customFormat="1" ht="13.5">
      <c r="B306" s="221"/>
      <c r="C306" s="222"/>
      <c r="D306" s="207" t="s">
        <v>161</v>
      </c>
      <c r="E306" s="223" t="s">
        <v>37</v>
      </c>
      <c r="F306" s="224" t="s">
        <v>1252</v>
      </c>
      <c r="G306" s="222"/>
      <c r="H306" s="225">
        <v>3.9</v>
      </c>
      <c r="I306" s="226"/>
      <c r="J306" s="222"/>
      <c r="K306" s="222"/>
      <c r="L306" s="227"/>
      <c r="M306" s="228"/>
      <c r="N306" s="229"/>
      <c r="O306" s="229"/>
      <c r="P306" s="229"/>
      <c r="Q306" s="229"/>
      <c r="R306" s="229"/>
      <c r="S306" s="229"/>
      <c r="T306" s="230"/>
      <c r="AT306" s="231" t="s">
        <v>161</v>
      </c>
      <c r="AU306" s="231" t="s">
        <v>158</v>
      </c>
      <c r="AV306" s="12" t="s">
        <v>158</v>
      </c>
      <c r="AW306" s="12" t="s">
        <v>43</v>
      </c>
      <c r="AX306" s="12" t="s">
        <v>80</v>
      </c>
      <c r="AY306" s="231" t="s">
        <v>150</v>
      </c>
    </row>
    <row r="307" spans="2:51" s="14" customFormat="1" ht="13.5">
      <c r="B307" s="261"/>
      <c r="C307" s="262"/>
      <c r="D307" s="207" t="s">
        <v>161</v>
      </c>
      <c r="E307" s="263" t="s">
        <v>37</v>
      </c>
      <c r="F307" s="264" t="s">
        <v>238</v>
      </c>
      <c r="G307" s="262"/>
      <c r="H307" s="265">
        <v>32.84</v>
      </c>
      <c r="I307" s="266"/>
      <c r="J307" s="262"/>
      <c r="K307" s="262"/>
      <c r="L307" s="267"/>
      <c r="M307" s="268"/>
      <c r="N307" s="269"/>
      <c r="O307" s="269"/>
      <c r="P307" s="269"/>
      <c r="Q307" s="269"/>
      <c r="R307" s="269"/>
      <c r="S307" s="269"/>
      <c r="T307" s="270"/>
      <c r="AT307" s="271" t="s">
        <v>161</v>
      </c>
      <c r="AU307" s="271" t="s">
        <v>158</v>
      </c>
      <c r="AV307" s="14" t="s">
        <v>170</v>
      </c>
      <c r="AW307" s="14" t="s">
        <v>43</v>
      </c>
      <c r="AX307" s="14" t="s">
        <v>80</v>
      </c>
      <c r="AY307" s="271" t="s">
        <v>150</v>
      </c>
    </row>
    <row r="308" spans="2:51" s="11" customFormat="1" ht="13.5">
      <c r="B308" s="210"/>
      <c r="C308" s="211"/>
      <c r="D308" s="207" t="s">
        <v>161</v>
      </c>
      <c r="E308" s="212" t="s">
        <v>37</v>
      </c>
      <c r="F308" s="213" t="s">
        <v>594</v>
      </c>
      <c r="G308" s="211"/>
      <c r="H308" s="214" t="s">
        <v>37</v>
      </c>
      <c r="I308" s="215"/>
      <c r="J308" s="211"/>
      <c r="K308" s="211"/>
      <c r="L308" s="216"/>
      <c r="M308" s="217"/>
      <c r="N308" s="218"/>
      <c r="O308" s="218"/>
      <c r="P308" s="218"/>
      <c r="Q308" s="218"/>
      <c r="R308" s="218"/>
      <c r="S308" s="218"/>
      <c r="T308" s="219"/>
      <c r="AT308" s="220" t="s">
        <v>161</v>
      </c>
      <c r="AU308" s="220" t="s">
        <v>158</v>
      </c>
      <c r="AV308" s="11" t="s">
        <v>23</v>
      </c>
      <c r="AW308" s="11" t="s">
        <v>43</v>
      </c>
      <c r="AX308" s="11" t="s">
        <v>80</v>
      </c>
      <c r="AY308" s="220" t="s">
        <v>150</v>
      </c>
    </row>
    <row r="309" spans="2:51" s="12" customFormat="1" ht="13.5">
      <c r="B309" s="221"/>
      <c r="C309" s="222"/>
      <c r="D309" s="207" t="s">
        <v>161</v>
      </c>
      <c r="E309" s="223" t="s">
        <v>37</v>
      </c>
      <c r="F309" s="224" t="s">
        <v>1253</v>
      </c>
      <c r="G309" s="222"/>
      <c r="H309" s="225">
        <v>10.8</v>
      </c>
      <c r="I309" s="226"/>
      <c r="J309" s="222"/>
      <c r="K309" s="222"/>
      <c r="L309" s="227"/>
      <c r="M309" s="228"/>
      <c r="N309" s="229"/>
      <c r="O309" s="229"/>
      <c r="P309" s="229"/>
      <c r="Q309" s="229"/>
      <c r="R309" s="229"/>
      <c r="S309" s="229"/>
      <c r="T309" s="230"/>
      <c r="AT309" s="231" t="s">
        <v>161</v>
      </c>
      <c r="AU309" s="231" t="s">
        <v>158</v>
      </c>
      <c r="AV309" s="12" t="s">
        <v>158</v>
      </c>
      <c r="AW309" s="12" t="s">
        <v>43</v>
      </c>
      <c r="AX309" s="12" t="s">
        <v>80</v>
      </c>
      <c r="AY309" s="231" t="s">
        <v>150</v>
      </c>
    </row>
    <row r="310" spans="2:51" s="14" customFormat="1" ht="13.5">
      <c r="B310" s="261"/>
      <c r="C310" s="262"/>
      <c r="D310" s="207" t="s">
        <v>161</v>
      </c>
      <c r="E310" s="263" t="s">
        <v>37</v>
      </c>
      <c r="F310" s="264" t="s">
        <v>238</v>
      </c>
      <c r="G310" s="262"/>
      <c r="H310" s="265">
        <v>10.8</v>
      </c>
      <c r="I310" s="266"/>
      <c r="J310" s="262"/>
      <c r="K310" s="262"/>
      <c r="L310" s="267"/>
      <c r="M310" s="268"/>
      <c r="N310" s="269"/>
      <c r="O310" s="269"/>
      <c r="P310" s="269"/>
      <c r="Q310" s="269"/>
      <c r="R310" s="269"/>
      <c r="S310" s="269"/>
      <c r="T310" s="270"/>
      <c r="AT310" s="271" t="s">
        <v>161</v>
      </c>
      <c r="AU310" s="271" t="s">
        <v>158</v>
      </c>
      <c r="AV310" s="14" t="s">
        <v>170</v>
      </c>
      <c r="AW310" s="14" t="s">
        <v>43</v>
      </c>
      <c r="AX310" s="14" t="s">
        <v>80</v>
      </c>
      <c r="AY310" s="271" t="s">
        <v>150</v>
      </c>
    </row>
    <row r="311" spans="2:51" s="13" customFormat="1" ht="13.5">
      <c r="B311" s="232"/>
      <c r="C311" s="233"/>
      <c r="D311" s="234" t="s">
        <v>161</v>
      </c>
      <c r="E311" s="235" t="s">
        <v>37</v>
      </c>
      <c r="F311" s="236" t="s">
        <v>164</v>
      </c>
      <c r="G311" s="233"/>
      <c r="H311" s="237">
        <v>924.66</v>
      </c>
      <c r="I311" s="238"/>
      <c r="J311" s="233"/>
      <c r="K311" s="233"/>
      <c r="L311" s="239"/>
      <c r="M311" s="240"/>
      <c r="N311" s="241"/>
      <c r="O311" s="241"/>
      <c r="P311" s="241"/>
      <c r="Q311" s="241"/>
      <c r="R311" s="241"/>
      <c r="S311" s="241"/>
      <c r="T311" s="242"/>
      <c r="AT311" s="243" t="s">
        <v>161</v>
      </c>
      <c r="AU311" s="243" t="s">
        <v>158</v>
      </c>
      <c r="AV311" s="13" t="s">
        <v>157</v>
      </c>
      <c r="AW311" s="13" t="s">
        <v>43</v>
      </c>
      <c r="AX311" s="13" t="s">
        <v>23</v>
      </c>
      <c r="AY311" s="243" t="s">
        <v>150</v>
      </c>
    </row>
    <row r="312" spans="2:65" s="1" customFormat="1" ht="22.5" customHeight="1">
      <c r="B312" s="42"/>
      <c r="C312" s="251" t="s">
        <v>401</v>
      </c>
      <c r="D312" s="251" t="s">
        <v>215</v>
      </c>
      <c r="E312" s="252" t="s">
        <v>398</v>
      </c>
      <c r="F312" s="253" t="s">
        <v>399</v>
      </c>
      <c r="G312" s="254" t="s">
        <v>155</v>
      </c>
      <c r="H312" s="255">
        <v>145.634</v>
      </c>
      <c r="I312" s="256"/>
      <c r="J312" s="257">
        <f>ROUND(I312*H312,2)</f>
        <v>0</v>
      </c>
      <c r="K312" s="253" t="s">
        <v>37</v>
      </c>
      <c r="L312" s="258"/>
      <c r="M312" s="259" t="s">
        <v>37</v>
      </c>
      <c r="N312" s="260" t="s">
        <v>52</v>
      </c>
      <c r="O312" s="43"/>
      <c r="P312" s="204">
        <f>O312*H312</f>
        <v>0</v>
      </c>
      <c r="Q312" s="204">
        <v>0</v>
      </c>
      <c r="R312" s="204">
        <f>Q312*H312</f>
        <v>0</v>
      </c>
      <c r="S312" s="204">
        <v>0</v>
      </c>
      <c r="T312" s="205">
        <f>S312*H312</f>
        <v>0</v>
      </c>
      <c r="AR312" s="24" t="s">
        <v>177</v>
      </c>
      <c r="AT312" s="24" t="s">
        <v>215</v>
      </c>
      <c r="AU312" s="24" t="s">
        <v>158</v>
      </c>
      <c r="AY312" s="24" t="s">
        <v>150</v>
      </c>
      <c r="BE312" s="206">
        <f>IF(N312="základní",J312,0)</f>
        <v>0</v>
      </c>
      <c r="BF312" s="206">
        <f>IF(N312="snížená",J312,0)</f>
        <v>0</v>
      </c>
      <c r="BG312" s="206">
        <f>IF(N312="zákl. přenesená",J312,0)</f>
        <v>0</v>
      </c>
      <c r="BH312" s="206">
        <f>IF(N312="sníž. přenesená",J312,0)</f>
        <v>0</v>
      </c>
      <c r="BI312" s="206">
        <f>IF(N312="nulová",J312,0)</f>
        <v>0</v>
      </c>
      <c r="BJ312" s="24" t="s">
        <v>158</v>
      </c>
      <c r="BK312" s="206">
        <f>ROUND(I312*H312,2)</f>
        <v>0</v>
      </c>
      <c r="BL312" s="24" t="s">
        <v>157</v>
      </c>
      <c r="BM312" s="24" t="s">
        <v>404</v>
      </c>
    </row>
    <row r="313" spans="2:65" s="1" customFormat="1" ht="31.5" customHeight="1">
      <c r="B313" s="42"/>
      <c r="C313" s="195" t="s">
        <v>292</v>
      </c>
      <c r="D313" s="195" t="s">
        <v>152</v>
      </c>
      <c r="E313" s="196" t="s">
        <v>405</v>
      </c>
      <c r="F313" s="197" t="s">
        <v>406</v>
      </c>
      <c r="G313" s="198" t="s">
        <v>155</v>
      </c>
      <c r="H313" s="199">
        <v>2386.501</v>
      </c>
      <c r="I313" s="200"/>
      <c r="J313" s="201">
        <f>ROUND(I313*H313,2)</f>
        <v>0</v>
      </c>
      <c r="K313" s="197" t="s">
        <v>156</v>
      </c>
      <c r="L313" s="62"/>
      <c r="M313" s="202" t="s">
        <v>37</v>
      </c>
      <c r="N313" s="203" t="s">
        <v>52</v>
      </c>
      <c r="O313" s="43"/>
      <c r="P313" s="204">
        <f>O313*H313</f>
        <v>0</v>
      </c>
      <c r="Q313" s="204">
        <v>0.00348</v>
      </c>
      <c r="R313" s="204">
        <f>Q313*H313</f>
        <v>8.305023480000001</v>
      </c>
      <c r="S313" s="204">
        <v>0</v>
      </c>
      <c r="T313" s="205">
        <f>S313*H313</f>
        <v>0</v>
      </c>
      <c r="AR313" s="24" t="s">
        <v>157</v>
      </c>
      <c r="AT313" s="24" t="s">
        <v>152</v>
      </c>
      <c r="AU313" s="24" t="s">
        <v>158</v>
      </c>
      <c r="AY313" s="24" t="s">
        <v>150</v>
      </c>
      <c r="BE313" s="206">
        <f>IF(N313="základní",J313,0)</f>
        <v>0</v>
      </c>
      <c r="BF313" s="206">
        <f>IF(N313="snížená",J313,0)</f>
        <v>0</v>
      </c>
      <c r="BG313" s="206">
        <f>IF(N313="zákl. přenesená",J313,0)</f>
        <v>0</v>
      </c>
      <c r="BH313" s="206">
        <f>IF(N313="sníž. přenesená",J313,0)</f>
        <v>0</v>
      </c>
      <c r="BI313" s="206">
        <f>IF(N313="nulová",J313,0)</f>
        <v>0</v>
      </c>
      <c r="BJ313" s="24" t="s">
        <v>158</v>
      </c>
      <c r="BK313" s="206">
        <f>ROUND(I313*H313,2)</f>
        <v>0</v>
      </c>
      <c r="BL313" s="24" t="s">
        <v>157</v>
      </c>
      <c r="BM313" s="24" t="s">
        <v>407</v>
      </c>
    </row>
    <row r="314" spans="2:51" s="11" customFormat="1" ht="13.5">
      <c r="B314" s="210"/>
      <c r="C314" s="211"/>
      <c r="D314" s="207" t="s">
        <v>161</v>
      </c>
      <c r="E314" s="212" t="s">
        <v>37</v>
      </c>
      <c r="F314" s="213" t="s">
        <v>270</v>
      </c>
      <c r="G314" s="211"/>
      <c r="H314" s="214" t="s">
        <v>37</v>
      </c>
      <c r="I314" s="215"/>
      <c r="J314" s="211"/>
      <c r="K314" s="211"/>
      <c r="L314" s="216"/>
      <c r="M314" s="217"/>
      <c r="N314" s="218"/>
      <c r="O314" s="218"/>
      <c r="P314" s="218"/>
      <c r="Q314" s="218"/>
      <c r="R314" s="218"/>
      <c r="S314" s="218"/>
      <c r="T314" s="219"/>
      <c r="AT314" s="220" t="s">
        <v>161</v>
      </c>
      <c r="AU314" s="220" t="s">
        <v>158</v>
      </c>
      <c r="AV314" s="11" t="s">
        <v>23</v>
      </c>
      <c r="AW314" s="11" t="s">
        <v>43</v>
      </c>
      <c r="AX314" s="11" t="s">
        <v>80</v>
      </c>
      <c r="AY314" s="220" t="s">
        <v>150</v>
      </c>
    </row>
    <row r="315" spans="2:51" s="12" customFormat="1" ht="13.5">
      <c r="B315" s="221"/>
      <c r="C315" s="222"/>
      <c r="D315" s="207" t="s">
        <v>161</v>
      </c>
      <c r="E315" s="223" t="s">
        <v>37</v>
      </c>
      <c r="F315" s="224" t="s">
        <v>1314</v>
      </c>
      <c r="G315" s="222"/>
      <c r="H315" s="225">
        <v>2169.546</v>
      </c>
      <c r="I315" s="226"/>
      <c r="J315" s="222"/>
      <c r="K315" s="222"/>
      <c r="L315" s="227"/>
      <c r="M315" s="228"/>
      <c r="N315" s="229"/>
      <c r="O315" s="229"/>
      <c r="P315" s="229"/>
      <c r="Q315" s="229"/>
      <c r="R315" s="229"/>
      <c r="S315" s="229"/>
      <c r="T315" s="230"/>
      <c r="AT315" s="231" t="s">
        <v>161</v>
      </c>
      <c r="AU315" s="231" t="s">
        <v>158</v>
      </c>
      <c r="AV315" s="12" t="s">
        <v>158</v>
      </c>
      <c r="AW315" s="12" t="s">
        <v>43</v>
      </c>
      <c r="AX315" s="12" t="s">
        <v>80</v>
      </c>
      <c r="AY315" s="231" t="s">
        <v>150</v>
      </c>
    </row>
    <row r="316" spans="2:51" s="14" customFormat="1" ht="13.5">
      <c r="B316" s="261"/>
      <c r="C316" s="262"/>
      <c r="D316" s="207" t="s">
        <v>161</v>
      </c>
      <c r="E316" s="263" t="s">
        <v>37</v>
      </c>
      <c r="F316" s="264" t="s">
        <v>238</v>
      </c>
      <c r="G316" s="262"/>
      <c r="H316" s="265">
        <v>2169.546</v>
      </c>
      <c r="I316" s="266"/>
      <c r="J316" s="262"/>
      <c r="K316" s="262"/>
      <c r="L316" s="267"/>
      <c r="M316" s="268"/>
      <c r="N316" s="269"/>
      <c r="O316" s="269"/>
      <c r="P316" s="269"/>
      <c r="Q316" s="269"/>
      <c r="R316" s="269"/>
      <c r="S316" s="269"/>
      <c r="T316" s="270"/>
      <c r="AT316" s="271" t="s">
        <v>161</v>
      </c>
      <c r="AU316" s="271" t="s">
        <v>158</v>
      </c>
      <c r="AV316" s="14" t="s">
        <v>170</v>
      </c>
      <c r="AW316" s="14" t="s">
        <v>43</v>
      </c>
      <c r="AX316" s="14" t="s">
        <v>80</v>
      </c>
      <c r="AY316" s="271" t="s">
        <v>150</v>
      </c>
    </row>
    <row r="317" spans="2:51" s="12" customFormat="1" ht="13.5">
      <c r="B317" s="221"/>
      <c r="C317" s="222"/>
      <c r="D317" s="207" t="s">
        <v>161</v>
      </c>
      <c r="E317" s="223" t="s">
        <v>37</v>
      </c>
      <c r="F317" s="224" t="s">
        <v>1315</v>
      </c>
      <c r="G317" s="222"/>
      <c r="H317" s="225">
        <v>216.955</v>
      </c>
      <c r="I317" s="226"/>
      <c r="J317" s="222"/>
      <c r="K317" s="222"/>
      <c r="L317" s="227"/>
      <c r="M317" s="228"/>
      <c r="N317" s="229"/>
      <c r="O317" s="229"/>
      <c r="P317" s="229"/>
      <c r="Q317" s="229"/>
      <c r="R317" s="229"/>
      <c r="S317" s="229"/>
      <c r="T317" s="230"/>
      <c r="AT317" s="231" t="s">
        <v>161</v>
      </c>
      <c r="AU317" s="231" t="s">
        <v>158</v>
      </c>
      <c r="AV317" s="12" t="s">
        <v>158</v>
      </c>
      <c r="AW317" s="12" t="s">
        <v>43</v>
      </c>
      <c r="AX317" s="12" t="s">
        <v>80</v>
      </c>
      <c r="AY317" s="231" t="s">
        <v>150</v>
      </c>
    </row>
    <row r="318" spans="2:51" s="13" customFormat="1" ht="13.5">
      <c r="B318" s="232"/>
      <c r="C318" s="233"/>
      <c r="D318" s="234" t="s">
        <v>161</v>
      </c>
      <c r="E318" s="235" t="s">
        <v>37</v>
      </c>
      <c r="F318" s="236" t="s">
        <v>164</v>
      </c>
      <c r="G318" s="233"/>
      <c r="H318" s="237">
        <v>2386.501</v>
      </c>
      <c r="I318" s="238"/>
      <c r="J318" s="233"/>
      <c r="K318" s="233"/>
      <c r="L318" s="239"/>
      <c r="M318" s="240"/>
      <c r="N318" s="241"/>
      <c r="O318" s="241"/>
      <c r="P318" s="241"/>
      <c r="Q318" s="241"/>
      <c r="R318" s="241"/>
      <c r="S318" s="241"/>
      <c r="T318" s="242"/>
      <c r="AT318" s="243" t="s">
        <v>161</v>
      </c>
      <c r="AU318" s="243" t="s">
        <v>158</v>
      </c>
      <c r="AV318" s="13" t="s">
        <v>157</v>
      </c>
      <c r="AW318" s="13" t="s">
        <v>43</v>
      </c>
      <c r="AX318" s="13" t="s">
        <v>23</v>
      </c>
      <c r="AY318" s="243" t="s">
        <v>150</v>
      </c>
    </row>
    <row r="319" spans="2:65" s="1" customFormat="1" ht="22.5" customHeight="1">
      <c r="B319" s="42"/>
      <c r="C319" s="195" t="s">
        <v>410</v>
      </c>
      <c r="D319" s="195" t="s">
        <v>152</v>
      </c>
      <c r="E319" s="196" t="s">
        <v>1042</v>
      </c>
      <c r="F319" s="197" t="s">
        <v>1043</v>
      </c>
      <c r="G319" s="198" t="s">
        <v>155</v>
      </c>
      <c r="H319" s="199">
        <v>103.76</v>
      </c>
      <c r="I319" s="200"/>
      <c r="J319" s="201">
        <f>ROUND(I319*H319,2)</f>
        <v>0</v>
      </c>
      <c r="K319" s="197" t="s">
        <v>37</v>
      </c>
      <c r="L319" s="62"/>
      <c r="M319" s="202" t="s">
        <v>37</v>
      </c>
      <c r="N319" s="203" t="s">
        <v>52</v>
      </c>
      <c r="O319" s="43"/>
      <c r="P319" s="204">
        <f>O319*H319</f>
        <v>0</v>
      </c>
      <c r="Q319" s="204">
        <v>0</v>
      </c>
      <c r="R319" s="204">
        <f>Q319*H319</f>
        <v>0</v>
      </c>
      <c r="S319" s="204">
        <v>0</v>
      </c>
      <c r="T319" s="205">
        <f>S319*H319</f>
        <v>0</v>
      </c>
      <c r="AR319" s="24" t="s">
        <v>157</v>
      </c>
      <c r="AT319" s="24" t="s">
        <v>152</v>
      </c>
      <c r="AU319" s="24" t="s">
        <v>158</v>
      </c>
      <c r="AY319" s="24" t="s">
        <v>150</v>
      </c>
      <c r="BE319" s="206">
        <f>IF(N319="základní",J319,0)</f>
        <v>0</v>
      </c>
      <c r="BF319" s="206">
        <f>IF(N319="snížená",J319,0)</f>
        <v>0</v>
      </c>
      <c r="BG319" s="206">
        <f>IF(N319="zákl. přenesená",J319,0)</f>
        <v>0</v>
      </c>
      <c r="BH319" s="206">
        <f>IF(N319="sníž. přenesená",J319,0)</f>
        <v>0</v>
      </c>
      <c r="BI319" s="206">
        <f>IF(N319="nulová",J319,0)</f>
        <v>0</v>
      </c>
      <c r="BJ319" s="24" t="s">
        <v>158</v>
      </c>
      <c r="BK319" s="206">
        <f>ROUND(I319*H319,2)</f>
        <v>0</v>
      </c>
      <c r="BL319" s="24" t="s">
        <v>157</v>
      </c>
      <c r="BM319" s="24" t="s">
        <v>413</v>
      </c>
    </row>
    <row r="320" spans="2:51" s="11" customFormat="1" ht="13.5">
      <c r="B320" s="210"/>
      <c r="C320" s="211"/>
      <c r="D320" s="207" t="s">
        <v>161</v>
      </c>
      <c r="E320" s="212" t="s">
        <v>37</v>
      </c>
      <c r="F320" s="213" t="s">
        <v>270</v>
      </c>
      <c r="G320" s="211"/>
      <c r="H320" s="214" t="s">
        <v>37</v>
      </c>
      <c r="I320" s="215"/>
      <c r="J320" s="211"/>
      <c r="K320" s="211"/>
      <c r="L320" s="216"/>
      <c r="M320" s="217"/>
      <c r="N320" s="218"/>
      <c r="O320" s="218"/>
      <c r="P320" s="218"/>
      <c r="Q320" s="218"/>
      <c r="R320" s="218"/>
      <c r="S320" s="218"/>
      <c r="T320" s="219"/>
      <c r="AT320" s="220" t="s">
        <v>161</v>
      </c>
      <c r="AU320" s="220" t="s">
        <v>158</v>
      </c>
      <c r="AV320" s="11" t="s">
        <v>23</v>
      </c>
      <c r="AW320" s="11" t="s">
        <v>43</v>
      </c>
      <c r="AX320" s="11" t="s">
        <v>80</v>
      </c>
      <c r="AY320" s="220" t="s">
        <v>150</v>
      </c>
    </row>
    <row r="321" spans="2:51" s="12" customFormat="1" ht="13.5">
      <c r="B321" s="221"/>
      <c r="C321" s="222"/>
      <c r="D321" s="207" t="s">
        <v>161</v>
      </c>
      <c r="E321" s="223" t="s">
        <v>37</v>
      </c>
      <c r="F321" s="224" t="s">
        <v>1316</v>
      </c>
      <c r="G321" s="222"/>
      <c r="H321" s="225">
        <v>103.76</v>
      </c>
      <c r="I321" s="226"/>
      <c r="J321" s="222"/>
      <c r="K321" s="222"/>
      <c r="L321" s="227"/>
      <c r="M321" s="228"/>
      <c r="N321" s="229"/>
      <c r="O321" s="229"/>
      <c r="P321" s="229"/>
      <c r="Q321" s="229"/>
      <c r="R321" s="229"/>
      <c r="S321" s="229"/>
      <c r="T321" s="230"/>
      <c r="AT321" s="231" t="s">
        <v>161</v>
      </c>
      <c r="AU321" s="231" t="s">
        <v>158</v>
      </c>
      <c r="AV321" s="12" t="s">
        <v>158</v>
      </c>
      <c r="AW321" s="12" t="s">
        <v>43</v>
      </c>
      <c r="AX321" s="12" t="s">
        <v>80</v>
      </c>
      <c r="AY321" s="231" t="s">
        <v>150</v>
      </c>
    </row>
    <row r="322" spans="2:51" s="13" customFormat="1" ht="13.5">
      <c r="B322" s="232"/>
      <c r="C322" s="233"/>
      <c r="D322" s="234" t="s">
        <v>161</v>
      </c>
      <c r="E322" s="235" t="s">
        <v>37</v>
      </c>
      <c r="F322" s="236" t="s">
        <v>164</v>
      </c>
      <c r="G322" s="233"/>
      <c r="H322" s="237">
        <v>103.76</v>
      </c>
      <c r="I322" s="238"/>
      <c r="J322" s="233"/>
      <c r="K322" s="233"/>
      <c r="L322" s="239"/>
      <c r="M322" s="240"/>
      <c r="N322" s="241"/>
      <c r="O322" s="241"/>
      <c r="P322" s="241"/>
      <c r="Q322" s="241"/>
      <c r="R322" s="241"/>
      <c r="S322" s="241"/>
      <c r="T322" s="242"/>
      <c r="AT322" s="243" t="s">
        <v>161</v>
      </c>
      <c r="AU322" s="243" t="s">
        <v>158</v>
      </c>
      <c r="AV322" s="13" t="s">
        <v>157</v>
      </c>
      <c r="AW322" s="13" t="s">
        <v>43</v>
      </c>
      <c r="AX322" s="13" t="s">
        <v>23</v>
      </c>
      <c r="AY322" s="243" t="s">
        <v>150</v>
      </c>
    </row>
    <row r="323" spans="2:65" s="1" customFormat="1" ht="31.5" customHeight="1">
      <c r="B323" s="42"/>
      <c r="C323" s="195" t="s">
        <v>295</v>
      </c>
      <c r="D323" s="195" t="s">
        <v>152</v>
      </c>
      <c r="E323" s="196" t="s">
        <v>411</v>
      </c>
      <c r="F323" s="197" t="s">
        <v>412</v>
      </c>
      <c r="G323" s="198" t="s">
        <v>155</v>
      </c>
      <c r="H323" s="199">
        <v>512.104</v>
      </c>
      <c r="I323" s="200"/>
      <c r="J323" s="201">
        <f>ROUND(I323*H323,2)</f>
        <v>0</v>
      </c>
      <c r="K323" s="197" t="s">
        <v>156</v>
      </c>
      <c r="L323" s="62"/>
      <c r="M323" s="202" t="s">
        <v>37</v>
      </c>
      <c r="N323" s="203" t="s">
        <v>52</v>
      </c>
      <c r="O323" s="43"/>
      <c r="P323" s="204">
        <f>O323*H323</f>
        <v>0</v>
      </c>
      <c r="Q323" s="204">
        <v>0.00012</v>
      </c>
      <c r="R323" s="204">
        <f>Q323*H323</f>
        <v>0.061452480000000004</v>
      </c>
      <c r="S323" s="204">
        <v>0</v>
      </c>
      <c r="T323" s="205">
        <f>S323*H323</f>
        <v>0</v>
      </c>
      <c r="AR323" s="24" t="s">
        <v>157</v>
      </c>
      <c r="AT323" s="24" t="s">
        <v>152</v>
      </c>
      <c r="AU323" s="24" t="s">
        <v>158</v>
      </c>
      <c r="AY323" s="24" t="s">
        <v>150</v>
      </c>
      <c r="BE323" s="206">
        <f>IF(N323="základní",J323,0)</f>
        <v>0</v>
      </c>
      <c r="BF323" s="206">
        <f>IF(N323="snížená",J323,0)</f>
        <v>0</v>
      </c>
      <c r="BG323" s="206">
        <f>IF(N323="zákl. přenesená",J323,0)</f>
        <v>0</v>
      </c>
      <c r="BH323" s="206">
        <f>IF(N323="sníž. přenesená",J323,0)</f>
        <v>0</v>
      </c>
      <c r="BI323" s="206">
        <f>IF(N323="nulová",J323,0)</f>
        <v>0</v>
      </c>
      <c r="BJ323" s="24" t="s">
        <v>158</v>
      </c>
      <c r="BK323" s="206">
        <f>ROUND(I323*H323,2)</f>
        <v>0</v>
      </c>
      <c r="BL323" s="24" t="s">
        <v>157</v>
      </c>
      <c r="BM323" s="24" t="s">
        <v>428</v>
      </c>
    </row>
    <row r="324" spans="2:47" s="1" customFormat="1" ht="40.5">
      <c r="B324" s="42"/>
      <c r="C324" s="64"/>
      <c r="D324" s="207" t="s">
        <v>159</v>
      </c>
      <c r="E324" s="64"/>
      <c r="F324" s="208" t="s">
        <v>414</v>
      </c>
      <c r="G324" s="64"/>
      <c r="H324" s="64"/>
      <c r="I324" s="165"/>
      <c r="J324" s="64"/>
      <c r="K324" s="64"/>
      <c r="L324" s="62"/>
      <c r="M324" s="209"/>
      <c r="N324" s="43"/>
      <c r="O324" s="43"/>
      <c r="P324" s="43"/>
      <c r="Q324" s="43"/>
      <c r="R324" s="43"/>
      <c r="S324" s="43"/>
      <c r="T324" s="79"/>
      <c r="AT324" s="24" t="s">
        <v>159</v>
      </c>
      <c r="AU324" s="24" t="s">
        <v>158</v>
      </c>
    </row>
    <row r="325" spans="2:51" s="11" customFormat="1" ht="13.5">
      <c r="B325" s="210"/>
      <c r="C325" s="211"/>
      <c r="D325" s="207" t="s">
        <v>161</v>
      </c>
      <c r="E325" s="212" t="s">
        <v>37</v>
      </c>
      <c r="F325" s="213" t="s">
        <v>1267</v>
      </c>
      <c r="G325" s="211"/>
      <c r="H325" s="214" t="s">
        <v>37</v>
      </c>
      <c r="I325" s="215"/>
      <c r="J325" s="211"/>
      <c r="K325" s="211"/>
      <c r="L325" s="216"/>
      <c r="M325" s="217"/>
      <c r="N325" s="218"/>
      <c r="O325" s="218"/>
      <c r="P325" s="218"/>
      <c r="Q325" s="218"/>
      <c r="R325" s="218"/>
      <c r="S325" s="218"/>
      <c r="T325" s="219"/>
      <c r="AT325" s="220" t="s">
        <v>161</v>
      </c>
      <c r="AU325" s="220" t="s">
        <v>158</v>
      </c>
      <c r="AV325" s="11" t="s">
        <v>23</v>
      </c>
      <c r="AW325" s="11" t="s">
        <v>43</v>
      </c>
      <c r="AX325" s="11" t="s">
        <v>80</v>
      </c>
      <c r="AY325" s="220" t="s">
        <v>150</v>
      </c>
    </row>
    <row r="326" spans="2:51" s="12" customFormat="1" ht="13.5">
      <c r="B326" s="221"/>
      <c r="C326" s="222"/>
      <c r="D326" s="207" t="s">
        <v>161</v>
      </c>
      <c r="E326" s="223" t="s">
        <v>37</v>
      </c>
      <c r="F326" s="224" t="s">
        <v>1317</v>
      </c>
      <c r="G326" s="222"/>
      <c r="H326" s="225">
        <v>355.32</v>
      </c>
      <c r="I326" s="226"/>
      <c r="J326" s="222"/>
      <c r="K326" s="222"/>
      <c r="L326" s="227"/>
      <c r="M326" s="228"/>
      <c r="N326" s="229"/>
      <c r="O326" s="229"/>
      <c r="P326" s="229"/>
      <c r="Q326" s="229"/>
      <c r="R326" s="229"/>
      <c r="S326" s="229"/>
      <c r="T326" s="230"/>
      <c r="AT326" s="231" t="s">
        <v>161</v>
      </c>
      <c r="AU326" s="231" t="s">
        <v>158</v>
      </c>
      <c r="AV326" s="12" t="s">
        <v>158</v>
      </c>
      <c r="AW326" s="12" t="s">
        <v>43</v>
      </c>
      <c r="AX326" s="12" t="s">
        <v>80</v>
      </c>
      <c r="AY326" s="231" t="s">
        <v>150</v>
      </c>
    </row>
    <row r="327" spans="2:51" s="14" customFormat="1" ht="13.5">
      <c r="B327" s="261"/>
      <c r="C327" s="262"/>
      <c r="D327" s="207" t="s">
        <v>161</v>
      </c>
      <c r="E327" s="263" t="s">
        <v>37</v>
      </c>
      <c r="F327" s="264" t="s">
        <v>238</v>
      </c>
      <c r="G327" s="262"/>
      <c r="H327" s="265">
        <v>355.32</v>
      </c>
      <c r="I327" s="266"/>
      <c r="J327" s="262"/>
      <c r="K327" s="262"/>
      <c r="L327" s="267"/>
      <c r="M327" s="268"/>
      <c r="N327" s="269"/>
      <c r="O327" s="269"/>
      <c r="P327" s="269"/>
      <c r="Q327" s="269"/>
      <c r="R327" s="269"/>
      <c r="S327" s="269"/>
      <c r="T327" s="270"/>
      <c r="AT327" s="271" t="s">
        <v>161</v>
      </c>
      <c r="AU327" s="271" t="s">
        <v>158</v>
      </c>
      <c r="AV327" s="14" t="s">
        <v>170</v>
      </c>
      <c r="AW327" s="14" t="s">
        <v>43</v>
      </c>
      <c r="AX327" s="14" t="s">
        <v>80</v>
      </c>
      <c r="AY327" s="271" t="s">
        <v>150</v>
      </c>
    </row>
    <row r="328" spans="2:51" s="11" customFormat="1" ht="13.5">
      <c r="B328" s="210"/>
      <c r="C328" s="211"/>
      <c r="D328" s="207" t="s">
        <v>161</v>
      </c>
      <c r="E328" s="212" t="s">
        <v>37</v>
      </c>
      <c r="F328" s="213" t="s">
        <v>1269</v>
      </c>
      <c r="G328" s="211"/>
      <c r="H328" s="214" t="s">
        <v>37</v>
      </c>
      <c r="I328" s="215"/>
      <c r="J328" s="211"/>
      <c r="K328" s="211"/>
      <c r="L328" s="216"/>
      <c r="M328" s="217"/>
      <c r="N328" s="218"/>
      <c r="O328" s="218"/>
      <c r="P328" s="218"/>
      <c r="Q328" s="218"/>
      <c r="R328" s="218"/>
      <c r="S328" s="218"/>
      <c r="T328" s="219"/>
      <c r="AT328" s="220" t="s">
        <v>161</v>
      </c>
      <c r="AU328" s="220" t="s">
        <v>158</v>
      </c>
      <c r="AV328" s="11" t="s">
        <v>23</v>
      </c>
      <c r="AW328" s="11" t="s">
        <v>43</v>
      </c>
      <c r="AX328" s="11" t="s">
        <v>80</v>
      </c>
      <c r="AY328" s="220" t="s">
        <v>150</v>
      </c>
    </row>
    <row r="329" spans="2:51" s="12" customFormat="1" ht="13.5">
      <c r="B329" s="221"/>
      <c r="C329" s="222"/>
      <c r="D329" s="207" t="s">
        <v>161</v>
      </c>
      <c r="E329" s="223" t="s">
        <v>37</v>
      </c>
      <c r="F329" s="224" t="s">
        <v>1318</v>
      </c>
      <c r="G329" s="222"/>
      <c r="H329" s="225">
        <v>32.045</v>
      </c>
      <c r="I329" s="226"/>
      <c r="J329" s="222"/>
      <c r="K329" s="222"/>
      <c r="L329" s="227"/>
      <c r="M329" s="228"/>
      <c r="N329" s="229"/>
      <c r="O329" s="229"/>
      <c r="P329" s="229"/>
      <c r="Q329" s="229"/>
      <c r="R329" s="229"/>
      <c r="S329" s="229"/>
      <c r="T329" s="230"/>
      <c r="AT329" s="231" t="s">
        <v>161</v>
      </c>
      <c r="AU329" s="231" t="s">
        <v>158</v>
      </c>
      <c r="AV329" s="12" t="s">
        <v>158</v>
      </c>
      <c r="AW329" s="12" t="s">
        <v>43</v>
      </c>
      <c r="AX329" s="12" t="s">
        <v>80</v>
      </c>
      <c r="AY329" s="231" t="s">
        <v>150</v>
      </c>
    </row>
    <row r="330" spans="2:51" s="12" customFormat="1" ht="13.5">
      <c r="B330" s="221"/>
      <c r="C330" s="222"/>
      <c r="D330" s="207" t="s">
        <v>161</v>
      </c>
      <c r="E330" s="223" t="s">
        <v>37</v>
      </c>
      <c r="F330" s="224" t="s">
        <v>1319</v>
      </c>
      <c r="G330" s="222"/>
      <c r="H330" s="225">
        <v>14.4</v>
      </c>
      <c r="I330" s="226"/>
      <c r="J330" s="222"/>
      <c r="K330" s="222"/>
      <c r="L330" s="227"/>
      <c r="M330" s="228"/>
      <c r="N330" s="229"/>
      <c r="O330" s="229"/>
      <c r="P330" s="229"/>
      <c r="Q330" s="229"/>
      <c r="R330" s="229"/>
      <c r="S330" s="229"/>
      <c r="T330" s="230"/>
      <c r="AT330" s="231" t="s">
        <v>161</v>
      </c>
      <c r="AU330" s="231" t="s">
        <v>158</v>
      </c>
      <c r="AV330" s="12" t="s">
        <v>158</v>
      </c>
      <c r="AW330" s="12" t="s">
        <v>43</v>
      </c>
      <c r="AX330" s="12" t="s">
        <v>80</v>
      </c>
      <c r="AY330" s="231" t="s">
        <v>150</v>
      </c>
    </row>
    <row r="331" spans="2:51" s="12" customFormat="1" ht="13.5">
      <c r="B331" s="221"/>
      <c r="C331" s="222"/>
      <c r="D331" s="207" t="s">
        <v>161</v>
      </c>
      <c r="E331" s="223" t="s">
        <v>37</v>
      </c>
      <c r="F331" s="224" t="s">
        <v>1320</v>
      </c>
      <c r="G331" s="222"/>
      <c r="H331" s="225">
        <v>4.439</v>
      </c>
      <c r="I331" s="226"/>
      <c r="J331" s="222"/>
      <c r="K331" s="222"/>
      <c r="L331" s="227"/>
      <c r="M331" s="228"/>
      <c r="N331" s="229"/>
      <c r="O331" s="229"/>
      <c r="P331" s="229"/>
      <c r="Q331" s="229"/>
      <c r="R331" s="229"/>
      <c r="S331" s="229"/>
      <c r="T331" s="230"/>
      <c r="AT331" s="231" t="s">
        <v>161</v>
      </c>
      <c r="AU331" s="231" t="s">
        <v>158</v>
      </c>
      <c r="AV331" s="12" t="s">
        <v>158</v>
      </c>
      <c r="AW331" s="12" t="s">
        <v>43</v>
      </c>
      <c r="AX331" s="12" t="s">
        <v>80</v>
      </c>
      <c r="AY331" s="231" t="s">
        <v>150</v>
      </c>
    </row>
    <row r="332" spans="2:51" s="12" customFormat="1" ht="13.5">
      <c r="B332" s="221"/>
      <c r="C332" s="222"/>
      <c r="D332" s="207" t="s">
        <v>161</v>
      </c>
      <c r="E332" s="223" t="s">
        <v>37</v>
      </c>
      <c r="F332" s="224" t="s">
        <v>1321</v>
      </c>
      <c r="G332" s="222"/>
      <c r="H332" s="225">
        <v>5.589</v>
      </c>
      <c r="I332" s="226"/>
      <c r="J332" s="222"/>
      <c r="K332" s="222"/>
      <c r="L332" s="227"/>
      <c r="M332" s="228"/>
      <c r="N332" s="229"/>
      <c r="O332" s="229"/>
      <c r="P332" s="229"/>
      <c r="Q332" s="229"/>
      <c r="R332" s="229"/>
      <c r="S332" s="229"/>
      <c r="T332" s="230"/>
      <c r="AT332" s="231" t="s">
        <v>161</v>
      </c>
      <c r="AU332" s="231" t="s">
        <v>158</v>
      </c>
      <c r="AV332" s="12" t="s">
        <v>158</v>
      </c>
      <c r="AW332" s="12" t="s">
        <v>43</v>
      </c>
      <c r="AX332" s="12" t="s">
        <v>80</v>
      </c>
      <c r="AY332" s="231" t="s">
        <v>150</v>
      </c>
    </row>
    <row r="333" spans="2:51" s="14" customFormat="1" ht="13.5">
      <c r="B333" s="261"/>
      <c r="C333" s="262"/>
      <c r="D333" s="207" t="s">
        <v>161</v>
      </c>
      <c r="E333" s="263" t="s">
        <v>37</v>
      </c>
      <c r="F333" s="264" t="s">
        <v>238</v>
      </c>
      <c r="G333" s="262"/>
      <c r="H333" s="265">
        <v>56.473</v>
      </c>
      <c r="I333" s="266"/>
      <c r="J333" s="262"/>
      <c r="K333" s="262"/>
      <c r="L333" s="267"/>
      <c r="M333" s="268"/>
      <c r="N333" s="269"/>
      <c r="O333" s="269"/>
      <c r="P333" s="269"/>
      <c r="Q333" s="269"/>
      <c r="R333" s="269"/>
      <c r="S333" s="269"/>
      <c r="T333" s="270"/>
      <c r="AT333" s="271" t="s">
        <v>161</v>
      </c>
      <c r="AU333" s="271" t="s">
        <v>158</v>
      </c>
      <c r="AV333" s="14" t="s">
        <v>170</v>
      </c>
      <c r="AW333" s="14" t="s">
        <v>43</v>
      </c>
      <c r="AX333" s="14" t="s">
        <v>80</v>
      </c>
      <c r="AY333" s="271" t="s">
        <v>150</v>
      </c>
    </row>
    <row r="334" spans="2:51" s="11" customFormat="1" ht="13.5">
      <c r="B334" s="210"/>
      <c r="C334" s="211"/>
      <c r="D334" s="207" t="s">
        <v>161</v>
      </c>
      <c r="E334" s="212" t="s">
        <v>37</v>
      </c>
      <c r="F334" s="213" t="s">
        <v>1274</v>
      </c>
      <c r="G334" s="211"/>
      <c r="H334" s="214" t="s">
        <v>37</v>
      </c>
      <c r="I334" s="215"/>
      <c r="J334" s="211"/>
      <c r="K334" s="211"/>
      <c r="L334" s="216"/>
      <c r="M334" s="217"/>
      <c r="N334" s="218"/>
      <c r="O334" s="218"/>
      <c r="P334" s="218"/>
      <c r="Q334" s="218"/>
      <c r="R334" s="218"/>
      <c r="S334" s="218"/>
      <c r="T334" s="219"/>
      <c r="AT334" s="220" t="s">
        <v>161</v>
      </c>
      <c r="AU334" s="220" t="s">
        <v>158</v>
      </c>
      <c r="AV334" s="11" t="s">
        <v>23</v>
      </c>
      <c r="AW334" s="11" t="s">
        <v>43</v>
      </c>
      <c r="AX334" s="11" t="s">
        <v>80</v>
      </c>
      <c r="AY334" s="220" t="s">
        <v>150</v>
      </c>
    </row>
    <row r="335" spans="2:51" s="12" customFormat="1" ht="13.5">
      <c r="B335" s="221"/>
      <c r="C335" s="222"/>
      <c r="D335" s="207" t="s">
        <v>161</v>
      </c>
      <c r="E335" s="223" t="s">
        <v>37</v>
      </c>
      <c r="F335" s="224" t="s">
        <v>1322</v>
      </c>
      <c r="G335" s="222"/>
      <c r="H335" s="225">
        <v>7.38</v>
      </c>
      <c r="I335" s="226"/>
      <c r="J335" s="222"/>
      <c r="K335" s="222"/>
      <c r="L335" s="227"/>
      <c r="M335" s="228"/>
      <c r="N335" s="229"/>
      <c r="O335" s="229"/>
      <c r="P335" s="229"/>
      <c r="Q335" s="229"/>
      <c r="R335" s="229"/>
      <c r="S335" s="229"/>
      <c r="T335" s="230"/>
      <c r="AT335" s="231" t="s">
        <v>161</v>
      </c>
      <c r="AU335" s="231" t="s">
        <v>158</v>
      </c>
      <c r="AV335" s="12" t="s">
        <v>158</v>
      </c>
      <c r="AW335" s="12" t="s">
        <v>43</v>
      </c>
      <c r="AX335" s="12" t="s">
        <v>80</v>
      </c>
      <c r="AY335" s="231" t="s">
        <v>150</v>
      </c>
    </row>
    <row r="336" spans="2:51" s="12" customFormat="1" ht="13.5">
      <c r="B336" s="221"/>
      <c r="C336" s="222"/>
      <c r="D336" s="207" t="s">
        <v>161</v>
      </c>
      <c r="E336" s="223" t="s">
        <v>37</v>
      </c>
      <c r="F336" s="224" t="s">
        <v>1323</v>
      </c>
      <c r="G336" s="222"/>
      <c r="H336" s="225">
        <v>3.045</v>
      </c>
      <c r="I336" s="226"/>
      <c r="J336" s="222"/>
      <c r="K336" s="222"/>
      <c r="L336" s="227"/>
      <c r="M336" s="228"/>
      <c r="N336" s="229"/>
      <c r="O336" s="229"/>
      <c r="P336" s="229"/>
      <c r="Q336" s="229"/>
      <c r="R336" s="229"/>
      <c r="S336" s="229"/>
      <c r="T336" s="230"/>
      <c r="AT336" s="231" t="s">
        <v>161</v>
      </c>
      <c r="AU336" s="231" t="s">
        <v>158</v>
      </c>
      <c r="AV336" s="12" t="s">
        <v>158</v>
      </c>
      <c r="AW336" s="12" t="s">
        <v>43</v>
      </c>
      <c r="AX336" s="12" t="s">
        <v>80</v>
      </c>
      <c r="AY336" s="231" t="s">
        <v>150</v>
      </c>
    </row>
    <row r="337" spans="2:51" s="12" customFormat="1" ht="13.5">
      <c r="B337" s="221"/>
      <c r="C337" s="222"/>
      <c r="D337" s="207" t="s">
        <v>161</v>
      </c>
      <c r="E337" s="223" t="s">
        <v>37</v>
      </c>
      <c r="F337" s="224" t="s">
        <v>1324</v>
      </c>
      <c r="G337" s="222"/>
      <c r="H337" s="225">
        <v>0.935</v>
      </c>
      <c r="I337" s="226"/>
      <c r="J337" s="222"/>
      <c r="K337" s="222"/>
      <c r="L337" s="227"/>
      <c r="M337" s="228"/>
      <c r="N337" s="229"/>
      <c r="O337" s="229"/>
      <c r="P337" s="229"/>
      <c r="Q337" s="229"/>
      <c r="R337" s="229"/>
      <c r="S337" s="229"/>
      <c r="T337" s="230"/>
      <c r="AT337" s="231" t="s">
        <v>161</v>
      </c>
      <c r="AU337" s="231" t="s">
        <v>158</v>
      </c>
      <c r="AV337" s="12" t="s">
        <v>158</v>
      </c>
      <c r="AW337" s="12" t="s">
        <v>43</v>
      </c>
      <c r="AX337" s="12" t="s">
        <v>80</v>
      </c>
      <c r="AY337" s="231" t="s">
        <v>150</v>
      </c>
    </row>
    <row r="338" spans="2:51" s="14" customFormat="1" ht="13.5">
      <c r="B338" s="261"/>
      <c r="C338" s="262"/>
      <c r="D338" s="207" t="s">
        <v>161</v>
      </c>
      <c r="E338" s="263" t="s">
        <v>37</v>
      </c>
      <c r="F338" s="264" t="s">
        <v>238</v>
      </c>
      <c r="G338" s="262"/>
      <c r="H338" s="265">
        <v>11.36</v>
      </c>
      <c r="I338" s="266"/>
      <c r="J338" s="262"/>
      <c r="K338" s="262"/>
      <c r="L338" s="267"/>
      <c r="M338" s="268"/>
      <c r="N338" s="269"/>
      <c r="O338" s="269"/>
      <c r="P338" s="269"/>
      <c r="Q338" s="269"/>
      <c r="R338" s="269"/>
      <c r="S338" s="269"/>
      <c r="T338" s="270"/>
      <c r="AT338" s="271" t="s">
        <v>161</v>
      </c>
      <c r="AU338" s="271" t="s">
        <v>158</v>
      </c>
      <c r="AV338" s="14" t="s">
        <v>170</v>
      </c>
      <c r="AW338" s="14" t="s">
        <v>43</v>
      </c>
      <c r="AX338" s="14" t="s">
        <v>80</v>
      </c>
      <c r="AY338" s="271" t="s">
        <v>150</v>
      </c>
    </row>
    <row r="339" spans="2:51" s="11" customFormat="1" ht="13.5">
      <c r="B339" s="210"/>
      <c r="C339" s="211"/>
      <c r="D339" s="207" t="s">
        <v>161</v>
      </c>
      <c r="E339" s="212" t="s">
        <v>37</v>
      </c>
      <c r="F339" s="213" t="s">
        <v>594</v>
      </c>
      <c r="G339" s="211"/>
      <c r="H339" s="214" t="s">
        <v>37</v>
      </c>
      <c r="I339" s="215"/>
      <c r="J339" s="211"/>
      <c r="K339" s="211"/>
      <c r="L339" s="216"/>
      <c r="M339" s="217"/>
      <c r="N339" s="218"/>
      <c r="O339" s="218"/>
      <c r="P339" s="218"/>
      <c r="Q339" s="218"/>
      <c r="R339" s="218"/>
      <c r="S339" s="218"/>
      <c r="T339" s="219"/>
      <c r="AT339" s="220" t="s">
        <v>161</v>
      </c>
      <c r="AU339" s="220" t="s">
        <v>158</v>
      </c>
      <c r="AV339" s="11" t="s">
        <v>23</v>
      </c>
      <c r="AW339" s="11" t="s">
        <v>43</v>
      </c>
      <c r="AX339" s="11" t="s">
        <v>80</v>
      </c>
      <c r="AY339" s="220" t="s">
        <v>150</v>
      </c>
    </row>
    <row r="340" spans="2:51" s="12" customFormat="1" ht="13.5">
      <c r="B340" s="221"/>
      <c r="C340" s="222"/>
      <c r="D340" s="207" t="s">
        <v>161</v>
      </c>
      <c r="E340" s="223" t="s">
        <v>37</v>
      </c>
      <c r="F340" s="224" t="s">
        <v>1325</v>
      </c>
      <c r="G340" s="222"/>
      <c r="H340" s="225">
        <v>3.6</v>
      </c>
      <c r="I340" s="226"/>
      <c r="J340" s="222"/>
      <c r="K340" s="222"/>
      <c r="L340" s="227"/>
      <c r="M340" s="228"/>
      <c r="N340" s="229"/>
      <c r="O340" s="229"/>
      <c r="P340" s="229"/>
      <c r="Q340" s="229"/>
      <c r="R340" s="229"/>
      <c r="S340" s="229"/>
      <c r="T340" s="230"/>
      <c r="AT340" s="231" t="s">
        <v>161</v>
      </c>
      <c r="AU340" s="231" t="s">
        <v>158</v>
      </c>
      <c r="AV340" s="12" t="s">
        <v>158</v>
      </c>
      <c r="AW340" s="12" t="s">
        <v>43</v>
      </c>
      <c r="AX340" s="12" t="s">
        <v>80</v>
      </c>
      <c r="AY340" s="231" t="s">
        <v>150</v>
      </c>
    </row>
    <row r="341" spans="2:51" s="14" customFormat="1" ht="13.5">
      <c r="B341" s="261"/>
      <c r="C341" s="262"/>
      <c r="D341" s="207" t="s">
        <v>161</v>
      </c>
      <c r="E341" s="263" t="s">
        <v>37</v>
      </c>
      <c r="F341" s="264" t="s">
        <v>238</v>
      </c>
      <c r="G341" s="262"/>
      <c r="H341" s="265">
        <v>3.6</v>
      </c>
      <c r="I341" s="266"/>
      <c r="J341" s="262"/>
      <c r="K341" s="262"/>
      <c r="L341" s="267"/>
      <c r="M341" s="268"/>
      <c r="N341" s="269"/>
      <c r="O341" s="269"/>
      <c r="P341" s="269"/>
      <c r="Q341" s="269"/>
      <c r="R341" s="269"/>
      <c r="S341" s="269"/>
      <c r="T341" s="270"/>
      <c r="AT341" s="271" t="s">
        <v>161</v>
      </c>
      <c r="AU341" s="271" t="s">
        <v>158</v>
      </c>
      <c r="AV341" s="14" t="s">
        <v>170</v>
      </c>
      <c r="AW341" s="14" t="s">
        <v>43</v>
      </c>
      <c r="AX341" s="14" t="s">
        <v>80</v>
      </c>
      <c r="AY341" s="271" t="s">
        <v>150</v>
      </c>
    </row>
    <row r="342" spans="2:51" s="12" customFormat="1" ht="13.5">
      <c r="B342" s="221"/>
      <c r="C342" s="222"/>
      <c r="D342" s="207" t="s">
        <v>161</v>
      </c>
      <c r="E342" s="223" t="s">
        <v>37</v>
      </c>
      <c r="F342" s="224" t="s">
        <v>1326</v>
      </c>
      <c r="G342" s="222"/>
      <c r="H342" s="225">
        <v>85.351</v>
      </c>
      <c r="I342" s="226"/>
      <c r="J342" s="222"/>
      <c r="K342" s="222"/>
      <c r="L342" s="227"/>
      <c r="M342" s="228"/>
      <c r="N342" s="229"/>
      <c r="O342" s="229"/>
      <c r="P342" s="229"/>
      <c r="Q342" s="229"/>
      <c r="R342" s="229"/>
      <c r="S342" s="229"/>
      <c r="T342" s="230"/>
      <c r="AT342" s="231" t="s">
        <v>161</v>
      </c>
      <c r="AU342" s="231" t="s">
        <v>158</v>
      </c>
      <c r="AV342" s="12" t="s">
        <v>158</v>
      </c>
      <c r="AW342" s="12" t="s">
        <v>43</v>
      </c>
      <c r="AX342" s="12" t="s">
        <v>80</v>
      </c>
      <c r="AY342" s="231" t="s">
        <v>150</v>
      </c>
    </row>
    <row r="343" spans="2:51" s="13" customFormat="1" ht="13.5">
      <c r="B343" s="232"/>
      <c r="C343" s="233"/>
      <c r="D343" s="234" t="s">
        <v>161</v>
      </c>
      <c r="E343" s="235" t="s">
        <v>37</v>
      </c>
      <c r="F343" s="236" t="s">
        <v>164</v>
      </c>
      <c r="G343" s="233"/>
      <c r="H343" s="237">
        <v>512.104</v>
      </c>
      <c r="I343" s="238"/>
      <c r="J343" s="233"/>
      <c r="K343" s="233"/>
      <c r="L343" s="239"/>
      <c r="M343" s="240"/>
      <c r="N343" s="241"/>
      <c r="O343" s="241"/>
      <c r="P343" s="241"/>
      <c r="Q343" s="241"/>
      <c r="R343" s="241"/>
      <c r="S343" s="241"/>
      <c r="T343" s="242"/>
      <c r="AT343" s="243" t="s">
        <v>161</v>
      </c>
      <c r="AU343" s="243" t="s">
        <v>158</v>
      </c>
      <c r="AV343" s="13" t="s">
        <v>157</v>
      </c>
      <c r="AW343" s="13" t="s">
        <v>43</v>
      </c>
      <c r="AX343" s="13" t="s">
        <v>23</v>
      </c>
      <c r="AY343" s="243" t="s">
        <v>150</v>
      </c>
    </row>
    <row r="344" spans="2:65" s="1" customFormat="1" ht="22.5" customHeight="1">
      <c r="B344" s="42"/>
      <c r="C344" s="195" t="s">
        <v>430</v>
      </c>
      <c r="D344" s="195" t="s">
        <v>152</v>
      </c>
      <c r="E344" s="196" t="s">
        <v>426</v>
      </c>
      <c r="F344" s="197" t="s">
        <v>427</v>
      </c>
      <c r="G344" s="198" t="s">
        <v>155</v>
      </c>
      <c r="H344" s="199">
        <v>2386.501</v>
      </c>
      <c r="I344" s="200"/>
      <c r="J344" s="201">
        <f>ROUND(I344*H344,2)</f>
        <v>0</v>
      </c>
      <c r="K344" s="197" t="s">
        <v>156</v>
      </c>
      <c r="L344" s="62"/>
      <c r="M344" s="202" t="s">
        <v>37</v>
      </c>
      <c r="N344" s="203" t="s">
        <v>52</v>
      </c>
      <c r="O344" s="43"/>
      <c r="P344" s="204">
        <f>O344*H344</f>
        <v>0</v>
      </c>
      <c r="Q344" s="204">
        <v>0</v>
      </c>
      <c r="R344" s="204">
        <f>Q344*H344</f>
        <v>0</v>
      </c>
      <c r="S344" s="204">
        <v>0</v>
      </c>
      <c r="T344" s="205">
        <f>S344*H344</f>
        <v>0</v>
      </c>
      <c r="AR344" s="24" t="s">
        <v>157</v>
      </c>
      <c r="AT344" s="24" t="s">
        <v>152</v>
      </c>
      <c r="AU344" s="24" t="s">
        <v>158</v>
      </c>
      <c r="AY344" s="24" t="s">
        <v>150</v>
      </c>
      <c r="BE344" s="206">
        <f>IF(N344="základní",J344,0)</f>
        <v>0</v>
      </c>
      <c r="BF344" s="206">
        <f>IF(N344="snížená",J344,0)</f>
        <v>0</v>
      </c>
      <c r="BG344" s="206">
        <f>IF(N344="zákl. přenesená",J344,0)</f>
        <v>0</v>
      </c>
      <c r="BH344" s="206">
        <f>IF(N344="sníž. přenesená",J344,0)</f>
        <v>0</v>
      </c>
      <c r="BI344" s="206">
        <f>IF(N344="nulová",J344,0)</f>
        <v>0</v>
      </c>
      <c r="BJ344" s="24" t="s">
        <v>158</v>
      </c>
      <c r="BK344" s="206">
        <f>ROUND(I344*H344,2)</f>
        <v>0</v>
      </c>
      <c r="BL344" s="24" t="s">
        <v>157</v>
      </c>
      <c r="BM344" s="24" t="s">
        <v>433</v>
      </c>
    </row>
    <row r="345" spans="2:51" s="11" customFormat="1" ht="13.5">
      <c r="B345" s="210"/>
      <c r="C345" s="211"/>
      <c r="D345" s="207" t="s">
        <v>161</v>
      </c>
      <c r="E345" s="212" t="s">
        <v>37</v>
      </c>
      <c r="F345" s="213" t="s">
        <v>270</v>
      </c>
      <c r="G345" s="211"/>
      <c r="H345" s="214" t="s">
        <v>37</v>
      </c>
      <c r="I345" s="215"/>
      <c r="J345" s="211"/>
      <c r="K345" s="211"/>
      <c r="L345" s="216"/>
      <c r="M345" s="217"/>
      <c r="N345" s="218"/>
      <c r="O345" s="218"/>
      <c r="P345" s="218"/>
      <c r="Q345" s="218"/>
      <c r="R345" s="218"/>
      <c r="S345" s="218"/>
      <c r="T345" s="219"/>
      <c r="AT345" s="220" t="s">
        <v>161</v>
      </c>
      <c r="AU345" s="220" t="s">
        <v>158</v>
      </c>
      <c r="AV345" s="11" t="s">
        <v>23</v>
      </c>
      <c r="AW345" s="11" t="s">
        <v>43</v>
      </c>
      <c r="AX345" s="11" t="s">
        <v>80</v>
      </c>
      <c r="AY345" s="220" t="s">
        <v>150</v>
      </c>
    </row>
    <row r="346" spans="2:51" s="12" customFormat="1" ht="13.5">
      <c r="B346" s="221"/>
      <c r="C346" s="222"/>
      <c r="D346" s="207" t="s">
        <v>161</v>
      </c>
      <c r="E346" s="223" t="s">
        <v>37</v>
      </c>
      <c r="F346" s="224" t="s">
        <v>1314</v>
      </c>
      <c r="G346" s="222"/>
      <c r="H346" s="225">
        <v>2169.546</v>
      </c>
      <c r="I346" s="226"/>
      <c r="J346" s="222"/>
      <c r="K346" s="222"/>
      <c r="L346" s="227"/>
      <c r="M346" s="228"/>
      <c r="N346" s="229"/>
      <c r="O346" s="229"/>
      <c r="P346" s="229"/>
      <c r="Q346" s="229"/>
      <c r="R346" s="229"/>
      <c r="S346" s="229"/>
      <c r="T346" s="230"/>
      <c r="AT346" s="231" t="s">
        <v>161</v>
      </c>
      <c r="AU346" s="231" t="s">
        <v>158</v>
      </c>
      <c r="AV346" s="12" t="s">
        <v>158</v>
      </c>
      <c r="AW346" s="12" t="s">
        <v>43</v>
      </c>
      <c r="AX346" s="12" t="s">
        <v>80</v>
      </c>
      <c r="AY346" s="231" t="s">
        <v>150</v>
      </c>
    </row>
    <row r="347" spans="2:51" s="14" customFormat="1" ht="13.5">
      <c r="B347" s="261"/>
      <c r="C347" s="262"/>
      <c r="D347" s="207" t="s">
        <v>161</v>
      </c>
      <c r="E347" s="263" t="s">
        <v>37</v>
      </c>
      <c r="F347" s="264" t="s">
        <v>238</v>
      </c>
      <c r="G347" s="262"/>
      <c r="H347" s="265">
        <v>2169.546</v>
      </c>
      <c r="I347" s="266"/>
      <c r="J347" s="262"/>
      <c r="K347" s="262"/>
      <c r="L347" s="267"/>
      <c r="M347" s="268"/>
      <c r="N347" s="269"/>
      <c r="O347" s="269"/>
      <c r="P347" s="269"/>
      <c r="Q347" s="269"/>
      <c r="R347" s="269"/>
      <c r="S347" s="269"/>
      <c r="T347" s="270"/>
      <c r="AT347" s="271" t="s">
        <v>161</v>
      </c>
      <c r="AU347" s="271" t="s">
        <v>158</v>
      </c>
      <c r="AV347" s="14" t="s">
        <v>170</v>
      </c>
      <c r="AW347" s="14" t="s">
        <v>43</v>
      </c>
      <c r="AX347" s="14" t="s">
        <v>80</v>
      </c>
      <c r="AY347" s="271" t="s">
        <v>150</v>
      </c>
    </row>
    <row r="348" spans="2:51" s="12" customFormat="1" ht="13.5">
      <c r="B348" s="221"/>
      <c r="C348" s="222"/>
      <c r="D348" s="207" t="s">
        <v>161</v>
      </c>
      <c r="E348" s="223" t="s">
        <v>37</v>
      </c>
      <c r="F348" s="224" t="s">
        <v>1315</v>
      </c>
      <c r="G348" s="222"/>
      <c r="H348" s="225">
        <v>216.955</v>
      </c>
      <c r="I348" s="226"/>
      <c r="J348" s="222"/>
      <c r="K348" s="222"/>
      <c r="L348" s="227"/>
      <c r="M348" s="228"/>
      <c r="N348" s="229"/>
      <c r="O348" s="229"/>
      <c r="P348" s="229"/>
      <c r="Q348" s="229"/>
      <c r="R348" s="229"/>
      <c r="S348" s="229"/>
      <c r="T348" s="230"/>
      <c r="AT348" s="231" t="s">
        <v>161</v>
      </c>
      <c r="AU348" s="231" t="s">
        <v>158</v>
      </c>
      <c r="AV348" s="12" t="s">
        <v>158</v>
      </c>
      <c r="AW348" s="12" t="s">
        <v>43</v>
      </c>
      <c r="AX348" s="12" t="s">
        <v>80</v>
      </c>
      <c r="AY348" s="231" t="s">
        <v>150</v>
      </c>
    </row>
    <row r="349" spans="2:51" s="13" customFormat="1" ht="13.5">
      <c r="B349" s="232"/>
      <c r="C349" s="233"/>
      <c r="D349" s="234" t="s">
        <v>161</v>
      </c>
      <c r="E349" s="235" t="s">
        <v>37</v>
      </c>
      <c r="F349" s="236" t="s">
        <v>164</v>
      </c>
      <c r="G349" s="233"/>
      <c r="H349" s="237">
        <v>2386.501</v>
      </c>
      <c r="I349" s="238"/>
      <c r="J349" s="233"/>
      <c r="K349" s="233"/>
      <c r="L349" s="239"/>
      <c r="M349" s="240"/>
      <c r="N349" s="241"/>
      <c r="O349" s="241"/>
      <c r="P349" s="241"/>
      <c r="Q349" s="241"/>
      <c r="R349" s="241"/>
      <c r="S349" s="241"/>
      <c r="T349" s="242"/>
      <c r="AT349" s="243" t="s">
        <v>161</v>
      </c>
      <c r="AU349" s="243" t="s">
        <v>158</v>
      </c>
      <c r="AV349" s="13" t="s">
        <v>157</v>
      </c>
      <c r="AW349" s="13" t="s">
        <v>43</v>
      </c>
      <c r="AX349" s="13" t="s">
        <v>23</v>
      </c>
      <c r="AY349" s="243" t="s">
        <v>150</v>
      </c>
    </row>
    <row r="350" spans="2:65" s="1" customFormat="1" ht="31.5" customHeight="1">
      <c r="B350" s="42"/>
      <c r="C350" s="195" t="s">
        <v>316</v>
      </c>
      <c r="D350" s="195" t="s">
        <v>152</v>
      </c>
      <c r="E350" s="196" t="s">
        <v>431</v>
      </c>
      <c r="F350" s="197" t="s">
        <v>432</v>
      </c>
      <c r="G350" s="198" t="s">
        <v>167</v>
      </c>
      <c r="H350" s="199">
        <v>18.722</v>
      </c>
      <c r="I350" s="200"/>
      <c r="J350" s="201">
        <f>ROUND(I350*H350,2)</f>
        <v>0</v>
      </c>
      <c r="K350" s="197" t="s">
        <v>156</v>
      </c>
      <c r="L350" s="62"/>
      <c r="M350" s="202" t="s">
        <v>37</v>
      </c>
      <c r="N350" s="203" t="s">
        <v>52</v>
      </c>
      <c r="O350" s="43"/>
      <c r="P350" s="204">
        <f>O350*H350</f>
        <v>0</v>
      </c>
      <c r="Q350" s="204">
        <v>2.25634</v>
      </c>
      <c r="R350" s="204">
        <f>Q350*H350</f>
        <v>42.24319748</v>
      </c>
      <c r="S350" s="204">
        <v>0</v>
      </c>
      <c r="T350" s="205">
        <f>S350*H350</f>
        <v>0</v>
      </c>
      <c r="AR350" s="24" t="s">
        <v>157</v>
      </c>
      <c r="AT350" s="24" t="s">
        <v>152</v>
      </c>
      <c r="AU350" s="24" t="s">
        <v>158</v>
      </c>
      <c r="AY350" s="24" t="s">
        <v>150</v>
      </c>
      <c r="BE350" s="206">
        <f>IF(N350="základní",J350,0)</f>
        <v>0</v>
      </c>
      <c r="BF350" s="206">
        <f>IF(N350="snížená",J350,0)</f>
        <v>0</v>
      </c>
      <c r="BG350" s="206">
        <f>IF(N350="zákl. přenesená",J350,0)</f>
        <v>0</v>
      </c>
      <c r="BH350" s="206">
        <f>IF(N350="sníž. přenesená",J350,0)</f>
        <v>0</v>
      </c>
      <c r="BI350" s="206">
        <f>IF(N350="nulová",J350,0)</f>
        <v>0</v>
      </c>
      <c r="BJ350" s="24" t="s">
        <v>158</v>
      </c>
      <c r="BK350" s="206">
        <f>ROUND(I350*H350,2)</f>
        <v>0</v>
      </c>
      <c r="BL350" s="24" t="s">
        <v>157</v>
      </c>
      <c r="BM350" s="24" t="s">
        <v>438</v>
      </c>
    </row>
    <row r="351" spans="2:47" s="1" customFormat="1" ht="175.5">
      <c r="B351" s="42"/>
      <c r="C351" s="64"/>
      <c r="D351" s="207" t="s">
        <v>159</v>
      </c>
      <c r="E351" s="64"/>
      <c r="F351" s="208" t="s">
        <v>434</v>
      </c>
      <c r="G351" s="64"/>
      <c r="H351" s="64"/>
      <c r="I351" s="165"/>
      <c r="J351" s="64"/>
      <c r="K351" s="64"/>
      <c r="L351" s="62"/>
      <c r="M351" s="209"/>
      <c r="N351" s="43"/>
      <c r="O351" s="43"/>
      <c r="P351" s="43"/>
      <c r="Q351" s="43"/>
      <c r="R351" s="43"/>
      <c r="S351" s="43"/>
      <c r="T351" s="79"/>
      <c r="AT351" s="24" t="s">
        <v>159</v>
      </c>
      <c r="AU351" s="24" t="s">
        <v>158</v>
      </c>
    </row>
    <row r="352" spans="2:51" s="11" customFormat="1" ht="13.5">
      <c r="B352" s="210"/>
      <c r="C352" s="211"/>
      <c r="D352" s="207" t="s">
        <v>161</v>
      </c>
      <c r="E352" s="212" t="s">
        <v>37</v>
      </c>
      <c r="F352" s="213" t="s">
        <v>301</v>
      </c>
      <c r="G352" s="211"/>
      <c r="H352" s="214" t="s">
        <v>37</v>
      </c>
      <c r="I352" s="215"/>
      <c r="J352" s="211"/>
      <c r="K352" s="211"/>
      <c r="L352" s="216"/>
      <c r="M352" s="217"/>
      <c r="N352" s="218"/>
      <c r="O352" s="218"/>
      <c r="P352" s="218"/>
      <c r="Q352" s="218"/>
      <c r="R352" s="218"/>
      <c r="S352" s="218"/>
      <c r="T352" s="219"/>
      <c r="AT352" s="220" t="s">
        <v>161</v>
      </c>
      <c r="AU352" s="220" t="s">
        <v>158</v>
      </c>
      <c r="AV352" s="11" t="s">
        <v>23</v>
      </c>
      <c r="AW352" s="11" t="s">
        <v>43</v>
      </c>
      <c r="AX352" s="11" t="s">
        <v>80</v>
      </c>
      <c r="AY352" s="220" t="s">
        <v>150</v>
      </c>
    </row>
    <row r="353" spans="2:51" s="12" customFormat="1" ht="13.5">
      <c r="B353" s="221"/>
      <c r="C353" s="222"/>
      <c r="D353" s="207" t="s">
        <v>161</v>
      </c>
      <c r="E353" s="223" t="s">
        <v>37</v>
      </c>
      <c r="F353" s="224" t="s">
        <v>1327</v>
      </c>
      <c r="G353" s="222"/>
      <c r="H353" s="225">
        <v>11.884</v>
      </c>
      <c r="I353" s="226"/>
      <c r="J353" s="222"/>
      <c r="K353" s="222"/>
      <c r="L353" s="227"/>
      <c r="M353" s="228"/>
      <c r="N353" s="229"/>
      <c r="O353" s="229"/>
      <c r="P353" s="229"/>
      <c r="Q353" s="229"/>
      <c r="R353" s="229"/>
      <c r="S353" s="229"/>
      <c r="T353" s="230"/>
      <c r="AT353" s="231" t="s">
        <v>161</v>
      </c>
      <c r="AU353" s="231" t="s">
        <v>158</v>
      </c>
      <c r="AV353" s="12" t="s">
        <v>158</v>
      </c>
      <c r="AW353" s="12" t="s">
        <v>43</v>
      </c>
      <c r="AX353" s="12" t="s">
        <v>80</v>
      </c>
      <c r="AY353" s="231" t="s">
        <v>150</v>
      </c>
    </row>
    <row r="354" spans="2:51" s="12" customFormat="1" ht="13.5">
      <c r="B354" s="221"/>
      <c r="C354" s="222"/>
      <c r="D354" s="207" t="s">
        <v>161</v>
      </c>
      <c r="E354" s="223" t="s">
        <v>37</v>
      </c>
      <c r="F354" s="224" t="s">
        <v>1328</v>
      </c>
      <c r="G354" s="222"/>
      <c r="H354" s="225">
        <v>6.838</v>
      </c>
      <c r="I354" s="226"/>
      <c r="J354" s="222"/>
      <c r="K354" s="222"/>
      <c r="L354" s="227"/>
      <c r="M354" s="228"/>
      <c r="N354" s="229"/>
      <c r="O354" s="229"/>
      <c r="P354" s="229"/>
      <c r="Q354" s="229"/>
      <c r="R354" s="229"/>
      <c r="S354" s="229"/>
      <c r="T354" s="230"/>
      <c r="AT354" s="231" t="s">
        <v>161</v>
      </c>
      <c r="AU354" s="231" t="s">
        <v>158</v>
      </c>
      <c r="AV354" s="12" t="s">
        <v>158</v>
      </c>
      <c r="AW354" s="12" t="s">
        <v>43</v>
      </c>
      <c r="AX354" s="12" t="s">
        <v>80</v>
      </c>
      <c r="AY354" s="231" t="s">
        <v>150</v>
      </c>
    </row>
    <row r="355" spans="2:51" s="13" customFormat="1" ht="13.5">
      <c r="B355" s="232"/>
      <c r="C355" s="233"/>
      <c r="D355" s="234" t="s">
        <v>161</v>
      </c>
      <c r="E355" s="235" t="s">
        <v>37</v>
      </c>
      <c r="F355" s="236" t="s">
        <v>164</v>
      </c>
      <c r="G355" s="233"/>
      <c r="H355" s="237">
        <v>18.722</v>
      </c>
      <c r="I355" s="238"/>
      <c r="J355" s="233"/>
      <c r="K355" s="233"/>
      <c r="L355" s="239"/>
      <c r="M355" s="240"/>
      <c r="N355" s="241"/>
      <c r="O355" s="241"/>
      <c r="P355" s="241"/>
      <c r="Q355" s="241"/>
      <c r="R355" s="241"/>
      <c r="S355" s="241"/>
      <c r="T355" s="242"/>
      <c r="AT355" s="243" t="s">
        <v>161</v>
      </c>
      <c r="AU355" s="243" t="s">
        <v>158</v>
      </c>
      <c r="AV355" s="13" t="s">
        <v>157</v>
      </c>
      <c r="AW355" s="13" t="s">
        <v>43</v>
      </c>
      <c r="AX355" s="13" t="s">
        <v>23</v>
      </c>
      <c r="AY355" s="243" t="s">
        <v>150</v>
      </c>
    </row>
    <row r="356" spans="2:65" s="1" customFormat="1" ht="44.25" customHeight="1">
      <c r="B356" s="42"/>
      <c r="C356" s="195" t="s">
        <v>440</v>
      </c>
      <c r="D356" s="195" t="s">
        <v>152</v>
      </c>
      <c r="E356" s="196" t="s">
        <v>436</v>
      </c>
      <c r="F356" s="197" t="s">
        <v>437</v>
      </c>
      <c r="G356" s="198" t="s">
        <v>155</v>
      </c>
      <c r="H356" s="199">
        <v>312.042</v>
      </c>
      <c r="I356" s="200"/>
      <c r="J356" s="201">
        <f>ROUND(I356*H356,2)</f>
        <v>0</v>
      </c>
      <c r="K356" s="197" t="s">
        <v>156</v>
      </c>
      <c r="L356" s="62"/>
      <c r="M356" s="202" t="s">
        <v>37</v>
      </c>
      <c r="N356" s="203" t="s">
        <v>52</v>
      </c>
      <c r="O356" s="43"/>
      <c r="P356" s="204">
        <f>O356*H356</f>
        <v>0</v>
      </c>
      <c r="Q356" s="204">
        <v>0.02634</v>
      </c>
      <c r="R356" s="204">
        <f>Q356*H356</f>
        <v>8.219186279999999</v>
      </c>
      <c r="S356" s="204">
        <v>0</v>
      </c>
      <c r="T356" s="205">
        <f>S356*H356</f>
        <v>0</v>
      </c>
      <c r="AR356" s="24" t="s">
        <v>157</v>
      </c>
      <c r="AT356" s="24" t="s">
        <v>152</v>
      </c>
      <c r="AU356" s="24" t="s">
        <v>158</v>
      </c>
      <c r="AY356" s="24" t="s">
        <v>150</v>
      </c>
      <c r="BE356" s="206">
        <f>IF(N356="základní",J356,0)</f>
        <v>0</v>
      </c>
      <c r="BF356" s="206">
        <f>IF(N356="snížená",J356,0)</f>
        <v>0</v>
      </c>
      <c r="BG356" s="206">
        <f>IF(N356="zákl. přenesená",J356,0)</f>
        <v>0</v>
      </c>
      <c r="BH356" s="206">
        <f>IF(N356="sníž. přenesená",J356,0)</f>
        <v>0</v>
      </c>
      <c r="BI356" s="206">
        <f>IF(N356="nulová",J356,0)</f>
        <v>0</v>
      </c>
      <c r="BJ356" s="24" t="s">
        <v>158</v>
      </c>
      <c r="BK356" s="206">
        <f>ROUND(I356*H356,2)</f>
        <v>0</v>
      </c>
      <c r="BL356" s="24" t="s">
        <v>157</v>
      </c>
      <c r="BM356" s="24" t="s">
        <v>443</v>
      </c>
    </row>
    <row r="357" spans="2:51" s="11" customFormat="1" ht="13.5">
      <c r="B357" s="210"/>
      <c r="C357" s="211"/>
      <c r="D357" s="207" t="s">
        <v>161</v>
      </c>
      <c r="E357" s="212" t="s">
        <v>37</v>
      </c>
      <c r="F357" s="213" t="s">
        <v>301</v>
      </c>
      <c r="G357" s="211"/>
      <c r="H357" s="214" t="s">
        <v>37</v>
      </c>
      <c r="I357" s="215"/>
      <c r="J357" s="211"/>
      <c r="K357" s="211"/>
      <c r="L357" s="216"/>
      <c r="M357" s="217"/>
      <c r="N357" s="218"/>
      <c r="O357" s="218"/>
      <c r="P357" s="218"/>
      <c r="Q357" s="218"/>
      <c r="R357" s="218"/>
      <c r="S357" s="218"/>
      <c r="T357" s="219"/>
      <c r="AT357" s="220" t="s">
        <v>161</v>
      </c>
      <c r="AU357" s="220" t="s">
        <v>158</v>
      </c>
      <c r="AV357" s="11" t="s">
        <v>23</v>
      </c>
      <c r="AW357" s="11" t="s">
        <v>43</v>
      </c>
      <c r="AX357" s="11" t="s">
        <v>80</v>
      </c>
      <c r="AY357" s="220" t="s">
        <v>150</v>
      </c>
    </row>
    <row r="358" spans="2:51" s="12" customFormat="1" ht="13.5">
      <c r="B358" s="221"/>
      <c r="C358" s="222"/>
      <c r="D358" s="207" t="s">
        <v>161</v>
      </c>
      <c r="E358" s="223" t="s">
        <v>37</v>
      </c>
      <c r="F358" s="224" t="s">
        <v>1329</v>
      </c>
      <c r="G358" s="222"/>
      <c r="H358" s="225">
        <v>198.072</v>
      </c>
      <c r="I358" s="226"/>
      <c r="J358" s="222"/>
      <c r="K358" s="222"/>
      <c r="L358" s="227"/>
      <c r="M358" s="228"/>
      <c r="N358" s="229"/>
      <c r="O358" s="229"/>
      <c r="P358" s="229"/>
      <c r="Q358" s="229"/>
      <c r="R358" s="229"/>
      <c r="S358" s="229"/>
      <c r="T358" s="230"/>
      <c r="AT358" s="231" t="s">
        <v>161</v>
      </c>
      <c r="AU358" s="231" t="s">
        <v>158</v>
      </c>
      <c r="AV358" s="12" t="s">
        <v>158</v>
      </c>
      <c r="AW358" s="12" t="s">
        <v>43</v>
      </c>
      <c r="AX358" s="12" t="s">
        <v>80</v>
      </c>
      <c r="AY358" s="231" t="s">
        <v>150</v>
      </c>
    </row>
    <row r="359" spans="2:51" s="12" customFormat="1" ht="13.5">
      <c r="B359" s="221"/>
      <c r="C359" s="222"/>
      <c r="D359" s="207" t="s">
        <v>161</v>
      </c>
      <c r="E359" s="223" t="s">
        <v>37</v>
      </c>
      <c r="F359" s="224" t="s">
        <v>1330</v>
      </c>
      <c r="G359" s="222"/>
      <c r="H359" s="225">
        <v>113.97</v>
      </c>
      <c r="I359" s="226"/>
      <c r="J359" s="222"/>
      <c r="K359" s="222"/>
      <c r="L359" s="227"/>
      <c r="M359" s="228"/>
      <c r="N359" s="229"/>
      <c r="O359" s="229"/>
      <c r="P359" s="229"/>
      <c r="Q359" s="229"/>
      <c r="R359" s="229"/>
      <c r="S359" s="229"/>
      <c r="T359" s="230"/>
      <c r="AT359" s="231" t="s">
        <v>161</v>
      </c>
      <c r="AU359" s="231" t="s">
        <v>158</v>
      </c>
      <c r="AV359" s="12" t="s">
        <v>158</v>
      </c>
      <c r="AW359" s="12" t="s">
        <v>43</v>
      </c>
      <c r="AX359" s="12" t="s">
        <v>80</v>
      </c>
      <c r="AY359" s="231" t="s">
        <v>150</v>
      </c>
    </row>
    <row r="360" spans="2:51" s="13" customFormat="1" ht="13.5">
      <c r="B360" s="232"/>
      <c r="C360" s="233"/>
      <c r="D360" s="234" t="s">
        <v>161</v>
      </c>
      <c r="E360" s="235" t="s">
        <v>37</v>
      </c>
      <c r="F360" s="236" t="s">
        <v>164</v>
      </c>
      <c r="G360" s="233"/>
      <c r="H360" s="237">
        <v>312.042</v>
      </c>
      <c r="I360" s="238"/>
      <c r="J360" s="233"/>
      <c r="K360" s="233"/>
      <c r="L360" s="239"/>
      <c r="M360" s="240"/>
      <c r="N360" s="241"/>
      <c r="O360" s="241"/>
      <c r="P360" s="241"/>
      <c r="Q360" s="241"/>
      <c r="R360" s="241"/>
      <c r="S360" s="241"/>
      <c r="T360" s="242"/>
      <c r="AT360" s="243" t="s">
        <v>161</v>
      </c>
      <c r="AU360" s="243" t="s">
        <v>158</v>
      </c>
      <c r="AV360" s="13" t="s">
        <v>157</v>
      </c>
      <c r="AW360" s="13" t="s">
        <v>43</v>
      </c>
      <c r="AX360" s="13" t="s">
        <v>23</v>
      </c>
      <c r="AY360" s="243" t="s">
        <v>150</v>
      </c>
    </row>
    <row r="361" spans="2:65" s="1" customFormat="1" ht="22.5" customHeight="1">
      <c r="B361" s="42"/>
      <c r="C361" s="195" t="s">
        <v>325</v>
      </c>
      <c r="D361" s="195" t="s">
        <v>152</v>
      </c>
      <c r="E361" s="196" t="s">
        <v>1331</v>
      </c>
      <c r="F361" s="197" t="s">
        <v>1332</v>
      </c>
      <c r="G361" s="198" t="s">
        <v>622</v>
      </c>
      <c r="H361" s="199">
        <v>1</v>
      </c>
      <c r="I361" s="200"/>
      <c r="J361" s="201">
        <f>ROUND(I361*H361,2)</f>
        <v>0</v>
      </c>
      <c r="K361" s="197" t="s">
        <v>37</v>
      </c>
      <c r="L361" s="62"/>
      <c r="M361" s="202" t="s">
        <v>37</v>
      </c>
      <c r="N361" s="203" t="s">
        <v>52</v>
      </c>
      <c r="O361" s="43"/>
      <c r="P361" s="204">
        <f>O361*H361</f>
        <v>0</v>
      </c>
      <c r="Q361" s="204">
        <v>0</v>
      </c>
      <c r="R361" s="204">
        <f>Q361*H361</f>
        <v>0</v>
      </c>
      <c r="S361" s="204">
        <v>0</v>
      </c>
      <c r="T361" s="205">
        <f>S361*H361</f>
        <v>0</v>
      </c>
      <c r="AR361" s="24" t="s">
        <v>157</v>
      </c>
      <c r="AT361" s="24" t="s">
        <v>152</v>
      </c>
      <c r="AU361" s="24" t="s">
        <v>158</v>
      </c>
      <c r="AY361" s="24" t="s">
        <v>150</v>
      </c>
      <c r="BE361" s="206">
        <f>IF(N361="základní",J361,0)</f>
        <v>0</v>
      </c>
      <c r="BF361" s="206">
        <f>IF(N361="snížená",J361,0)</f>
        <v>0</v>
      </c>
      <c r="BG361" s="206">
        <f>IF(N361="zákl. přenesená",J361,0)</f>
        <v>0</v>
      </c>
      <c r="BH361" s="206">
        <f>IF(N361="sníž. přenesená",J361,0)</f>
        <v>0</v>
      </c>
      <c r="BI361" s="206">
        <f>IF(N361="nulová",J361,0)</f>
        <v>0</v>
      </c>
      <c r="BJ361" s="24" t="s">
        <v>158</v>
      </c>
      <c r="BK361" s="206">
        <f>ROUND(I361*H361,2)</f>
        <v>0</v>
      </c>
      <c r="BL361" s="24" t="s">
        <v>157</v>
      </c>
      <c r="BM361" s="24" t="s">
        <v>461</v>
      </c>
    </row>
    <row r="362" spans="2:63" s="10" customFormat="1" ht="29.85" customHeight="1">
      <c r="B362" s="178"/>
      <c r="C362" s="179"/>
      <c r="D362" s="192" t="s">
        <v>79</v>
      </c>
      <c r="E362" s="193" t="s">
        <v>206</v>
      </c>
      <c r="F362" s="193" t="s">
        <v>450</v>
      </c>
      <c r="G362" s="179"/>
      <c r="H362" s="179"/>
      <c r="I362" s="182"/>
      <c r="J362" s="194">
        <f>BK362</f>
        <v>0</v>
      </c>
      <c r="K362" s="179"/>
      <c r="L362" s="184"/>
      <c r="M362" s="185"/>
      <c r="N362" s="186"/>
      <c r="O362" s="186"/>
      <c r="P362" s="187">
        <f>SUM(P363:P443)</f>
        <v>0</v>
      </c>
      <c r="Q362" s="186"/>
      <c r="R362" s="187">
        <f>SUM(R363:R443)</f>
        <v>0.024442800000000004</v>
      </c>
      <c r="S362" s="186"/>
      <c r="T362" s="188">
        <f>SUM(T363:T443)</f>
        <v>119.29750199999998</v>
      </c>
      <c r="AR362" s="189" t="s">
        <v>23</v>
      </c>
      <c r="AT362" s="190" t="s">
        <v>79</v>
      </c>
      <c r="AU362" s="190" t="s">
        <v>23</v>
      </c>
      <c r="AY362" s="189" t="s">
        <v>150</v>
      </c>
      <c r="BK362" s="191">
        <f>SUM(BK363:BK443)</f>
        <v>0</v>
      </c>
    </row>
    <row r="363" spans="2:65" s="1" customFormat="1" ht="31.5" customHeight="1">
      <c r="B363" s="42"/>
      <c r="C363" s="195" t="s">
        <v>462</v>
      </c>
      <c r="D363" s="195" t="s">
        <v>152</v>
      </c>
      <c r="E363" s="196" t="s">
        <v>452</v>
      </c>
      <c r="F363" s="197" t="s">
        <v>453</v>
      </c>
      <c r="G363" s="198" t="s">
        <v>155</v>
      </c>
      <c r="H363" s="199">
        <v>1693.989</v>
      </c>
      <c r="I363" s="200"/>
      <c r="J363" s="201">
        <f>ROUND(I363*H363,2)</f>
        <v>0</v>
      </c>
      <c r="K363" s="197" t="s">
        <v>156</v>
      </c>
      <c r="L363" s="62"/>
      <c r="M363" s="202" t="s">
        <v>37</v>
      </c>
      <c r="N363" s="203" t="s">
        <v>52</v>
      </c>
      <c r="O363" s="43"/>
      <c r="P363" s="204">
        <f>O363*H363</f>
        <v>0</v>
      </c>
      <c r="Q363" s="204">
        <v>0</v>
      </c>
      <c r="R363" s="204">
        <f>Q363*H363</f>
        <v>0</v>
      </c>
      <c r="S363" s="204">
        <v>0</v>
      </c>
      <c r="T363" s="205">
        <f>S363*H363</f>
        <v>0</v>
      </c>
      <c r="AR363" s="24" t="s">
        <v>157</v>
      </c>
      <c r="AT363" s="24" t="s">
        <v>152</v>
      </c>
      <c r="AU363" s="24" t="s">
        <v>158</v>
      </c>
      <c r="AY363" s="24" t="s">
        <v>150</v>
      </c>
      <c r="BE363" s="206">
        <f>IF(N363="základní",J363,0)</f>
        <v>0</v>
      </c>
      <c r="BF363" s="206">
        <f>IF(N363="snížená",J363,0)</f>
        <v>0</v>
      </c>
      <c r="BG363" s="206">
        <f>IF(N363="zákl. přenesená",J363,0)</f>
        <v>0</v>
      </c>
      <c r="BH363" s="206">
        <f>IF(N363="sníž. přenesená",J363,0)</f>
        <v>0</v>
      </c>
      <c r="BI363" s="206">
        <f>IF(N363="nulová",J363,0)</f>
        <v>0</v>
      </c>
      <c r="BJ363" s="24" t="s">
        <v>158</v>
      </c>
      <c r="BK363" s="206">
        <f>ROUND(I363*H363,2)</f>
        <v>0</v>
      </c>
      <c r="BL363" s="24" t="s">
        <v>157</v>
      </c>
      <c r="BM363" s="24" t="s">
        <v>465</v>
      </c>
    </row>
    <row r="364" spans="2:47" s="1" customFormat="1" ht="67.5">
      <c r="B364" s="42"/>
      <c r="C364" s="64"/>
      <c r="D364" s="207" t="s">
        <v>159</v>
      </c>
      <c r="E364" s="64"/>
      <c r="F364" s="208" t="s">
        <v>455</v>
      </c>
      <c r="G364" s="64"/>
      <c r="H364" s="64"/>
      <c r="I364" s="165"/>
      <c r="J364" s="64"/>
      <c r="K364" s="64"/>
      <c r="L364" s="62"/>
      <c r="M364" s="209"/>
      <c r="N364" s="43"/>
      <c r="O364" s="43"/>
      <c r="P364" s="43"/>
      <c r="Q364" s="43"/>
      <c r="R364" s="43"/>
      <c r="S364" s="43"/>
      <c r="T364" s="79"/>
      <c r="AT364" s="24" t="s">
        <v>159</v>
      </c>
      <c r="AU364" s="24" t="s">
        <v>158</v>
      </c>
    </row>
    <row r="365" spans="2:51" s="12" customFormat="1" ht="13.5">
      <c r="B365" s="221"/>
      <c r="C365" s="222"/>
      <c r="D365" s="207" t="s">
        <v>161</v>
      </c>
      <c r="E365" s="223" t="s">
        <v>37</v>
      </c>
      <c r="F365" s="224" t="s">
        <v>1333</v>
      </c>
      <c r="G365" s="222"/>
      <c r="H365" s="225">
        <v>1693.989</v>
      </c>
      <c r="I365" s="226"/>
      <c r="J365" s="222"/>
      <c r="K365" s="222"/>
      <c r="L365" s="227"/>
      <c r="M365" s="228"/>
      <c r="N365" s="229"/>
      <c r="O365" s="229"/>
      <c r="P365" s="229"/>
      <c r="Q365" s="229"/>
      <c r="R365" s="229"/>
      <c r="S365" s="229"/>
      <c r="T365" s="230"/>
      <c r="AT365" s="231" t="s">
        <v>161</v>
      </c>
      <c r="AU365" s="231" t="s">
        <v>158</v>
      </c>
      <c r="AV365" s="12" t="s">
        <v>158</v>
      </c>
      <c r="AW365" s="12" t="s">
        <v>43</v>
      </c>
      <c r="AX365" s="12" t="s">
        <v>80</v>
      </c>
      <c r="AY365" s="231" t="s">
        <v>150</v>
      </c>
    </row>
    <row r="366" spans="2:51" s="13" customFormat="1" ht="13.5">
      <c r="B366" s="232"/>
      <c r="C366" s="233"/>
      <c r="D366" s="234" t="s">
        <v>161</v>
      </c>
      <c r="E366" s="235" t="s">
        <v>37</v>
      </c>
      <c r="F366" s="236" t="s">
        <v>164</v>
      </c>
      <c r="G366" s="233"/>
      <c r="H366" s="237">
        <v>1693.989</v>
      </c>
      <c r="I366" s="238"/>
      <c r="J366" s="233"/>
      <c r="K366" s="233"/>
      <c r="L366" s="239"/>
      <c r="M366" s="240"/>
      <c r="N366" s="241"/>
      <c r="O366" s="241"/>
      <c r="P366" s="241"/>
      <c r="Q366" s="241"/>
      <c r="R366" s="241"/>
      <c r="S366" s="241"/>
      <c r="T366" s="242"/>
      <c r="AT366" s="243" t="s">
        <v>161</v>
      </c>
      <c r="AU366" s="243" t="s">
        <v>158</v>
      </c>
      <c r="AV366" s="13" t="s">
        <v>157</v>
      </c>
      <c r="AW366" s="13" t="s">
        <v>43</v>
      </c>
      <c r="AX366" s="13" t="s">
        <v>23</v>
      </c>
      <c r="AY366" s="243" t="s">
        <v>150</v>
      </c>
    </row>
    <row r="367" spans="2:65" s="1" customFormat="1" ht="44.25" customHeight="1">
      <c r="B367" s="42"/>
      <c r="C367" s="195" t="s">
        <v>329</v>
      </c>
      <c r="D367" s="195" t="s">
        <v>152</v>
      </c>
      <c r="E367" s="196" t="s">
        <v>459</v>
      </c>
      <c r="F367" s="197" t="s">
        <v>460</v>
      </c>
      <c r="G367" s="198" t="s">
        <v>155</v>
      </c>
      <c r="H367" s="199">
        <v>101639.34</v>
      </c>
      <c r="I367" s="200"/>
      <c r="J367" s="201">
        <f>ROUND(I367*H367,2)</f>
        <v>0</v>
      </c>
      <c r="K367" s="197" t="s">
        <v>156</v>
      </c>
      <c r="L367" s="62"/>
      <c r="M367" s="202" t="s">
        <v>37</v>
      </c>
      <c r="N367" s="203" t="s">
        <v>52</v>
      </c>
      <c r="O367" s="43"/>
      <c r="P367" s="204">
        <f>O367*H367</f>
        <v>0</v>
      </c>
      <c r="Q367" s="204">
        <v>0</v>
      </c>
      <c r="R367" s="204">
        <f>Q367*H367</f>
        <v>0</v>
      </c>
      <c r="S367" s="204">
        <v>0</v>
      </c>
      <c r="T367" s="205">
        <f>S367*H367</f>
        <v>0</v>
      </c>
      <c r="AR367" s="24" t="s">
        <v>157</v>
      </c>
      <c r="AT367" s="24" t="s">
        <v>152</v>
      </c>
      <c r="AU367" s="24" t="s">
        <v>158</v>
      </c>
      <c r="AY367" s="24" t="s">
        <v>150</v>
      </c>
      <c r="BE367" s="206">
        <f>IF(N367="základní",J367,0)</f>
        <v>0</v>
      </c>
      <c r="BF367" s="206">
        <f>IF(N367="snížená",J367,0)</f>
        <v>0</v>
      </c>
      <c r="BG367" s="206">
        <f>IF(N367="zákl. přenesená",J367,0)</f>
        <v>0</v>
      </c>
      <c r="BH367" s="206">
        <f>IF(N367="sníž. přenesená",J367,0)</f>
        <v>0</v>
      </c>
      <c r="BI367" s="206">
        <f>IF(N367="nulová",J367,0)</f>
        <v>0</v>
      </c>
      <c r="BJ367" s="24" t="s">
        <v>158</v>
      </c>
      <c r="BK367" s="206">
        <f>ROUND(I367*H367,2)</f>
        <v>0</v>
      </c>
      <c r="BL367" s="24" t="s">
        <v>157</v>
      </c>
      <c r="BM367" s="24" t="s">
        <v>469</v>
      </c>
    </row>
    <row r="368" spans="2:47" s="1" customFormat="1" ht="67.5">
      <c r="B368" s="42"/>
      <c r="C368" s="64"/>
      <c r="D368" s="234" t="s">
        <v>159</v>
      </c>
      <c r="E368" s="64"/>
      <c r="F368" s="244" t="s">
        <v>455</v>
      </c>
      <c r="G368" s="64"/>
      <c r="H368" s="64"/>
      <c r="I368" s="165"/>
      <c r="J368" s="64"/>
      <c r="K368" s="64"/>
      <c r="L368" s="62"/>
      <c r="M368" s="209"/>
      <c r="N368" s="43"/>
      <c r="O368" s="43"/>
      <c r="P368" s="43"/>
      <c r="Q368" s="43"/>
      <c r="R368" s="43"/>
      <c r="S368" s="43"/>
      <c r="T368" s="79"/>
      <c r="AT368" s="24" t="s">
        <v>159</v>
      </c>
      <c r="AU368" s="24" t="s">
        <v>158</v>
      </c>
    </row>
    <row r="369" spans="2:65" s="1" customFormat="1" ht="31.5" customHeight="1">
      <c r="B369" s="42"/>
      <c r="C369" s="195" t="s">
        <v>471</v>
      </c>
      <c r="D369" s="195" t="s">
        <v>152</v>
      </c>
      <c r="E369" s="196" t="s">
        <v>463</v>
      </c>
      <c r="F369" s="197" t="s">
        <v>464</v>
      </c>
      <c r="G369" s="198" t="s">
        <v>155</v>
      </c>
      <c r="H369" s="199">
        <v>1693.989</v>
      </c>
      <c r="I369" s="200"/>
      <c r="J369" s="201">
        <f>ROUND(I369*H369,2)</f>
        <v>0</v>
      </c>
      <c r="K369" s="197" t="s">
        <v>156</v>
      </c>
      <c r="L369" s="62"/>
      <c r="M369" s="202" t="s">
        <v>37</v>
      </c>
      <c r="N369" s="203" t="s">
        <v>52</v>
      </c>
      <c r="O369" s="43"/>
      <c r="P369" s="204">
        <f>O369*H369</f>
        <v>0</v>
      </c>
      <c r="Q369" s="204">
        <v>0</v>
      </c>
      <c r="R369" s="204">
        <f>Q369*H369</f>
        <v>0</v>
      </c>
      <c r="S369" s="204">
        <v>0</v>
      </c>
      <c r="T369" s="205">
        <f>S369*H369</f>
        <v>0</v>
      </c>
      <c r="AR369" s="24" t="s">
        <v>157</v>
      </c>
      <c r="AT369" s="24" t="s">
        <v>152</v>
      </c>
      <c r="AU369" s="24" t="s">
        <v>158</v>
      </c>
      <c r="AY369" s="24" t="s">
        <v>150</v>
      </c>
      <c r="BE369" s="206">
        <f>IF(N369="základní",J369,0)</f>
        <v>0</v>
      </c>
      <c r="BF369" s="206">
        <f>IF(N369="snížená",J369,0)</f>
        <v>0</v>
      </c>
      <c r="BG369" s="206">
        <f>IF(N369="zákl. přenesená",J369,0)</f>
        <v>0</v>
      </c>
      <c r="BH369" s="206">
        <f>IF(N369="sníž. přenesená",J369,0)</f>
        <v>0</v>
      </c>
      <c r="BI369" s="206">
        <f>IF(N369="nulová",J369,0)</f>
        <v>0</v>
      </c>
      <c r="BJ369" s="24" t="s">
        <v>158</v>
      </c>
      <c r="BK369" s="206">
        <f>ROUND(I369*H369,2)</f>
        <v>0</v>
      </c>
      <c r="BL369" s="24" t="s">
        <v>157</v>
      </c>
      <c r="BM369" s="24" t="s">
        <v>474</v>
      </c>
    </row>
    <row r="370" spans="2:47" s="1" customFormat="1" ht="27">
      <c r="B370" s="42"/>
      <c r="C370" s="64"/>
      <c r="D370" s="234" t="s">
        <v>159</v>
      </c>
      <c r="E370" s="64"/>
      <c r="F370" s="244" t="s">
        <v>466</v>
      </c>
      <c r="G370" s="64"/>
      <c r="H370" s="64"/>
      <c r="I370" s="165"/>
      <c r="J370" s="64"/>
      <c r="K370" s="64"/>
      <c r="L370" s="62"/>
      <c r="M370" s="209"/>
      <c r="N370" s="43"/>
      <c r="O370" s="43"/>
      <c r="P370" s="43"/>
      <c r="Q370" s="43"/>
      <c r="R370" s="43"/>
      <c r="S370" s="43"/>
      <c r="T370" s="79"/>
      <c r="AT370" s="24" t="s">
        <v>159</v>
      </c>
      <c r="AU370" s="24" t="s">
        <v>158</v>
      </c>
    </row>
    <row r="371" spans="2:65" s="1" customFormat="1" ht="22.5" customHeight="1">
      <c r="B371" s="42"/>
      <c r="C371" s="195" t="s">
        <v>333</v>
      </c>
      <c r="D371" s="195" t="s">
        <v>152</v>
      </c>
      <c r="E371" s="196" t="s">
        <v>467</v>
      </c>
      <c r="F371" s="197" t="s">
        <v>468</v>
      </c>
      <c r="G371" s="198" t="s">
        <v>155</v>
      </c>
      <c r="H371" s="199">
        <v>1693.989</v>
      </c>
      <c r="I371" s="200"/>
      <c r="J371" s="201">
        <f>ROUND(I371*H371,2)</f>
        <v>0</v>
      </c>
      <c r="K371" s="197" t="s">
        <v>156</v>
      </c>
      <c r="L371" s="62"/>
      <c r="M371" s="202" t="s">
        <v>37</v>
      </c>
      <c r="N371" s="203" t="s">
        <v>52</v>
      </c>
      <c r="O371" s="43"/>
      <c r="P371" s="204">
        <f>O371*H371</f>
        <v>0</v>
      </c>
      <c r="Q371" s="204">
        <v>0</v>
      </c>
      <c r="R371" s="204">
        <f>Q371*H371</f>
        <v>0</v>
      </c>
      <c r="S371" s="204">
        <v>0</v>
      </c>
      <c r="T371" s="205">
        <f>S371*H371</f>
        <v>0</v>
      </c>
      <c r="AR371" s="24" t="s">
        <v>157</v>
      </c>
      <c r="AT371" s="24" t="s">
        <v>152</v>
      </c>
      <c r="AU371" s="24" t="s">
        <v>158</v>
      </c>
      <c r="AY371" s="24" t="s">
        <v>150</v>
      </c>
      <c r="BE371" s="206">
        <f>IF(N371="základní",J371,0)</f>
        <v>0</v>
      </c>
      <c r="BF371" s="206">
        <f>IF(N371="snížená",J371,0)</f>
        <v>0</v>
      </c>
      <c r="BG371" s="206">
        <f>IF(N371="zákl. přenesená",J371,0)</f>
        <v>0</v>
      </c>
      <c r="BH371" s="206">
        <f>IF(N371="sníž. přenesená",J371,0)</f>
        <v>0</v>
      </c>
      <c r="BI371" s="206">
        <f>IF(N371="nulová",J371,0)</f>
        <v>0</v>
      </c>
      <c r="BJ371" s="24" t="s">
        <v>158</v>
      </c>
      <c r="BK371" s="206">
        <f>ROUND(I371*H371,2)</f>
        <v>0</v>
      </c>
      <c r="BL371" s="24" t="s">
        <v>157</v>
      </c>
      <c r="BM371" s="24" t="s">
        <v>477</v>
      </c>
    </row>
    <row r="372" spans="2:47" s="1" customFormat="1" ht="40.5">
      <c r="B372" s="42"/>
      <c r="C372" s="64"/>
      <c r="D372" s="207" t="s">
        <v>159</v>
      </c>
      <c r="E372" s="64"/>
      <c r="F372" s="208" t="s">
        <v>470</v>
      </c>
      <c r="G372" s="64"/>
      <c r="H372" s="64"/>
      <c r="I372" s="165"/>
      <c r="J372" s="64"/>
      <c r="K372" s="64"/>
      <c r="L372" s="62"/>
      <c r="M372" s="209"/>
      <c r="N372" s="43"/>
      <c r="O372" s="43"/>
      <c r="P372" s="43"/>
      <c r="Q372" s="43"/>
      <c r="R372" s="43"/>
      <c r="S372" s="43"/>
      <c r="T372" s="79"/>
      <c r="AT372" s="24" t="s">
        <v>159</v>
      </c>
      <c r="AU372" s="24" t="s">
        <v>158</v>
      </c>
    </row>
    <row r="373" spans="2:51" s="12" customFormat="1" ht="13.5">
      <c r="B373" s="221"/>
      <c r="C373" s="222"/>
      <c r="D373" s="207" t="s">
        <v>161</v>
      </c>
      <c r="E373" s="223" t="s">
        <v>37</v>
      </c>
      <c r="F373" s="224" t="s">
        <v>1334</v>
      </c>
      <c r="G373" s="222"/>
      <c r="H373" s="225">
        <v>1693.989</v>
      </c>
      <c r="I373" s="226"/>
      <c r="J373" s="222"/>
      <c r="K373" s="222"/>
      <c r="L373" s="227"/>
      <c r="M373" s="228"/>
      <c r="N373" s="229"/>
      <c r="O373" s="229"/>
      <c r="P373" s="229"/>
      <c r="Q373" s="229"/>
      <c r="R373" s="229"/>
      <c r="S373" s="229"/>
      <c r="T373" s="230"/>
      <c r="AT373" s="231" t="s">
        <v>161</v>
      </c>
      <c r="AU373" s="231" t="s">
        <v>158</v>
      </c>
      <c r="AV373" s="12" t="s">
        <v>158</v>
      </c>
      <c r="AW373" s="12" t="s">
        <v>43</v>
      </c>
      <c r="AX373" s="12" t="s">
        <v>80</v>
      </c>
      <c r="AY373" s="231" t="s">
        <v>150</v>
      </c>
    </row>
    <row r="374" spans="2:51" s="13" customFormat="1" ht="13.5">
      <c r="B374" s="232"/>
      <c r="C374" s="233"/>
      <c r="D374" s="234" t="s">
        <v>161</v>
      </c>
      <c r="E374" s="235" t="s">
        <v>37</v>
      </c>
      <c r="F374" s="236" t="s">
        <v>164</v>
      </c>
      <c r="G374" s="233"/>
      <c r="H374" s="237">
        <v>1693.989</v>
      </c>
      <c r="I374" s="238"/>
      <c r="J374" s="233"/>
      <c r="K374" s="233"/>
      <c r="L374" s="239"/>
      <c r="M374" s="240"/>
      <c r="N374" s="241"/>
      <c r="O374" s="241"/>
      <c r="P374" s="241"/>
      <c r="Q374" s="241"/>
      <c r="R374" s="241"/>
      <c r="S374" s="241"/>
      <c r="T374" s="242"/>
      <c r="AT374" s="243" t="s">
        <v>161</v>
      </c>
      <c r="AU374" s="243" t="s">
        <v>158</v>
      </c>
      <c r="AV374" s="13" t="s">
        <v>157</v>
      </c>
      <c r="AW374" s="13" t="s">
        <v>43</v>
      </c>
      <c r="AX374" s="13" t="s">
        <v>23</v>
      </c>
      <c r="AY374" s="243" t="s">
        <v>150</v>
      </c>
    </row>
    <row r="375" spans="2:65" s="1" customFormat="1" ht="22.5" customHeight="1">
      <c r="B375" s="42"/>
      <c r="C375" s="195" t="s">
        <v>478</v>
      </c>
      <c r="D375" s="195" t="s">
        <v>152</v>
      </c>
      <c r="E375" s="196" t="s">
        <v>472</v>
      </c>
      <c r="F375" s="197" t="s">
        <v>473</v>
      </c>
      <c r="G375" s="198" t="s">
        <v>155</v>
      </c>
      <c r="H375" s="199">
        <v>101639.34</v>
      </c>
      <c r="I375" s="200"/>
      <c r="J375" s="201">
        <f>ROUND(I375*H375,2)</f>
        <v>0</v>
      </c>
      <c r="K375" s="197" t="s">
        <v>156</v>
      </c>
      <c r="L375" s="62"/>
      <c r="M375" s="202" t="s">
        <v>37</v>
      </c>
      <c r="N375" s="203" t="s">
        <v>52</v>
      </c>
      <c r="O375" s="43"/>
      <c r="P375" s="204">
        <f>O375*H375</f>
        <v>0</v>
      </c>
      <c r="Q375" s="204">
        <v>0</v>
      </c>
      <c r="R375" s="204">
        <f>Q375*H375</f>
        <v>0</v>
      </c>
      <c r="S375" s="204">
        <v>0</v>
      </c>
      <c r="T375" s="205">
        <f>S375*H375</f>
        <v>0</v>
      </c>
      <c r="AR375" s="24" t="s">
        <v>157</v>
      </c>
      <c r="AT375" s="24" t="s">
        <v>152</v>
      </c>
      <c r="AU375" s="24" t="s">
        <v>158</v>
      </c>
      <c r="AY375" s="24" t="s">
        <v>150</v>
      </c>
      <c r="BE375" s="206">
        <f>IF(N375="základní",J375,0)</f>
        <v>0</v>
      </c>
      <c r="BF375" s="206">
        <f>IF(N375="snížená",J375,0)</f>
        <v>0</v>
      </c>
      <c r="BG375" s="206">
        <f>IF(N375="zákl. přenesená",J375,0)</f>
        <v>0</v>
      </c>
      <c r="BH375" s="206">
        <f>IF(N375="sníž. přenesená",J375,0)</f>
        <v>0</v>
      </c>
      <c r="BI375" s="206">
        <f>IF(N375="nulová",J375,0)</f>
        <v>0</v>
      </c>
      <c r="BJ375" s="24" t="s">
        <v>158</v>
      </c>
      <c r="BK375" s="206">
        <f>ROUND(I375*H375,2)</f>
        <v>0</v>
      </c>
      <c r="BL375" s="24" t="s">
        <v>157</v>
      </c>
      <c r="BM375" s="24" t="s">
        <v>481</v>
      </c>
    </row>
    <row r="376" spans="2:47" s="1" customFormat="1" ht="40.5">
      <c r="B376" s="42"/>
      <c r="C376" s="64"/>
      <c r="D376" s="234" t="s">
        <v>159</v>
      </c>
      <c r="E376" s="64"/>
      <c r="F376" s="244" t="s">
        <v>470</v>
      </c>
      <c r="G376" s="64"/>
      <c r="H376" s="64"/>
      <c r="I376" s="165"/>
      <c r="J376" s="64"/>
      <c r="K376" s="64"/>
      <c r="L376" s="62"/>
      <c r="M376" s="209"/>
      <c r="N376" s="43"/>
      <c r="O376" s="43"/>
      <c r="P376" s="43"/>
      <c r="Q376" s="43"/>
      <c r="R376" s="43"/>
      <c r="S376" s="43"/>
      <c r="T376" s="79"/>
      <c r="AT376" s="24" t="s">
        <v>159</v>
      </c>
      <c r="AU376" s="24" t="s">
        <v>158</v>
      </c>
    </row>
    <row r="377" spans="2:65" s="1" customFormat="1" ht="22.5" customHeight="1">
      <c r="B377" s="42"/>
      <c r="C377" s="195" t="s">
        <v>337</v>
      </c>
      <c r="D377" s="195" t="s">
        <v>152</v>
      </c>
      <c r="E377" s="196" t="s">
        <v>475</v>
      </c>
      <c r="F377" s="197" t="s">
        <v>476</v>
      </c>
      <c r="G377" s="198" t="s">
        <v>155</v>
      </c>
      <c r="H377" s="199">
        <v>1693.989</v>
      </c>
      <c r="I377" s="200"/>
      <c r="J377" s="201">
        <f>ROUND(I377*H377,2)</f>
        <v>0</v>
      </c>
      <c r="K377" s="197" t="s">
        <v>156</v>
      </c>
      <c r="L377" s="62"/>
      <c r="M377" s="202" t="s">
        <v>37</v>
      </c>
      <c r="N377" s="203" t="s">
        <v>52</v>
      </c>
      <c r="O377" s="43"/>
      <c r="P377" s="204">
        <f>O377*H377</f>
        <v>0</v>
      </c>
      <c r="Q377" s="204">
        <v>0</v>
      </c>
      <c r="R377" s="204">
        <f>Q377*H377</f>
        <v>0</v>
      </c>
      <c r="S377" s="204">
        <v>0</v>
      </c>
      <c r="T377" s="205">
        <f>S377*H377</f>
        <v>0</v>
      </c>
      <c r="AR377" s="24" t="s">
        <v>157</v>
      </c>
      <c r="AT377" s="24" t="s">
        <v>152</v>
      </c>
      <c r="AU377" s="24" t="s">
        <v>158</v>
      </c>
      <c r="AY377" s="24" t="s">
        <v>150</v>
      </c>
      <c r="BE377" s="206">
        <f>IF(N377="základní",J377,0)</f>
        <v>0</v>
      </c>
      <c r="BF377" s="206">
        <f>IF(N377="snížená",J377,0)</f>
        <v>0</v>
      </c>
      <c r="BG377" s="206">
        <f>IF(N377="zákl. přenesená",J377,0)</f>
        <v>0</v>
      </c>
      <c r="BH377" s="206">
        <f>IF(N377="sníž. přenesená",J377,0)</f>
        <v>0</v>
      </c>
      <c r="BI377" s="206">
        <f>IF(N377="nulová",J377,0)</f>
        <v>0</v>
      </c>
      <c r="BJ377" s="24" t="s">
        <v>158</v>
      </c>
      <c r="BK377" s="206">
        <f>ROUND(I377*H377,2)</f>
        <v>0</v>
      </c>
      <c r="BL377" s="24" t="s">
        <v>157</v>
      </c>
      <c r="BM377" s="24" t="s">
        <v>486</v>
      </c>
    </row>
    <row r="378" spans="2:65" s="1" customFormat="1" ht="31.5" customHeight="1">
      <c r="B378" s="42"/>
      <c r="C378" s="195" t="s">
        <v>488</v>
      </c>
      <c r="D378" s="195" t="s">
        <v>152</v>
      </c>
      <c r="E378" s="196" t="s">
        <v>479</v>
      </c>
      <c r="F378" s="197" t="s">
        <v>480</v>
      </c>
      <c r="G378" s="198" t="s">
        <v>198</v>
      </c>
      <c r="H378" s="199">
        <v>6</v>
      </c>
      <c r="I378" s="200"/>
      <c r="J378" s="201">
        <f>ROUND(I378*H378,2)</f>
        <v>0</v>
      </c>
      <c r="K378" s="197" t="s">
        <v>156</v>
      </c>
      <c r="L378" s="62"/>
      <c r="M378" s="202" t="s">
        <v>37</v>
      </c>
      <c r="N378" s="203" t="s">
        <v>52</v>
      </c>
      <c r="O378" s="43"/>
      <c r="P378" s="204">
        <f>O378*H378</f>
        <v>0</v>
      </c>
      <c r="Q378" s="204">
        <v>0</v>
      </c>
      <c r="R378" s="204">
        <f>Q378*H378</f>
        <v>0</v>
      </c>
      <c r="S378" s="204">
        <v>0</v>
      </c>
      <c r="T378" s="205">
        <f>S378*H378</f>
        <v>0</v>
      </c>
      <c r="AR378" s="24" t="s">
        <v>157</v>
      </c>
      <c r="AT378" s="24" t="s">
        <v>152</v>
      </c>
      <c r="AU378" s="24" t="s">
        <v>158</v>
      </c>
      <c r="AY378" s="24" t="s">
        <v>150</v>
      </c>
      <c r="BE378" s="206">
        <f>IF(N378="základní",J378,0)</f>
        <v>0</v>
      </c>
      <c r="BF378" s="206">
        <f>IF(N378="snížená",J378,0)</f>
        <v>0</v>
      </c>
      <c r="BG378" s="206">
        <f>IF(N378="zákl. přenesená",J378,0)</f>
        <v>0</v>
      </c>
      <c r="BH378" s="206">
        <f>IF(N378="sníž. přenesená",J378,0)</f>
        <v>0</v>
      </c>
      <c r="BI378" s="206">
        <f>IF(N378="nulová",J378,0)</f>
        <v>0</v>
      </c>
      <c r="BJ378" s="24" t="s">
        <v>158</v>
      </c>
      <c r="BK378" s="206">
        <f>ROUND(I378*H378,2)</f>
        <v>0</v>
      </c>
      <c r="BL378" s="24" t="s">
        <v>157</v>
      </c>
      <c r="BM378" s="24" t="s">
        <v>491</v>
      </c>
    </row>
    <row r="379" spans="2:47" s="1" customFormat="1" ht="54">
      <c r="B379" s="42"/>
      <c r="C379" s="64"/>
      <c r="D379" s="207" t="s">
        <v>159</v>
      </c>
      <c r="E379" s="64"/>
      <c r="F379" s="208" t="s">
        <v>482</v>
      </c>
      <c r="G379" s="64"/>
      <c r="H379" s="64"/>
      <c r="I379" s="165"/>
      <c r="J379" s="64"/>
      <c r="K379" s="64"/>
      <c r="L379" s="62"/>
      <c r="M379" s="209"/>
      <c r="N379" s="43"/>
      <c r="O379" s="43"/>
      <c r="P379" s="43"/>
      <c r="Q379" s="43"/>
      <c r="R379" s="43"/>
      <c r="S379" s="43"/>
      <c r="T379" s="79"/>
      <c r="AT379" s="24" t="s">
        <v>159</v>
      </c>
      <c r="AU379" s="24" t="s">
        <v>158</v>
      </c>
    </row>
    <row r="380" spans="2:51" s="12" customFormat="1" ht="13.5">
      <c r="B380" s="221"/>
      <c r="C380" s="222"/>
      <c r="D380" s="207" t="s">
        <v>161</v>
      </c>
      <c r="E380" s="223" t="s">
        <v>37</v>
      </c>
      <c r="F380" s="224" t="s">
        <v>1335</v>
      </c>
      <c r="G380" s="222"/>
      <c r="H380" s="225">
        <v>6</v>
      </c>
      <c r="I380" s="226"/>
      <c r="J380" s="222"/>
      <c r="K380" s="222"/>
      <c r="L380" s="227"/>
      <c r="M380" s="228"/>
      <c r="N380" s="229"/>
      <c r="O380" s="229"/>
      <c r="P380" s="229"/>
      <c r="Q380" s="229"/>
      <c r="R380" s="229"/>
      <c r="S380" s="229"/>
      <c r="T380" s="230"/>
      <c r="AT380" s="231" t="s">
        <v>161</v>
      </c>
      <c r="AU380" s="231" t="s">
        <v>158</v>
      </c>
      <c r="AV380" s="12" t="s">
        <v>158</v>
      </c>
      <c r="AW380" s="12" t="s">
        <v>43</v>
      </c>
      <c r="AX380" s="12" t="s">
        <v>80</v>
      </c>
      <c r="AY380" s="231" t="s">
        <v>150</v>
      </c>
    </row>
    <row r="381" spans="2:51" s="13" customFormat="1" ht="13.5">
      <c r="B381" s="232"/>
      <c r="C381" s="233"/>
      <c r="D381" s="234" t="s">
        <v>161</v>
      </c>
      <c r="E381" s="235" t="s">
        <v>37</v>
      </c>
      <c r="F381" s="236" t="s">
        <v>164</v>
      </c>
      <c r="G381" s="233"/>
      <c r="H381" s="237">
        <v>6</v>
      </c>
      <c r="I381" s="238"/>
      <c r="J381" s="233"/>
      <c r="K381" s="233"/>
      <c r="L381" s="239"/>
      <c r="M381" s="240"/>
      <c r="N381" s="241"/>
      <c r="O381" s="241"/>
      <c r="P381" s="241"/>
      <c r="Q381" s="241"/>
      <c r="R381" s="241"/>
      <c r="S381" s="241"/>
      <c r="T381" s="242"/>
      <c r="AT381" s="243" t="s">
        <v>161</v>
      </c>
      <c r="AU381" s="243" t="s">
        <v>158</v>
      </c>
      <c r="AV381" s="13" t="s">
        <v>157</v>
      </c>
      <c r="AW381" s="13" t="s">
        <v>43</v>
      </c>
      <c r="AX381" s="13" t="s">
        <v>23</v>
      </c>
      <c r="AY381" s="243" t="s">
        <v>150</v>
      </c>
    </row>
    <row r="382" spans="2:65" s="1" customFormat="1" ht="31.5" customHeight="1">
      <c r="B382" s="42"/>
      <c r="C382" s="195" t="s">
        <v>342</v>
      </c>
      <c r="D382" s="195" t="s">
        <v>152</v>
      </c>
      <c r="E382" s="196" t="s">
        <v>484</v>
      </c>
      <c r="F382" s="197" t="s">
        <v>485</v>
      </c>
      <c r="G382" s="198" t="s">
        <v>198</v>
      </c>
      <c r="H382" s="199">
        <v>6</v>
      </c>
      <c r="I382" s="200"/>
      <c r="J382" s="201">
        <f>ROUND(I382*H382,2)</f>
        <v>0</v>
      </c>
      <c r="K382" s="197" t="s">
        <v>156</v>
      </c>
      <c r="L382" s="62"/>
      <c r="M382" s="202" t="s">
        <v>37</v>
      </c>
      <c r="N382" s="203" t="s">
        <v>52</v>
      </c>
      <c r="O382" s="43"/>
      <c r="P382" s="204">
        <f>O382*H382</f>
        <v>0</v>
      </c>
      <c r="Q382" s="204">
        <v>0</v>
      </c>
      <c r="R382" s="204">
        <f>Q382*H382</f>
        <v>0</v>
      </c>
      <c r="S382" s="204">
        <v>0</v>
      </c>
      <c r="T382" s="205">
        <f>S382*H382</f>
        <v>0</v>
      </c>
      <c r="AR382" s="24" t="s">
        <v>157</v>
      </c>
      <c r="AT382" s="24" t="s">
        <v>152</v>
      </c>
      <c r="AU382" s="24" t="s">
        <v>158</v>
      </c>
      <c r="AY382" s="24" t="s">
        <v>150</v>
      </c>
      <c r="BE382" s="206">
        <f>IF(N382="základní",J382,0)</f>
        <v>0</v>
      </c>
      <c r="BF382" s="206">
        <f>IF(N382="snížená",J382,0)</f>
        <v>0</v>
      </c>
      <c r="BG382" s="206">
        <f>IF(N382="zákl. přenesená",J382,0)</f>
        <v>0</v>
      </c>
      <c r="BH382" s="206">
        <f>IF(N382="sníž. přenesená",J382,0)</f>
        <v>0</v>
      </c>
      <c r="BI382" s="206">
        <f>IF(N382="nulová",J382,0)</f>
        <v>0</v>
      </c>
      <c r="BJ382" s="24" t="s">
        <v>158</v>
      </c>
      <c r="BK382" s="206">
        <f>ROUND(I382*H382,2)</f>
        <v>0</v>
      </c>
      <c r="BL382" s="24" t="s">
        <v>157</v>
      </c>
      <c r="BM382" s="24" t="s">
        <v>502</v>
      </c>
    </row>
    <row r="383" spans="2:47" s="1" customFormat="1" ht="40.5">
      <c r="B383" s="42"/>
      <c r="C383" s="64"/>
      <c r="D383" s="234" t="s">
        <v>159</v>
      </c>
      <c r="E383" s="64"/>
      <c r="F383" s="244" t="s">
        <v>487</v>
      </c>
      <c r="G383" s="64"/>
      <c r="H383" s="64"/>
      <c r="I383" s="165"/>
      <c r="J383" s="64"/>
      <c r="K383" s="64"/>
      <c r="L383" s="62"/>
      <c r="M383" s="209"/>
      <c r="N383" s="43"/>
      <c r="O383" s="43"/>
      <c r="P383" s="43"/>
      <c r="Q383" s="43"/>
      <c r="R383" s="43"/>
      <c r="S383" s="43"/>
      <c r="T383" s="79"/>
      <c r="AT383" s="24" t="s">
        <v>159</v>
      </c>
      <c r="AU383" s="24" t="s">
        <v>158</v>
      </c>
    </row>
    <row r="384" spans="2:65" s="1" customFormat="1" ht="57" customHeight="1">
      <c r="B384" s="42"/>
      <c r="C384" s="195" t="s">
        <v>504</v>
      </c>
      <c r="D384" s="195" t="s">
        <v>152</v>
      </c>
      <c r="E384" s="196" t="s">
        <v>489</v>
      </c>
      <c r="F384" s="197" t="s">
        <v>490</v>
      </c>
      <c r="G384" s="198" t="s">
        <v>155</v>
      </c>
      <c r="H384" s="199">
        <v>611.07</v>
      </c>
      <c r="I384" s="200"/>
      <c r="J384" s="201">
        <f>ROUND(I384*H384,2)</f>
        <v>0</v>
      </c>
      <c r="K384" s="197" t="s">
        <v>156</v>
      </c>
      <c r="L384" s="62"/>
      <c r="M384" s="202" t="s">
        <v>37</v>
      </c>
      <c r="N384" s="203" t="s">
        <v>52</v>
      </c>
      <c r="O384" s="43"/>
      <c r="P384" s="204">
        <f>O384*H384</f>
        <v>0</v>
      </c>
      <c r="Q384" s="204">
        <v>4E-05</v>
      </c>
      <c r="R384" s="204">
        <f>Q384*H384</f>
        <v>0.024442800000000004</v>
      </c>
      <c r="S384" s="204">
        <v>0</v>
      </c>
      <c r="T384" s="205">
        <f>S384*H384</f>
        <v>0</v>
      </c>
      <c r="AR384" s="24" t="s">
        <v>157</v>
      </c>
      <c r="AT384" s="24" t="s">
        <v>152</v>
      </c>
      <c r="AU384" s="24" t="s">
        <v>158</v>
      </c>
      <c r="AY384" s="24" t="s">
        <v>150</v>
      </c>
      <c r="BE384" s="206">
        <f>IF(N384="základní",J384,0)</f>
        <v>0</v>
      </c>
      <c r="BF384" s="206">
        <f>IF(N384="snížená",J384,0)</f>
        <v>0</v>
      </c>
      <c r="BG384" s="206">
        <f>IF(N384="zákl. přenesená",J384,0)</f>
        <v>0</v>
      </c>
      <c r="BH384" s="206">
        <f>IF(N384="sníž. přenesená",J384,0)</f>
        <v>0</v>
      </c>
      <c r="BI384" s="206">
        <f>IF(N384="nulová",J384,0)</f>
        <v>0</v>
      </c>
      <c r="BJ384" s="24" t="s">
        <v>158</v>
      </c>
      <c r="BK384" s="206">
        <f>ROUND(I384*H384,2)</f>
        <v>0</v>
      </c>
      <c r="BL384" s="24" t="s">
        <v>157</v>
      </c>
      <c r="BM384" s="24" t="s">
        <v>507</v>
      </c>
    </row>
    <row r="385" spans="2:47" s="1" customFormat="1" ht="94.5">
      <c r="B385" s="42"/>
      <c r="C385" s="64"/>
      <c r="D385" s="207" t="s">
        <v>159</v>
      </c>
      <c r="E385" s="64"/>
      <c r="F385" s="208" t="s">
        <v>492</v>
      </c>
      <c r="G385" s="64"/>
      <c r="H385" s="64"/>
      <c r="I385" s="165"/>
      <c r="J385" s="64"/>
      <c r="K385" s="64"/>
      <c r="L385" s="62"/>
      <c r="M385" s="209"/>
      <c r="N385" s="43"/>
      <c r="O385" s="43"/>
      <c r="P385" s="43"/>
      <c r="Q385" s="43"/>
      <c r="R385" s="43"/>
      <c r="S385" s="43"/>
      <c r="T385" s="79"/>
      <c r="AT385" s="24" t="s">
        <v>159</v>
      </c>
      <c r="AU385" s="24" t="s">
        <v>158</v>
      </c>
    </row>
    <row r="386" spans="2:51" s="11" customFormat="1" ht="13.5">
      <c r="B386" s="210"/>
      <c r="C386" s="211"/>
      <c r="D386" s="207" t="s">
        <v>161</v>
      </c>
      <c r="E386" s="212" t="s">
        <v>37</v>
      </c>
      <c r="F386" s="213" t="s">
        <v>493</v>
      </c>
      <c r="G386" s="211"/>
      <c r="H386" s="214" t="s">
        <v>37</v>
      </c>
      <c r="I386" s="215"/>
      <c r="J386" s="211"/>
      <c r="K386" s="211"/>
      <c r="L386" s="216"/>
      <c r="M386" s="217"/>
      <c r="N386" s="218"/>
      <c r="O386" s="218"/>
      <c r="P386" s="218"/>
      <c r="Q386" s="218"/>
      <c r="R386" s="218"/>
      <c r="S386" s="218"/>
      <c r="T386" s="219"/>
      <c r="AT386" s="220" t="s">
        <v>161</v>
      </c>
      <c r="AU386" s="220" t="s">
        <v>158</v>
      </c>
      <c r="AV386" s="11" t="s">
        <v>23</v>
      </c>
      <c r="AW386" s="11" t="s">
        <v>43</v>
      </c>
      <c r="AX386" s="11" t="s">
        <v>80</v>
      </c>
      <c r="AY386" s="220" t="s">
        <v>150</v>
      </c>
    </row>
    <row r="387" spans="2:51" s="12" customFormat="1" ht="13.5">
      <c r="B387" s="221"/>
      <c r="C387" s="222"/>
      <c r="D387" s="207" t="s">
        <v>161</v>
      </c>
      <c r="E387" s="223" t="s">
        <v>37</v>
      </c>
      <c r="F387" s="224" t="s">
        <v>1336</v>
      </c>
      <c r="G387" s="222"/>
      <c r="H387" s="225">
        <v>210.87</v>
      </c>
      <c r="I387" s="226"/>
      <c r="J387" s="222"/>
      <c r="K387" s="222"/>
      <c r="L387" s="227"/>
      <c r="M387" s="228"/>
      <c r="N387" s="229"/>
      <c r="O387" s="229"/>
      <c r="P387" s="229"/>
      <c r="Q387" s="229"/>
      <c r="R387" s="229"/>
      <c r="S387" s="229"/>
      <c r="T387" s="230"/>
      <c r="AT387" s="231" t="s">
        <v>161</v>
      </c>
      <c r="AU387" s="231" t="s">
        <v>158</v>
      </c>
      <c r="AV387" s="12" t="s">
        <v>158</v>
      </c>
      <c r="AW387" s="12" t="s">
        <v>43</v>
      </c>
      <c r="AX387" s="12" t="s">
        <v>80</v>
      </c>
      <c r="AY387" s="231" t="s">
        <v>150</v>
      </c>
    </row>
    <row r="388" spans="2:51" s="14" customFormat="1" ht="13.5">
      <c r="B388" s="261"/>
      <c r="C388" s="262"/>
      <c r="D388" s="207" t="s">
        <v>161</v>
      </c>
      <c r="E388" s="263" t="s">
        <v>37</v>
      </c>
      <c r="F388" s="264" t="s">
        <v>238</v>
      </c>
      <c r="G388" s="262"/>
      <c r="H388" s="265">
        <v>210.87</v>
      </c>
      <c r="I388" s="266"/>
      <c r="J388" s="262"/>
      <c r="K388" s="262"/>
      <c r="L388" s="267"/>
      <c r="M388" s="268"/>
      <c r="N388" s="269"/>
      <c r="O388" s="269"/>
      <c r="P388" s="269"/>
      <c r="Q388" s="269"/>
      <c r="R388" s="269"/>
      <c r="S388" s="269"/>
      <c r="T388" s="270"/>
      <c r="AT388" s="271" t="s">
        <v>161</v>
      </c>
      <c r="AU388" s="271" t="s">
        <v>158</v>
      </c>
      <c r="AV388" s="14" t="s">
        <v>170</v>
      </c>
      <c r="AW388" s="14" t="s">
        <v>43</v>
      </c>
      <c r="AX388" s="14" t="s">
        <v>80</v>
      </c>
      <c r="AY388" s="271" t="s">
        <v>150</v>
      </c>
    </row>
    <row r="389" spans="2:51" s="11" customFormat="1" ht="13.5">
      <c r="B389" s="210"/>
      <c r="C389" s="211"/>
      <c r="D389" s="207" t="s">
        <v>161</v>
      </c>
      <c r="E389" s="212" t="s">
        <v>37</v>
      </c>
      <c r="F389" s="213" t="s">
        <v>495</v>
      </c>
      <c r="G389" s="211"/>
      <c r="H389" s="214" t="s">
        <v>37</v>
      </c>
      <c r="I389" s="215"/>
      <c r="J389" s="211"/>
      <c r="K389" s="211"/>
      <c r="L389" s="216"/>
      <c r="M389" s="217"/>
      <c r="N389" s="218"/>
      <c r="O389" s="218"/>
      <c r="P389" s="218"/>
      <c r="Q389" s="218"/>
      <c r="R389" s="218"/>
      <c r="S389" s="218"/>
      <c r="T389" s="219"/>
      <c r="AT389" s="220" t="s">
        <v>161</v>
      </c>
      <c r="AU389" s="220" t="s">
        <v>158</v>
      </c>
      <c r="AV389" s="11" t="s">
        <v>23</v>
      </c>
      <c r="AW389" s="11" t="s">
        <v>43</v>
      </c>
      <c r="AX389" s="11" t="s">
        <v>80</v>
      </c>
      <c r="AY389" s="220" t="s">
        <v>150</v>
      </c>
    </row>
    <row r="390" spans="2:51" s="12" customFormat="1" ht="13.5">
      <c r="B390" s="221"/>
      <c r="C390" s="222"/>
      <c r="D390" s="207" t="s">
        <v>161</v>
      </c>
      <c r="E390" s="223" t="s">
        <v>37</v>
      </c>
      <c r="F390" s="224" t="s">
        <v>1337</v>
      </c>
      <c r="G390" s="222"/>
      <c r="H390" s="225">
        <v>252</v>
      </c>
      <c r="I390" s="226"/>
      <c r="J390" s="222"/>
      <c r="K390" s="222"/>
      <c r="L390" s="227"/>
      <c r="M390" s="228"/>
      <c r="N390" s="229"/>
      <c r="O390" s="229"/>
      <c r="P390" s="229"/>
      <c r="Q390" s="229"/>
      <c r="R390" s="229"/>
      <c r="S390" s="229"/>
      <c r="T390" s="230"/>
      <c r="AT390" s="231" t="s">
        <v>161</v>
      </c>
      <c r="AU390" s="231" t="s">
        <v>158</v>
      </c>
      <c r="AV390" s="12" t="s">
        <v>158</v>
      </c>
      <c r="AW390" s="12" t="s">
        <v>43</v>
      </c>
      <c r="AX390" s="12" t="s">
        <v>80</v>
      </c>
      <c r="AY390" s="231" t="s">
        <v>150</v>
      </c>
    </row>
    <row r="391" spans="2:51" s="12" customFormat="1" ht="13.5">
      <c r="B391" s="221"/>
      <c r="C391" s="222"/>
      <c r="D391" s="207" t="s">
        <v>161</v>
      </c>
      <c r="E391" s="223" t="s">
        <v>37</v>
      </c>
      <c r="F391" s="224" t="s">
        <v>1338</v>
      </c>
      <c r="G391" s="222"/>
      <c r="H391" s="225">
        <v>27</v>
      </c>
      <c r="I391" s="226"/>
      <c r="J391" s="222"/>
      <c r="K391" s="222"/>
      <c r="L391" s="227"/>
      <c r="M391" s="228"/>
      <c r="N391" s="229"/>
      <c r="O391" s="229"/>
      <c r="P391" s="229"/>
      <c r="Q391" s="229"/>
      <c r="R391" s="229"/>
      <c r="S391" s="229"/>
      <c r="T391" s="230"/>
      <c r="AT391" s="231" t="s">
        <v>161</v>
      </c>
      <c r="AU391" s="231" t="s">
        <v>158</v>
      </c>
      <c r="AV391" s="12" t="s">
        <v>158</v>
      </c>
      <c r="AW391" s="12" t="s">
        <v>43</v>
      </c>
      <c r="AX391" s="12" t="s">
        <v>80</v>
      </c>
      <c r="AY391" s="231" t="s">
        <v>150</v>
      </c>
    </row>
    <row r="392" spans="2:51" s="12" customFormat="1" ht="13.5">
      <c r="B392" s="221"/>
      <c r="C392" s="222"/>
      <c r="D392" s="207" t="s">
        <v>161</v>
      </c>
      <c r="E392" s="223" t="s">
        <v>37</v>
      </c>
      <c r="F392" s="224" t="s">
        <v>1339</v>
      </c>
      <c r="G392" s="222"/>
      <c r="H392" s="225">
        <v>14.4</v>
      </c>
      <c r="I392" s="226"/>
      <c r="J392" s="222"/>
      <c r="K392" s="222"/>
      <c r="L392" s="227"/>
      <c r="M392" s="228"/>
      <c r="N392" s="229"/>
      <c r="O392" s="229"/>
      <c r="P392" s="229"/>
      <c r="Q392" s="229"/>
      <c r="R392" s="229"/>
      <c r="S392" s="229"/>
      <c r="T392" s="230"/>
      <c r="AT392" s="231" t="s">
        <v>161</v>
      </c>
      <c r="AU392" s="231" t="s">
        <v>158</v>
      </c>
      <c r="AV392" s="12" t="s">
        <v>158</v>
      </c>
      <c r="AW392" s="12" t="s">
        <v>43</v>
      </c>
      <c r="AX392" s="12" t="s">
        <v>80</v>
      </c>
      <c r="AY392" s="231" t="s">
        <v>150</v>
      </c>
    </row>
    <row r="393" spans="2:51" s="12" customFormat="1" ht="13.5">
      <c r="B393" s="221"/>
      <c r="C393" s="222"/>
      <c r="D393" s="207" t="s">
        <v>161</v>
      </c>
      <c r="E393" s="223" t="s">
        <v>37</v>
      </c>
      <c r="F393" s="224" t="s">
        <v>1340</v>
      </c>
      <c r="G393" s="222"/>
      <c r="H393" s="225">
        <v>49.5</v>
      </c>
      <c r="I393" s="226"/>
      <c r="J393" s="222"/>
      <c r="K393" s="222"/>
      <c r="L393" s="227"/>
      <c r="M393" s="228"/>
      <c r="N393" s="229"/>
      <c r="O393" s="229"/>
      <c r="P393" s="229"/>
      <c r="Q393" s="229"/>
      <c r="R393" s="229"/>
      <c r="S393" s="229"/>
      <c r="T393" s="230"/>
      <c r="AT393" s="231" t="s">
        <v>161</v>
      </c>
      <c r="AU393" s="231" t="s">
        <v>158</v>
      </c>
      <c r="AV393" s="12" t="s">
        <v>158</v>
      </c>
      <c r="AW393" s="12" t="s">
        <v>43</v>
      </c>
      <c r="AX393" s="12" t="s">
        <v>80</v>
      </c>
      <c r="AY393" s="231" t="s">
        <v>150</v>
      </c>
    </row>
    <row r="394" spans="2:51" s="12" customFormat="1" ht="13.5">
      <c r="B394" s="221"/>
      <c r="C394" s="222"/>
      <c r="D394" s="207" t="s">
        <v>161</v>
      </c>
      <c r="E394" s="223" t="s">
        <v>37</v>
      </c>
      <c r="F394" s="224" t="s">
        <v>1341</v>
      </c>
      <c r="G394" s="222"/>
      <c r="H394" s="225">
        <v>40.5</v>
      </c>
      <c r="I394" s="226"/>
      <c r="J394" s="222"/>
      <c r="K394" s="222"/>
      <c r="L394" s="227"/>
      <c r="M394" s="228"/>
      <c r="N394" s="229"/>
      <c r="O394" s="229"/>
      <c r="P394" s="229"/>
      <c r="Q394" s="229"/>
      <c r="R394" s="229"/>
      <c r="S394" s="229"/>
      <c r="T394" s="230"/>
      <c r="AT394" s="231" t="s">
        <v>161</v>
      </c>
      <c r="AU394" s="231" t="s">
        <v>158</v>
      </c>
      <c r="AV394" s="12" t="s">
        <v>158</v>
      </c>
      <c r="AW394" s="12" t="s">
        <v>43</v>
      </c>
      <c r="AX394" s="12" t="s">
        <v>80</v>
      </c>
      <c r="AY394" s="231" t="s">
        <v>150</v>
      </c>
    </row>
    <row r="395" spans="2:51" s="12" customFormat="1" ht="13.5">
      <c r="B395" s="221"/>
      <c r="C395" s="222"/>
      <c r="D395" s="207" t="s">
        <v>161</v>
      </c>
      <c r="E395" s="223" t="s">
        <v>37</v>
      </c>
      <c r="F395" s="224" t="s">
        <v>1342</v>
      </c>
      <c r="G395" s="222"/>
      <c r="H395" s="225">
        <v>3.6</v>
      </c>
      <c r="I395" s="226"/>
      <c r="J395" s="222"/>
      <c r="K395" s="222"/>
      <c r="L395" s="227"/>
      <c r="M395" s="228"/>
      <c r="N395" s="229"/>
      <c r="O395" s="229"/>
      <c r="P395" s="229"/>
      <c r="Q395" s="229"/>
      <c r="R395" s="229"/>
      <c r="S395" s="229"/>
      <c r="T395" s="230"/>
      <c r="AT395" s="231" t="s">
        <v>161</v>
      </c>
      <c r="AU395" s="231" t="s">
        <v>158</v>
      </c>
      <c r="AV395" s="12" t="s">
        <v>158</v>
      </c>
      <c r="AW395" s="12" t="s">
        <v>43</v>
      </c>
      <c r="AX395" s="12" t="s">
        <v>80</v>
      </c>
      <c r="AY395" s="231" t="s">
        <v>150</v>
      </c>
    </row>
    <row r="396" spans="2:51" s="12" customFormat="1" ht="13.5">
      <c r="B396" s="221"/>
      <c r="C396" s="222"/>
      <c r="D396" s="207" t="s">
        <v>161</v>
      </c>
      <c r="E396" s="223" t="s">
        <v>37</v>
      </c>
      <c r="F396" s="224" t="s">
        <v>1343</v>
      </c>
      <c r="G396" s="222"/>
      <c r="H396" s="225">
        <v>7.2</v>
      </c>
      <c r="I396" s="226"/>
      <c r="J396" s="222"/>
      <c r="K396" s="222"/>
      <c r="L396" s="227"/>
      <c r="M396" s="228"/>
      <c r="N396" s="229"/>
      <c r="O396" s="229"/>
      <c r="P396" s="229"/>
      <c r="Q396" s="229"/>
      <c r="R396" s="229"/>
      <c r="S396" s="229"/>
      <c r="T396" s="230"/>
      <c r="AT396" s="231" t="s">
        <v>161</v>
      </c>
      <c r="AU396" s="231" t="s">
        <v>158</v>
      </c>
      <c r="AV396" s="12" t="s">
        <v>158</v>
      </c>
      <c r="AW396" s="12" t="s">
        <v>43</v>
      </c>
      <c r="AX396" s="12" t="s">
        <v>80</v>
      </c>
      <c r="AY396" s="231" t="s">
        <v>150</v>
      </c>
    </row>
    <row r="397" spans="2:51" s="12" customFormat="1" ht="13.5">
      <c r="B397" s="221"/>
      <c r="C397" s="222"/>
      <c r="D397" s="207" t="s">
        <v>161</v>
      </c>
      <c r="E397" s="223" t="s">
        <v>37</v>
      </c>
      <c r="F397" s="224" t="s">
        <v>1344</v>
      </c>
      <c r="G397" s="222"/>
      <c r="H397" s="225">
        <v>6</v>
      </c>
      <c r="I397" s="226"/>
      <c r="J397" s="222"/>
      <c r="K397" s="222"/>
      <c r="L397" s="227"/>
      <c r="M397" s="228"/>
      <c r="N397" s="229"/>
      <c r="O397" s="229"/>
      <c r="P397" s="229"/>
      <c r="Q397" s="229"/>
      <c r="R397" s="229"/>
      <c r="S397" s="229"/>
      <c r="T397" s="230"/>
      <c r="AT397" s="231" t="s">
        <v>161</v>
      </c>
      <c r="AU397" s="231" t="s">
        <v>158</v>
      </c>
      <c r="AV397" s="12" t="s">
        <v>158</v>
      </c>
      <c r="AW397" s="12" t="s">
        <v>43</v>
      </c>
      <c r="AX397" s="12" t="s">
        <v>80</v>
      </c>
      <c r="AY397" s="231" t="s">
        <v>150</v>
      </c>
    </row>
    <row r="398" spans="2:51" s="14" customFormat="1" ht="13.5">
      <c r="B398" s="261"/>
      <c r="C398" s="262"/>
      <c r="D398" s="207" t="s">
        <v>161</v>
      </c>
      <c r="E398" s="263" t="s">
        <v>37</v>
      </c>
      <c r="F398" s="264" t="s">
        <v>238</v>
      </c>
      <c r="G398" s="262"/>
      <c r="H398" s="265">
        <v>400.2</v>
      </c>
      <c r="I398" s="266"/>
      <c r="J398" s="262"/>
      <c r="K398" s="262"/>
      <c r="L398" s="267"/>
      <c r="M398" s="268"/>
      <c r="N398" s="269"/>
      <c r="O398" s="269"/>
      <c r="P398" s="269"/>
      <c r="Q398" s="269"/>
      <c r="R398" s="269"/>
      <c r="S398" s="269"/>
      <c r="T398" s="270"/>
      <c r="AT398" s="271" t="s">
        <v>161</v>
      </c>
      <c r="AU398" s="271" t="s">
        <v>158</v>
      </c>
      <c r="AV398" s="14" t="s">
        <v>170</v>
      </c>
      <c r="AW398" s="14" t="s">
        <v>43</v>
      </c>
      <c r="AX398" s="14" t="s">
        <v>80</v>
      </c>
      <c r="AY398" s="271" t="s">
        <v>150</v>
      </c>
    </row>
    <row r="399" spans="2:51" s="13" customFormat="1" ht="13.5">
      <c r="B399" s="232"/>
      <c r="C399" s="233"/>
      <c r="D399" s="234" t="s">
        <v>161</v>
      </c>
      <c r="E399" s="235" t="s">
        <v>37</v>
      </c>
      <c r="F399" s="236" t="s">
        <v>164</v>
      </c>
      <c r="G399" s="233"/>
      <c r="H399" s="237">
        <v>611.07</v>
      </c>
      <c r="I399" s="238"/>
      <c r="J399" s="233"/>
      <c r="K399" s="233"/>
      <c r="L399" s="239"/>
      <c r="M399" s="240"/>
      <c r="N399" s="241"/>
      <c r="O399" s="241"/>
      <c r="P399" s="241"/>
      <c r="Q399" s="241"/>
      <c r="R399" s="241"/>
      <c r="S399" s="241"/>
      <c r="T399" s="242"/>
      <c r="AT399" s="243" t="s">
        <v>161</v>
      </c>
      <c r="AU399" s="243" t="s">
        <v>158</v>
      </c>
      <c r="AV399" s="13" t="s">
        <v>157</v>
      </c>
      <c r="AW399" s="13" t="s">
        <v>43</v>
      </c>
      <c r="AX399" s="13" t="s">
        <v>23</v>
      </c>
      <c r="AY399" s="243" t="s">
        <v>150</v>
      </c>
    </row>
    <row r="400" spans="2:65" s="1" customFormat="1" ht="22.5" customHeight="1">
      <c r="B400" s="42"/>
      <c r="C400" s="195" t="s">
        <v>345</v>
      </c>
      <c r="D400" s="195" t="s">
        <v>152</v>
      </c>
      <c r="E400" s="196" t="s">
        <v>505</v>
      </c>
      <c r="F400" s="197" t="s">
        <v>506</v>
      </c>
      <c r="G400" s="198" t="s">
        <v>167</v>
      </c>
      <c r="H400" s="199">
        <v>11.148</v>
      </c>
      <c r="I400" s="200"/>
      <c r="J400" s="201">
        <f>ROUND(I400*H400,2)</f>
        <v>0</v>
      </c>
      <c r="K400" s="197" t="s">
        <v>156</v>
      </c>
      <c r="L400" s="62"/>
      <c r="M400" s="202" t="s">
        <v>37</v>
      </c>
      <c r="N400" s="203" t="s">
        <v>52</v>
      </c>
      <c r="O400" s="43"/>
      <c r="P400" s="204">
        <f>O400*H400</f>
        <v>0</v>
      </c>
      <c r="Q400" s="204">
        <v>0</v>
      </c>
      <c r="R400" s="204">
        <f>Q400*H400</f>
        <v>0</v>
      </c>
      <c r="S400" s="204">
        <v>2.2</v>
      </c>
      <c r="T400" s="205">
        <f>S400*H400</f>
        <v>24.5256</v>
      </c>
      <c r="AR400" s="24" t="s">
        <v>157</v>
      </c>
      <c r="AT400" s="24" t="s">
        <v>152</v>
      </c>
      <c r="AU400" s="24" t="s">
        <v>158</v>
      </c>
      <c r="AY400" s="24" t="s">
        <v>150</v>
      </c>
      <c r="BE400" s="206">
        <f>IF(N400="základní",J400,0)</f>
        <v>0</v>
      </c>
      <c r="BF400" s="206">
        <f>IF(N400="snížená",J400,0)</f>
        <v>0</v>
      </c>
      <c r="BG400" s="206">
        <f>IF(N400="zákl. přenesená",J400,0)</f>
        <v>0</v>
      </c>
      <c r="BH400" s="206">
        <f>IF(N400="sníž. přenesená",J400,0)</f>
        <v>0</v>
      </c>
      <c r="BI400" s="206">
        <f>IF(N400="nulová",J400,0)</f>
        <v>0</v>
      </c>
      <c r="BJ400" s="24" t="s">
        <v>158</v>
      </c>
      <c r="BK400" s="206">
        <f>ROUND(I400*H400,2)</f>
        <v>0</v>
      </c>
      <c r="BL400" s="24" t="s">
        <v>157</v>
      </c>
      <c r="BM400" s="24" t="s">
        <v>511</v>
      </c>
    </row>
    <row r="401" spans="2:51" s="11" customFormat="1" ht="13.5">
      <c r="B401" s="210"/>
      <c r="C401" s="211"/>
      <c r="D401" s="207" t="s">
        <v>161</v>
      </c>
      <c r="E401" s="212" t="s">
        <v>37</v>
      </c>
      <c r="F401" s="213" t="s">
        <v>301</v>
      </c>
      <c r="G401" s="211"/>
      <c r="H401" s="214" t="s">
        <v>37</v>
      </c>
      <c r="I401" s="215"/>
      <c r="J401" s="211"/>
      <c r="K401" s="211"/>
      <c r="L401" s="216"/>
      <c r="M401" s="217"/>
      <c r="N401" s="218"/>
      <c r="O401" s="218"/>
      <c r="P401" s="218"/>
      <c r="Q401" s="218"/>
      <c r="R401" s="218"/>
      <c r="S401" s="218"/>
      <c r="T401" s="219"/>
      <c r="AT401" s="220" t="s">
        <v>161</v>
      </c>
      <c r="AU401" s="220" t="s">
        <v>158</v>
      </c>
      <c r="AV401" s="11" t="s">
        <v>23</v>
      </c>
      <c r="AW401" s="11" t="s">
        <v>43</v>
      </c>
      <c r="AX401" s="11" t="s">
        <v>80</v>
      </c>
      <c r="AY401" s="220" t="s">
        <v>150</v>
      </c>
    </row>
    <row r="402" spans="2:51" s="12" customFormat="1" ht="13.5">
      <c r="B402" s="221"/>
      <c r="C402" s="222"/>
      <c r="D402" s="207" t="s">
        <v>161</v>
      </c>
      <c r="E402" s="223" t="s">
        <v>37</v>
      </c>
      <c r="F402" s="224" t="s">
        <v>1345</v>
      </c>
      <c r="G402" s="222"/>
      <c r="H402" s="225">
        <v>7.076</v>
      </c>
      <c r="I402" s="226"/>
      <c r="J402" s="222"/>
      <c r="K402" s="222"/>
      <c r="L402" s="227"/>
      <c r="M402" s="228"/>
      <c r="N402" s="229"/>
      <c r="O402" s="229"/>
      <c r="P402" s="229"/>
      <c r="Q402" s="229"/>
      <c r="R402" s="229"/>
      <c r="S402" s="229"/>
      <c r="T402" s="230"/>
      <c r="AT402" s="231" t="s">
        <v>161</v>
      </c>
      <c r="AU402" s="231" t="s">
        <v>158</v>
      </c>
      <c r="AV402" s="12" t="s">
        <v>158</v>
      </c>
      <c r="AW402" s="12" t="s">
        <v>43</v>
      </c>
      <c r="AX402" s="12" t="s">
        <v>80</v>
      </c>
      <c r="AY402" s="231" t="s">
        <v>150</v>
      </c>
    </row>
    <row r="403" spans="2:51" s="12" customFormat="1" ht="13.5">
      <c r="B403" s="221"/>
      <c r="C403" s="222"/>
      <c r="D403" s="207" t="s">
        <v>161</v>
      </c>
      <c r="E403" s="223" t="s">
        <v>37</v>
      </c>
      <c r="F403" s="224" t="s">
        <v>1346</v>
      </c>
      <c r="G403" s="222"/>
      <c r="H403" s="225">
        <v>4.072</v>
      </c>
      <c r="I403" s="226"/>
      <c r="J403" s="222"/>
      <c r="K403" s="222"/>
      <c r="L403" s="227"/>
      <c r="M403" s="228"/>
      <c r="N403" s="229"/>
      <c r="O403" s="229"/>
      <c r="P403" s="229"/>
      <c r="Q403" s="229"/>
      <c r="R403" s="229"/>
      <c r="S403" s="229"/>
      <c r="T403" s="230"/>
      <c r="AT403" s="231" t="s">
        <v>161</v>
      </c>
      <c r="AU403" s="231" t="s">
        <v>158</v>
      </c>
      <c r="AV403" s="12" t="s">
        <v>158</v>
      </c>
      <c r="AW403" s="12" t="s">
        <v>43</v>
      </c>
      <c r="AX403" s="12" t="s">
        <v>80</v>
      </c>
      <c r="AY403" s="231" t="s">
        <v>150</v>
      </c>
    </row>
    <row r="404" spans="2:51" s="13" customFormat="1" ht="13.5">
      <c r="B404" s="232"/>
      <c r="C404" s="233"/>
      <c r="D404" s="234" t="s">
        <v>161</v>
      </c>
      <c r="E404" s="235" t="s">
        <v>37</v>
      </c>
      <c r="F404" s="236" t="s">
        <v>164</v>
      </c>
      <c r="G404" s="233"/>
      <c r="H404" s="237">
        <v>11.148</v>
      </c>
      <c r="I404" s="238"/>
      <c r="J404" s="233"/>
      <c r="K404" s="233"/>
      <c r="L404" s="239"/>
      <c r="M404" s="240"/>
      <c r="N404" s="241"/>
      <c r="O404" s="241"/>
      <c r="P404" s="241"/>
      <c r="Q404" s="241"/>
      <c r="R404" s="241"/>
      <c r="S404" s="241"/>
      <c r="T404" s="242"/>
      <c r="AT404" s="243" t="s">
        <v>161</v>
      </c>
      <c r="AU404" s="243" t="s">
        <v>158</v>
      </c>
      <c r="AV404" s="13" t="s">
        <v>157</v>
      </c>
      <c r="AW404" s="13" t="s">
        <v>43</v>
      </c>
      <c r="AX404" s="13" t="s">
        <v>23</v>
      </c>
      <c r="AY404" s="243" t="s">
        <v>150</v>
      </c>
    </row>
    <row r="405" spans="2:65" s="1" customFormat="1" ht="31.5" customHeight="1">
      <c r="B405" s="42"/>
      <c r="C405" s="195" t="s">
        <v>514</v>
      </c>
      <c r="D405" s="195" t="s">
        <v>152</v>
      </c>
      <c r="E405" s="196" t="s">
        <v>509</v>
      </c>
      <c r="F405" s="197" t="s">
        <v>510</v>
      </c>
      <c r="G405" s="198" t="s">
        <v>155</v>
      </c>
      <c r="H405" s="199">
        <v>278.694</v>
      </c>
      <c r="I405" s="200"/>
      <c r="J405" s="201">
        <f>ROUND(I405*H405,2)</f>
        <v>0</v>
      </c>
      <c r="K405" s="197" t="s">
        <v>156</v>
      </c>
      <c r="L405" s="62"/>
      <c r="M405" s="202" t="s">
        <v>37</v>
      </c>
      <c r="N405" s="203" t="s">
        <v>52</v>
      </c>
      <c r="O405" s="43"/>
      <c r="P405" s="204">
        <f>O405*H405</f>
        <v>0</v>
      </c>
      <c r="Q405" s="204">
        <v>0</v>
      </c>
      <c r="R405" s="204">
        <f>Q405*H405</f>
        <v>0</v>
      </c>
      <c r="S405" s="204">
        <v>0.035</v>
      </c>
      <c r="T405" s="205">
        <f>S405*H405</f>
        <v>9.754290000000001</v>
      </c>
      <c r="AR405" s="24" t="s">
        <v>157</v>
      </c>
      <c r="AT405" s="24" t="s">
        <v>152</v>
      </c>
      <c r="AU405" s="24" t="s">
        <v>158</v>
      </c>
      <c r="AY405" s="24" t="s">
        <v>150</v>
      </c>
      <c r="BE405" s="206">
        <f>IF(N405="základní",J405,0)</f>
        <v>0</v>
      </c>
      <c r="BF405" s="206">
        <f>IF(N405="snížená",J405,0)</f>
        <v>0</v>
      </c>
      <c r="BG405" s="206">
        <f>IF(N405="zákl. přenesená",J405,0)</f>
        <v>0</v>
      </c>
      <c r="BH405" s="206">
        <f>IF(N405="sníž. přenesená",J405,0)</f>
        <v>0</v>
      </c>
      <c r="BI405" s="206">
        <f>IF(N405="nulová",J405,0)</f>
        <v>0</v>
      </c>
      <c r="BJ405" s="24" t="s">
        <v>158</v>
      </c>
      <c r="BK405" s="206">
        <f>ROUND(I405*H405,2)</f>
        <v>0</v>
      </c>
      <c r="BL405" s="24" t="s">
        <v>157</v>
      </c>
      <c r="BM405" s="24" t="s">
        <v>517</v>
      </c>
    </row>
    <row r="406" spans="2:47" s="1" customFormat="1" ht="27">
      <c r="B406" s="42"/>
      <c r="C406" s="64"/>
      <c r="D406" s="207" t="s">
        <v>159</v>
      </c>
      <c r="E406" s="64"/>
      <c r="F406" s="208" t="s">
        <v>512</v>
      </c>
      <c r="G406" s="64"/>
      <c r="H406" s="64"/>
      <c r="I406" s="165"/>
      <c r="J406" s="64"/>
      <c r="K406" s="64"/>
      <c r="L406" s="62"/>
      <c r="M406" s="209"/>
      <c r="N406" s="43"/>
      <c r="O406" s="43"/>
      <c r="P406" s="43"/>
      <c r="Q406" s="43"/>
      <c r="R406" s="43"/>
      <c r="S406" s="43"/>
      <c r="T406" s="79"/>
      <c r="AT406" s="24" t="s">
        <v>159</v>
      </c>
      <c r="AU406" s="24" t="s">
        <v>158</v>
      </c>
    </row>
    <row r="407" spans="2:51" s="11" customFormat="1" ht="13.5">
      <c r="B407" s="210"/>
      <c r="C407" s="211"/>
      <c r="D407" s="207" t="s">
        <v>161</v>
      </c>
      <c r="E407" s="212" t="s">
        <v>37</v>
      </c>
      <c r="F407" s="213" t="s">
        <v>301</v>
      </c>
      <c r="G407" s="211"/>
      <c r="H407" s="214" t="s">
        <v>37</v>
      </c>
      <c r="I407" s="215"/>
      <c r="J407" s="211"/>
      <c r="K407" s="211"/>
      <c r="L407" s="216"/>
      <c r="M407" s="217"/>
      <c r="N407" s="218"/>
      <c r="O407" s="218"/>
      <c r="P407" s="218"/>
      <c r="Q407" s="218"/>
      <c r="R407" s="218"/>
      <c r="S407" s="218"/>
      <c r="T407" s="219"/>
      <c r="AT407" s="220" t="s">
        <v>161</v>
      </c>
      <c r="AU407" s="220" t="s">
        <v>158</v>
      </c>
      <c r="AV407" s="11" t="s">
        <v>23</v>
      </c>
      <c r="AW407" s="11" t="s">
        <v>43</v>
      </c>
      <c r="AX407" s="11" t="s">
        <v>80</v>
      </c>
      <c r="AY407" s="220" t="s">
        <v>150</v>
      </c>
    </row>
    <row r="408" spans="2:51" s="12" customFormat="1" ht="13.5">
      <c r="B408" s="221"/>
      <c r="C408" s="222"/>
      <c r="D408" s="207" t="s">
        <v>161</v>
      </c>
      <c r="E408" s="223" t="s">
        <v>37</v>
      </c>
      <c r="F408" s="224" t="s">
        <v>1347</v>
      </c>
      <c r="G408" s="222"/>
      <c r="H408" s="225">
        <v>176.904</v>
      </c>
      <c r="I408" s="226"/>
      <c r="J408" s="222"/>
      <c r="K408" s="222"/>
      <c r="L408" s="227"/>
      <c r="M408" s="228"/>
      <c r="N408" s="229"/>
      <c r="O408" s="229"/>
      <c r="P408" s="229"/>
      <c r="Q408" s="229"/>
      <c r="R408" s="229"/>
      <c r="S408" s="229"/>
      <c r="T408" s="230"/>
      <c r="AT408" s="231" t="s">
        <v>161</v>
      </c>
      <c r="AU408" s="231" t="s">
        <v>158</v>
      </c>
      <c r="AV408" s="12" t="s">
        <v>158</v>
      </c>
      <c r="AW408" s="12" t="s">
        <v>43</v>
      </c>
      <c r="AX408" s="12" t="s">
        <v>80</v>
      </c>
      <c r="AY408" s="231" t="s">
        <v>150</v>
      </c>
    </row>
    <row r="409" spans="2:51" s="12" customFormat="1" ht="13.5">
      <c r="B409" s="221"/>
      <c r="C409" s="222"/>
      <c r="D409" s="207" t="s">
        <v>161</v>
      </c>
      <c r="E409" s="223" t="s">
        <v>37</v>
      </c>
      <c r="F409" s="224" t="s">
        <v>1348</v>
      </c>
      <c r="G409" s="222"/>
      <c r="H409" s="225">
        <v>101.79</v>
      </c>
      <c r="I409" s="226"/>
      <c r="J409" s="222"/>
      <c r="K409" s="222"/>
      <c r="L409" s="227"/>
      <c r="M409" s="228"/>
      <c r="N409" s="229"/>
      <c r="O409" s="229"/>
      <c r="P409" s="229"/>
      <c r="Q409" s="229"/>
      <c r="R409" s="229"/>
      <c r="S409" s="229"/>
      <c r="T409" s="230"/>
      <c r="AT409" s="231" t="s">
        <v>161</v>
      </c>
      <c r="AU409" s="231" t="s">
        <v>158</v>
      </c>
      <c r="AV409" s="12" t="s">
        <v>158</v>
      </c>
      <c r="AW409" s="12" t="s">
        <v>43</v>
      </c>
      <c r="AX409" s="12" t="s">
        <v>80</v>
      </c>
      <c r="AY409" s="231" t="s">
        <v>150</v>
      </c>
    </row>
    <row r="410" spans="2:51" s="13" customFormat="1" ht="13.5">
      <c r="B410" s="232"/>
      <c r="C410" s="233"/>
      <c r="D410" s="234" t="s">
        <v>161</v>
      </c>
      <c r="E410" s="235" t="s">
        <v>37</v>
      </c>
      <c r="F410" s="236" t="s">
        <v>164</v>
      </c>
      <c r="G410" s="233"/>
      <c r="H410" s="237">
        <v>278.694</v>
      </c>
      <c r="I410" s="238"/>
      <c r="J410" s="233"/>
      <c r="K410" s="233"/>
      <c r="L410" s="239"/>
      <c r="M410" s="240"/>
      <c r="N410" s="241"/>
      <c r="O410" s="241"/>
      <c r="P410" s="241"/>
      <c r="Q410" s="241"/>
      <c r="R410" s="241"/>
      <c r="S410" s="241"/>
      <c r="T410" s="242"/>
      <c r="AT410" s="243" t="s">
        <v>161</v>
      </c>
      <c r="AU410" s="243" t="s">
        <v>158</v>
      </c>
      <c r="AV410" s="13" t="s">
        <v>157</v>
      </c>
      <c r="AW410" s="13" t="s">
        <v>43</v>
      </c>
      <c r="AX410" s="13" t="s">
        <v>23</v>
      </c>
      <c r="AY410" s="243" t="s">
        <v>150</v>
      </c>
    </row>
    <row r="411" spans="2:65" s="1" customFormat="1" ht="22.5" customHeight="1">
      <c r="B411" s="42"/>
      <c r="C411" s="195" t="s">
        <v>349</v>
      </c>
      <c r="D411" s="195" t="s">
        <v>152</v>
      </c>
      <c r="E411" s="196" t="s">
        <v>515</v>
      </c>
      <c r="F411" s="197" t="s">
        <v>516</v>
      </c>
      <c r="G411" s="198" t="s">
        <v>155</v>
      </c>
      <c r="H411" s="199">
        <v>261.746</v>
      </c>
      <c r="I411" s="200"/>
      <c r="J411" s="201">
        <f>ROUND(I411*H411,2)</f>
        <v>0</v>
      </c>
      <c r="K411" s="197" t="s">
        <v>37</v>
      </c>
      <c r="L411" s="62"/>
      <c r="M411" s="202" t="s">
        <v>37</v>
      </c>
      <c r="N411" s="203" t="s">
        <v>52</v>
      </c>
      <c r="O411" s="43"/>
      <c r="P411" s="204">
        <f>O411*H411</f>
        <v>0</v>
      </c>
      <c r="Q411" s="204">
        <v>0</v>
      </c>
      <c r="R411" s="204">
        <f>Q411*H411</f>
        <v>0</v>
      </c>
      <c r="S411" s="204">
        <v>0</v>
      </c>
      <c r="T411" s="205">
        <f>S411*H411</f>
        <v>0</v>
      </c>
      <c r="AR411" s="24" t="s">
        <v>157</v>
      </c>
      <c r="AT411" s="24" t="s">
        <v>152</v>
      </c>
      <c r="AU411" s="24" t="s">
        <v>158</v>
      </c>
      <c r="AY411" s="24" t="s">
        <v>150</v>
      </c>
      <c r="BE411" s="206">
        <f>IF(N411="základní",J411,0)</f>
        <v>0</v>
      </c>
      <c r="BF411" s="206">
        <f>IF(N411="snížená",J411,0)</f>
        <v>0</v>
      </c>
      <c r="BG411" s="206">
        <f>IF(N411="zákl. přenesená",J411,0)</f>
        <v>0</v>
      </c>
      <c r="BH411" s="206">
        <f>IF(N411="sníž. přenesená",J411,0)</f>
        <v>0</v>
      </c>
      <c r="BI411" s="206">
        <f>IF(N411="nulová",J411,0)</f>
        <v>0</v>
      </c>
      <c r="BJ411" s="24" t="s">
        <v>158</v>
      </c>
      <c r="BK411" s="206">
        <f>ROUND(I411*H411,2)</f>
        <v>0</v>
      </c>
      <c r="BL411" s="24" t="s">
        <v>157</v>
      </c>
      <c r="BM411" s="24" t="s">
        <v>527</v>
      </c>
    </row>
    <row r="412" spans="2:51" s="11" customFormat="1" ht="13.5">
      <c r="B412" s="210"/>
      <c r="C412" s="211"/>
      <c r="D412" s="207" t="s">
        <v>161</v>
      </c>
      <c r="E412" s="212" t="s">
        <v>37</v>
      </c>
      <c r="F412" s="213" t="s">
        <v>1243</v>
      </c>
      <c r="G412" s="211"/>
      <c r="H412" s="214" t="s">
        <v>37</v>
      </c>
      <c r="I412" s="215"/>
      <c r="J412" s="211"/>
      <c r="K412" s="211"/>
      <c r="L412" s="216"/>
      <c r="M412" s="217"/>
      <c r="N412" s="218"/>
      <c r="O412" s="218"/>
      <c r="P412" s="218"/>
      <c r="Q412" s="218"/>
      <c r="R412" s="218"/>
      <c r="S412" s="218"/>
      <c r="T412" s="219"/>
      <c r="AT412" s="220" t="s">
        <v>161</v>
      </c>
      <c r="AU412" s="220" t="s">
        <v>158</v>
      </c>
      <c r="AV412" s="11" t="s">
        <v>23</v>
      </c>
      <c r="AW412" s="11" t="s">
        <v>43</v>
      </c>
      <c r="AX412" s="11" t="s">
        <v>80</v>
      </c>
      <c r="AY412" s="220" t="s">
        <v>150</v>
      </c>
    </row>
    <row r="413" spans="2:51" s="12" customFormat="1" ht="13.5">
      <c r="B413" s="221"/>
      <c r="C413" s="222"/>
      <c r="D413" s="207" t="s">
        <v>161</v>
      </c>
      <c r="E413" s="223" t="s">
        <v>37</v>
      </c>
      <c r="F413" s="224" t="s">
        <v>1349</v>
      </c>
      <c r="G413" s="222"/>
      <c r="H413" s="225">
        <v>118.44</v>
      </c>
      <c r="I413" s="226"/>
      <c r="J413" s="222"/>
      <c r="K413" s="222"/>
      <c r="L413" s="227"/>
      <c r="M413" s="228"/>
      <c r="N413" s="229"/>
      <c r="O413" s="229"/>
      <c r="P413" s="229"/>
      <c r="Q413" s="229"/>
      <c r="R413" s="229"/>
      <c r="S413" s="229"/>
      <c r="T413" s="230"/>
      <c r="AT413" s="231" t="s">
        <v>161</v>
      </c>
      <c r="AU413" s="231" t="s">
        <v>158</v>
      </c>
      <c r="AV413" s="12" t="s">
        <v>158</v>
      </c>
      <c r="AW413" s="12" t="s">
        <v>43</v>
      </c>
      <c r="AX413" s="12" t="s">
        <v>80</v>
      </c>
      <c r="AY413" s="231" t="s">
        <v>150</v>
      </c>
    </row>
    <row r="414" spans="2:51" s="12" customFormat="1" ht="13.5">
      <c r="B414" s="221"/>
      <c r="C414" s="222"/>
      <c r="D414" s="207" t="s">
        <v>161</v>
      </c>
      <c r="E414" s="223" t="s">
        <v>37</v>
      </c>
      <c r="F414" s="224" t="s">
        <v>1350</v>
      </c>
      <c r="G414" s="222"/>
      <c r="H414" s="225">
        <v>73.08</v>
      </c>
      <c r="I414" s="226"/>
      <c r="J414" s="222"/>
      <c r="K414" s="222"/>
      <c r="L414" s="227"/>
      <c r="M414" s="228"/>
      <c r="N414" s="229"/>
      <c r="O414" s="229"/>
      <c r="P414" s="229"/>
      <c r="Q414" s="229"/>
      <c r="R414" s="229"/>
      <c r="S414" s="229"/>
      <c r="T414" s="230"/>
      <c r="AT414" s="231" t="s">
        <v>161</v>
      </c>
      <c r="AU414" s="231" t="s">
        <v>158</v>
      </c>
      <c r="AV414" s="12" t="s">
        <v>158</v>
      </c>
      <c r="AW414" s="12" t="s">
        <v>43</v>
      </c>
      <c r="AX414" s="12" t="s">
        <v>80</v>
      </c>
      <c r="AY414" s="231" t="s">
        <v>150</v>
      </c>
    </row>
    <row r="415" spans="2:51" s="12" customFormat="1" ht="13.5">
      <c r="B415" s="221"/>
      <c r="C415" s="222"/>
      <c r="D415" s="207" t="s">
        <v>161</v>
      </c>
      <c r="E415" s="223" t="s">
        <v>37</v>
      </c>
      <c r="F415" s="224" t="s">
        <v>1351</v>
      </c>
      <c r="G415" s="222"/>
      <c r="H415" s="225">
        <v>7.68</v>
      </c>
      <c r="I415" s="226"/>
      <c r="J415" s="222"/>
      <c r="K415" s="222"/>
      <c r="L415" s="227"/>
      <c r="M415" s="228"/>
      <c r="N415" s="229"/>
      <c r="O415" s="229"/>
      <c r="P415" s="229"/>
      <c r="Q415" s="229"/>
      <c r="R415" s="229"/>
      <c r="S415" s="229"/>
      <c r="T415" s="230"/>
      <c r="AT415" s="231" t="s">
        <v>161</v>
      </c>
      <c r="AU415" s="231" t="s">
        <v>158</v>
      </c>
      <c r="AV415" s="12" t="s">
        <v>158</v>
      </c>
      <c r="AW415" s="12" t="s">
        <v>43</v>
      </c>
      <c r="AX415" s="12" t="s">
        <v>80</v>
      </c>
      <c r="AY415" s="231" t="s">
        <v>150</v>
      </c>
    </row>
    <row r="416" spans="2:51" s="12" customFormat="1" ht="13.5">
      <c r="B416" s="221"/>
      <c r="C416" s="222"/>
      <c r="D416" s="207" t="s">
        <v>161</v>
      </c>
      <c r="E416" s="223" t="s">
        <v>37</v>
      </c>
      <c r="F416" s="224" t="s">
        <v>1352</v>
      </c>
      <c r="G416" s="222"/>
      <c r="H416" s="225">
        <v>7.38</v>
      </c>
      <c r="I416" s="226"/>
      <c r="J416" s="222"/>
      <c r="K416" s="222"/>
      <c r="L416" s="227"/>
      <c r="M416" s="228"/>
      <c r="N416" s="229"/>
      <c r="O416" s="229"/>
      <c r="P416" s="229"/>
      <c r="Q416" s="229"/>
      <c r="R416" s="229"/>
      <c r="S416" s="229"/>
      <c r="T416" s="230"/>
      <c r="AT416" s="231" t="s">
        <v>161</v>
      </c>
      <c r="AU416" s="231" t="s">
        <v>158</v>
      </c>
      <c r="AV416" s="12" t="s">
        <v>158</v>
      </c>
      <c r="AW416" s="12" t="s">
        <v>43</v>
      </c>
      <c r="AX416" s="12" t="s">
        <v>80</v>
      </c>
      <c r="AY416" s="231" t="s">
        <v>150</v>
      </c>
    </row>
    <row r="417" spans="2:51" s="12" customFormat="1" ht="13.5">
      <c r="B417" s="221"/>
      <c r="C417" s="222"/>
      <c r="D417" s="207" t="s">
        <v>161</v>
      </c>
      <c r="E417" s="223" t="s">
        <v>37</v>
      </c>
      <c r="F417" s="224" t="s">
        <v>1353</v>
      </c>
      <c r="G417" s="222"/>
      <c r="H417" s="225">
        <v>27.115</v>
      </c>
      <c r="I417" s="226"/>
      <c r="J417" s="222"/>
      <c r="K417" s="222"/>
      <c r="L417" s="227"/>
      <c r="M417" s="228"/>
      <c r="N417" s="229"/>
      <c r="O417" s="229"/>
      <c r="P417" s="229"/>
      <c r="Q417" s="229"/>
      <c r="R417" s="229"/>
      <c r="S417" s="229"/>
      <c r="T417" s="230"/>
      <c r="AT417" s="231" t="s">
        <v>161</v>
      </c>
      <c r="AU417" s="231" t="s">
        <v>158</v>
      </c>
      <c r="AV417" s="12" t="s">
        <v>158</v>
      </c>
      <c r="AW417" s="12" t="s">
        <v>43</v>
      </c>
      <c r="AX417" s="12" t="s">
        <v>80</v>
      </c>
      <c r="AY417" s="231" t="s">
        <v>150</v>
      </c>
    </row>
    <row r="418" spans="2:51" s="12" customFormat="1" ht="13.5">
      <c r="B418" s="221"/>
      <c r="C418" s="222"/>
      <c r="D418" s="207" t="s">
        <v>161</v>
      </c>
      <c r="E418" s="223" t="s">
        <v>37</v>
      </c>
      <c r="F418" s="224" t="s">
        <v>1354</v>
      </c>
      <c r="G418" s="222"/>
      <c r="H418" s="225">
        <v>8.64</v>
      </c>
      <c r="I418" s="226"/>
      <c r="J418" s="222"/>
      <c r="K418" s="222"/>
      <c r="L418" s="227"/>
      <c r="M418" s="228"/>
      <c r="N418" s="229"/>
      <c r="O418" s="229"/>
      <c r="P418" s="229"/>
      <c r="Q418" s="229"/>
      <c r="R418" s="229"/>
      <c r="S418" s="229"/>
      <c r="T418" s="230"/>
      <c r="AT418" s="231" t="s">
        <v>161</v>
      </c>
      <c r="AU418" s="231" t="s">
        <v>158</v>
      </c>
      <c r="AV418" s="12" t="s">
        <v>158</v>
      </c>
      <c r="AW418" s="12" t="s">
        <v>43</v>
      </c>
      <c r="AX418" s="12" t="s">
        <v>80</v>
      </c>
      <c r="AY418" s="231" t="s">
        <v>150</v>
      </c>
    </row>
    <row r="419" spans="2:51" s="12" customFormat="1" ht="13.5">
      <c r="B419" s="221"/>
      <c r="C419" s="222"/>
      <c r="D419" s="207" t="s">
        <v>161</v>
      </c>
      <c r="E419" s="223" t="s">
        <v>37</v>
      </c>
      <c r="F419" s="224" t="s">
        <v>1355</v>
      </c>
      <c r="G419" s="222"/>
      <c r="H419" s="225">
        <v>4.439</v>
      </c>
      <c r="I419" s="226"/>
      <c r="J419" s="222"/>
      <c r="K419" s="222"/>
      <c r="L419" s="227"/>
      <c r="M419" s="228"/>
      <c r="N419" s="229"/>
      <c r="O419" s="229"/>
      <c r="P419" s="229"/>
      <c r="Q419" s="229"/>
      <c r="R419" s="229"/>
      <c r="S419" s="229"/>
      <c r="T419" s="230"/>
      <c r="AT419" s="231" t="s">
        <v>161</v>
      </c>
      <c r="AU419" s="231" t="s">
        <v>158</v>
      </c>
      <c r="AV419" s="12" t="s">
        <v>158</v>
      </c>
      <c r="AW419" s="12" t="s">
        <v>43</v>
      </c>
      <c r="AX419" s="12" t="s">
        <v>80</v>
      </c>
      <c r="AY419" s="231" t="s">
        <v>150</v>
      </c>
    </row>
    <row r="420" spans="2:51" s="12" customFormat="1" ht="13.5">
      <c r="B420" s="221"/>
      <c r="C420" s="222"/>
      <c r="D420" s="207" t="s">
        <v>161</v>
      </c>
      <c r="E420" s="223" t="s">
        <v>37</v>
      </c>
      <c r="F420" s="224" t="s">
        <v>1356</v>
      </c>
      <c r="G420" s="222"/>
      <c r="H420" s="225">
        <v>7.437</v>
      </c>
      <c r="I420" s="226"/>
      <c r="J420" s="222"/>
      <c r="K420" s="222"/>
      <c r="L420" s="227"/>
      <c r="M420" s="228"/>
      <c r="N420" s="229"/>
      <c r="O420" s="229"/>
      <c r="P420" s="229"/>
      <c r="Q420" s="229"/>
      <c r="R420" s="229"/>
      <c r="S420" s="229"/>
      <c r="T420" s="230"/>
      <c r="AT420" s="231" t="s">
        <v>161</v>
      </c>
      <c r="AU420" s="231" t="s">
        <v>158</v>
      </c>
      <c r="AV420" s="12" t="s">
        <v>158</v>
      </c>
      <c r="AW420" s="12" t="s">
        <v>43</v>
      </c>
      <c r="AX420" s="12" t="s">
        <v>80</v>
      </c>
      <c r="AY420" s="231" t="s">
        <v>150</v>
      </c>
    </row>
    <row r="421" spans="2:51" s="12" customFormat="1" ht="13.5">
      <c r="B421" s="221"/>
      <c r="C421" s="222"/>
      <c r="D421" s="207" t="s">
        <v>161</v>
      </c>
      <c r="E421" s="223" t="s">
        <v>37</v>
      </c>
      <c r="F421" s="224" t="s">
        <v>1357</v>
      </c>
      <c r="G421" s="222"/>
      <c r="H421" s="225">
        <v>0.935</v>
      </c>
      <c r="I421" s="226"/>
      <c r="J421" s="222"/>
      <c r="K421" s="222"/>
      <c r="L421" s="227"/>
      <c r="M421" s="228"/>
      <c r="N421" s="229"/>
      <c r="O421" s="229"/>
      <c r="P421" s="229"/>
      <c r="Q421" s="229"/>
      <c r="R421" s="229"/>
      <c r="S421" s="229"/>
      <c r="T421" s="230"/>
      <c r="AT421" s="231" t="s">
        <v>161</v>
      </c>
      <c r="AU421" s="231" t="s">
        <v>158</v>
      </c>
      <c r="AV421" s="12" t="s">
        <v>158</v>
      </c>
      <c r="AW421" s="12" t="s">
        <v>43</v>
      </c>
      <c r="AX421" s="12" t="s">
        <v>80</v>
      </c>
      <c r="AY421" s="231" t="s">
        <v>150</v>
      </c>
    </row>
    <row r="422" spans="2:51" s="12" customFormat="1" ht="13.5">
      <c r="B422" s="221"/>
      <c r="C422" s="222"/>
      <c r="D422" s="207" t="s">
        <v>161</v>
      </c>
      <c r="E422" s="223" t="s">
        <v>37</v>
      </c>
      <c r="F422" s="224" t="s">
        <v>1358</v>
      </c>
      <c r="G422" s="222"/>
      <c r="H422" s="225">
        <v>3.6</v>
      </c>
      <c r="I422" s="226"/>
      <c r="J422" s="222"/>
      <c r="K422" s="222"/>
      <c r="L422" s="227"/>
      <c r="M422" s="228"/>
      <c r="N422" s="229"/>
      <c r="O422" s="229"/>
      <c r="P422" s="229"/>
      <c r="Q422" s="229"/>
      <c r="R422" s="229"/>
      <c r="S422" s="229"/>
      <c r="T422" s="230"/>
      <c r="AT422" s="231" t="s">
        <v>161</v>
      </c>
      <c r="AU422" s="231" t="s">
        <v>158</v>
      </c>
      <c r="AV422" s="12" t="s">
        <v>158</v>
      </c>
      <c r="AW422" s="12" t="s">
        <v>43</v>
      </c>
      <c r="AX422" s="12" t="s">
        <v>80</v>
      </c>
      <c r="AY422" s="231" t="s">
        <v>150</v>
      </c>
    </row>
    <row r="423" spans="2:51" s="12" customFormat="1" ht="13.5">
      <c r="B423" s="221"/>
      <c r="C423" s="222"/>
      <c r="D423" s="207" t="s">
        <v>161</v>
      </c>
      <c r="E423" s="223" t="s">
        <v>37</v>
      </c>
      <c r="F423" s="224" t="s">
        <v>1359</v>
      </c>
      <c r="G423" s="222"/>
      <c r="H423" s="225">
        <v>3</v>
      </c>
      <c r="I423" s="226"/>
      <c r="J423" s="222"/>
      <c r="K423" s="222"/>
      <c r="L423" s="227"/>
      <c r="M423" s="228"/>
      <c r="N423" s="229"/>
      <c r="O423" s="229"/>
      <c r="P423" s="229"/>
      <c r="Q423" s="229"/>
      <c r="R423" s="229"/>
      <c r="S423" s="229"/>
      <c r="T423" s="230"/>
      <c r="AT423" s="231" t="s">
        <v>161</v>
      </c>
      <c r="AU423" s="231" t="s">
        <v>158</v>
      </c>
      <c r="AV423" s="12" t="s">
        <v>158</v>
      </c>
      <c r="AW423" s="12" t="s">
        <v>43</v>
      </c>
      <c r="AX423" s="12" t="s">
        <v>80</v>
      </c>
      <c r="AY423" s="231" t="s">
        <v>150</v>
      </c>
    </row>
    <row r="424" spans="2:51" s="13" customFormat="1" ht="13.5">
      <c r="B424" s="232"/>
      <c r="C424" s="233"/>
      <c r="D424" s="234" t="s">
        <v>161</v>
      </c>
      <c r="E424" s="235" t="s">
        <v>37</v>
      </c>
      <c r="F424" s="236" t="s">
        <v>164</v>
      </c>
      <c r="G424" s="233"/>
      <c r="H424" s="237">
        <v>261.746</v>
      </c>
      <c r="I424" s="238"/>
      <c r="J424" s="233"/>
      <c r="K424" s="233"/>
      <c r="L424" s="239"/>
      <c r="M424" s="240"/>
      <c r="N424" s="241"/>
      <c r="O424" s="241"/>
      <c r="P424" s="241"/>
      <c r="Q424" s="241"/>
      <c r="R424" s="241"/>
      <c r="S424" s="241"/>
      <c r="T424" s="242"/>
      <c r="AT424" s="243" t="s">
        <v>161</v>
      </c>
      <c r="AU424" s="243" t="s">
        <v>158</v>
      </c>
      <c r="AV424" s="13" t="s">
        <v>157</v>
      </c>
      <c r="AW424" s="13" t="s">
        <v>43</v>
      </c>
      <c r="AX424" s="13" t="s">
        <v>23</v>
      </c>
      <c r="AY424" s="243" t="s">
        <v>150</v>
      </c>
    </row>
    <row r="425" spans="2:65" s="1" customFormat="1" ht="31.5" customHeight="1">
      <c r="B425" s="42"/>
      <c r="C425" s="195" t="s">
        <v>532</v>
      </c>
      <c r="D425" s="195" t="s">
        <v>152</v>
      </c>
      <c r="E425" s="196" t="s">
        <v>525</v>
      </c>
      <c r="F425" s="197" t="s">
        <v>526</v>
      </c>
      <c r="G425" s="198" t="s">
        <v>155</v>
      </c>
      <c r="H425" s="199">
        <v>833.506</v>
      </c>
      <c r="I425" s="200"/>
      <c r="J425" s="201">
        <f>ROUND(I425*H425,2)</f>
        <v>0</v>
      </c>
      <c r="K425" s="197" t="s">
        <v>156</v>
      </c>
      <c r="L425" s="62"/>
      <c r="M425" s="202" t="s">
        <v>37</v>
      </c>
      <c r="N425" s="203" t="s">
        <v>52</v>
      </c>
      <c r="O425" s="43"/>
      <c r="P425" s="204">
        <f>O425*H425</f>
        <v>0</v>
      </c>
      <c r="Q425" s="204">
        <v>0</v>
      </c>
      <c r="R425" s="204">
        <f>Q425*H425</f>
        <v>0</v>
      </c>
      <c r="S425" s="204">
        <v>0.102</v>
      </c>
      <c r="T425" s="205">
        <f>S425*H425</f>
        <v>85.01761199999999</v>
      </c>
      <c r="AR425" s="24" t="s">
        <v>157</v>
      </c>
      <c r="AT425" s="24" t="s">
        <v>152</v>
      </c>
      <c r="AU425" s="24" t="s">
        <v>158</v>
      </c>
      <c r="AY425" s="24" t="s">
        <v>150</v>
      </c>
      <c r="BE425" s="206">
        <f>IF(N425="základní",J425,0)</f>
        <v>0</v>
      </c>
      <c r="BF425" s="206">
        <f>IF(N425="snížená",J425,0)</f>
        <v>0</v>
      </c>
      <c r="BG425" s="206">
        <f>IF(N425="zákl. přenesená",J425,0)</f>
        <v>0</v>
      </c>
      <c r="BH425" s="206">
        <f>IF(N425="sníž. přenesená",J425,0)</f>
        <v>0</v>
      </c>
      <c r="BI425" s="206">
        <f>IF(N425="nulová",J425,0)</f>
        <v>0</v>
      </c>
      <c r="BJ425" s="24" t="s">
        <v>158</v>
      </c>
      <c r="BK425" s="206">
        <f>ROUND(I425*H425,2)</f>
        <v>0</v>
      </c>
      <c r="BL425" s="24" t="s">
        <v>157</v>
      </c>
      <c r="BM425" s="24" t="s">
        <v>535</v>
      </c>
    </row>
    <row r="426" spans="2:51" s="11" customFormat="1" ht="13.5">
      <c r="B426" s="210"/>
      <c r="C426" s="211"/>
      <c r="D426" s="207" t="s">
        <v>161</v>
      </c>
      <c r="E426" s="212" t="s">
        <v>37</v>
      </c>
      <c r="F426" s="213" t="s">
        <v>1274</v>
      </c>
      <c r="G426" s="211"/>
      <c r="H426" s="214" t="s">
        <v>37</v>
      </c>
      <c r="I426" s="215"/>
      <c r="J426" s="211"/>
      <c r="K426" s="211"/>
      <c r="L426" s="216"/>
      <c r="M426" s="217"/>
      <c r="N426" s="218"/>
      <c r="O426" s="218"/>
      <c r="P426" s="218"/>
      <c r="Q426" s="218"/>
      <c r="R426" s="218"/>
      <c r="S426" s="218"/>
      <c r="T426" s="219"/>
      <c r="AT426" s="220" t="s">
        <v>161</v>
      </c>
      <c r="AU426" s="220" t="s">
        <v>158</v>
      </c>
      <c r="AV426" s="11" t="s">
        <v>23</v>
      </c>
      <c r="AW426" s="11" t="s">
        <v>43</v>
      </c>
      <c r="AX426" s="11" t="s">
        <v>80</v>
      </c>
      <c r="AY426" s="220" t="s">
        <v>150</v>
      </c>
    </row>
    <row r="427" spans="2:51" s="12" customFormat="1" ht="13.5">
      <c r="B427" s="221"/>
      <c r="C427" s="222"/>
      <c r="D427" s="207" t="s">
        <v>161</v>
      </c>
      <c r="E427" s="223" t="s">
        <v>37</v>
      </c>
      <c r="F427" s="224" t="s">
        <v>1295</v>
      </c>
      <c r="G427" s="222"/>
      <c r="H427" s="225">
        <v>363.329</v>
      </c>
      <c r="I427" s="226"/>
      <c r="J427" s="222"/>
      <c r="K427" s="222"/>
      <c r="L427" s="227"/>
      <c r="M427" s="228"/>
      <c r="N427" s="229"/>
      <c r="O427" s="229"/>
      <c r="P427" s="229"/>
      <c r="Q427" s="229"/>
      <c r="R427" s="229"/>
      <c r="S427" s="229"/>
      <c r="T427" s="230"/>
      <c r="AT427" s="231" t="s">
        <v>161</v>
      </c>
      <c r="AU427" s="231" t="s">
        <v>158</v>
      </c>
      <c r="AV427" s="12" t="s">
        <v>158</v>
      </c>
      <c r="AW427" s="12" t="s">
        <v>43</v>
      </c>
      <c r="AX427" s="12" t="s">
        <v>80</v>
      </c>
      <c r="AY427" s="231" t="s">
        <v>150</v>
      </c>
    </row>
    <row r="428" spans="2:51" s="12" customFormat="1" ht="13.5">
      <c r="B428" s="221"/>
      <c r="C428" s="222"/>
      <c r="D428" s="207" t="s">
        <v>161</v>
      </c>
      <c r="E428" s="223" t="s">
        <v>37</v>
      </c>
      <c r="F428" s="224" t="s">
        <v>1296</v>
      </c>
      <c r="G428" s="222"/>
      <c r="H428" s="225">
        <v>-73.8</v>
      </c>
      <c r="I428" s="226"/>
      <c r="J428" s="222"/>
      <c r="K428" s="222"/>
      <c r="L428" s="227"/>
      <c r="M428" s="228"/>
      <c r="N428" s="229"/>
      <c r="O428" s="229"/>
      <c r="P428" s="229"/>
      <c r="Q428" s="229"/>
      <c r="R428" s="229"/>
      <c r="S428" s="229"/>
      <c r="T428" s="230"/>
      <c r="AT428" s="231" t="s">
        <v>161</v>
      </c>
      <c r="AU428" s="231" t="s">
        <v>158</v>
      </c>
      <c r="AV428" s="12" t="s">
        <v>158</v>
      </c>
      <c r="AW428" s="12" t="s">
        <v>43</v>
      </c>
      <c r="AX428" s="12" t="s">
        <v>80</v>
      </c>
      <c r="AY428" s="231" t="s">
        <v>150</v>
      </c>
    </row>
    <row r="429" spans="2:51" s="12" customFormat="1" ht="13.5">
      <c r="B429" s="221"/>
      <c r="C429" s="222"/>
      <c r="D429" s="207" t="s">
        <v>161</v>
      </c>
      <c r="E429" s="223" t="s">
        <v>37</v>
      </c>
      <c r="F429" s="224" t="s">
        <v>1297</v>
      </c>
      <c r="G429" s="222"/>
      <c r="H429" s="225">
        <v>-3.045</v>
      </c>
      <c r="I429" s="226"/>
      <c r="J429" s="222"/>
      <c r="K429" s="222"/>
      <c r="L429" s="227"/>
      <c r="M429" s="228"/>
      <c r="N429" s="229"/>
      <c r="O429" s="229"/>
      <c r="P429" s="229"/>
      <c r="Q429" s="229"/>
      <c r="R429" s="229"/>
      <c r="S429" s="229"/>
      <c r="T429" s="230"/>
      <c r="AT429" s="231" t="s">
        <v>161</v>
      </c>
      <c r="AU429" s="231" t="s">
        <v>158</v>
      </c>
      <c r="AV429" s="12" t="s">
        <v>158</v>
      </c>
      <c r="AW429" s="12" t="s">
        <v>43</v>
      </c>
      <c r="AX429" s="12" t="s">
        <v>80</v>
      </c>
      <c r="AY429" s="231" t="s">
        <v>150</v>
      </c>
    </row>
    <row r="430" spans="2:51" s="14" customFormat="1" ht="13.5">
      <c r="B430" s="261"/>
      <c r="C430" s="262"/>
      <c r="D430" s="207" t="s">
        <v>161</v>
      </c>
      <c r="E430" s="263" t="s">
        <v>37</v>
      </c>
      <c r="F430" s="264" t="s">
        <v>238</v>
      </c>
      <c r="G430" s="262"/>
      <c r="H430" s="265">
        <v>286.484</v>
      </c>
      <c r="I430" s="266"/>
      <c r="J430" s="262"/>
      <c r="K430" s="262"/>
      <c r="L430" s="267"/>
      <c r="M430" s="268"/>
      <c r="N430" s="269"/>
      <c r="O430" s="269"/>
      <c r="P430" s="269"/>
      <c r="Q430" s="269"/>
      <c r="R430" s="269"/>
      <c r="S430" s="269"/>
      <c r="T430" s="270"/>
      <c r="AT430" s="271" t="s">
        <v>161</v>
      </c>
      <c r="AU430" s="271" t="s">
        <v>158</v>
      </c>
      <c r="AV430" s="14" t="s">
        <v>170</v>
      </c>
      <c r="AW430" s="14" t="s">
        <v>43</v>
      </c>
      <c r="AX430" s="14" t="s">
        <v>80</v>
      </c>
      <c r="AY430" s="271" t="s">
        <v>150</v>
      </c>
    </row>
    <row r="431" spans="2:51" s="11" customFormat="1" ht="13.5">
      <c r="B431" s="210"/>
      <c r="C431" s="211"/>
      <c r="D431" s="207" t="s">
        <v>161</v>
      </c>
      <c r="E431" s="212" t="s">
        <v>37</v>
      </c>
      <c r="F431" s="213" t="s">
        <v>301</v>
      </c>
      <c r="G431" s="211"/>
      <c r="H431" s="214" t="s">
        <v>37</v>
      </c>
      <c r="I431" s="215"/>
      <c r="J431" s="211"/>
      <c r="K431" s="211"/>
      <c r="L431" s="216"/>
      <c r="M431" s="217"/>
      <c r="N431" s="218"/>
      <c r="O431" s="218"/>
      <c r="P431" s="218"/>
      <c r="Q431" s="218"/>
      <c r="R431" s="218"/>
      <c r="S431" s="218"/>
      <c r="T431" s="219"/>
      <c r="AT431" s="220" t="s">
        <v>161</v>
      </c>
      <c r="AU431" s="220" t="s">
        <v>158</v>
      </c>
      <c r="AV431" s="11" t="s">
        <v>23</v>
      </c>
      <c r="AW431" s="11" t="s">
        <v>43</v>
      </c>
      <c r="AX431" s="11" t="s">
        <v>80</v>
      </c>
      <c r="AY431" s="220" t="s">
        <v>150</v>
      </c>
    </row>
    <row r="432" spans="2:51" s="12" customFormat="1" ht="13.5">
      <c r="B432" s="221"/>
      <c r="C432" s="222"/>
      <c r="D432" s="207" t="s">
        <v>161</v>
      </c>
      <c r="E432" s="223" t="s">
        <v>37</v>
      </c>
      <c r="F432" s="224" t="s">
        <v>1298</v>
      </c>
      <c r="G432" s="222"/>
      <c r="H432" s="225">
        <v>298.12</v>
      </c>
      <c r="I432" s="226"/>
      <c r="J432" s="222"/>
      <c r="K432" s="222"/>
      <c r="L432" s="227"/>
      <c r="M432" s="228"/>
      <c r="N432" s="229"/>
      <c r="O432" s="229"/>
      <c r="P432" s="229"/>
      <c r="Q432" s="229"/>
      <c r="R432" s="229"/>
      <c r="S432" s="229"/>
      <c r="T432" s="230"/>
      <c r="AT432" s="231" t="s">
        <v>161</v>
      </c>
      <c r="AU432" s="231" t="s">
        <v>158</v>
      </c>
      <c r="AV432" s="12" t="s">
        <v>158</v>
      </c>
      <c r="AW432" s="12" t="s">
        <v>43</v>
      </c>
      <c r="AX432" s="12" t="s">
        <v>80</v>
      </c>
      <c r="AY432" s="231" t="s">
        <v>150</v>
      </c>
    </row>
    <row r="433" spans="2:51" s="12" customFormat="1" ht="13.5">
      <c r="B433" s="221"/>
      <c r="C433" s="222"/>
      <c r="D433" s="207" t="s">
        <v>161</v>
      </c>
      <c r="E433" s="223" t="s">
        <v>37</v>
      </c>
      <c r="F433" s="224" t="s">
        <v>1299</v>
      </c>
      <c r="G433" s="222"/>
      <c r="H433" s="225">
        <v>518.112</v>
      </c>
      <c r="I433" s="226"/>
      <c r="J433" s="222"/>
      <c r="K433" s="222"/>
      <c r="L433" s="227"/>
      <c r="M433" s="228"/>
      <c r="N433" s="229"/>
      <c r="O433" s="229"/>
      <c r="P433" s="229"/>
      <c r="Q433" s="229"/>
      <c r="R433" s="229"/>
      <c r="S433" s="229"/>
      <c r="T433" s="230"/>
      <c r="AT433" s="231" t="s">
        <v>161</v>
      </c>
      <c r="AU433" s="231" t="s">
        <v>158</v>
      </c>
      <c r="AV433" s="12" t="s">
        <v>158</v>
      </c>
      <c r="AW433" s="12" t="s">
        <v>43</v>
      </c>
      <c r="AX433" s="12" t="s">
        <v>80</v>
      </c>
      <c r="AY433" s="231" t="s">
        <v>150</v>
      </c>
    </row>
    <row r="434" spans="2:51" s="12" customFormat="1" ht="13.5">
      <c r="B434" s="221"/>
      <c r="C434" s="222"/>
      <c r="D434" s="207" t="s">
        <v>161</v>
      </c>
      <c r="E434" s="223" t="s">
        <v>37</v>
      </c>
      <c r="F434" s="224" t="s">
        <v>1300</v>
      </c>
      <c r="G434" s="222"/>
      <c r="H434" s="225">
        <v>-205.155</v>
      </c>
      <c r="I434" s="226"/>
      <c r="J434" s="222"/>
      <c r="K434" s="222"/>
      <c r="L434" s="227"/>
      <c r="M434" s="228"/>
      <c r="N434" s="229"/>
      <c r="O434" s="229"/>
      <c r="P434" s="229"/>
      <c r="Q434" s="229"/>
      <c r="R434" s="229"/>
      <c r="S434" s="229"/>
      <c r="T434" s="230"/>
      <c r="AT434" s="231" t="s">
        <v>161</v>
      </c>
      <c r="AU434" s="231" t="s">
        <v>158</v>
      </c>
      <c r="AV434" s="12" t="s">
        <v>158</v>
      </c>
      <c r="AW434" s="12" t="s">
        <v>43</v>
      </c>
      <c r="AX434" s="12" t="s">
        <v>80</v>
      </c>
      <c r="AY434" s="231" t="s">
        <v>150</v>
      </c>
    </row>
    <row r="435" spans="2:51" s="12" customFormat="1" ht="13.5">
      <c r="B435" s="221"/>
      <c r="C435" s="222"/>
      <c r="D435" s="207" t="s">
        <v>161</v>
      </c>
      <c r="E435" s="223" t="s">
        <v>37</v>
      </c>
      <c r="F435" s="224" t="s">
        <v>1301</v>
      </c>
      <c r="G435" s="222"/>
      <c r="H435" s="225">
        <v>-126.585</v>
      </c>
      <c r="I435" s="226"/>
      <c r="J435" s="222"/>
      <c r="K435" s="222"/>
      <c r="L435" s="227"/>
      <c r="M435" s="228"/>
      <c r="N435" s="229"/>
      <c r="O435" s="229"/>
      <c r="P435" s="229"/>
      <c r="Q435" s="229"/>
      <c r="R435" s="229"/>
      <c r="S435" s="229"/>
      <c r="T435" s="230"/>
      <c r="AT435" s="231" t="s">
        <v>161</v>
      </c>
      <c r="AU435" s="231" t="s">
        <v>158</v>
      </c>
      <c r="AV435" s="12" t="s">
        <v>158</v>
      </c>
      <c r="AW435" s="12" t="s">
        <v>43</v>
      </c>
      <c r="AX435" s="12" t="s">
        <v>80</v>
      </c>
      <c r="AY435" s="231" t="s">
        <v>150</v>
      </c>
    </row>
    <row r="436" spans="2:51" s="12" customFormat="1" ht="13.5">
      <c r="B436" s="221"/>
      <c r="C436" s="222"/>
      <c r="D436" s="207" t="s">
        <v>161</v>
      </c>
      <c r="E436" s="223" t="s">
        <v>37</v>
      </c>
      <c r="F436" s="224" t="s">
        <v>1302</v>
      </c>
      <c r="G436" s="222"/>
      <c r="H436" s="225">
        <v>10.53</v>
      </c>
      <c r="I436" s="226"/>
      <c r="J436" s="222"/>
      <c r="K436" s="222"/>
      <c r="L436" s="227"/>
      <c r="M436" s="228"/>
      <c r="N436" s="229"/>
      <c r="O436" s="229"/>
      <c r="P436" s="229"/>
      <c r="Q436" s="229"/>
      <c r="R436" s="229"/>
      <c r="S436" s="229"/>
      <c r="T436" s="230"/>
      <c r="AT436" s="231" t="s">
        <v>161</v>
      </c>
      <c r="AU436" s="231" t="s">
        <v>158</v>
      </c>
      <c r="AV436" s="12" t="s">
        <v>158</v>
      </c>
      <c r="AW436" s="12" t="s">
        <v>43</v>
      </c>
      <c r="AX436" s="12" t="s">
        <v>80</v>
      </c>
      <c r="AY436" s="231" t="s">
        <v>150</v>
      </c>
    </row>
    <row r="437" spans="2:51" s="14" customFormat="1" ht="13.5">
      <c r="B437" s="261"/>
      <c r="C437" s="262"/>
      <c r="D437" s="207" t="s">
        <v>161</v>
      </c>
      <c r="E437" s="263" t="s">
        <v>37</v>
      </c>
      <c r="F437" s="264" t="s">
        <v>238</v>
      </c>
      <c r="G437" s="262"/>
      <c r="H437" s="265">
        <v>495.022</v>
      </c>
      <c r="I437" s="266"/>
      <c r="J437" s="262"/>
      <c r="K437" s="262"/>
      <c r="L437" s="267"/>
      <c r="M437" s="268"/>
      <c r="N437" s="269"/>
      <c r="O437" s="269"/>
      <c r="P437" s="269"/>
      <c r="Q437" s="269"/>
      <c r="R437" s="269"/>
      <c r="S437" s="269"/>
      <c r="T437" s="270"/>
      <c r="AT437" s="271" t="s">
        <v>161</v>
      </c>
      <c r="AU437" s="271" t="s">
        <v>158</v>
      </c>
      <c r="AV437" s="14" t="s">
        <v>170</v>
      </c>
      <c r="AW437" s="14" t="s">
        <v>43</v>
      </c>
      <c r="AX437" s="14" t="s">
        <v>80</v>
      </c>
      <c r="AY437" s="271" t="s">
        <v>150</v>
      </c>
    </row>
    <row r="438" spans="2:51" s="11" customFormat="1" ht="13.5">
      <c r="B438" s="210"/>
      <c r="C438" s="211"/>
      <c r="D438" s="207" t="s">
        <v>161</v>
      </c>
      <c r="E438" s="212" t="s">
        <v>37</v>
      </c>
      <c r="F438" s="213" t="s">
        <v>1303</v>
      </c>
      <c r="G438" s="211"/>
      <c r="H438" s="214" t="s">
        <v>37</v>
      </c>
      <c r="I438" s="215"/>
      <c r="J438" s="211"/>
      <c r="K438" s="211"/>
      <c r="L438" s="216"/>
      <c r="M438" s="217"/>
      <c r="N438" s="218"/>
      <c r="O438" s="218"/>
      <c r="P438" s="218"/>
      <c r="Q438" s="218"/>
      <c r="R438" s="218"/>
      <c r="S438" s="218"/>
      <c r="T438" s="219"/>
      <c r="AT438" s="220" t="s">
        <v>161</v>
      </c>
      <c r="AU438" s="220" t="s">
        <v>158</v>
      </c>
      <c r="AV438" s="11" t="s">
        <v>23</v>
      </c>
      <c r="AW438" s="11" t="s">
        <v>43</v>
      </c>
      <c r="AX438" s="11" t="s">
        <v>80</v>
      </c>
      <c r="AY438" s="220" t="s">
        <v>150</v>
      </c>
    </row>
    <row r="439" spans="2:51" s="12" customFormat="1" ht="13.5">
      <c r="B439" s="221"/>
      <c r="C439" s="222"/>
      <c r="D439" s="207" t="s">
        <v>161</v>
      </c>
      <c r="E439" s="223" t="s">
        <v>37</v>
      </c>
      <c r="F439" s="224" t="s">
        <v>1304</v>
      </c>
      <c r="G439" s="222"/>
      <c r="H439" s="225">
        <v>61.6</v>
      </c>
      <c r="I439" s="226"/>
      <c r="J439" s="222"/>
      <c r="K439" s="222"/>
      <c r="L439" s="227"/>
      <c r="M439" s="228"/>
      <c r="N439" s="229"/>
      <c r="O439" s="229"/>
      <c r="P439" s="229"/>
      <c r="Q439" s="229"/>
      <c r="R439" s="229"/>
      <c r="S439" s="229"/>
      <c r="T439" s="230"/>
      <c r="AT439" s="231" t="s">
        <v>161</v>
      </c>
      <c r="AU439" s="231" t="s">
        <v>158</v>
      </c>
      <c r="AV439" s="12" t="s">
        <v>158</v>
      </c>
      <c r="AW439" s="12" t="s">
        <v>43</v>
      </c>
      <c r="AX439" s="12" t="s">
        <v>80</v>
      </c>
      <c r="AY439" s="231" t="s">
        <v>150</v>
      </c>
    </row>
    <row r="440" spans="2:51" s="12" customFormat="1" ht="13.5">
      <c r="B440" s="221"/>
      <c r="C440" s="222"/>
      <c r="D440" s="207" t="s">
        <v>161</v>
      </c>
      <c r="E440" s="223" t="s">
        <v>37</v>
      </c>
      <c r="F440" s="224" t="s">
        <v>1305</v>
      </c>
      <c r="G440" s="222"/>
      <c r="H440" s="225">
        <v>-1.92</v>
      </c>
      <c r="I440" s="226"/>
      <c r="J440" s="222"/>
      <c r="K440" s="222"/>
      <c r="L440" s="227"/>
      <c r="M440" s="228"/>
      <c r="N440" s="229"/>
      <c r="O440" s="229"/>
      <c r="P440" s="229"/>
      <c r="Q440" s="229"/>
      <c r="R440" s="229"/>
      <c r="S440" s="229"/>
      <c r="T440" s="230"/>
      <c r="AT440" s="231" t="s">
        <v>161</v>
      </c>
      <c r="AU440" s="231" t="s">
        <v>158</v>
      </c>
      <c r="AV440" s="12" t="s">
        <v>158</v>
      </c>
      <c r="AW440" s="12" t="s">
        <v>43</v>
      </c>
      <c r="AX440" s="12" t="s">
        <v>80</v>
      </c>
      <c r="AY440" s="231" t="s">
        <v>150</v>
      </c>
    </row>
    <row r="441" spans="2:51" s="12" customFormat="1" ht="13.5">
      <c r="B441" s="221"/>
      <c r="C441" s="222"/>
      <c r="D441" s="207" t="s">
        <v>161</v>
      </c>
      <c r="E441" s="223" t="s">
        <v>37</v>
      </c>
      <c r="F441" s="224" t="s">
        <v>1306</v>
      </c>
      <c r="G441" s="222"/>
      <c r="H441" s="225">
        <v>-7.68</v>
      </c>
      <c r="I441" s="226"/>
      <c r="J441" s="222"/>
      <c r="K441" s="222"/>
      <c r="L441" s="227"/>
      <c r="M441" s="228"/>
      <c r="N441" s="229"/>
      <c r="O441" s="229"/>
      <c r="P441" s="229"/>
      <c r="Q441" s="229"/>
      <c r="R441" s="229"/>
      <c r="S441" s="229"/>
      <c r="T441" s="230"/>
      <c r="AT441" s="231" t="s">
        <v>161</v>
      </c>
      <c r="AU441" s="231" t="s">
        <v>158</v>
      </c>
      <c r="AV441" s="12" t="s">
        <v>158</v>
      </c>
      <c r="AW441" s="12" t="s">
        <v>43</v>
      </c>
      <c r="AX441" s="12" t="s">
        <v>80</v>
      </c>
      <c r="AY441" s="231" t="s">
        <v>150</v>
      </c>
    </row>
    <row r="442" spans="2:51" s="14" customFormat="1" ht="13.5">
      <c r="B442" s="261"/>
      <c r="C442" s="262"/>
      <c r="D442" s="207" t="s">
        <v>161</v>
      </c>
      <c r="E442" s="263" t="s">
        <v>37</v>
      </c>
      <c r="F442" s="264" t="s">
        <v>238</v>
      </c>
      <c r="G442" s="262"/>
      <c r="H442" s="265">
        <v>52</v>
      </c>
      <c r="I442" s="266"/>
      <c r="J442" s="262"/>
      <c r="K442" s="262"/>
      <c r="L442" s="267"/>
      <c r="M442" s="268"/>
      <c r="N442" s="269"/>
      <c r="O442" s="269"/>
      <c r="P442" s="269"/>
      <c r="Q442" s="269"/>
      <c r="R442" s="269"/>
      <c r="S442" s="269"/>
      <c r="T442" s="270"/>
      <c r="AT442" s="271" t="s">
        <v>161</v>
      </c>
      <c r="AU442" s="271" t="s">
        <v>158</v>
      </c>
      <c r="AV442" s="14" t="s">
        <v>170</v>
      </c>
      <c r="AW442" s="14" t="s">
        <v>43</v>
      </c>
      <c r="AX442" s="14" t="s">
        <v>80</v>
      </c>
      <c r="AY442" s="271" t="s">
        <v>150</v>
      </c>
    </row>
    <row r="443" spans="2:51" s="13" customFormat="1" ht="13.5">
      <c r="B443" s="232"/>
      <c r="C443" s="233"/>
      <c r="D443" s="207" t="s">
        <v>161</v>
      </c>
      <c r="E443" s="248" t="s">
        <v>37</v>
      </c>
      <c r="F443" s="249" t="s">
        <v>164</v>
      </c>
      <c r="G443" s="233"/>
      <c r="H443" s="250">
        <v>833.506</v>
      </c>
      <c r="I443" s="238"/>
      <c r="J443" s="233"/>
      <c r="K443" s="233"/>
      <c r="L443" s="239"/>
      <c r="M443" s="240"/>
      <c r="N443" s="241"/>
      <c r="O443" s="241"/>
      <c r="P443" s="241"/>
      <c r="Q443" s="241"/>
      <c r="R443" s="241"/>
      <c r="S443" s="241"/>
      <c r="T443" s="242"/>
      <c r="AT443" s="243" t="s">
        <v>161</v>
      </c>
      <c r="AU443" s="243" t="s">
        <v>158</v>
      </c>
      <c r="AV443" s="13" t="s">
        <v>157</v>
      </c>
      <c r="AW443" s="13" t="s">
        <v>43</v>
      </c>
      <c r="AX443" s="13" t="s">
        <v>23</v>
      </c>
      <c r="AY443" s="243" t="s">
        <v>150</v>
      </c>
    </row>
    <row r="444" spans="2:63" s="10" customFormat="1" ht="29.85" customHeight="1">
      <c r="B444" s="178"/>
      <c r="C444" s="179"/>
      <c r="D444" s="192" t="s">
        <v>79</v>
      </c>
      <c r="E444" s="193" t="s">
        <v>542</v>
      </c>
      <c r="F444" s="193" t="s">
        <v>543</v>
      </c>
      <c r="G444" s="179"/>
      <c r="H444" s="179"/>
      <c r="I444" s="182"/>
      <c r="J444" s="194">
        <f>BK444</f>
        <v>0</v>
      </c>
      <c r="K444" s="179"/>
      <c r="L444" s="184"/>
      <c r="M444" s="185"/>
      <c r="N444" s="186"/>
      <c r="O444" s="186"/>
      <c r="P444" s="187">
        <f>SUM(P445:P452)</f>
        <v>0</v>
      </c>
      <c r="Q444" s="186"/>
      <c r="R444" s="187">
        <f>SUM(R445:R452)</f>
        <v>0</v>
      </c>
      <c r="S444" s="186"/>
      <c r="T444" s="188">
        <f>SUM(T445:T452)</f>
        <v>0</v>
      </c>
      <c r="AR444" s="189" t="s">
        <v>23</v>
      </c>
      <c r="AT444" s="190" t="s">
        <v>79</v>
      </c>
      <c r="AU444" s="190" t="s">
        <v>23</v>
      </c>
      <c r="AY444" s="189" t="s">
        <v>150</v>
      </c>
      <c r="BK444" s="191">
        <f>SUM(BK445:BK452)</f>
        <v>0</v>
      </c>
    </row>
    <row r="445" spans="2:65" s="1" customFormat="1" ht="31.5" customHeight="1">
      <c r="B445" s="42"/>
      <c r="C445" s="195" t="s">
        <v>359</v>
      </c>
      <c r="D445" s="195" t="s">
        <v>152</v>
      </c>
      <c r="E445" s="196" t="s">
        <v>545</v>
      </c>
      <c r="F445" s="197" t="s">
        <v>546</v>
      </c>
      <c r="G445" s="198" t="s">
        <v>182</v>
      </c>
      <c r="H445" s="199">
        <v>143.284</v>
      </c>
      <c r="I445" s="200"/>
      <c r="J445" s="201">
        <f>ROUND(I445*H445,2)</f>
        <v>0</v>
      </c>
      <c r="K445" s="197" t="s">
        <v>156</v>
      </c>
      <c r="L445" s="62"/>
      <c r="M445" s="202" t="s">
        <v>37</v>
      </c>
      <c r="N445" s="203" t="s">
        <v>52</v>
      </c>
      <c r="O445" s="43"/>
      <c r="P445" s="204">
        <f>O445*H445</f>
        <v>0</v>
      </c>
      <c r="Q445" s="204">
        <v>0</v>
      </c>
      <c r="R445" s="204">
        <f>Q445*H445</f>
        <v>0</v>
      </c>
      <c r="S445" s="204">
        <v>0</v>
      </c>
      <c r="T445" s="205">
        <f>S445*H445</f>
        <v>0</v>
      </c>
      <c r="AR445" s="24" t="s">
        <v>157</v>
      </c>
      <c r="AT445" s="24" t="s">
        <v>152</v>
      </c>
      <c r="AU445" s="24" t="s">
        <v>158</v>
      </c>
      <c r="AY445" s="24" t="s">
        <v>150</v>
      </c>
      <c r="BE445" s="206">
        <f>IF(N445="základní",J445,0)</f>
        <v>0</v>
      </c>
      <c r="BF445" s="206">
        <f>IF(N445="snížená",J445,0)</f>
        <v>0</v>
      </c>
      <c r="BG445" s="206">
        <f>IF(N445="zákl. přenesená",J445,0)</f>
        <v>0</v>
      </c>
      <c r="BH445" s="206">
        <f>IF(N445="sníž. přenesená",J445,0)</f>
        <v>0</v>
      </c>
      <c r="BI445" s="206">
        <f>IF(N445="nulová",J445,0)</f>
        <v>0</v>
      </c>
      <c r="BJ445" s="24" t="s">
        <v>158</v>
      </c>
      <c r="BK445" s="206">
        <f>ROUND(I445*H445,2)</f>
        <v>0</v>
      </c>
      <c r="BL445" s="24" t="s">
        <v>157</v>
      </c>
      <c r="BM445" s="24" t="s">
        <v>540</v>
      </c>
    </row>
    <row r="446" spans="2:47" s="1" customFormat="1" ht="121.5">
      <c r="B446" s="42"/>
      <c r="C446" s="64"/>
      <c r="D446" s="234" t="s">
        <v>159</v>
      </c>
      <c r="E446" s="64"/>
      <c r="F446" s="244" t="s">
        <v>548</v>
      </c>
      <c r="G446" s="64"/>
      <c r="H446" s="64"/>
      <c r="I446" s="165"/>
      <c r="J446" s="64"/>
      <c r="K446" s="64"/>
      <c r="L446" s="62"/>
      <c r="M446" s="209"/>
      <c r="N446" s="43"/>
      <c r="O446" s="43"/>
      <c r="P446" s="43"/>
      <c r="Q446" s="43"/>
      <c r="R446" s="43"/>
      <c r="S446" s="43"/>
      <c r="T446" s="79"/>
      <c r="AT446" s="24" t="s">
        <v>159</v>
      </c>
      <c r="AU446" s="24" t="s">
        <v>158</v>
      </c>
    </row>
    <row r="447" spans="2:65" s="1" customFormat="1" ht="31.5" customHeight="1">
      <c r="B447" s="42"/>
      <c r="C447" s="195" t="s">
        <v>544</v>
      </c>
      <c r="D447" s="195" t="s">
        <v>152</v>
      </c>
      <c r="E447" s="196" t="s">
        <v>549</v>
      </c>
      <c r="F447" s="197" t="s">
        <v>550</v>
      </c>
      <c r="G447" s="198" t="s">
        <v>182</v>
      </c>
      <c r="H447" s="199">
        <v>143.284</v>
      </c>
      <c r="I447" s="200"/>
      <c r="J447" s="201">
        <f>ROUND(I447*H447,2)</f>
        <v>0</v>
      </c>
      <c r="K447" s="197" t="s">
        <v>156</v>
      </c>
      <c r="L447" s="62"/>
      <c r="M447" s="202" t="s">
        <v>37</v>
      </c>
      <c r="N447" s="203" t="s">
        <v>52</v>
      </c>
      <c r="O447" s="43"/>
      <c r="P447" s="204">
        <f>O447*H447</f>
        <v>0</v>
      </c>
      <c r="Q447" s="204">
        <v>0</v>
      </c>
      <c r="R447" s="204">
        <f>Q447*H447</f>
        <v>0</v>
      </c>
      <c r="S447" s="204">
        <v>0</v>
      </c>
      <c r="T447" s="205">
        <f>S447*H447</f>
        <v>0</v>
      </c>
      <c r="AR447" s="24" t="s">
        <v>157</v>
      </c>
      <c r="AT447" s="24" t="s">
        <v>152</v>
      </c>
      <c r="AU447" s="24" t="s">
        <v>158</v>
      </c>
      <c r="AY447" s="24" t="s">
        <v>150</v>
      </c>
      <c r="BE447" s="206">
        <f>IF(N447="základní",J447,0)</f>
        <v>0</v>
      </c>
      <c r="BF447" s="206">
        <f>IF(N447="snížená",J447,0)</f>
        <v>0</v>
      </c>
      <c r="BG447" s="206">
        <f>IF(N447="zákl. přenesená",J447,0)</f>
        <v>0</v>
      </c>
      <c r="BH447" s="206">
        <f>IF(N447="sníž. přenesená",J447,0)</f>
        <v>0</v>
      </c>
      <c r="BI447" s="206">
        <f>IF(N447="nulová",J447,0)</f>
        <v>0</v>
      </c>
      <c r="BJ447" s="24" t="s">
        <v>158</v>
      </c>
      <c r="BK447" s="206">
        <f>ROUND(I447*H447,2)</f>
        <v>0</v>
      </c>
      <c r="BL447" s="24" t="s">
        <v>157</v>
      </c>
      <c r="BM447" s="24" t="s">
        <v>547</v>
      </c>
    </row>
    <row r="448" spans="2:47" s="1" customFormat="1" ht="81">
      <c r="B448" s="42"/>
      <c r="C448" s="64"/>
      <c r="D448" s="234" t="s">
        <v>159</v>
      </c>
      <c r="E448" s="64"/>
      <c r="F448" s="244" t="s">
        <v>552</v>
      </c>
      <c r="G448" s="64"/>
      <c r="H448" s="64"/>
      <c r="I448" s="165"/>
      <c r="J448" s="64"/>
      <c r="K448" s="64"/>
      <c r="L448" s="62"/>
      <c r="M448" s="209"/>
      <c r="N448" s="43"/>
      <c r="O448" s="43"/>
      <c r="P448" s="43"/>
      <c r="Q448" s="43"/>
      <c r="R448" s="43"/>
      <c r="S448" s="43"/>
      <c r="T448" s="79"/>
      <c r="AT448" s="24" t="s">
        <v>159</v>
      </c>
      <c r="AU448" s="24" t="s">
        <v>158</v>
      </c>
    </row>
    <row r="449" spans="2:65" s="1" customFormat="1" ht="31.5" customHeight="1">
      <c r="B449" s="42"/>
      <c r="C449" s="195" t="s">
        <v>363</v>
      </c>
      <c r="D449" s="195" t="s">
        <v>152</v>
      </c>
      <c r="E449" s="196" t="s">
        <v>554</v>
      </c>
      <c r="F449" s="197" t="s">
        <v>555</v>
      </c>
      <c r="G449" s="198" t="s">
        <v>182</v>
      </c>
      <c r="H449" s="199">
        <v>1432.84</v>
      </c>
      <c r="I449" s="200"/>
      <c r="J449" s="201">
        <f>ROUND(I449*H449,2)</f>
        <v>0</v>
      </c>
      <c r="K449" s="197" t="s">
        <v>156</v>
      </c>
      <c r="L449" s="62"/>
      <c r="M449" s="202" t="s">
        <v>37</v>
      </c>
      <c r="N449" s="203" t="s">
        <v>52</v>
      </c>
      <c r="O449" s="43"/>
      <c r="P449" s="204">
        <f>O449*H449</f>
        <v>0</v>
      </c>
      <c r="Q449" s="204">
        <v>0</v>
      </c>
      <c r="R449" s="204">
        <f>Q449*H449</f>
        <v>0</v>
      </c>
      <c r="S449" s="204">
        <v>0</v>
      </c>
      <c r="T449" s="205">
        <f>S449*H449</f>
        <v>0</v>
      </c>
      <c r="AR449" s="24" t="s">
        <v>157</v>
      </c>
      <c r="AT449" s="24" t="s">
        <v>152</v>
      </c>
      <c r="AU449" s="24" t="s">
        <v>158</v>
      </c>
      <c r="AY449" s="24" t="s">
        <v>150</v>
      </c>
      <c r="BE449" s="206">
        <f>IF(N449="základní",J449,0)</f>
        <v>0</v>
      </c>
      <c r="BF449" s="206">
        <f>IF(N449="snížená",J449,0)</f>
        <v>0</v>
      </c>
      <c r="BG449" s="206">
        <f>IF(N449="zákl. přenesená",J449,0)</f>
        <v>0</v>
      </c>
      <c r="BH449" s="206">
        <f>IF(N449="sníž. přenesená",J449,0)</f>
        <v>0</v>
      </c>
      <c r="BI449" s="206">
        <f>IF(N449="nulová",J449,0)</f>
        <v>0</v>
      </c>
      <c r="BJ449" s="24" t="s">
        <v>158</v>
      </c>
      <c r="BK449" s="206">
        <f>ROUND(I449*H449,2)</f>
        <v>0</v>
      </c>
      <c r="BL449" s="24" t="s">
        <v>157</v>
      </c>
      <c r="BM449" s="24" t="s">
        <v>551</v>
      </c>
    </row>
    <row r="450" spans="2:47" s="1" customFormat="1" ht="81">
      <c r="B450" s="42"/>
      <c r="C450" s="64"/>
      <c r="D450" s="234" t="s">
        <v>159</v>
      </c>
      <c r="E450" s="64"/>
      <c r="F450" s="244" t="s">
        <v>552</v>
      </c>
      <c r="G450" s="64"/>
      <c r="H450" s="64"/>
      <c r="I450" s="165"/>
      <c r="J450" s="64"/>
      <c r="K450" s="64"/>
      <c r="L450" s="62"/>
      <c r="M450" s="209"/>
      <c r="N450" s="43"/>
      <c r="O450" s="43"/>
      <c r="P450" s="43"/>
      <c r="Q450" s="43"/>
      <c r="R450" s="43"/>
      <c r="S450" s="43"/>
      <c r="T450" s="79"/>
      <c r="AT450" s="24" t="s">
        <v>159</v>
      </c>
      <c r="AU450" s="24" t="s">
        <v>158</v>
      </c>
    </row>
    <row r="451" spans="2:65" s="1" customFormat="1" ht="22.5" customHeight="1">
      <c r="B451" s="42"/>
      <c r="C451" s="195" t="s">
        <v>553</v>
      </c>
      <c r="D451" s="195" t="s">
        <v>152</v>
      </c>
      <c r="E451" s="196" t="s">
        <v>557</v>
      </c>
      <c r="F451" s="197" t="s">
        <v>558</v>
      </c>
      <c r="G451" s="198" t="s">
        <v>182</v>
      </c>
      <c r="H451" s="199">
        <v>143.284</v>
      </c>
      <c r="I451" s="200"/>
      <c r="J451" s="201">
        <f>ROUND(I451*H451,2)</f>
        <v>0</v>
      </c>
      <c r="K451" s="197" t="s">
        <v>156</v>
      </c>
      <c r="L451" s="62"/>
      <c r="M451" s="202" t="s">
        <v>37</v>
      </c>
      <c r="N451" s="203" t="s">
        <v>52</v>
      </c>
      <c r="O451" s="43"/>
      <c r="P451" s="204">
        <f>O451*H451</f>
        <v>0</v>
      </c>
      <c r="Q451" s="204">
        <v>0</v>
      </c>
      <c r="R451" s="204">
        <f>Q451*H451</f>
        <v>0</v>
      </c>
      <c r="S451" s="204">
        <v>0</v>
      </c>
      <c r="T451" s="205">
        <f>S451*H451</f>
        <v>0</v>
      </c>
      <c r="AR451" s="24" t="s">
        <v>157</v>
      </c>
      <c r="AT451" s="24" t="s">
        <v>152</v>
      </c>
      <c r="AU451" s="24" t="s">
        <v>158</v>
      </c>
      <c r="AY451" s="24" t="s">
        <v>150</v>
      </c>
      <c r="BE451" s="206">
        <f>IF(N451="základní",J451,0)</f>
        <v>0</v>
      </c>
      <c r="BF451" s="206">
        <f>IF(N451="snížená",J451,0)</f>
        <v>0</v>
      </c>
      <c r="BG451" s="206">
        <f>IF(N451="zákl. přenesená",J451,0)</f>
        <v>0</v>
      </c>
      <c r="BH451" s="206">
        <f>IF(N451="sníž. přenesená",J451,0)</f>
        <v>0</v>
      </c>
      <c r="BI451" s="206">
        <f>IF(N451="nulová",J451,0)</f>
        <v>0</v>
      </c>
      <c r="BJ451" s="24" t="s">
        <v>158</v>
      </c>
      <c r="BK451" s="206">
        <f>ROUND(I451*H451,2)</f>
        <v>0</v>
      </c>
      <c r="BL451" s="24" t="s">
        <v>157</v>
      </c>
      <c r="BM451" s="24" t="s">
        <v>556</v>
      </c>
    </row>
    <row r="452" spans="2:47" s="1" customFormat="1" ht="67.5">
      <c r="B452" s="42"/>
      <c r="C452" s="64"/>
      <c r="D452" s="207" t="s">
        <v>159</v>
      </c>
      <c r="E452" s="64"/>
      <c r="F452" s="208" t="s">
        <v>560</v>
      </c>
      <c r="G452" s="64"/>
      <c r="H452" s="64"/>
      <c r="I452" s="165"/>
      <c r="J452" s="64"/>
      <c r="K452" s="64"/>
      <c r="L452" s="62"/>
      <c r="M452" s="209"/>
      <c r="N452" s="43"/>
      <c r="O452" s="43"/>
      <c r="P452" s="43"/>
      <c r="Q452" s="43"/>
      <c r="R452" s="43"/>
      <c r="S452" s="43"/>
      <c r="T452" s="79"/>
      <c r="AT452" s="24" t="s">
        <v>159</v>
      </c>
      <c r="AU452" s="24" t="s">
        <v>158</v>
      </c>
    </row>
    <row r="453" spans="2:63" s="10" customFormat="1" ht="29.85" customHeight="1">
      <c r="B453" s="178"/>
      <c r="C453" s="179"/>
      <c r="D453" s="192" t="s">
        <v>79</v>
      </c>
      <c r="E453" s="193" t="s">
        <v>561</v>
      </c>
      <c r="F453" s="193" t="s">
        <v>562</v>
      </c>
      <c r="G453" s="179"/>
      <c r="H453" s="179"/>
      <c r="I453" s="182"/>
      <c r="J453" s="194">
        <f>BK453</f>
        <v>0</v>
      </c>
      <c r="K453" s="179"/>
      <c r="L453" s="184"/>
      <c r="M453" s="185"/>
      <c r="N453" s="186"/>
      <c r="O453" s="186"/>
      <c r="P453" s="187">
        <f>SUM(P454:P455)</f>
        <v>0</v>
      </c>
      <c r="Q453" s="186"/>
      <c r="R453" s="187">
        <f>SUM(R454:R455)</f>
        <v>0</v>
      </c>
      <c r="S453" s="186"/>
      <c r="T453" s="188">
        <f>SUM(T454:T455)</f>
        <v>0</v>
      </c>
      <c r="AR453" s="189" t="s">
        <v>23</v>
      </c>
      <c r="AT453" s="190" t="s">
        <v>79</v>
      </c>
      <c r="AU453" s="190" t="s">
        <v>23</v>
      </c>
      <c r="AY453" s="189" t="s">
        <v>150</v>
      </c>
      <c r="BK453" s="191">
        <f>SUM(BK454:BK455)</f>
        <v>0</v>
      </c>
    </row>
    <row r="454" spans="2:65" s="1" customFormat="1" ht="44.25" customHeight="1">
      <c r="B454" s="42"/>
      <c r="C454" s="195" t="s">
        <v>375</v>
      </c>
      <c r="D454" s="195" t="s">
        <v>152</v>
      </c>
      <c r="E454" s="196" t="s">
        <v>564</v>
      </c>
      <c r="F454" s="197" t="s">
        <v>565</v>
      </c>
      <c r="G454" s="198" t="s">
        <v>182</v>
      </c>
      <c r="H454" s="199">
        <v>159.008</v>
      </c>
      <c r="I454" s="200"/>
      <c r="J454" s="201">
        <f>ROUND(I454*H454,2)</f>
        <v>0</v>
      </c>
      <c r="K454" s="197" t="s">
        <v>156</v>
      </c>
      <c r="L454" s="62"/>
      <c r="M454" s="202" t="s">
        <v>37</v>
      </c>
      <c r="N454" s="203" t="s">
        <v>52</v>
      </c>
      <c r="O454" s="43"/>
      <c r="P454" s="204">
        <f>O454*H454</f>
        <v>0</v>
      </c>
      <c r="Q454" s="204">
        <v>0</v>
      </c>
      <c r="R454" s="204">
        <f>Q454*H454</f>
        <v>0</v>
      </c>
      <c r="S454" s="204">
        <v>0</v>
      </c>
      <c r="T454" s="205">
        <f>S454*H454</f>
        <v>0</v>
      </c>
      <c r="AR454" s="24" t="s">
        <v>157</v>
      </c>
      <c r="AT454" s="24" t="s">
        <v>152</v>
      </c>
      <c r="AU454" s="24" t="s">
        <v>158</v>
      </c>
      <c r="AY454" s="24" t="s">
        <v>150</v>
      </c>
      <c r="BE454" s="206">
        <f>IF(N454="základní",J454,0)</f>
        <v>0</v>
      </c>
      <c r="BF454" s="206">
        <f>IF(N454="snížená",J454,0)</f>
        <v>0</v>
      </c>
      <c r="BG454" s="206">
        <f>IF(N454="zákl. přenesená",J454,0)</f>
        <v>0</v>
      </c>
      <c r="BH454" s="206">
        <f>IF(N454="sníž. přenesená",J454,0)</f>
        <v>0</v>
      </c>
      <c r="BI454" s="206">
        <f>IF(N454="nulová",J454,0)</f>
        <v>0</v>
      </c>
      <c r="BJ454" s="24" t="s">
        <v>158</v>
      </c>
      <c r="BK454" s="206">
        <f>ROUND(I454*H454,2)</f>
        <v>0</v>
      </c>
      <c r="BL454" s="24" t="s">
        <v>157</v>
      </c>
      <c r="BM454" s="24" t="s">
        <v>559</v>
      </c>
    </row>
    <row r="455" spans="2:47" s="1" customFormat="1" ht="81">
      <c r="B455" s="42"/>
      <c r="C455" s="64"/>
      <c r="D455" s="207" t="s">
        <v>159</v>
      </c>
      <c r="E455" s="64"/>
      <c r="F455" s="208" t="s">
        <v>567</v>
      </c>
      <c r="G455" s="64"/>
      <c r="H455" s="64"/>
      <c r="I455" s="165"/>
      <c r="J455" s="64"/>
      <c r="K455" s="64"/>
      <c r="L455" s="62"/>
      <c r="M455" s="209"/>
      <c r="N455" s="43"/>
      <c r="O455" s="43"/>
      <c r="P455" s="43"/>
      <c r="Q455" s="43"/>
      <c r="R455" s="43"/>
      <c r="S455" s="43"/>
      <c r="T455" s="79"/>
      <c r="AT455" s="24" t="s">
        <v>159</v>
      </c>
      <c r="AU455" s="24" t="s">
        <v>158</v>
      </c>
    </row>
    <row r="456" spans="2:63" s="10" customFormat="1" ht="37.35" customHeight="1">
      <c r="B456" s="178"/>
      <c r="C456" s="179"/>
      <c r="D456" s="180" t="s">
        <v>79</v>
      </c>
      <c r="E456" s="181" t="s">
        <v>568</v>
      </c>
      <c r="F456" s="181" t="s">
        <v>569</v>
      </c>
      <c r="G456" s="179"/>
      <c r="H456" s="179"/>
      <c r="I456" s="182"/>
      <c r="J456" s="183">
        <f>BK456</f>
        <v>0</v>
      </c>
      <c r="K456" s="179"/>
      <c r="L456" s="184"/>
      <c r="M456" s="185"/>
      <c r="N456" s="186"/>
      <c r="O456" s="186"/>
      <c r="P456" s="187">
        <f>P457+P467+P492+P499+P517+P658+P768+P801+P822+P825+P830</f>
        <v>0</v>
      </c>
      <c r="Q456" s="186"/>
      <c r="R456" s="187">
        <f>R457+R467+R492+R499+R517+R658+R768+R801+R822+R825+R830</f>
        <v>17.94604476</v>
      </c>
      <c r="S456" s="186"/>
      <c r="T456" s="188">
        <f>T457+T467+T492+T499+T517+T658+T768+T801+T822+T825+T830</f>
        <v>6.3342574</v>
      </c>
      <c r="AR456" s="189" t="s">
        <v>158</v>
      </c>
      <c r="AT456" s="190" t="s">
        <v>79</v>
      </c>
      <c r="AU456" s="190" t="s">
        <v>80</v>
      </c>
      <c r="AY456" s="189" t="s">
        <v>150</v>
      </c>
      <c r="BK456" s="191">
        <f>BK457+BK467+BK492+BK499+BK517+BK658+BK768+BK801+BK822+BK825+BK830</f>
        <v>0</v>
      </c>
    </row>
    <row r="457" spans="2:63" s="10" customFormat="1" ht="19.9" customHeight="1">
      <c r="B457" s="178"/>
      <c r="C457" s="179"/>
      <c r="D457" s="192" t="s">
        <v>79</v>
      </c>
      <c r="E457" s="193" t="s">
        <v>570</v>
      </c>
      <c r="F457" s="193" t="s">
        <v>571</v>
      </c>
      <c r="G457" s="179"/>
      <c r="H457" s="179"/>
      <c r="I457" s="182"/>
      <c r="J457" s="194">
        <f>BK457</f>
        <v>0</v>
      </c>
      <c r="K457" s="179"/>
      <c r="L457" s="184"/>
      <c r="M457" s="185"/>
      <c r="N457" s="186"/>
      <c r="O457" s="186"/>
      <c r="P457" s="187">
        <f>SUM(P458:P466)</f>
        <v>0</v>
      </c>
      <c r="Q457" s="186"/>
      <c r="R457" s="187">
        <f>SUM(R458:R466)</f>
        <v>1.0760085</v>
      </c>
      <c r="S457" s="186"/>
      <c r="T457" s="188">
        <f>SUM(T458:T466)</f>
        <v>0</v>
      </c>
      <c r="AR457" s="189" t="s">
        <v>158</v>
      </c>
      <c r="AT457" s="190" t="s">
        <v>79</v>
      </c>
      <c r="AU457" s="190" t="s">
        <v>23</v>
      </c>
      <c r="AY457" s="189" t="s">
        <v>150</v>
      </c>
      <c r="BK457" s="191">
        <f>SUM(BK458:BK466)</f>
        <v>0</v>
      </c>
    </row>
    <row r="458" spans="2:65" s="1" customFormat="1" ht="22.5" customHeight="1">
      <c r="B458" s="42"/>
      <c r="C458" s="195" t="s">
        <v>563</v>
      </c>
      <c r="D458" s="195" t="s">
        <v>152</v>
      </c>
      <c r="E458" s="196" t="s">
        <v>572</v>
      </c>
      <c r="F458" s="197" t="s">
        <v>573</v>
      </c>
      <c r="G458" s="198" t="s">
        <v>155</v>
      </c>
      <c r="H458" s="199">
        <v>307.431</v>
      </c>
      <c r="I458" s="200"/>
      <c r="J458" s="201">
        <f>ROUND(I458*H458,2)</f>
        <v>0</v>
      </c>
      <c r="K458" s="197" t="s">
        <v>156</v>
      </c>
      <c r="L458" s="62"/>
      <c r="M458" s="202" t="s">
        <v>37</v>
      </c>
      <c r="N458" s="203" t="s">
        <v>52</v>
      </c>
      <c r="O458" s="43"/>
      <c r="P458" s="204">
        <f>O458*H458</f>
        <v>0</v>
      </c>
      <c r="Q458" s="204">
        <v>0.0035</v>
      </c>
      <c r="R458" s="204">
        <f>Q458*H458</f>
        <v>1.0760085</v>
      </c>
      <c r="S458" s="204">
        <v>0</v>
      </c>
      <c r="T458" s="205">
        <f>S458*H458</f>
        <v>0</v>
      </c>
      <c r="AR458" s="24" t="s">
        <v>205</v>
      </c>
      <c r="AT458" s="24" t="s">
        <v>152</v>
      </c>
      <c r="AU458" s="24" t="s">
        <v>158</v>
      </c>
      <c r="AY458" s="24" t="s">
        <v>150</v>
      </c>
      <c r="BE458" s="206">
        <f>IF(N458="základní",J458,0)</f>
        <v>0</v>
      </c>
      <c r="BF458" s="206">
        <f>IF(N458="snížená",J458,0)</f>
        <v>0</v>
      </c>
      <c r="BG458" s="206">
        <f>IF(N458="zákl. přenesená",J458,0)</f>
        <v>0</v>
      </c>
      <c r="BH458" s="206">
        <f>IF(N458="sníž. přenesená",J458,0)</f>
        <v>0</v>
      </c>
      <c r="BI458" s="206">
        <f>IF(N458="nulová",J458,0)</f>
        <v>0</v>
      </c>
      <c r="BJ458" s="24" t="s">
        <v>158</v>
      </c>
      <c r="BK458" s="206">
        <f>ROUND(I458*H458,2)</f>
        <v>0</v>
      </c>
      <c r="BL458" s="24" t="s">
        <v>205</v>
      </c>
      <c r="BM458" s="24" t="s">
        <v>566</v>
      </c>
    </row>
    <row r="459" spans="2:51" s="11" customFormat="1" ht="13.5">
      <c r="B459" s="210"/>
      <c r="C459" s="211"/>
      <c r="D459" s="207" t="s">
        <v>161</v>
      </c>
      <c r="E459" s="212" t="s">
        <v>37</v>
      </c>
      <c r="F459" s="213" t="s">
        <v>301</v>
      </c>
      <c r="G459" s="211"/>
      <c r="H459" s="214" t="s">
        <v>37</v>
      </c>
      <c r="I459" s="215"/>
      <c r="J459" s="211"/>
      <c r="K459" s="211"/>
      <c r="L459" s="216"/>
      <c r="M459" s="217"/>
      <c r="N459" s="218"/>
      <c r="O459" s="218"/>
      <c r="P459" s="218"/>
      <c r="Q459" s="218"/>
      <c r="R459" s="218"/>
      <c r="S459" s="218"/>
      <c r="T459" s="219"/>
      <c r="AT459" s="220" t="s">
        <v>161</v>
      </c>
      <c r="AU459" s="220" t="s">
        <v>158</v>
      </c>
      <c r="AV459" s="11" t="s">
        <v>23</v>
      </c>
      <c r="AW459" s="11" t="s">
        <v>43</v>
      </c>
      <c r="AX459" s="11" t="s">
        <v>80</v>
      </c>
      <c r="AY459" s="220" t="s">
        <v>150</v>
      </c>
    </row>
    <row r="460" spans="2:51" s="12" customFormat="1" ht="13.5">
      <c r="B460" s="221"/>
      <c r="C460" s="222"/>
      <c r="D460" s="207" t="s">
        <v>161</v>
      </c>
      <c r="E460" s="223" t="s">
        <v>37</v>
      </c>
      <c r="F460" s="224" t="s">
        <v>1360</v>
      </c>
      <c r="G460" s="222"/>
      <c r="H460" s="225">
        <v>194.594</v>
      </c>
      <c r="I460" s="226"/>
      <c r="J460" s="222"/>
      <c r="K460" s="222"/>
      <c r="L460" s="227"/>
      <c r="M460" s="228"/>
      <c r="N460" s="229"/>
      <c r="O460" s="229"/>
      <c r="P460" s="229"/>
      <c r="Q460" s="229"/>
      <c r="R460" s="229"/>
      <c r="S460" s="229"/>
      <c r="T460" s="230"/>
      <c r="AT460" s="231" t="s">
        <v>161</v>
      </c>
      <c r="AU460" s="231" t="s">
        <v>158</v>
      </c>
      <c r="AV460" s="12" t="s">
        <v>158</v>
      </c>
      <c r="AW460" s="12" t="s">
        <v>43</v>
      </c>
      <c r="AX460" s="12" t="s">
        <v>80</v>
      </c>
      <c r="AY460" s="231" t="s">
        <v>150</v>
      </c>
    </row>
    <row r="461" spans="2:51" s="12" customFormat="1" ht="13.5">
      <c r="B461" s="221"/>
      <c r="C461" s="222"/>
      <c r="D461" s="207" t="s">
        <v>161</v>
      </c>
      <c r="E461" s="223" t="s">
        <v>37</v>
      </c>
      <c r="F461" s="224" t="s">
        <v>1361</v>
      </c>
      <c r="G461" s="222"/>
      <c r="H461" s="225">
        <v>111.969</v>
      </c>
      <c r="I461" s="226"/>
      <c r="J461" s="222"/>
      <c r="K461" s="222"/>
      <c r="L461" s="227"/>
      <c r="M461" s="228"/>
      <c r="N461" s="229"/>
      <c r="O461" s="229"/>
      <c r="P461" s="229"/>
      <c r="Q461" s="229"/>
      <c r="R461" s="229"/>
      <c r="S461" s="229"/>
      <c r="T461" s="230"/>
      <c r="AT461" s="231" t="s">
        <v>161</v>
      </c>
      <c r="AU461" s="231" t="s">
        <v>158</v>
      </c>
      <c r="AV461" s="12" t="s">
        <v>158</v>
      </c>
      <c r="AW461" s="12" t="s">
        <v>43</v>
      </c>
      <c r="AX461" s="12" t="s">
        <v>80</v>
      </c>
      <c r="AY461" s="231" t="s">
        <v>150</v>
      </c>
    </row>
    <row r="462" spans="2:51" s="11" customFormat="1" ht="13.5">
      <c r="B462" s="210"/>
      <c r="C462" s="211"/>
      <c r="D462" s="207" t="s">
        <v>161</v>
      </c>
      <c r="E462" s="212" t="s">
        <v>37</v>
      </c>
      <c r="F462" s="213" t="s">
        <v>1362</v>
      </c>
      <c r="G462" s="211"/>
      <c r="H462" s="214" t="s">
        <v>37</v>
      </c>
      <c r="I462" s="215"/>
      <c r="J462" s="211"/>
      <c r="K462" s="211"/>
      <c r="L462" s="216"/>
      <c r="M462" s="217"/>
      <c r="N462" s="218"/>
      <c r="O462" s="218"/>
      <c r="P462" s="218"/>
      <c r="Q462" s="218"/>
      <c r="R462" s="218"/>
      <c r="S462" s="218"/>
      <c r="T462" s="219"/>
      <c r="AT462" s="220" t="s">
        <v>161</v>
      </c>
      <c r="AU462" s="220" t="s">
        <v>158</v>
      </c>
      <c r="AV462" s="11" t="s">
        <v>23</v>
      </c>
      <c r="AW462" s="11" t="s">
        <v>43</v>
      </c>
      <c r="AX462" s="11" t="s">
        <v>80</v>
      </c>
      <c r="AY462" s="220" t="s">
        <v>150</v>
      </c>
    </row>
    <row r="463" spans="2:51" s="12" customFormat="1" ht="13.5">
      <c r="B463" s="221"/>
      <c r="C463" s="222"/>
      <c r="D463" s="207" t="s">
        <v>161</v>
      </c>
      <c r="E463" s="223" t="s">
        <v>37</v>
      </c>
      <c r="F463" s="224" t="s">
        <v>1363</v>
      </c>
      <c r="G463" s="222"/>
      <c r="H463" s="225">
        <v>0.868</v>
      </c>
      <c r="I463" s="226"/>
      <c r="J463" s="222"/>
      <c r="K463" s="222"/>
      <c r="L463" s="227"/>
      <c r="M463" s="228"/>
      <c r="N463" s="229"/>
      <c r="O463" s="229"/>
      <c r="P463" s="229"/>
      <c r="Q463" s="229"/>
      <c r="R463" s="229"/>
      <c r="S463" s="229"/>
      <c r="T463" s="230"/>
      <c r="AT463" s="231" t="s">
        <v>161</v>
      </c>
      <c r="AU463" s="231" t="s">
        <v>158</v>
      </c>
      <c r="AV463" s="12" t="s">
        <v>158</v>
      </c>
      <c r="AW463" s="12" t="s">
        <v>43</v>
      </c>
      <c r="AX463" s="12" t="s">
        <v>80</v>
      </c>
      <c r="AY463" s="231" t="s">
        <v>150</v>
      </c>
    </row>
    <row r="464" spans="2:51" s="13" customFormat="1" ht="13.5">
      <c r="B464" s="232"/>
      <c r="C464" s="233"/>
      <c r="D464" s="234" t="s">
        <v>161</v>
      </c>
      <c r="E464" s="235" t="s">
        <v>37</v>
      </c>
      <c r="F464" s="236" t="s">
        <v>164</v>
      </c>
      <c r="G464" s="233"/>
      <c r="H464" s="237">
        <v>307.431</v>
      </c>
      <c r="I464" s="238"/>
      <c r="J464" s="233"/>
      <c r="K464" s="233"/>
      <c r="L464" s="239"/>
      <c r="M464" s="240"/>
      <c r="N464" s="241"/>
      <c r="O464" s="241"/>
      <c r="P464" s="241"/>
      <c r="Q464" s="241"/>
      <c r="R464" s="241"/>
      <c r="S464" s="241"/>
      <c r="T464" s="242"/>
      <c r="AT464" s="243" t="s">
        <v>161</v>
      </c>
      <c r="AU464" s="243" t="s">
        <v>158</v>
      </c>
      <c r="AV464" s="13" t="s">
        <v>157</v>
      </c>
      <c r="AW464" s="13" t="s">
        <v>43</v>
      </c>
      <c r="AX464" s="13" t="s">
        <v>23</v>
      </c>
      <c r="AY464" s="243" t="s">
        <v>150</v>
      </c>
    </row>
    <row r="465" spans="2:65" s="1" customFormat="1" ht="44.25" customHeight="1">
      <c r="B465" s="42"/>
      <c r="C465" s="195" t="s">
        <v>379</v>
      </c>
      <c r="D465" s="195" t="s">
        <v>152</v>
      </c>
      <c r="E465" s="196" t="s">
        <v>577</v>
      </c>
      <c r="F465" s="197" t="s">
        <v>578</v>
      </c>
      <c r="G465" s="198" t="s">
        <v>182</v>
      </c>
      <c r="H465" s="199">
        <v>1.073</v>
      </c>
      <c r="I465" s="200"/>
      <c r="J465" s="201">
        <f>ROUND(I465*H465,2)</f>
        <v>0</v>
      </c>
      <c r="K465" s="197" t="s">
        <v>156</v>
      </c>
      <c r="L465" s="62"/>
      <c r="M465" s="202" t="s">
        <v>37</v>
      </c>
      <c r="N465" s="203" t="s">
        <v>52</v>
      </c>
      <c r="O465" s="43"/>
      <c r="P465" s="204">
        <f>O465*H465</f>
        <v>0</v>
      </c>
      <c r="Q465" s="204">
        <v>0</v>
      </c>
      <c r="R465" s="204">
        <f>Q465*H465</f>
        <v>0</v>
      </c>
      <c r="S465" s="204">
        <v>0</v>
      </c>
      <c r="T465" s="205">
        <f>S465*H465</f>
        <v>0</v>
      </c>
      <c r="AR465" s="24" t="s">
        <v>205</v>
      </c>
      <c r="AT465" s="24" t="s">
        <v>152</v>
      </c>
      <c r="AU465" s="24" t="s">
        <v>158</v>
      </c>
      <c r="AY465" s="24" t="s">
        <v>150</v>
      </c>
      <c r="BE465" s="206">
        <f>IF(N465="základní",J465,0)</f>
        <v>0</v>
      </c>
      <c r="BF465" s="206">
        <f>IF(N465="snížená",J465,0)</f>
        <v>0</v>
      </c>
      <c r="BG465" s="206">
        <f>IF(N465="zákl. přenesená",J465,0)</f>
        <v>0</v>
      </c>
      <c r="BH465" s="206">
        <f>IF(N465="sníž. přenesená",J465,0)</f>
        <v>0</v>
      </c>
      <c r="BI465" s="206">
        <f>IF(N465="nulová",J465,0)</f>
        <v>0</v>
      </c>
      <c r="BJ465" s="24" t="s">
        <v>158</v>
      </c>
      <c r="BK465" s="206">
        <f>ROUND(I465*H465,2)</f>
        <v>0</v>
      </c>
      <c r="BL465" s="24" t="s">
        <v>205</v>
      </c>
      <c r="BM465" s="24" t="s">
        <v>574</v>
      </c>
    </row>
    <row r="466" spans="2:47" s="1" customFormat="1" ht="121.5">
      <c r="B466" s="42"/>
      <c r="C466" s="64"/>
      <c r="D466" s="207" t="s">
        <v>159</v>
      </c>
      <c r="E466" s="64"/>
      <c r="F466" s="208" t="s">
        <v>580</v>
      </c>
      <c r="G466" s="64"/>
      <c r="H466" s="64"/>
      <c r="I466" s="165"/>
      <c r="J466" s="64"/>
      <c r="K466" s="64"/>
      <c r="L466" s="62"/>
      <c r="M466" s="209"/>
      <c r="N466" s="43"/>
      <c r="O466" s="43"/>
      <c r="P466" s="43"/>
      <c r="Q466" s="43"/>
      <c r="R466" s="43"/>
      <c r="S466" s="43"/>
      <c r="T466" s="79"/>
      <c r="AT466" s="24" t="s">
        <v>159</v>
      </c>
      <c r="AU466" s="24" t="s">
        <v>158</v>
      </c>
    </row>
    <row r="467" spans="2:63" s="10" customFormat="1" ht="29.85" customHeight="1">
      <c r="B467" s="178"/>
      <c r="C467" s="179"/>
      <c r="D467" s="192" t="s">
        <v>79</v>
      </c>
      <c r="E467" s="193" t="s">
        <v>604</v>
      </c>
      <c r="F467" s="193" t="s">
        <v>605</v>
      </c>
      <c r="G467" s="179"/>
      <c r="H467" s="179"/>
      <c r="I467" s="182"/>
      <c r="J467" s="194">
        <f>BK467</f>
        <v>0</v>
      </c>
      <c r="K467" s="179"/>
      <c r="L467" s="184"/>
      <c r="M467" s="185"/>
      <c r="N467" s="186"/>
      <c r="O467" s="186"/>
      <c r="P467" s="187">
        <f>SUM(P468:P491)</f>
        <v>0</v>
      </c>
      <c r="Q467" s="186"/>
      <c r="R467" s="187">
        <f>SUM(R468:R491)</f>
        <v>3.2162626800000003</v>
      </c>
      <c r="S467" s="186"/>
      <c r="T467" s="188">
        <f>SUM(T468:T491)</f>
        <v>0</v>
      </c>
      <c r="AR467" s="189" t="s">
        <v>158</v>
      </c>
      <c r="AT467" s="190" t="s">
        <v>79</v>
      </c>
      <c r="AU467" s="190" t="s">
        <v>23</v>
      </c>
      <c r="AY467" s="189" t="s">
        <v>150</v>
      </c>
      <c r="BK467" s="191">
        <f>SUM(BK468:BK491)</f>
        <v>0</v>
      </c>
    </row>
    <row r="468" spans="2:65" s="1" customFormat="1" ht="22.5" customHeight="1">
      <c r="B468" s="42"/>
      <c r="C468" s="195" t="s">
        <v>576</v>
      </c>
      <c r="D468" s="195" t="s">
        <v>152</v>
      </c>
      <c r="E468" s="196" t="s">
        <v>1364</v>
      </c>
      <c r="F468" s="197" t="s">
        <v>1365</v>
      </c>
      <c r="G468" s="198" t="s">
        <v>155</v>
      </c>
      <c r="H468" s="199">
        <v>693.626</v>
      </c>
      <c r="I468" s="200"/>
      <c r="J468" s="201">
        <f>ROUND(I468*H468,2)</f>
        <v>0</v>
      </c>
      <c r="K468" s="197" t="s">
        <v>37</v>
      </c>
      <c r="L468" s="62"/>
      <c r="M468" s="202" t="s">
        <v>37</v>
      </c>
      <c r="N468" s="203" t="s">
        <v>52</v>
      </c>
      <c r="O468" s="43"/>
      <c r="P468" s="204">
        <f>O468*H468</f>
        <v>0</v>
      </c>
      <c r="Q468" s="204">
        <v>0</v>
      </c>
      <c r="R468" s="204">
        <f>Q468*H468</f>
        <v>0</v>
      </c>
      <c r="S468" s="204">
        <v>0</v>
      </c>
      <c r="T468" s="205">
        <f>S468*H468</f>
        <v>0</v>
      </c>
      <c r="AR468" s="24" t="s">
        <v>205</v>
      </c>
      <c r="AT468" s="24" t="s">
        <v>152</v>
      </c>
      <c r="AU468" s="24" t="s">
        <v>158</v>
      </c>
      <c r="AY468" s="24" t="s">
        <v>150</v>
      </c>
      <c r="BE468" s="206">
        <f>IF(N468="základní",J468,0)</f>
        <v>0</v>
      </c>
      <c r="BF468" s="206">
        <f>IF(N468="snížená",J468,0)</f>
        <v>0</v>
      </c>
      <c r="BG468" s="206">
        <f>IF(N468="zákl. přenesená",J468,0)</f>
        <v>0</v>
      </c>
      <c r="BH468" s="206">
        <f>IF(N468="sníž. přenesená",J468,0)</f>
        <v>0</v>
      </c>
      <c r="BI468" s="206">
        <f>IF(N468="nulová",J468,0)</f>
        <v>0</v>
      </c>
      <c r="BJ468" s="24" t="s">
        <v>158</v>
      </c>
      <c r="BK468" s="206">
        <f>ROUND(I468*H468,2)</f>
        <v>0</v>
      </c>
      <c r="BL468" s="24" t="s">
        <v>205</v>
      </c>
      <c r="BM468" s="24" t="s">
        <v>579</v>
      </c>
    </row>
    <row r="469" spans="2:51" s="12" customFormat="1" ht="13.5">
      <c r="B469" s="221"/>
      <c r="C469" s="222"/>
      <c r="D469" s="207" t="s">
        <v>161</v>
      </c>
      <c r="E469" s="223" t="s">
        <v>37</v>
      </c>
      <c r="F469" s="224" t="s">
        <v>1366</v>
      </c>
      <c r="G469" s="222"/>
      <c r="H469" s="225">
        <v>732.066</v>
      </c>
      <c r="I469" s="226"/>
      <c r="J469" s="222"/>
      <c r="K469" s="222"/>
      <c r="L469" s="227"/>
      <c r="M469" s="228"/>
      <c r="N469" s="229"/>
      <c r="O469" s="229"/>
      <c r="P469" s="229"/>
      <c r="Q469" s="229"/>
      <c r="R469" s="229"/>
      <c r="S469" s="229"/>
      <c r="T469" s="230"/>
      <c r="AT469" s="231" t="s">
        <v>161</v>
      </c>
      <c r="AU469" s="231" t="s">
        <v>158</v>
      </c>
      <c r="AV469" s="12" t="s">
        <v>158</v>
      </c>
      <c r="AW469" s="12" t="s">
        <v>43</v>
      </c>
      <c r="AX469" s="12" t="s">
        <v>80</v>
      </c>
      <c r="AY469" s="231" t="s">
        <v>150</v>
      </c>
    </row>
    <row r="470" spans="2:51" s="12" customFormat="1" ht="13.5">
      <c r="B470" s="221"/>
      <c r="C470" s="222"/>
      <c r="D470" s="207" t="s">
        <v>161</v>
      </c>
      <c r="E470" s="223" t="s">
        <v>37</v>
      </c>
      <c r="F470" s="224" t="s">
        <v>1367</v>
      </c>
      <c r="G470" s="222"/>
      <c r="H470" s="225">
        <v>-38.44</v>
      </c>
      <c r="I470" s="226"/>
      <c r="J470" s="222"/>
      <c r="K470" s="222"/>
      <c r="L470" s="227"/>
      <c r="M470" s="228"/>
      <c r="N470" s="229"/>
      <c r="O470" s="229"/>
      <c r="P470" s="229"/>
      <c r="Q470" s="229"/>
      <c r="R470" s="229"/>
      <c r="S470" s="229"/>
      <c r="T470" s="230"/>
      <c r="AT470" s="231" t="s">
        <v>161</v>
      </c>
      <c r="AU470" s="231" t="s">
        <v>158</v>
      </c>
      <c r="AV470" s="12" t="s">
        <v>158</v>
      </c>
      <c r="AW470" s="12" t="s">
        <v>43</v>
      </c>
      <c r="AX470" s="12" t="s">
        <v>80</v>
      </c>
      <c r="AY470" s="231" t="s">
        <v>150</v>
      </c>
    </row>
    <row r="471" spans="2:51" s="13" customFormat="1" ht="13.5">
      <c r="B471" s="232"/>
      <c r="C471" s="233"/>
      <c r="D471" s="234" t="s">
        <v>161</v>
      </c>
      <c r="E471" s="235" t="s">
        <v>37</v>
      </c>
      <c r="F471" s="236" t="s">
        <v>164</v>
      </c>
      <c r="G471" s="233"/>
      <c r="H471" s="237">
        <v>693.626</v>
      </c>
      <c r="I471" s="238"/>
      <c r="J471" s="233"/>
      <c r="K471" s="233"/>
      <c r="L471" s="239"/>
      <c r="M471" s="240"/>
      <c r="N471" s="241"/>
      <c r="O471" s="241"/>
      <c r="P471" s="241"/>
      <c r="Q471" s="241"/>
      <c r="R471" s="241"/>
      <c r="S471" s="241"/>
      <c r="T471" s="242"/>
      <c r="AT471" s="243" t="s">
        <v>161</v>
      </c>
      <c r="AU471" s="243" t="s">
        <v>158</v>
      </c>
      <c r="AV471" s="13" t="s">
        <v>157</v>
      </c>
      <c r="AW471" s="13" t="s">
        <v>43</v>
      </c>
      <c r="AX471" s="13" t="s">
        <v>23</v>
      </c>
      <c r="AY471" s="243" t="s">
        <v>150</v>
      </c>
    </row>
    <row r="472" spans="2:65" s="1" customFormat="1" ht="22.5" customHeight="1">
      <c r="B472" s="42"/>
      <c r="C472" s="251" t="s">
        <v>392</v>
      </c>
      <c r="D472" s="251" t="s">
        <v>215</v>
      </c>
      <c r="E472" s="252" t="s">
        <v>1368</v>
      </c>
      <c r="F472" s="253" t="s">
        <v>1369</v>
      </c>
      <c r="G472" s="254" t="s">
        <v>167</v>
      </c>
      <c r="H472" s="255">
        <v>145.662</v>
      </c>
      <c r="I472" s="256"/>
      <c r="J472" s="257">
        <f>ROUND(I472*H472,2)</f>
        <v>0</v>
      </c>
      <c r="K472" s="253" t="s">
        <v>37</v>
      </c>
      <c r="L472" s="258"/>
      <c r="M472" s="259" t="s">
        <v>37</v>
      </c>
      <c r="N472" s="260" t="s">
        <v>52</v>
      </c>
      <c r="O472" s="43"/>
      <c r="P472" s="204">
        <f>O472*H472</f>
        <v>0</v>
      </c>
      <c r="Q472" s="204">
        <v>0</v>
      </c>
      <c r="R472" s="204">
        <f>Q472*H472</f>
        <v>0</v>
      </c>
      <c r="S472" s="204">
        <v>0</v>
      </c>
      <c r="T472" s="205">
        <f>S472*H472</f>
        <v>0</v>
      </c>
      <c r="AR472" s="24" t="s">
        <v>268</v>
      </c>
      <c r="AT472" s="24" t="s">
        <v>215</v>
      </c>
      <c r="AU472" s="24" t="s">
        <v>158</v>
      </c>
      <c r="AY472" s="24" t="s">
        <v>150</v>
      </c>
      <c r="BE472" s="206">
        <f>IF(N472="základní",J472,0)</f>
        <v>0</v>
      </c>
      <c r="BF472" s="206">
        <f>IF(N472="snížená",J472,0)</f>
        <v>0</v>
      </c>
      <c r="BG472" s="206">
        <f>IF(N472="zákl. přenesená",J472,0)</f>
        <v>0</v>
      </c>
      <c r="BH472" s="206">
        <f>IF(N472="sníž. přenesená",J472,0)</f>
        <v>0</v>
      </c>
      <c r="BI472" s="206">
        <f>IF(N472="nulová",J472,0)</f>
        <v>0</v>
      </c>
      <c r="BJ472" s="24" t="s">
        <v>158</v>
      </c>
      <c r="BK472" s="206">
        <f>ROUND(I472*H472,2)</f>
        <v>0</v>
      </c>
      <c r="BL472" s="24" t="s">
        <v>205</v>
      </c>
      <c r="BM472" s="24" t="s">
        <v>585</v>
      </c>
    </row>
    <row r="473" spans="2:51" s="12" customFormat="1" ht="13.5">
      <c r="B473" s="221"/>
      <c r="C473" s="222"/>
      <c r="D473" s="207" t="s">
        <v>161</v>
      </c>
      <c r="E473" s="223" t="s">
        <v>37</v>
      </c>
      <c r="F473" s="224" t="s">
        <v>1370</v>
      </c>
      <c r="G473" s="222"/>
      <c r="H473" s="225">
        <v>153.734</v>
      </c>
      <c r="I473" s="226"/>
      <c r="J473" s="222"/>
      <c r="K473" s="222"/>
      <c r="L473" s="227"/>
      <c r="M473" s="228"/>
      <c r="N473" s="229"/>
      <c r="O473" s="229"/>
      <c r="P473" s="229"/>
      <c r="Q473" s="229"/>
      <c r="R473" s="229"/>
      <c r="S473" s="229"/>
      <c r="T473" s="230"/>
      <c r="AT473" s="231" t="s">
        <v>161</v>
      </c>
      <c r="AU473" s="231" t="s">
        <v>158</v>
      </c>
      <c r="AV473" s="12" t="s">
        <v>158</v>
      </c>
      <c r="AW473" s="12" t="s">
        <v>43</v>
      </c>
      <c r="AX473" s="12" t="s">
        <v>80</v>
      </c>
      <c r="AY473" s="231" t="s">
        <v>150</v>
      </c>
    </row>
    <row r="474" spans="2:51" s="12" customFormat="1" ht="13.5">
      <c r="B474" s="221"/>
      <c r="C474" s="222"/>
      <c r="D474" s="207" t="s">
        <v>161</v>
      </c>
      <c r="E474" s="223" t="s">
        <v>37</v>
      </c>
      <c r="F474" s="224" t="s">
        <v>1371</v>
      </c>
      <c r="G474" s="222"/>
      <c r="H474" s="225">
        <v>-8.072</v>
      </c>
      <c r="I474" s="226"/>
      <c r="J474" s="222"/>
      <c r="K474" s="222"/>
      <c r="L474" s="227"/>
      <c r="M474" s="228"/>
      <c r="N474" s="229"/>
      <c r="O474" s="229"/>
      <c r="P474" s="229"/>
      <c r="Q474" s="229"/>
      <c r="R474" s="229"/>
      <c r="S474" s="229"/>
      <c r="T474" s="230"/>
      <c r="AT474" s="231" t="s">
        <v>161</v>
      </c>
      <c r="AU474" s="231" t="s">
        <v>158</v>
      </c>
      <c r="AV474" s="12" t="s">
        <v>158</v>
      </c>
      <c r="AW474" s="12" t="s">
        <v>43</v>
      </c>
      <c r="AX474" s="12" t="s">
        <v>80</v>
      </c>
      <c r="AY474" s="231" t="s">
        <v>150</v>
      </c>
    </row>
    <row r="475" spans="2:51" s="13" customFormat="1" ht="13.5">
      <c r="B475" s="232"/>
      <c r="C475" s="233"/>
      <c r="D475" s="234" t="s">
        <v>161</v>
      </c>
      <c r="E475" s="235" t="s">
        <v>37</v>
      </c>
      <c r="F475" s="236" t="s">
        <v>164</v>
      </c>
      <c r="G475" s="233"/>
      <c r="H475" s="237">
        <v>145.662</v>
      </c>
      <c r="I475" s="238"/>
      <c r="J475" s="233"/>
      <c r="K475" s="233"/>
      <c r="L475" s="239"/>
      <c r="M475" s="240"/>
      <c r="N475" s="241"/>
      <c r="O475" s="241"/>
      <c r="P475" s="241"/>
      <c r="Q475" s="241"/>
      <c r="R475" s="241"/>
      <c r="S475" s="241"/>
      <c r="T475" s="242"/>
      <c r="AT475" s="243" t="s">
        <v>161</v>
      </c>
      <c r="AU475" s="243" t="s">
        <v>158</v>
      </c>
      <c r="AV475" s="13" t="s">
        <v>157</v>
      </c>
      <c r="AW475" s="13" t="s">
        <v>43</v>
      </c>
      <c r="AX475" s="13" t="s">
        <v>23</v>
      </c>
      <c r="AY475" s="243" t="s">
        <v>150</v>
      </c>
    </row>
    <row r="476" spans="2:65" s="1" customFormat="1" ht="31.5" customHeight="1">
      <c r="B476" s="42"/>
      <c r="C476" s="195" t="s">
        <v>588</v>
      </c>
      <c r="D476" s="195" t="s">
        <v>152</v>
      </c>
      <c r="E476" s="196" t="s">
        <v>606</v>
      </c>
      <c r="F476" s="197" t="s">
        <v>607</v>
      </c>
      <c r="G476" s="198" t="s">
        <v>155</v>
      </c>
      <c r="H476" s="199">
        <v>278.694</v>
      </c>
      <c r="I476" s="200"/>
      <c r="J476" s="201">
        <f>ROUND(I476*H476,2)</f>
        <v>0</v>
      </c>
      <c r="K476" s="197" t="s">
        <v>156</v>
      </c>
      <c r="L476" s="62"/>
      <c r="M476" s="202" t="s">
        <v>37</v>
      </c>
      <c r="N476" s="203" t="s">
        <v>52</v>
      </c>
      <c r="O476" s="43"/>
      <c r="P476" s="204">
        <f>O476*H476</f>
        <v>0</v>
      </c>
      <c r="Q476" s="204">
        <v>0</v>
      </c>
      <c r="R476" s="204">
        <f>Q476*H476</f>
        <v>0</v>
      </c>
      <c r="S476" s="204">
        <v>0</v>
      </c>
      <c r="T476" s="205">
        <f>S476*H476</f>
        <v>0</v>
      </c>
      <c r="AR476" s="24" t="s">
        <v>205</v>
      </c>
      <c r="AT476" s="24" t="s">
        <v>152</v>
      </c>
      <c r="AU476" s="24" t="s">
        <v>158</v>
      </c>
      <c r="AY476" s="24" t="s">
        <v>150</v>
      </c>
      <c r="BE476" s="206">
        <f>IF(N476="základní",J476,0)</f>
        <v>0</v>
      </c>
      <c r="BF476" s="206">
        <f>IF(N476="snížená",J476,0)</f>
        <v>0</v>
      </c>
      <c r="BG476" s="206">
        <f>IF(N476="zákl. přenesená",J476,0)</f>
        <v>0</v>
      </c>
      <c r="BH476" s="206">
        <f>IF(N476="sníž. přenesená",J476,0)</f>
        <v>0</v>
      </c>
      <c r="BI476" s="206">
        <f>IF(N476="nulová",J476,0)</f>
        <v>0</v>
      </c>
      <c r="BJ476" s="24" t="s">
        <v>158</v>
      </c>
      <c r="BK476" s="206">
        <f>ROUND(I476*H476,2)</f>
        <v>0</v>
      </c>
      <c r="BL476" s="24" t="s">
        <v>205</v>
      </c>
      <c r="BM476" s="24" t="s">
        <v>591</v>
      </c>
    </row>
    <row r="477" spans="2:47" s="1" customFormat="1" ht="40.5">
      <c r="B477" s="42"/>
      <c r="C477" s="64"/>
      <c r="D477" s="207" t="s">
        <v>159</v>
      </c>
      <c r="E477" s="64"/>
      <c r="F477" s="208" t="s">
        <v>608</v>
      </c>
      <c r="G477" s="64"/>
      <c r="H477" s="64"/>
      <c r="I477" s="165"/>
      <c r="J477" s="64"/>
      <c r="K477" s="64"/>
      <c r="L477" s="62"/>
      <c r="M477" s="209"/>
      <c r="N477" s="43"/>
      <c r="O477" s="43"/>
      <c r="P477" s="43"/>
      <c r="Q477" s="43"/>
      <c r="R477" s="43"/>
      <c r="S477" s="43"/>
      <c r="T477" s="79"/>
      <c r="AT477" s="24" t="s">
        <v>159</v>
      </c>
      <c r="AU477" s="24" t="s">
        <v>158</v>
      </c>
    </row>
    <row r="478" spans="2:51" s="11" customFormat="1" ht="13.5">
      <c r="B478" s="210"/>
      <c r="C478" s="211"/>
      <c r="D478" s="207" t="s">
        <v>161</v>
      </c>
      <c r="E478" s="212" t="s">
        <v>37</v>
      </c>
      <c r="F478" s="213" t="s">
        <v>301</v>
      </c>
      <c r="G478" s="211"/>
      <c r="H478" s="214" t="s">
        <v>37</v>
      </c>
      <c r="I478" s="215"/>
      <c r="J478" s="211"/>
      <c r="K478" s="211"/>
      <c r="L478" s="216"/>
      <c r="M478" s="217"/>
      <c r="N478" s="218"/>
      <c r="O478" s="218"/>
      <c r="P478" s="218"/>
      <c r="Q478" s="218"/>
      <c r="R478" s="218"/>
      <c r="S478" s="218"/>
      <c r="T478" s="219"/>
      <c r="AT478" s="220" t="s">
        <v>161</v>
      </c>
      <c r="AU478" s="220" t="s">
        <v>158</v>
      </c>
      <c r="AV478" s="11" t="s">
        <v>23</v>
      </c>
      <c r="AW478" s="11" t="s">
        <v>43</v>
      </c>
      <c r="AX478" s="11" t="s">
        <v>80</v>
      </c>
      <c r="AY478" s="220" t="s">
        <v>150</v>
      </c>
    </row>
    <row r="479" spans="2:51" s="12" customFormat="1" ht="13.5">
      <c r="B479" s="221"/>
      <c r="C479" s="222"/>
      <c r="D479" s="207" t="s">
        <v>161</v>
      </c>
      <c r="E479" s="223" t="s">
        <v>37</v>
      </c>
      <c r="F479" s="224" t="s">
        <v>1347</v>
      </c>
      <c r="G479" s="222"/>
      <c r="H479" s="225">
        <v>176.904</v>
      </c>
      <c r="I479" s="226"/>
      <c r="J479" s="222"/>
      <c r="K479" s="222"/>
      <c r="L479" s="227"/>
      <c r="M479" s="228"/>
      <c r="N479" s="229"/>
      <c r="O479" s="229"/>
      <c r="P479" s="229"/>
      <c r="Q479" s="229"/>
      <c r="R479" s="229"/>
      <c r="S479" s="229"/>
      <c r="T479" s="230"/>
      <c r="AT479" s="231" t="s">
        <v>161</v>
      </c>
      <c r="AU479" s="231" t="s">
        <v>158</v>
      </c>
      <c r="AV479" s="12" t="s">
        <v>158</v>
      </c>
      <c r="AW479" s="12" t="s">
        <v>43</v>
      </c>
      <c r="AX479" s="12" t="s">
        <v>80</v>
      </c>
      <c r="AY479" s="231" t="s">
        <v>150</v>
      </c>
    </row>
    <row r="480" spans="2:51" s="12" customFormat="1" ht="13.5">
      <c r="B480" s="221"/>
      <c r="C480" s="222"/>
      <c r="D480" s="207" t="s">
        <v>161</v>
      </c>
      <c r="E480" s="223" t="s">
        <v>37</v>
      </c>
      <c r="F480" s="224" t="s">
        <v>1348</v>
      </c>
      <c r="G480" s="222"/>
      <c r="H480" s="225">
        <v>101.79</v>
      </c>
      <c r="I480" s="226"/>
      <c r="J480" s="222"/>
      <c r="K480" s="222"/>
      <c r="L480" s="227"/>
      <c r="M480" s="228"/>
      <c r="N480" s="229"/>
      <c r="O480" s="229"/>
      <c r="P480" s="229"/>
      <c r="Q480" s="229"/>
      <c r="R480" s="229"/>
      <c r="S480" s="229"/>
      <c r="T480" s="230"/>
      <c r="AT480" s="231" t="s">
        <v>161</v>
      </c>
      <c r="AU480" s="231" t="s">
        <v>158</v>
      </c>
      <c r="AV480" s="12" t="s">
        <v>158</v>
      </c>
      <c r="AW480" s="12" t="s">
        <v>43</v>
      </c>
      <c r="AX480" s="12" t="s">
        <v>80</v>
      </c>
      <c r="AY480" s="231" t="s">
        <v>150</v>
      </c>
    </row>
    <row r="481" spans="2:51" s="13" customFormat="1" ht="13.5">
      <c r="B481" s="232"/>
      <c r="C481" s="233"/>
      <c r="D481" s="234" t="s">
        <v>161</v>
      </c>
      <c r="E481" s="235" t="s">
        <v>37</v>
      </c>
      <c r="F481" s="236" t="s">
        <v>164</v>
      </c>
      <c r="G481" s="233"/>
      <c r="H481" s="237">
        <v>278.694</v>
      </c>
      <c r="I481" s="238"/>
      <c r="J481" s="233"/>
      <c r="K481" s="233"/>
      <c r="L481" s="239"/>
      <c r="M481" s="240"/>
      <c r="N481" s="241"/>
      <c r="O481" s="241"/>
      <c r="P481" s="241"/>
      <c r="Q481" s="241"/>
      <c r="R481" s="241"/>
      <c r="S481" s="241"/>
      <c r="T481" s="242"/>
      <c r="AT481" s="243" t="s">
        <v>161</v>
      </c>
      <c r="AU481" s="243" t="s">
        <v>158</v>
      </c>
      <c r="AV481" s="13" t="s">
        <v>157</v>
      </c>
      <c r="AW481" s="13" t="s">
        <v>43</v>
      </c>
      <c r="AX481" s="13" t="s">
        <v>23</v>
      </c>
      <c r="AY481" s="243" t="s">
        <v>150</v>
      </c>
    </row>
    <row r="482" spans="2:65" s="1" customFormat="1" ht="31.5" customHeight="1">
      <c r="B482" s="42"/>
      <c r="C482" s="251" t="s">
        <v>396</v>
      </c>
      <c r="D482" s="251" t="s">
        <v>215</v>
      </c>
      <c r="E482" s="252" t="s">
        <v>610</v>
      </c>
      <c r="F482" s="253" t="s">
        <v>611</v>
      </c>
      <c r="G482" s="254" t="s">
        <v>155</v>
      </c>
      <c r="H482" s="255">
        <v>292.629</v>
      </c>
      <c r="I482" s="256"/>
      <c r="J482" s="257">
        <f>ROUND(I482*H482,2)</f>
        <v>0</v>
      </c>
      <c r="K482" s="253" t="s">
        <v>156</v>
      </c>
      <c r="L482" s="258"/>
      <c r="M482" s="259" t="s">
        <v>37</v>
      </c>
      <c r="N482" s="260" t="s">
        <v>52</v>
      </c>
      <c r="O482" s="43"/>
      <c r="P482" s="204">
        <f>O482*H482</f>
        <v>0</v>
      </c>
      <c r="Q482" s="204">
        <v>0.0012</v>
      </c>
      <c r="R482" s="204">
        <f>Q482*H482</f>
        <v>0.3511548</v>
      </c>
      <c r="S482" s="204">
        <v>0</v>
      </c>
      <c r="T482" s="205">
        <f>S482*H482</f>
        <v>0</v>
      </c>
      <c r="AR482" s="24" t="s">
        <v>268</v>
      </c>
      <c r="AT482" s="24" t="s">
        <v>215</v>
      </c>
      <c r="AU482" s="24" t="s">
        <v>158</v>
      </c>
      <c r="AY482" s="24" t="s">
        <v>150</v>
      </c>
      <c r="BE482" s="206">
        <f>IF(N482="základní",J482,0)</f>
        <v>0</v>
      </c>
      <c r="BF482" s="206">
        <f>IF(N482="snížená",J482,0)</f>
        <v>0</v>
      </c>
      <c r="BG482" s="206">
        <f>IF(N482="zákl. přenesená",J482,0)</f>
        <v>0</v>
      </c>
      <c r="BH482" s="206">
        <f>IF(N482="sníž. přenesená",J482,0)</f>
        <v>0</v>
      </c>
      <c r="BI482" s="206">
        <f>IF(N482="nulová",J482,0)</f>
        <v>0</v>
      </c>
      <c r="BJ482" s="24" t="s">
        <v>158</v>
      </c>
      <c r="BK482" s="206">
        <f>ROUND(I482*H482,2)</f>
        <v>0</v>
      </c>
      <c r="BL482" s="24" t="s">
        <v>205</v>
      </c>
      <c r="BM482" s="24" t="s">
        <v>598</v>
      </c>
    </row>
    <row r="483" spans="2:65" s="1" customFormat="1" ht="31.5" customHeight="1">
      <c r="B483" s="42"/>
      <c r="C483" s="195" t="s">
        <v>599</v>
      </c>
      <c r="D483" s="195" t="s">
        <v>152</v>
      </c>
      <c r="E483" s="196" t="s">
        <v>1372</v>
      </c>
      <c r="F483" s="197" t="s">
        <v>1373</v>
      </c>
      <c r="G483" s="198" t="s">
        <v>155</v>
      </c>
      <c r="H483" s="199">
        <v>142.984</v>
      </c>
      <c r="I483" s="200"/>
      <c r="J483" s="201">
        <f>ROUND(I483*H483,2)</f>
        <v>0</v>
      </c>
      <c r="K483" s="197" t="s">
        <v>156</v>
      </c>
      <c r="L483" s="62"/>
      <c r="M483" s="202" t="s">
        <v>37</v>
      </c>
      <c r="N483" s="203" t="s">
        <v>52</v>
      </c>
      <c r="O483" s="43"/>
      <c r="P483" s="204">
        <f>O483*H483</f>
        <v>0</v>
      </c>
      <c r="Q483" s="204">
        <v>0.00102</v>
      </c>
      <c r="R483" s="204">
        <f>Q483*H483</f>
        <v>0.14584368000000003</v>
      </c>
      <c r="S483" s="204">
        <v>0</v>
      </c>
      <c r="T483" s="205">
        <f>S483*H483</f>
        <v>0</v>
      </c>
      <c r="AR483" s="24" t="s">
        <v>205</v>
      </c>
      <c r="AT483" s="24" t="s">
        <v>152</v>
      </c>
      <c r="AU483" s="24" t="s">
        <v>158</v>
      </c>
      <c r="AY483" s="24" t="s">
        <v>150</v>
      </c>
      <c r="BE483" s="206">
        <f>IF(N483="základní",J483,0)</f>
        <v>0</v>
      </c>
      <c r="BF483" s="206">
        <f>IF(N483="snížená",J483,0)</f>
        <v>0</v>
      </c>
      <c r="BG483" s="206">
        <f>IF(N483="zákl. přenesená",J483,0)</f>
        <v>0</v>
      </c>
      <c r="BH483" s="206">
        <f>IF(N483="sníž. přenesená",J483,0)</f>
        <v>0</v>
      </c>
      <c r="BI483" s="206">
        <f>IF(N483="nulová",J483,0)</f>
        <v>0</v>
      </c>
      <c r="BJ483" s="24" t="s">
        <v>158</v>
      </c>
      <c r="BK483" s="206">
        <f>ROUND(I483*H483,2)</f>
        <v>0</v>
      </c>
      <c r="BL483" s="24" t="s">
        <v>205</v>
      </c>
      <c r="BM483" s="24" t="s">
        <v>602</v>
      </c>
    </row>
    <row r="484" spans="2:47" s="1" customFormat="1" ht="67.5">
      <c r="B484" s="42"/>
      <c r="C484" s="64"/>
      <c r="D484" s="207" t="s">
        <v>159</v>
      </c>
      <c r="E484" s="64"/>
      <c r="F484" s="208" t="s">
        <v>1374</v>
      </c>
      <c r="G484" s="64"/>
      <c r="H484" s="64"/>
      <c r="I484" s="165"/>
      <c r="J484" s="64"/>
      <c r="K484" s="64"/>
      <c r="L484" s="62"/>
      <c r="M484" s="209"/>
      <c r="N484" s="43"/>
      <c r="O484" s="43"/>
      <c r="P484" s="43"/>
      <c r="Q484" s="43"/>
      <c r="R484" s="43"/>
      <c r="S484" s="43"/>
      <c r="T484" s="79"/>
      <c r="AT484" s="24" t="s">
        <v>159</v>
      </c>
      <c r="AU484" s="24" t="s">
        <v>158</v>
      </c>
    </row>
    <row r="485" spans="2:51" s="12" customFormat="1" ht="13.5">
      <c r="B485" s="221"/>
      <c r="C485" s="222"/>
      <c r="D485" s="207" t="s">
        <v>161</v>
      </c>
      <c r="E485" s="223" t="s">
        <v>37</v>
      </c>
      <c r="F485" s="224" t="s">
        <v>1375</v>
      </c>
      <c r="G485" s="222"/>
      <c r="H485" s="225">
        <v>104.544</v>
      </c>
      <c r="I485" s="226"/>
      <c r="J485" s="222"/>
      <c r="K485" s="222"/>
      <c r="L485" s="227"/>
      <c r="M485" s="228"/>
      <c r="N485" s="229"/>
      <c r="O485" s="229"/>
      <c r="P485" s="229"/>
      <c r="Q485" s="229"/>
      <c r="R485" s="229"/>
      <c r="S485" s="229"/>
      <c r="T485" s="230"/>
      <c r="AT485" s="231" t="s">
        <v>161</v>
      </c>
      <c r="AU485" s="231" t="s">
        <v>158</v>
      </c>
      <c r="AV485" s="12" t="s">
        <v>158</v>
      </c>
      <c r="AW485" s="12" t="s">
        <v>43</v>
      </c>
      <c r="AX485" s="12" t="s">
        <v>80</v>
      </c>
      <c r="AY485" s="231" t="s">
        <v>150</v>
      </c>
    </row>
    <row r="486" spans="2:51" s="12" customFormat="1" ht="13.5">
      <c r="B486" s="221"/>
      <c r="C486" s="222"/>
      <c r="D486" s="207" t="s">
        <v>161</v>
      </c>
      <c r="E486" s="223" t="s">
        <v>37</v>
      </c>
      <c r="F486" s="224" t="s">
        <v>1376</v>
      </c>
      <c r="G486" s="222"/>
      <c r="H486" s="225">
        <v>38.44</v>
      </c>
      <c r="I486" s="226"/>
      <c r="J486" s="222"/>
      <c r="K486" s="222"/>
      <c r="L486" s="227"/>
      <c r="M486" s="228"/>
      <c r="N486" s="229"/>
      <c r="O486" s="229"/>
      <c r="P486" s="229"/>
      <c r="Q486" s="229"/>
      <c r="R486" s="229"/>
      <c r="S486" s="229"/>
      <c r="T486" s="230"/>
      <c r="AT486" s="231" t="s">
        <v>161</v>
      </c>
      <c r="AU486" s="231" t="s">
        <v>158</v>
      </c>
      <c r="AV486" s="12" t="s">
        <v>158</v>
      </c>
      <c r="AW486" s="12" t="s">
        <v>43</v>
      </c>
      <c r="AX486" s="12" t="s">
        <v>80</v>
      </c>
      <c r="AY486" s="231" t="s">
        <v>150</v>
      </c>
    </row>
    <row r="487" spans="2:51" s="13" customFormat="1" ht="13.5">
      <c r="B487" s="232"/>
      <c r="C487" s="233"/>
      <c r="D487" s="234" t="s">
        <v>161</v>
      </c>
      <c r="E487" s="235" t="s">
        <v>37</v>
      </c>
      <c r="F487" s="236" t="s">
        <v>164</v>
      </c>
      <c r="G487" s="233"/>
      <c r="H487" s="237">
        <v>142.984</v>
      </c>
      <c r="I487" s="238"/>
      <c r="J487" s="233"/>
      <c r="K487" s="233"/>
      <c r="L487" s="239"/>
      <c r="M487" s="240"/>
      <c r="N487" s="241"/>
      <c r="O487" s="241"/>
      <c r="P487" s="241"/>
      <c r="Q487" s="241"/>
      <c r="R487" s="241"/>
      <c r="S487" s="241"/>
      <c r="T487" s="242"/>
      <c r="AT487" s="243" t="s">
        <v>161</v>
      </c>
      <c r="AU487" s="243" t="s">
        <v>158</v>
      </c>
      <c r="AV487" s="13" t="s">
        <v>157</v>
      </c>
      <c r="AW487" s="13" t="s">
        <v>43</v>
      </c>
      <c r="AX487" s="13" t="s">
        <v>23</v>
      </c>
      <c r="AY487" s="243" t="s">
        <v>150</v>
      </c>
    </row>
    <row r="488" spans="2:65" s="1" customFormat="1" ht="31.5" customHeight="1">
      <c r="B488" s="42"/>
      <c r="C488" s="251" t="s">
        <v>400</v>
      </c>
      <c r="D488" s="251" t="s">
        <v>215</v>
      </c>
      <c r="E488" s="252" t="s">
        <v>1377</v>
      </c>
      <c r="F488" s="253" t="s">
        <v>1378</v>
      </c>
      <c r="G488" s="254" t="s">
        <v>155</v>
      </c>
      <c r="H488" s="255">
        <v>40.362</v>
      </c>
      <c r="I488" s="256"/>
      <c r="J488" s="257">
        <f>ROUND(I488*H488,2)</f>
        <v>0</v>
      </c>
      <c r="K488" s="253" t="s">
        <v>156</v>
      </c>
      <c r="L488" s="258"/>
      <c r="M488" s="259" t="s">
        <v>37</v>
      </c>
      <c r="N488" s="260" t="s">
        <v>52</v>
      </c>
      <c r="O488" s="43"/>
      <c r="P488" s="204">
        <f>O488*H488</f>
        <v>0</v>
      </c>
      <c r="Q488" s="204">
        <v>0.0021</v>
      </c>
      <c r="R488" s="204">
        <f>Q488*H488</f>
        <v>0.0847602</v>
      </c>
      <c r="S488" s="204">
        <v>0</v>
      </c>
      <c r="T488" s="205">
        <f>S488*H488</f>
        <v>0</v>
      </c>
      <c r="AR488" s="24" t="s">
        <v>268</v>
      </c>
      <c r="AT488" s="24" t="s">
        <v>215</v>
      </c>
      <c r="AU488" s="24" t="s">
        <v>158</v>
      </c>
      <c r="AY488" s="24" t="s">
        <v>150</v>
      </c>
      <c r="BE488" s="206">
        <f>IF(N488="základní",J488,0)</f>
        <v>0</v>
      </c>
      <c r="BF488" s="206">
        <f>IF(N488="snížená",J488,0)</f>
        <v>0</v>
      </c>
      <c r="BG488" s="206">
        <f>IF(N488="zákl. přenesená",J488,0)</f>
        <v>0</v>
      </c>
      <c r="BH488" s="206">
        <f>IF(N488="sníž. přenesená",J488,0)</f>
        <v>0</v>
      </c>
      <c r="BI488" s="206">
        <f>IF(N488="nulová",J488,0)</f>
        <v>0</v>
      </c>
      <c r="BJ488" s="24" t="s">
        <v>158</v>
      </c>
      <c r="BK488" s="206">
        <f>ROUND(I488*H488,2)</f>
        <v>0</v>
      </c>
      <c r="BL488" s="24" t="s">
        <v>205</v>
      </c>
      <c r="BM488" s="24" t="s">
        <v>220</v>
      </c>
    </row>
    <row r="489" spans="2:65" s="1" customFormat="1" ht="22.5" customHeight="1">
      <c r="B489" s="42"/>
      <c r="C489" s="251" t="s">
        <v>609</v>
      </c>
      <c r="D489" s="251" t="s">
        <v>215</v>
      </c>
      <c r="E489" s="252" t="s">
        <v>1379</v>
      </c>
      <c r="F489" s="253" t="s">
        <v>1380</v>
      </c>
      <c r="G489" s="254" t="s">
        <v>155</v>
      </c>
      <c r="H489" s="255">
        <v>109.771</v>
      </c>
      <c r="I489" s="256"/>
      <c r="J489" s="257">
        <f>ROUND(I489*H489,2)</f>
        <v>0</v>
      </c>
      <c r="K489" s="253" t="s">
        <v>156</v>
      </c>
      <c r="L489" s="258"/>
      <c r="M489" s="259" t="s">
        <v>37</v>
      </c>
      <c r="N489" s="260" t="s">
        <v>52</v>
      </c>
      <c r="O489" s="43"/>
      <c r="P489" s="204">
        <f>O489*H489</f>
        <v>0</v>
      </c>
      <c r="Q489" s="204">
        <v>0.024</v>
      </c>
      <c r="R489" s="204">
        <f>Q489*H489</f>
        <v>2.634504</v>
      </c>
      <c r="S489" s="204">
        <v>0</v>
      </c>
      <c r="T489" s="205">
        <f>S489*H489</f>
        <v>0</v>
      </c>
      <c r="AR489" s="24" t="s">
        <v>268</v>
      </c>
      <c r="AT489" s="24" t="s">
        <v>215</v>
      </c>
      <c r="AU489" s="24" t="s">
        <v>158</v>
      </c>
      <c r="AY489" s="24" t="s">
        <v>150</v>
      </c>
      <c r="BE489" s="206">
        <f>IF(N489="základní",J489,0)</f>
        <v>0</v>
      </c>
      <c r="BF489" s="206">
        <f>IF(N489="snížená",J489,0)</f>
        <v>0</v>
      </c>
      <c r="BG489" s="206">
        <f>IF(N489="zákl. přenesená",J489,0)</f>
        <v>0</v>
      </c>
      <c r="BH489" s="206">
        <f>IF(N489="sníž. přenesená",J489,0)</f>
        <v>0</v>
      </c>
      <c r="BI489" s="206">
        <f>IF(N489="nulová",J489,0)</f>
        <v>0</v>
      </c>
      <c r="BJ489" s="24" t="s">
        <v>158</v>
      </c>
      <c r="BK489" s="206">
        <f>ROUND(I489*H489,2)</f>
        <v>0</v>
      </c>
      <c r="BL489" s="24" t="s">
        <v>205</v>
      </c>
      <c r="BM489" s="24" t="s">
        <v>612</v>
      </c>
    </row>
    <row r="490" spans="2:65" s="1" customFormat="1" ht="31.5" customHeight="1">
      <c r="B490" s="42"/>
      <c r="C490" s="195" t="s">
        <v>404</v>
      </c>
      <c r="D490" s="195" t="s">
        <v>152</v>
      </c>
      <c r="E490" s="196" t="s">
        <v>613</v>
      </c>
      <c r="F490" s="197" t="s">
        <v>614</v>
      </c>
      <c r="G490" s="198" t="s">
        <v>182</v>
      </c>
      <c r="H490" s="199">
        <v>12.233</v>
      </c>
      <c r="I490" s="200"/>
      <c r="J490" s="201">
        <f>ROUND(I490*H490,2)</f>
        <v>0</v>
      </c>
      <c r="K490" s="197" t="s">
        <v>156</v>
      </c>
      <c r="L490" s="62"/>
      <c r="M490" s="202" t="s">
        <v>37</v>
      </c>
      <c r="N490" s="203" t="s">
        <v>52</v>
      </c>
      <c r="O490" s="43"/>
      <c r="P490" s="204">
        <f>O490*H490</f>
        <v>0</v>
      </c>
      <c r="Q490" s="204">
        <v>0</v>
      </c>
      <c r="R490" s="204">
        <f>Q490*H490</f>
        <v>0</v>
      </c>
      <c r="S490" s="204">
        <v>0</v>
      </c>
      <c r="T490" s="205">
        <f>S490*H490</f>
        <v>0</v>
      </c>
      <c r="AR490" s="24" t="s">
        <v>205</v>
      </c>
      <c r="AT490" s="24" t="s">
        <v>152</v>
      </c>
      <c r="AU490" s="24" t="s">
        <v>158</v>
      </c>
      <c r="AY490" s="24" t="s">
        <v>150</v>
      </c>
      <c r="BE490" s="206">
        <f>IF(N490="základní",J490,0)</f>
        <v>0</v>
      </c>
      <c r="BF490" s="206">
        <f>IF(N490="snížená",J490,0)</f>
        <v>0</v>
      </c>
      <c r="BG490" s="206">
        <f>IF(N490="zákl. přenesená",J490,0)</f>
        <v>0</v>
      </c>
      <c r="BH490" s="206">
        <f>IF(N490="sníž. přenesená",J490,0)</f>
        <v>0</v>
      </c>
      <c r="BI490" s="206">
        <f>IF(N490="nulová",J490,0)</f>
        <v>0</v>
      </c>
      <c r="BJ490" s="24" t="s">
        <v>158</v>
      </c>
      <c r="BK490" s="206">
        <f>ROUND(I490*H490,2)</f>
        <v>0</v>
      </c>
      <c r="BL490" s="24" t="s">
        <v>205</v>
      </c>
      <c r="BM490" s="24" t="s">
        <v>615</v>
      </c>
    </row>
    <row r="491" spans="2:47" s="1" customFormat="1" ht="121.5">
      <c r="B491" s="42"/>
      <c r="C491" s="64"/>
      <c r="D491" s="207" t="s">
        <v>159</v>
      </c>
      <c r="E491" s="64"/>
      <c r="F491" s="208" t="s">
        <v>616</v>
      </c>
      <c r="G491" s="64"/>
      <c r="H491" s="64"/>
      <c r="I491" s="165"/>
      <c r="J491" s="64"/>
      <c r="K491" s="64"/>
      <c r="L491" s="62"/>
      <c r="M491" s="209"/>
      <c r="N491" s="43"/>
      <c r="O491" s="43"/>
      <c r="P491" s="43"/>
      <c r="Q491" s="43"/>
      <c r="R491" s="43"/>
      <c r="S491" s="43"/>
      <c r="T491" s="79"/>
      <c r="AT491" s="24" t="s">
        <v>159</v>
      </c>
      <c r="AU491" s="24" t="s">
        <v>158</v>
      </c>
    </row>
    <row r="492" spans="2:63" s="10" customFormat="1" ht="29.85" customHeight="1">
      <c r="B492" s="178"/>
      <c r="C492" s="179"/>
      <c r="D492" s="192" t="s">
        <v>79</v>
      </c>
      <c r="E492" s="193" t="s">
        <v>617</v>
      </c>
      <c r="F492" s="193" t="s">
        <v>618</v>
      </c>
      <c r="G492" s="179"/>
      <c r="H492" s="179"/>
      <c r="I492" s="182"/>
      <c r="J492" s="194">
        <f>BK492</f>
        <v>0</v>
      </c>
      <c r="K492" s="179"/>
      <c r="L492" s="184"/>
      <c r="M492" s="185"/>
      <c r="N492" s="186"/>
      <c r="O492" s="186"/>
      <c r="P492" s="187">
        <f>SUM(P493:P498)</f>
        <v>0</v>
      </c>
      <c r="Q492" s="186"/>
      <c r="R492" s="187">
        <f>SUM(R493:R498)</f>
        <v>0</v>
      </c>
      <c r="S492" s="186"/>
      <c r="T492" s="188">
        <f>SUM(T493:T498)</f>
        <v>0</v>
      </c>
      <c r="AR492" s="189" t="s">
        <v>158</v>
      </c>
      <c r="AT492" s="190" t="s">
        <v>79</v>
      </c>
      <c r="AU492" s="190" t="s">
        <v>23</v>
      </c>
      <c r="AY492" s="189" t="s">
        <v>150</v>
      </c>
      <c r="BK492" s="191">
        <f>SUM(BK493:BK498)</f>
        <v>0</v>
      </c>
    </row>
    <row r="493" spans="2:65" s="1" customFormat="1" ht="22.5" customHeight="1">
      <c r="B493" s="42"/>
      <c r="C493" s="195" t="s">
        <v>619</v>
      </c>
      <c r="D493" s="195" t="s">
        <v>152</v>
      </c>
      <c r="E493" s="196" t="s">
        <v>620</v>
      </c>
      <c r="F493" s="197" t="s">
        <v>621</v>
      </c>
      <c r="G493" s="198" t="s">
        <v>622</v>
      </c>
      <c r="H493" s="199">
        <v>1</v>
      </c>
      <c r="I493" s="200"/>
      <c r="J493" s="201">
        <f>ROUND(I493*H493,2)</f>
        <v>0</v>
      </c>
      <c r="K493" s="197" t="s">
        <v>37</v>
      </c>
      <c r="L493" s="62"/>
      <c r="M493" s="202" t="s">
        <v>37</v>
      </c>
      <c r="N493" s="203" t="s">
        <v>52</v>
      </c>
      <c r="O493" s="43"/>
      <c r="P493" s="204">
        <f>O493*H493</f>
        <v>0</v>
      </c>
      <c r="Q493" s="204">
        <v>0</v>
      </c>
      <c r="R493" s="204">
        <f>Q493*H493</f>
        <v>0</v>
      </c>
      <c r="S493" s="204">
        <v>0</v>
      </c>
      <c r="T493" s="205">
        <f>S493*H493</f>
        <v>0</v>
      </c>
      <c r="AR493" s="24" t="s">
        <v>205</v>
      </c>
      <c r="AT493" s="24" t="s">
        <v>152</v>
      </c>
      <c r="AU493" s="24" t="s">
        <v>158</v>
      </c>
      <c r="AY493" s="24" t="s">
        <v>150</v>
      </c>
      <c r="BE493" s="206">
        <f>IF(N493="základní",J493,0)</f>
        <v>0</v>
      </c>
      <c r="BF493" s="206">
        <f>IF(N493="snížená",J493,0)</f>
        <v>0</v>
      </c>
      <c r="BG493" s="206">
        <f>IF(N493="zákl. přenesená",J493,0)</f>
        <v>0</v>
      </c>
      <c r="BH493" s="206">
        <f>IF(N493="sníž. přenesená",J493,0)</f>
        <v>0</v>
      </c>
      <c r="BI493" s="206">
        <f>IF(N493="nulová",J493,0)</f>
        <v>0</v>
      </c>
      <c r="BJ493" s="24" t="s">
        <v>158</v>
      </c>
      <c r="BK493" s="206">
        <f>ROUND(I493*H493,2)</f>
        <v>0</v>
      </c>
      <c r="BL493" s="24" t="s">
        <v>205</v>
      </c>
      <c r="BM493" s="24" t="s">
        <v>623</v>
      </c>
    </row>
    <row r="494" spans="2:51" s="11" customFormat="1" ht="13.5">
      <c r="B494" s="210"/>
      <c r="C494" s="211"/>
      <c r="D494" s="207" t="s">
        <v>161</v>
      </c>
      <c r="E494" s="212" t="s">
        <v>37</v>
      </c>
      <c r="F494" s="213" t="s">
        <v>624</v>
      </c>
      <c r="G494" s="211"/>
      <c r="H494" s="214" t="s">
        <v>37</v>
      </c>
      <c r="I494" s="215"/>
      <c r="J494" s="211"/>
      <c r="K494" s="211"/>
      <c r="L494" s="216"/>
      <c r="M494" s="217"/>
      <c r="N494" s="218"/>
      <c r="O494" s="218"/>
      <c r="P494" s="218"/>
      <c r="Q494" s="218"/>
      <c r="R494" s="218"/>
      <c r="S494" s="218"/>
      <c r="T494" s="219"/>
      <c r="AT494" s="220" t="s">
        <v>161</v>
      </c>
      <c r="AU494" s="220" t="s">
        <v>158</v>
      </c>
      <c r="AV494" s="11" t="s">
        <v>23</v>
      </c>
      <c r="AW494" s="11" t="s">
        <v>43</v>
      </c>
      <c r="AX494" s="11" t="s">
        <v>80</v>
      </c>
      <c r="AY494" s="220" t="s">
        <v>150</v>
      </c>
    </row>
    <row r="495" spans="2:51" s="12" customFormat="1" ht="13.5">
      <c r="B495" s="221"/>
      <c r="C495" s="222"/>
      <c r="D495" s="207" t="s">
        <v>161</v>
      </c>
      <c r="E495" s="223" t="s">
        <v>37</v>
      </c>
      <c r="F495" s="224" t="s">
        <v>23</v>
      </c>
      <c r="G495" s="222"/>
      <c r="H495" s="225">
        <v>1</v>
      </c>
      <c r="I495" s="226"/>
      <c r="J495" s="222"/>
      <c r="K495" s="222"/>
      <c r="L495" s="227"/>
      <c r="M495" s="228"/>
      <c r="N495" s="229"/>
      <c r="O495" s="229"/>
      <c r="P495" s="229"/>
      <c r="Q495" s="229"/>
      <c r="R495" s="229"/>
      <c r="S495" s="229"/>
      <c r="T495" s="230"/>
      <c r="AT495" s="231" t="s">
        <v>161</v>
      </c>
      <c r="AU495" s="231" t="s">
        <v>158</v>
      </c>
      <c r="AV495" s="12" t="s">
        <v>158</v>
      </c>
      <c r="AW495" s="12" t="s">
        <v>43</v>
      </c>
      <c r="AX495" s="12" t="s">
        <v>80</v>
      </c>
      <c r="AY495" s="231" t="s">
        <v>150</v>
      </c>
    </row>
    <row r="496" spans="2:51" s="13" customFormat="1" ht="13.5">
      <c r="B496" s="232"/>
      <c r="C496" s="233"/>
      <c r="D496" s="234" t="s">
        <v>161</v>
      </c>
      <c r="E496" s="235" t="s">
        <v>37</v>
      </c>
      <c r="F496" s="236" t="s">
        <v>164</v>
      </c>
      <c r="G496" s="233"/>
      <c r="H496" s="237">
        <v>1</v>
      </c>
      <c r="I496" s="238"/>
      <c r="J496" s="233"/>
      <c r="K496" s="233"/>
      <c r="L496" s="239"/>
      <c r="M496" s="240"/>
      <c r="N496" s="241"/>
      <c r="O496" s="241"/>
      <c r="P496" s="241"/>
      <c r="Q496" s="241"/>
      <c r="R496" s="241"/>
      <c r="S496" s="241"/>
      <c r="T496" s="242"/>
      <c r="AT496" s="243" t="s">
        <v>161</v>
      </c>
      <c r="AU496" s="243" t="s">
        <v>158</v>
      </c>
      <c r="AV496" s="13" t="s">
        <v>157</v>
      </c>
      <c r="AW496" s="13" t="s">
        <v>43</v>
      </c>
      <c r="AX496" s="13" t="s">
        <v>23</v>
      </c>
      <c r="AY496" s="243" t="s">
        <v>150</v>
      </c>
    </row>
    <row r="497" spans="2:65" s="1" customFormat="1" ht="31.5" customHeight="1">
      <c r="B497" s="42"/>
      <c r="C497" s="195" t="s">
        <v>407</v>
      </c>
      <c r="D497" s="195" t="s">
        <v>152</v>
      </c>
      <c r="E497" s="196" t="s">
        <v>625</v>
      </c>
      <c r="F497" s="197" t="s">
        <v>626</v>
      </c>
      <c r="G497" s="198" t="s">
        <v>182</v>
      </c>
      <c r="H497" s="199">
        <v>0.002</v>
      </c>
      <c r="I497" s="200"/>
      <c r="J497" s="201">
        <f>ROUND(I497*H497,2)</f>
        <v>0</v>
      </c>
      <c r="K497" s="197" t="s">
        <v>156</v>
      </c>
      <c r="L497" s="62"/>
      <c r="M497" s="202" t="s">
        <v>37</v>
      </c>
      <c r="N497" s="203" t="s">
        <v>52</v>
      </c>
      <c r="O497" s="43"/>
      <c r="P497" s="204">
        <f>O497*H497</f>
        <v>0</v>
      </c>
      <c r="Q497" s="204">
        <v>0</v>
      </c>
      <c r="R497" s="204">
        <f>Q497*H497</f>
        <v>0</v>
      </c>
      <c r="S497" s="204">
        <v>0</v>
      </c>
      <c r="T497" s="205">
        <f>S497*H497</f>
        <v>0</v>
      </c>
      <c r="AR497" s="24" t="s">
        <v>205</v>
      </c>
      <c r="AT497" s="24" t="s">
        <v>152</v>
      </c>
      <c r="AU497" s="24" t="s">
        <v>158</v>
      </c>
      <c r="AY497" s="24" t="s">
        <v>150</v>
      </c>
      <c r="BE497" s="206">
        <f>IF(N497="základní",J497,0)</f>
        <v>0</v>
      </c>
      <c r="BF497" s="206">
        <f>IF(N497="snížená",J497,0)</f>
        <v>0</v>
      </c>
      <c r="BG497" s="206">
        <f>IF(N497="zákl. přenesená",J497,0)</f>
        <v>0</v>
      </c>
      <c r="BH497" s="206">
        <f>IF(N497="sníž. přenesená",J497,0)</f>
        <v>0</v>
      </c>
      <c r="BI497" s="206">
        <f>IF(N497="nulová",J497,0)</f>
        <v>0</v>
      </c>
      <c r="BJ497" s="24" t="s">
        <v>158</v>
      </c>
      <c r="BK497" s="206">
        <f>ROUND(I497*H497,2)</f>
        <v>0</v>
      </c>
      <c r="BL497" s="24" t="s">
        <v>205</v>
      </c>
      <c r="BM497" s="24" t="s">
        <v>627</v>
      </c>
    </row>
    <row r="498" spans="2:47" s="1" customFormat="1" ht="121.5">
      <c r="B498" s="42"/>
      <c r="C498" s="64"/>
      <c r="D498" s="207" t="s">
        <v>159</v>
      </c>
      <c r="E498" s="64"/>
      <c r="F498" s="208" t="s">
        <v>580</v>
      </c>
      <c r="G498" s="64"/>
      <c r="H498" s="64"/>
      <c r="I498" s="165"/>
      <c r="J498" s="64"/>
      <c r="K498" s="64"/>
      <c r="L498" s="62"/>
      <c r="M498" s="209"/>
      <c r="N498" s="43"/>
      <c r="O498" s="43"/>
      <c r="P498" s="43"/>
      <c r="Q498" s="43"/>
      <c r="R498" s="43"/>
      <c r="S498" s="43"/>
      <c r="T498" s="79"/>
      <c r="AT498" s="24" t="s">
        <v>159</v>
      </c>
      <c r="AU498" s="24" t="s">
        <v>158</v>
      </c>
    </row>
    <row r="499" spans="2:63" s="10" customFormat="1" ht="29.85" customHeight="1">
      <c r="B499" s="178"/>
      <c r="C499" s="179"/>
      <c r="D499" s="192" t="s">
        <v>79</v>
      </c>
      <c r="E499" s="193" t="s">
        <v>1381</v>
      </c>
      <c r="F499" s="193" t="s">
        <v>1382</v>
      </c>
      <c r="G499" s="179"/>
      <c r="H499" s="179"/>
      <c r="I499" s="182"/>
      <c r="J499" s="194">
        <f>BK499</f>
        <v>0</v>
      </c>
      <c r="K499" s="179"/>
      <c r="L499" s="184"/>
      <c r="M499" s="185"/>
      <c r="N499" s="186"/>
      <c r="O499" s="186"/>
      <c r="P499" s="187">
        <f>SUM(P500:P516)</f>
        <v>0</v>
      </c>
      <c r="Q499" s="186"/>
      <c r="R499" s="187">
        <f>SUM(R500:R516)</f>
        <v>1.66141913</v>
      </c>
      <c r="S499" s="186"/>
      <c r="T499" s="188">
        <f>SUM(T500:T516)</f>
        <v>0</v>
      </c>
      <c r="AR499" s="189" t="s">
        <v>158</v>
      </c>
      <c r="AT499" s="190" t="s">
        <v>79</v>
      </c>
      <c r="AU499" s="190" t="s">
        <v>23</v>
      </c>
      <c r="AY499" s="189" t="s">
        <v>150</v>
      </c>
      <c r="BK499" s="191">
        <f>SUM(BK500:BK516)</f>
        <v>0</v>
      </c>
    </row>
    <row r="500" spans="2:65" s="1" customFormat="1" ht="44.25" customHeight="1">
      <c r="B500" s="42"/>
      <c r="C500" s="195" t="s">
        <v>630</v>
      </c>
      <c r="D500" s="195" t="s">
        <v>152</v>
      </c>
      <c r="E500" s="196" t="s">
        <v>1383</v>
      </c>
      <c r="F500" s="197" t="s">
        <v>1384</v>
      </c>
      <c r="G500" s="198" t="s">
        <v>198</v>
      </c>
      <c r="H500" s="199">
        <v>112.8</v>
      </c>
      <c r="I500" s="200"/>
      <c r="J500" s="201">
        <f>ROUND(I500*H500,2)</f>
        <v>0</v>
      </c>
      <c r="K500" s="197" t="s">
        <v>156</v>
      </c>
      <c r="L500" s="62"/>
      <c r="M500" s="202" t="s">
        <v>37</v>
      </c>
      <c r="N500" s="203" t="s">
        <v>52</v>
      </c>
      <c r="O500" s="43"/>
      <c r="P500" s="204">
        <f>O500*H500</f>
        <v>0</v>
      </c>
      <c r="Q500" s="204">
        <v>0</v>
      </c>
      <c r="R500" s="204">
        <f>Q500*H500</f>
        <v>0</v>
      </c>
      <c r="S500" s="204">
        <v>0</v>
      </c>
      <c r="T500" s="205">
        <f>S500*H500</f>
        <v>0</v>
      </c>
      <c r="AR500" s="24" t="s">
        <v>205</v>
      </c>
      <c r="AT500" s="24" t="s">
        <v>152</v>
      </c>
      <c r="AU500" s="24" t="s">
        <v>158</v>
      </c>
      <c r="AY500" s="24" t="s">
        <v>150</v>
      </c>
      <c r="BE500" s="206">
        <f>IF(N500="základní",J500,0)</f>
        <v>0</v>
      </c>
      <c r="BF500" s="206">
        <f>IF(N500="snížená",J500,0)</f>
        <v>0</v>
      </c>
      <c r="BG500" s="206">
        <f>IF(N500="zákl. přenesená",J500,0)</f>
        <v>0</v>
      </c>
      <c r="BH500" s="206">
        <f>IF(N500="sníž. přenesená",J500,0)</f>
        <v>0</v>
      </c>
      <c r="BI500" s="206">
        <f>IF(N500="nulová",J500,0)</f>
        <v>0</v>
      </c>
      <c r="BJ500" s="24" t="s">
        <v>158</v>
      </c>
      <c r="BK500" s="206">
        <f>ROUND(I500*H500,2)</f>
        <v>0</v>
      </c>
      <c r="BL500" s="24" t="s">
        <v>205</v>
      </c>
      <c r="BM500" s="24" t="s">
        <v>633</v>
      </c>
    </row>
    <row r="501" spans="2:47" s="1" customFormat="1" ht="54">
      <c r="B501" s="42"/>
      <c r="C501" s="64"/>
      <c r="D501" s="207" t="s">
        <v>159</v>
      </c>
      <c r="E501" s="64"/>
      <c r="F501" s="208" t="s">
        <v>1385</v>
      </c>
      <c r="G501" s="64"/>
      <c r="H501" s="64"/>
      <c r="I501" s="165"/>
      <c r="J501" s="64"/>
      <c r="K501" s="64"/>
      <c r="L501" s="62"/>
      <c r="M501" s="209"/>
      <c r="N501" s="43"/>
      <c r="O501" s="43"/>
      <c r="P501" s="43"/>
      <c r="Q501" s="43"/>
      <c r="R501" s="43"/>
      <c r="S501" s="43"/>
      <c r="T501" s="79"/>
      <c r="AT501" s="24" t="s">
        <v>159</v>
      </c>
      <c r="AU501" s="24" t="s">
        <v>158</v>
      </c>
    </row>
    <row r="502" spans="2:51" s="11" customFormat="1" ht="13.5">
      <c r="B502" s="210"/>
      <c r="C502" s="211"/>
      <c r="D502" s="207" t="s">
        <v>161</v>
      </c>
      <c r="E502" s="212" t="s">
        <v>37</v>
      </c>
      <c r="F502" s="213" t="s">
        <v>1386</v>
      </c>
      <c r="G502" s="211"/>
      <c r="H502" s="214" t="s">
        <v>37</v>
      </c>
      <c r="I502" s="215"/>
      <c r="J502" s="211"/>
      <c r="K502" s="211"/>
      <c r="L502" s="216"/>
      <c r="M502" s="217"/>
      <c r="N502" s="218"/>
      <c r="O502" s="218"/>
      <c r="P502" s="218"/>
      <c r="Q502" s="218"/>
      <c r="R502" s="218"/>
      <c r="S502" s="218"/>
      <c r="T502" s="219"/>
      <c r="AT502" s="220" t="s">
        <v>161</v>
      </c>
      <c r="AU502" s="220" t="s">
        <v>158</v>
      </c>
      <c r="AV502" s="11" t="s">
        <v>23</v>
      </c>
      <c r="AW502" s="11" t="s">
        <v>43</v>
      </c>
      <c r="AX502" s="11" t="s">
        <v>80</v>
      </c>
      <c r="AY502" s="220" t="s">
        <v>150</v>
      </c>
    </row>
    <row r="503" spans="2:51" s="12" customFormat="1" ht="13.5">
      <c r="B503" s="221"/>
      <c r="C503" s="222"/>
      <c r="D503" s="207" t="s">
        <v>161</v>
      </c>
      <c r="E503" s="223" t="s">
        <v>37</v>
      </c>
      <c r="F503" s="224" t="s">
        <v>1387</v>
      </c>
      <c r="G503" s="222"/>
      <c r="H503" s="225">
        <v>112.8</v>
      </c>
      <c r="I503" s="226"/>
      <c r="J503" s="222"/>
      <c r="K503" s="222"/>
      <c r="L503" s="227"/>
      <c r="M503" s="228"/>
      <c r="N503" s="229"/>
      <c r="O503" s="229"/>
      <c r="P503" s="229"/>
      <c r="Q503" s="229"/>
      <c r="R503" s="229"/>
      <c r="S503" s="229"/>
      <c r="T503" s="230"/>
      <c r="AT503" s="231" t="s">
        <v>161</v>
      </c>
      <c r="AU503" s="231" t="s">
        <v>158</v>
      </c>
      <c r="AV503" s="12" t="s">
        <v>158</v>
      </c>
      <c r="AW503" s="12" t="s">
        <v>43</v>
      </c>
      <c r="AX503" s="12" t="s">
        <v>80</v>
      </c>
      <c r="AY503" s="231" t="s">
        <v>150</v>
      </c>
    </row>
    <row r="504" spans="2:51" s="13" customFormat="1" ht="13.5">
      <c r="B504" s="232"/>
      <c r="C504" s="233"/>
      <c r="D504" s="234" t="s">
        <v>161</v>
      </c>
      <c r="E504" s="235" t="s">
        <v>37</v>
      </c>
      <c r="F504" s="236" t="s">
        <v>164</v>
      </c>
      <c r="G504" s="233"/>
      <c r="H504" s="237">
        <v>112.8</v>
      </c>
      <c r="I504" s="238"/>
      <c r="J504" s="233"/>
      <c r="K504" s="233"/>
      <c r="L504" s="239"/>
      <c r="M504" s="240"/>
      <c r="N504" s="241"/>
      <c r="O504" s="241"/>
      <c r="P504" s="241"/>
      <c r="Q504" s="241"/>
      <c r="R504" s="241"/>
      <c r="S504" s="241"/>
      <c r="T504" s="242"/>
      <c r="AT504" s="243" t="s">
        <v>161</v>
      </c>
      <c r="AU504" s="243" t="s">
        <v>158</v>
      </c>
      <c r="AV504" s="13" t="s">
        <v>157</v>
      </c>
      <c r="AW504" s="13" t="s">
        <v>43</v>
      </c>
      <c r="AX504" s="13" t="s">
        <v>23</v>
      </c>
      <c r="AY504" s="243" t="s">
        <v>150</v>
      </c>
    </row>
    <row r="505" spans="2:65" s="1" customFormat="1" ht="22.5" customHeight="1">
      <c r="B505" s="42"/>
      <c r="C505" s="251" t="s">
        <v>413</v>
      </c>
      <c r="D505" s="251" t="s">
        <v>215</v>
      </c>
      <c r="E505" s="252" t="s">
        <v>1388</v>
      </c>
      <c r="F505" s="253" t="s">
        <v>1389</v>
      </c>
      <c r="G505" s="254" t="s">
        <v>167</v>
      </c>
      <c r="H505" s="255">
        <v>0.893</v>
      </c>
      <c r="I505" s="256"/>
      <c r="J505" s="257">
        <f>ROUND(I505*H505,2)</f>
        <v>0</v>
      </c>
      <c r="K505" s="253" t="s">
        <v>156</v>
      </c>
      <c r="L505" s="258"/>
      <c r="M505" s="259" t="s">
        <v>37</v>
      </c>
      <c r="N505" s="260" t="s">
        <v>52</v>
      </c>
      <c r="O505" s="43"/>
      <c r="P505" s="204">
        <f>O505*H505</f>
        <v>0</v>
      </c>
      <c r="Q505" s="204">
        <v>0.55</v>
      </c>
      <c r="R505" s="204">
        <f>Q505*H505</f>
        <v>0.49115000000000003</v>
      </c>
      <c r="S505" s="204">
        <v>0</v>
      </c>
      <c r="T505" s="205">
        <f>S505*H505</f>
        <v>0</v>
      </c>
      <c r="AR505" s="24" t="s">
        <v>268</v>
      </c>
      <c r="AT505" s="24" t="s">
        <v>215</v>
      </c>
      <c r="AU505" s="24" t="s">
        <v>158</v>
      </c>
      <c r="AY505" s="24" t="s">
        <v>150</v>
      </c>
      <c r="BE505" s="206">
        <f>IF(N505="základní",J505,0)</f>
        <v>0</v>
      </c>
      <c r="BF505" s="206">
        <f>IF(N505="snížená",J505,0)</f>
        <v>0</v>
      </c>
      <c r="BG505" s="206">
        <f>IF(N505="zákl. přenesená",J505,0)</f>
        <v>0</v>
      </c>
      <c r="BH505" s="206">
        <f>IF(N505="sníž. přenesená",J505,0)</f>
        <v>0</v>
      </c>
      <c r="BI505" s="206">
        <f>IF(N505="nulová",J505,0)</f>
        <v>0</v>
      </c>
      <c r="BJ505" s="24" t="s">
        <v>158</v>
      </c>
      <c r="BK505" s="206">
        <f>ROUND(I505*H505,2)</f>
        <v>0</v>
      </c>
      <c r="BL505" s="24" t="s">
        <v>205</v>
      </c>
      <c r="BM505" s="24" t="s">
        <v>637</v>
      </c>
    </row>
    <row r="506" spans="2:51" s="12" customFormat="1" ht="13.5">
      <c r="B506" s="221"/>
      <c r="C506" s="222"/>
      <c r="D506" s="207" t="s">
        <v>161</v>
      </c>
      <c r="E506" s="223" t="s">
        <v>37</v>
      </c>
      <c r="F506" s="224" t="s">
        <v>1390</v>
      </c>
      <c r="G506" s="222"/>
      <c r="H506" s="225">
        <v>0.893</v>
      </c>
      <c r="I506" s="226"/>
      <c r="J506" s="222"/>
      <c r="K506" s="222"/>
      <c r="L506" s="227"/>
      <c r="M506" s="228"/>
      <c r="N506" s="229"/>
      <c r="O506" s="229"/>
      <c r="P506" s="229"/>
      <c r="Q506" s="229"/>
      <c r="R506" s="229"/>
      <c r="S506" s="229"/>
      <c r="T506" s="230"/>
      <c r="AT506" s="231" t="s">
        <v>161</v>
      </c>
      <c r="AU506" s="231" t="s">
        <v>158</v>
      </c>
      <c r="AV506" s="12" t="s">
        <v>158</v>
      </c>
      <c r="AW506" s="12" t="s">
        <v>43</v>
      </c>
      <c r="AX506" s="12" t="s">
        <v>80</v>
      </c>
      <c r="AY506" s="231" t="s">
        <v>150</v>
      </c>
    </row>
    <row r="507" spans="2:51" s="13" customFormat="1" ht="13.5">
      <c r="B507" s="232"/>
      <c r="C507" s="233"/>
      <c r="D507" s="234" t="s">
        <v>161</v>
      </c>
      <c r="E507" s="235" t="s">
        <v>37</v>
      </c>
      <c r="F507" s="236" t="s">
        <v>164</v>
      </c>
      <c r="G507" s="233"/>
      <c r="H507" s="237">
        <v>0.893</v>
      </c>
      <c r="I507" s="238"/>
      <c r="J507" s="233"/>
      <c r="K507" s="233"/>
      <c r="L507" s="239"/>
      <c r="M507" s="240"/>
      <c r="N507" s="241"/>
      <c r="O507" s="241"/>
      <c r="P507" s="241"/>
      <c r="Q507" s="241"/>
      <c r="R507" s="241"/>
      <c r="S507" s="241"/>
      <c r="T507" s="242"/>
      <c r="AT507" s="243" t="s">
        <v>161</v>
      </c>
      <c r="AU507" s="243" t="s">
        <v>158</v>
      </c>
      <c r="AV507" s="13" t="s">
        <v>157</v>
      </c>
      <c r="AW507" s="13" t="s">
        <v>43</v>
      </c>
      <c r="AX507" s="13" t="s">
        <v>23</v>
      </c>
      <c r="AY507" s="243" t="s">
        <v>150</v>
      </c>
    </row>
    <row r="508" spans="2:65" s="1" customFormat="1" ht="31.5" customHeight="1">
      <c r="B508" s="42"/>
      <c r="C508" s="195" t="s">
        <v>642</v>
      </c>
      <c r="D508" s="195" t="s">
        <v>152</v>
      </c>
      <c r="E508" s="196" t="s">
        <v>1391</v>
      </c>
      <c r="F508" s="197" t="s">
        <v>1392</v>
      </c>
      <c r="G508" s="198" t="s">
        <v>155</v>
      </c>
      <c r="H508" s="199">
        <v>114.998</v>
      </c>
      <c r="I508" s="200"/>
      <c r="J508" s="201">
        <f>ROUND(I508*H508,2)</f>
        <v>0</v>
      </c>
      <c r="K508" s="197" t="s">
        <v>156</v>
      </c>
      <c r="L508" s="62"/>
      <c r="M508" s="202" t="s">
        <v>37</v>
      </c>
      <c r="N508" s="203" t="s">
        <v>52</v>
      </c>
      <c r="O508" s="43"/>
      <c r="P508" s="204">
        <f>O508*H508</f>
        <v>0</v>
      </c>
      <c r="Q508" s="204">
        <v>0.00996</v>
      </c>
      <c r="R508" s="204">
        <f>Q508*H508</f>
        <v>1.14538008</v>
      </c>
      <c r="S508" s="204">
        <v>0</v>
      </c>
      <c r="T508" s="205">
        <f>S508*H508</f>
        <v>0</v>
      </c>
      <c r="AR508" s="24" t="s">
        <v>205</v>
      </c>
      <c r="AT508" s="24" t="s">
        <v>152</v>
      </c>
      <c r="AU508" s="24" t="s">
        <v>158</v>
      </c>
      <c r="AY508" s="24" t="s">
        <v>150</v>
      </c>
      <c r="BE508" s="206">
        <f>IF(N508="základní",J508,0)</f>
        <v>0</v>
      </c>
      <c r="BF508" s="206">
        <f>IF(N508="snížená",J508,0)</f>
        <v>0</v>
      </c>
      <c r="BG508" s="206">
        <f>IF(N508="zákl. přenesená",J508,0)</f>
        <v>0</v>
      </c>
      <c r="BH508" s="206">
        <f>IF(N508="sníž. přenesená",J508,0)</f>
        <v>0</v>
      </c>
      <c r="BI508" s="206">
        <f>IF(N508="nulová",J508,0)</f>
        <v>0</v>
      </c>
      <c r="BJ508" s="24" t="s">
        <v>158</v>
      </c>
      <c r="BK508" s="206">
        <f>ROUND(I508*H508,2)</f>
        <v>0</v>
      </c>
      <c r="BL508" s="24" t="s">
        <v>205</v>
      </c>
      <c r="BM508" s="24" t="s">
        <v>645</v>
      </c>
    </row>
    <row r="509" spans="2:47" s="1" customFormat="1" ht="54">
      <c r="B509" s="42"/>
      <c r="C509" s="64"/>
      <c r="D509" s="234" t="s">
        <v>159</v>
      </c>
      <c r="E509" s="64"/>
      <c r="F509" s="244" t="s">
        <v>1393</v>
      </c>
      <c r="G509" s="64"/>
      <c r="H509" s="64"/>
      <c r="I509" s="165"/>
      <c r="J509" s="64"/>
      <c r="K509" s="64"/>
      <c r="L509" s="62"/>
      <c r="M509" s="209"/>
      <c r="N509" s="43"/>
      <c r="O509" s="43"/>
      <c r="P509" s="43"/>
      <c r="Q509" s="43"/>
      <c r="R509" s="43"/>
      <c r="S509" s="43"/>
      <c r="T509" s="79"/>
      <c r="AT509" s="24" t="s">
        <v>159</v>
      </c>
      <c r="AU509" s="24" t="s">
        <v>158</v>
      </c>
    </row>
    <row r="510" spans="2:65" s="1" customFormat="1" ht="31.5" customHeight="1">
      <c r="B510" s="42"/>
      <c r="C510" s="195" t="s">
        <v>428</v>
      </c>
      <c r="D510" s="195" t="s">
        <v>152</v>
      </c>
      <c r="E510" s="196" t="s">
        <v>1394</v>
      </c>
      <c r="F510" s="197" t="s">
        <v>1395</v>
      </c>
      <c r="G510" s="198" t="s">
        <v>167</v>
      </c>
      <c r="H510" s="199">
        <v>1.065</v>
      </c>
      <c r="I510" s="200"/>
      <c r="J510" s="201">
        <f>ROUND(I510*H510,2)</f>
        <v>0</v>
      </c>
      <c r="K510" s="197" t="s">
        <v>156</v>
      </c>
      <c r="L510" s="62"/>
      <c r="M510" s="202" t="s">
        <v>37</v>
      </c>
      <c r="N510" s="203" t="s">
        <v>52</v>
      </c>
      <c r="O510" s="43"/>
      <c r="P510" s="204">
        <f>O510*H510</f>
        <v>0</v>
      </c>
      <c r="Q510" s="204">
        <v>0.02337</v>
      </c>
      <c r="R510" s="204">
        <f>Q510*H510</f>
        <v>0.024889049999999996</v>
      </c>
      <c r="S510" s="204">
        <v>0</v>
      </c>
      <c r="T510" s="205">
        <f>S510*H510</f>
        <v>0</v>
      </c>
      <c r="AR510" s="24" t="s">
        <v>205</v>
      </c>
      <c r="AT510" s="24" t="s">
        <v>152</v>
      </c>
      <c r="AU510" s="24" t="s">
        <v>158</v>
      </c>
      <c r="AY510" s="24" t="s">
        <v>150</v>
      </c>
      <c r="BE510" s="206">
        <f>IF(N510="základní",J510,0)</f>
        <v>0</v>
      </c>
      <c r="BF510" s="206">
        <f>IF(N510="snížená",J510,0)</f>
        <v>0</v>
      </c>
      <c r="BG510" s="206">
        <f>IF(N510="zákl. přenesená",J510,0)</f>
        <v>0</v>
      </c>
      <c r="BH510" s="206">
        <f>IF(N510="sníž. přenesená",J510,0)</f>
        <v>0</v>
      </c>
      <c r="BI510" s="206">
        <f>IF(N510="nulová",J510,0)</f>
        <v>0</v>
      </c>
      <c r="BJ510" s="24" t="s">
        <v>158</v>
      </c>
      <c r="BK510" s="206">
        <f>ROUND(I510*H510,2)</f>
        <v>0</v>
      </c>
      <c r="BL510" s="24" t="s">
        <v>205</v>
      </c>
      <c r="BM510" s="24" t="s">
        <v>649</v>
      </c>
    </row>
    <row r="511" spans="2:47" s="1" customFormat="1" ht="67.5">
      <c r="B511" s="42"/>
      <c r="C511" s="64"/>
      <c r="D511" s="207" t="s">
        <v>159</v>
      </c>
      <c r="E511" s="64"/>
      <c r="F511" s="208" t="s">
        <v>1396</v>
      </c>
      <c r="G511" s="64"/>
      <c r="H511" s="64"/>
      <c r="I511" s="165"/>
      <c r="J511" s="64"/>
      <c r="K511" s="64"/>
      <c r="L511" s="62"/>
      <c r="M511" s="209"/>
      <c r="N511" s="43"/>
      <c r="O511" s="43"/>
      <c r="P511" s="43"/>
      <c r="Q511" s="43"/>
      <c r="R511" s="43"/>
      <c r="S511" s="43"/>
      <c r="T511" s="79"/>
      <c r="AT511" s="24" t="s">
        <v>159</v>
      </c>
      <c r="AU511" s="24" t="s">
        <v>158</v>
      </c>
    </row>
    <row r="512" spans="2:51" s="12" customFormat="1" ht="13.5">
      <c r="B512" s="221"/>
      <c r="C512" s="222"/>
      <c r="D512" s="207" t="s">
        <v>161</v>
      </c>
      <c r="E512" s="223" t="s">
        <v>37</v>
      </c>
      <c r="F512" s="224" t="s">
        <v>1397</v>
      </c>
      <c r="G512" s="222"/>
      <c r="H512" s="225">
        <v>0.893</v>
      </c>
      <c r="I512" s="226"/>
      <c r="J512" s="222"/>
      <c r="K512" s="222"/>
      <c r="L512" s="227"/>
      <c r="M512" s="228"/>
      <c r="N512" s="229"/>
      <c r="O512" s="229"/>
      <c r="P512" s="229"/>
      <c r="Q512" s="229"/>
      <c r="R512" s="229"/>
      <c r="S512" s="229"/>
      <c r="T512" s="230"/>
      <c r="AT512" s="231" t="s">
        <v>161</v>
      </c>
      <c r="AU512" s="231" t="s">
        <v>158</v>
      </c>
      <c r="AV512" s="12" t="s">
        <v>158</v>
      </c>
      <c r="AW512" s="12" t="s">
        <v>43</v>
      </c>
      <c r="AX512" s="12" t="s">
        <v>80</v>
      </c>
      <c r="AY512" s="231" t="s">
        <v>150</v>
      </c>
    </row>
    <row r="513" spans="2:51" s="12" customFormat="1" ht="13.5">
      <c r="B513" s="221"/>
      <c r="C513" s="222"/>
      <c r="D513" s="207" t="s">
        <v>161</v>
      </c>
      <c r="E513" s="223" t="s">
        <v>37</v>
      </c>
      <c r="F513" s="224" t="s">
        <v>1398</v>
      </c>
      <c r="G513" s="222"/>
      <c r="H513" s="225">
        <v>0.172</v>
      </c>
      <c r="I513" s="226"/>
      <c r="J513" s="222"/>
      <c r="K513" s="222"/>
      <c r="L513" s="227"/>
      <c r="M513" s="228"/>
      <c r="N513" s="229"/>
      <c r="O513" s="229"/>
      <c r="P513" s="229"/>
      <c r="Q513" s="229"/>
      <c r="R513" s="229"/>
      <c r="S513" s="229"/>
      <c r="T513" s="230"/>
      <c r="AT513" s="231" t="s">
        <v>161</v>
      </c>
      <c r="AU513" s="231" t="s">
        <v>158</v>
      </c>
      <c r="AV513" s="12" t="s">
        <v>158</v>
      </c>
      <c r="AW513" s="12" t="s">
        <v>43</v>
      </c>
      <c r="AX513" s="12" t="s">
        <v>80</v>
      </c>
      <c r="AY513" s="231" t="s">
        <v>150</v>
      </c>
    </row>
    <row r="514" spans="2:51" s="13" customFormat="1" ht="13.5">
      <c r="B514" s="232"/>
      <c r="C514" s="233"/>
      <c r="D514" s="234" t="s">
        <v>161</v>
      </c>
      <c r="E514" s="235" t="s">
        <v>37</v>
      </c>
      <c r="F514" s="236" t="s">
        <v>164</v>
      </c>
      <c r="G514" s="233"/>
      <c r="H514" s="237">
        <v>1.065</v>
      </c>
      <c r="I514" s="238"/>
      <c r="J514" s="233"/>
      <c r="K514" s="233"/>
      <c r="L514" s="239"/>
      <c r="M514" s="240"/>
      <c r="N514" s="241"/>
      <c r="O514" s="241"/>
      <c r="P514" s="241"/>
      <c r="Q514" s="241"/>
      <c r="R514" s="241"/>
      <c r="S514" s="241"/>
      <c r="T514" s="242"/>
      <c r="AT514" s="243" t="s">
        <v>161</v>
      </c>
      <c r="AU514" s="243" t="s">
        <v>158</v>
      </c>
      <c r="AV514" s="13" t="s">
        <v>157</v>
      </c>
      <c r="AW514" s="13" t="s">
        <v>43</v>
      </c>
      <c r="AX514" s="13" t="s">
        <v>23</v>
      </c>
      <c r="AY514" s="243" t="s">
        <v>150</v>
      </c>
    </row>
    <row r="515" spans="2:65" s="1" customFormat="1" ht="31.5" customHeight="1">
      <c r="B515" s="42"/>
      <c r="C515" s="195" t="s">
        <v>1157</v>
      </c>
      <c r="D515" s="195" t="s">
        <v>152</v>
      </c>
      <c r="E515" s="196" t="s">
        <v>1399</v>
      </c>
      <c r="F515" s="197" t="s">
        <v>1400</v>
      </c>
      <c r="G515" s="198" t="s">
        <v>1401</v>
      </c>
      <c r="H515" s="276"/>
      <c r="I515" s="200"/>
      <c r="J515" s="201">
        <f>ROUND(I515*H515,2)</f>
        <v>0</v>
      </c>
      <c r="K515" s="197" t="s">
        <v>156</v>
      </c>
      <c r="L515" s="62"/>
      <c r="M515" s="202" t="s">
        <v>37</v>
      </c>
      <c r="N515" s="203" t="s">
        <v>52</v>
      </c>
      <c r="O515" s="43"/>
      <c r="P515" s="204">
        <f>O515*H515</f>
        <v>0</v>
      </c>
      <c r="Q515" s="204">
        <v>0</v>
      </c>
      <c r="R515" s="204">
        <f>Q515*H515</f>
        <v>0</v>
      </c>
      <c r="S515" s="204">
        <v>0</v>
      </c>
      <c r="T515" s="205">
        <f>S515*H515</f>
        <v>0</v>
      </c>
      <c r="AR515" s="24" t="s">
        <v>205</v>
      </c>
      <c r="AT515" s="24" t="s">
        <v>152</v>
      </c>
      <c r="AU515" s="24" t="s">
        <v>158</v>
      </c>
      <c r="AY515" s="24" t="s">
        <v>150</v>
      </c>
      <c r="BE515" s="206">
        <f>IF(N515="základní",J515,0)</f>
        <v>0</v>
      </c>
      <c r="BF515" s="206">
        <f>IF(N515="snížená",J515,0)</f>
        <v>0</v>
      </c>
      <c r="BG515" s="206">
        <f>IF(N515="zákl. přenesená",J515,0)</f>
        <v>0</v>
      </c>
      <c r="BH515" s="206">
        <f>IF(N515="sníž. přenesená",J515,0)</f>
        <v>0</v>
      </c>
      <c r="BI515" s="206">
        <f>IF(N515="nulová",J515,0)</f>
        <v>0</v>
      </c>
      <c r="BJ515" s="24" t="s">
        <v>158</v>
      </c>
      <c r="BK515" s="206">
        <f>ROUND(I515*H515,2)</f>
        <v>0</v>
      </c>
      <c r="BL515" s="24" t="s">
        <v>205</v>
      </c>
      <c r="BM515" s="24" t="s">
        <v>1160</v>
      </c>
    </row>
    <row r="516" spans="2:47" s="1" customFormat="1" ht="121.5">
      <c r="B516" s="42"/>
      <c r="C516" s="64"/>
      <c r="D516" s="207" t="s">
        <v>159</v>
      </c>
      <c r="E516" s="64"/>
      <c r="F516" s="208" t="s">
        <v>603</v>
      </c>
      <c r="G516" s="64"/>
      <c r="H516" s="64"/>
      <c r="I516" s="165"/>
      <c r="J516" s="64"/>
      <c r="K516" s="64"/>
      <c r="L516" s="62"/>
      <c r="M516" s="209"/>
      <c r="N516" s="43"/>
      <c r="O516" s="43"/>
      <c r="P516" s="43"/>
      <c r="Q516" s="43"/>
      <c r="R516" s="43"/>
      <c r="S516" s="43"/>
      <c r="T516" s="79"/>
      <c r="AT516" s="24" t="s">
        <v>159</v>
      </c>
      <c r="AU516" s="24" t="s">
        <v>158</v>
      </c>
    </row>
    <row r="517" spans="2:63" s="10" customFormat="1" ht="29.85" customHeight="1">
      <c r="B517" s="178"/>
      <c r="C517" s="179"/>
      <c r="D517" s="192" t="s">
        <v>79</v>
      </c>
      <c r="E517" s="193" t="s">
        <v>628</v>
      </c>
      <c r="F517" s="193" t="s">
        <v>1402</v>
      </c>
      <c r="G517" s="179"/>
      <c r="H517" s="179"/>
      <c r="I517" s="182"/>
      <c r="J517" s="194">
        <f>BK517</f>
        <v>0</v>
      </c>
      <c r="K517" s="179"/>
      <c r="L517" s="184"/>
      <c r="M517" s="185"/>
      <c r="N517" s="186"/>
      <c r="O517" s="186"/>
      <c r="P517" s="187">
        <f>SUM(P518:P657)</f>
        <v>0</v>
      </c>
      <c r="Q517" s="186"/>
      <c r="R517" s="187">
        <f>SUM(R518:R657)</f>
        <v>1.6931357999999996</v>
      </c>
      <c r="S517" s="186"/>
      <c r="T517" s="188">
        <f>SUM(T518:T657)</f>
        <v>1.7565823999999999</v>
      </c>
      <c r="AR517" s="189" t="s">
        <v>158</v>
      </c>
      <c r="AT517" s="190" t="s">
        <v>79</v>
      </c>
      <c r="AU517" s="190" t="s">
        <v>23</v>
      </c>
      <c r="AY517" s="189" t="s">
        <v>150</v>
      </c>
      <c r="BK517" s="191">
        <f>SUM(BK518:BK657)</f>
        <v>0</v>
      </c>
    </row>
    <row r="518" spans="2:65" s="1" customFormat="1" ht="22.5" customHeight="1">
      <c r="B518" s="42"/>
      <c r="C518" s="195" t="s">
        <v>433</v>
      </c>
      <c r="D518" s="195" t="s">
        <v>152</v>
      </c>
      <c r="E518" s="196" t="s">
        <v>1403</v>
      </c>
      <c r="F518" s="197" t="s">
        <v>1404</v>
      </c>
      <c r="G518" s="198" t="s">
        <v>155</v>
      </c>
      <c r="H518" s="199">
        <v>120</v>
      </c>
      <c r="I518" s="200"/>
      <c r="J518" s="201">
        <f>ROUND(I518*H518,2)</f>
        <v>0</v>
      </c>
      <c r="K518" s="197" t="s">
        <v>156</v>
      </c>
      <c r="L518" s="62"/>
      <c r="M518" s="202" t="s">
        <v>37</v>
      </c>
      <c r="N518" s="203" t="s">
        <v>52</v>
      </c>
      <c r="O518" s="43"/>
      <c r="P518" s="204">
        <f>O518*H518</f>
        <v>0</v>
      </c>
      <c r="Q518" s="204">
        <v>0</v>
      </c>
      <c r="R518" s="204">
        <f>Q518*H518</f>
        <v>0</v>
      </c>
      <c r="S518" s="204">
        <v>0.00594</v>
      </c>
      <c r="T518" s="205">
        <f>S518*H518</f>
        <v>0.7128</v>
      </c>
      <c r="AR518" s="24" t="s">
        <v>205</v>
      </c>
      <c r="AT518" s="24" t="s">
        <v>152</v>
      </c>
      <c r="AU518" s="24" t="s">
        <v>158</v>
      </c>
      <c r="AY518" s="24" t="s">
        <v>150</v>
      </c>
      <c r="BE518" s="206">
        <f>IF(N518="základní",J518,0)</f>
        <v>0</v>
      </c>
      <c r="BF518" s="206">
        <f>IF(N518="snížená",J518,0)</f>
        <v>0</v>
      </c>
      <c r="BG518" s="206">
        <f>IF(N518="zákl. přenesená",J518,0)</f>
        <v>0</v>
      </c>
      <c r="BH518" s="206">
        <f>IF(N518="sníž. přenesená",J518,0)</f>
        <v>0</v>
      </c>
      <c r="BI518" s="206">
        <f>IF(N518="nulová",J518,0)</f>
        <v>0</v>
      </c>
      <c r="BJ518" s="24" t="s">
        <v>158</v>
      </c>
      <c r="BK518" s="206">
        <f>ROUND(I518*H518,2)</f>
        <v>0</v>
      </c>
      <c r="BL518" s="24" t="s">
        <v>205</v>
      </c>
      <c r="BM518" s="24" t="s">
        <v>660</v>
      </c>
    </row>
    <row r="519" spans="2:51" s="11" customFormat="1" ht="13.5">
      <c r="B519" s="210"/>
      <c r="C519" s="211"/>
      <c r="D519" s="207" t="s">
        <v>161</v>
      </c>
      <c r="E519" s="212" t="s">
        <v>37</v>
      </c>
      <c r="F519" s="213" t="s">
        <v>1128</v>
      </c>
      <c r="G519" s="211"/>
      <c r="H519" s="214" t="s">
        <v>37</v>
      </c>
      <c r="I519" s="215"/>
      <c r="J519" s="211"/>
      <c r="K519" s="211"/>
      <c r="L519" s="216"/>
      <c r="M519" s="217"/>
      <c r="N519" s="218"/>
      <c r="O519" s="218"/>
      <c r="P519" s="218"/>
      <c r="Q519" s="218"/>
      <c r="R519" s="218"/>
      <c r="S519" s="218"/>
      <c r="T519" s="219"/>
      <c r="AT519" s="220" t="s">
        <v>161</v>
      </c>
      <c r="AU519" s="220" t="s">
        <v>158</v>
      </c>
      <c r="AV519" s="11" t="s">
        <v>23</v>
      </c>
      <c r="AW519" s="11" t="s">
        <v>43</v>
      </c>
      <c r="AX519" s="11" t="s">
        <v>80</v>
      </c>
      <c r="AY519" s="220" t="s">
        <v>150</v>
      </c>
    </row>
    <row r="520" spans="2:51" s="12" customFormat="1" ht="13.5">
      <c r="B520" s="221"/>
      <c r="C520" s="222"/>
      <c r="D520" s="207" t="s">
        <v>161</v>
      </c>
      <c r="E520" s="223" t="s">
        <v>37</v>
      </c>
      <c r="F520" s="224" t="s">
        <v>1405</v>
      </c>
      <c r="G520" s="222"/>
      <c r="H520" s="225">
        <v>63.42</v>
      </c>
      <c r="I520" s="226"/>
      <c r="J520" s="222"/>
      <c r="K520" s="222"/>
      <c r="L520" s="227"/>
      <c r="M520" s="228"/>
      <c r="N520" s="229"/>
      <c r="O520" s="229"/>
      <c r="P520" s="229"/>
      <c r="Q520" s="229"/>
      <c r="R520" s="229"/>
      <c r="S520" s="229"/>
      <c r="T520" s="230"/>
      <c r="AT520" s="231" t="s">
        <v>161</v>
      </c>
      <c r="AU520" s="231" t="s">
        <v>158</v>
      </c>
      <c r="AV520" s="12" t="s">
        <v>158</v>
      </c>
      <c r="AW520" s="12" t="s">
        <v>43</v>
      </c>
      <c r="AX520" s="12" t="s">
        <v>80</v>
      </c>
      <c r="AY520" s="231" t="s">
        <v>150</v>
      </c>
    </row>
    <row r="521" spans="2:51" s="12" customFormat="1" ht="13.5">
      <c r="B521" s="221"/>
      <c r="C521" s="222"/>
      <c r="D521" s="207" t="s">
        <v>161</v>
      </c>
      <c r="E521" s="223" t="s">
        <v>37</v>
      </c>
      <c r="F521" s="224" t="s">
        <v>1406</v>
      </c>
      <c r="G521" s="222"/>
      <c r="H521" s="225">
        <v>34.02</v>
      </c>
      <c r="I521" s="226"/>
      <c r="J521" s="222"/>
      <c r="K521" s="222"/>
      <c r="L521" s="227"/>
      <c r="M521" s="228"/>
      <c r="N521" s="229"/>
      <c r="O521" s="229"/>
      <c r="P521" s="229"/>
      <c r="Q521" s="229"/>
      <c r="R521" s="229"/>
      <c r="S521" s="229"/>
      <c r="T521" s="230"/>
      <c r="AT521" s="231" t="s">
        <v>161</v>
      </c>
      <c r="AU521" s="231" t="s">
        <v>158</v>
      </c>
      <c r="AV521" s="12" t="s">
        <v>158</v>
      </c>
      <c r="AW521" s="12" t="s">
        <v>43</v>
      </c>
      <c r="AX521" s="12" t="s">
        <v>80</v>
      </c>
      <c r="AY521" s="231" t="s">
        <v>150</v>
      </c>
    </row>
    <row r="522" spans="2:51" s="12" customFormat="1" ht="13.5">
      <c r="B522" s="221"/>
      <c r="C522" s="222"/>
      <c r="D522" s="207" t="s">
        <v>161</v>
      </c>
      <c r="E522" s="223" t="s">
        <v>37</v>
      </c>
      <c r="F522" s="224" t="s">
        <v>1407</v>
      </c>
      <c r="G522" s="222"/>
      <c r="H522" s="225">
        <v>13.02</v>
      </c>
      <c r="I522" s="226"/>
      <c r="J522" s="222"/>
      <c r="K522" s="222"/>
      <c r="L522" s="227"/>
      <c r="M522" s="228"/>
      <c r="N522" s="229"/>
      <c r="O522" s="229"/>
      <c r="P522" s="229"/>
      <c r="Q522" s="229"/>
      <c r="R522" s="229"/>
      <c r="S522" s="229"/>
      <c r="T522" s="230"/>
      <c r="AT522" s="231" t="s">
        <v>161</v>
      </c>
      <c r="AU522" s="231" t="s">
        <v>158</v>
      </c>
      <c r="AV522" s="12" t="s">
        <v>158</v>
      </c>
      <c r="AW522" s="12" t="s">
        <v>43</v>
      </c>
      <c r="AX522" s="12" t="s">
        <v>80</v>
      </c>
      <c r="AY522" s="231" t="s">
        <v>150</v>
      </c>
    </row>
    <row r="523" spans="2:51" s="12" customFormat="1" ht="13.5">
      <c r="B523" s="221"/>
      <c r="C523" s="222"/>
      <c r="D523" s="207" t="s">
        <v>161</v>
      </c>
      <c r="E523" s="223" t="s">
        <v>37</v>
      </c>
      <c r="F523" s="224" t="s">
        <v>1408</v>
      </c>
      <c r="G523" s="222"/>
      <c r="H523" s="225">
        <v>8.82</v>
      </c>
      <c r="I523" s="226"/>
      <c r="J523" s="222"/>
      <c r="K523" s="222"/>
      <c r="L523" s="227"/>
      <c r="M523" s="228"/>
      <c r="N523" s="229"/>
      <c r="O523" s="229"/>
      <c r="P523" s="229"/>
      <c r="Q523" s="229"/>
      <c r="R523" s="229"/>
      <c r="S523" s="229"/>
      <c r="T523" s="230"/>
      <c r="AT523" s="231" t="s">
        <v>161</v>
      </c>
      <c r="AU523" s="231" t="s">
        <v>158</v>
      </c>
      <c r="AV523" s="12" t="s">
        <v>158</v>
      </c>
      <c r="AW523" s="12" t="s">
        <v>43</v>
      </c>
      <c r="AX523" s="12" t="s">
        <v>80</v>
      </c>
      <c r="AY523" s="231" t="s">
        <v>150</v>
      </c>
    </row>
    <row r="524" spans="2:51" s="11" customFormat="1" ht="13.5">
      <c r="B524" s="210"/>
      <c r="C524" s="211"/>
      <c r="D524" s="207" t="s">
        <v>161</v>
      </c>
      <c r="E524" s="212" t="s">
        <v>37</v>
      </c>
      <c r="F524" s="213" t="s">
        <v>1409</v>
      </c>
      <c r="G524" s="211"/>
      <c r="H524" s="214" t="s">
        <v>37</v>
      </c>
      <c r="I524" s="215"/>
      <c r="J524" s="211"/>
      <c r="K524" s="211"/>
      <c r="L524" s="216"/>
      <c r="M524" s="217"/>
      <c r="N524" s="218"/>
      <c r="O524" s="218"/>
      <c r="P524" s="218"/>
      <c r="Q524" s="218"/>
      <c r="R524" s="218"/>
      <c r="S524" s="218"/>
      <c r="T524" s="219"/>
      <c r="AT524" s="220" t="s">
        <v>161</v>
      </c>
      <c r="AU524" s="220" t="s">
        <v>158</v>
      </c>
      <c r="AV524" s="11" t="s">
        <v>23</v>
      </c>
      <c r="AW524" s="11" t="s">
        <v>43</v>
      </c>
      <c r="AX524" s="11" t="s">
        <v>80</v>
      </c>
      <c r="AY524" s="220" t="s">
        <v>150</v>
      </c>
    </row>
    <row r="525" spans="2:51" s="12" customFormat="1" ht="13.5">
      <c r="B525" s="221"/>
      <c r="C525" s="222"/>
      <c r="D525" s="207" t="s">
        <v>161</v>
      </c>
      <c r="E525" s="223" t="s">
        <v>37</v>
      </c>
      <c r="F525" s="224" t="s">
        <v>1410</v>
      </c>
      <c r="G525" s="222"/>
      <c r="H525" s="225">
        <v>0.72</v>
      </c>
      <c r="I525" s="226"/>
      <c r="J525" s="222"/>
      <c r="K525" s="222"/>
      <c r="L525" s="227"/>
      <c r="M525" s="228"/>
      <c r="N525" s="229"/>
      <c r="O525" s="229"/>
      <c r="P525" s="229"/>
      <c r="Q525" s="229"/>
      <c r="R525" s="229"/>
      <c r="S525" s="229"/>
      <c r="T525" s="230"/>
      <c r="AT525" s="231" t="s">
        <v>161</v>
      </c>
      <c r="AU525" s="231" t="s">
        <v>158</v>
      </c>
      <c r="AV525" s="12" t="s">
        <v>158</v>
      </c>
      <c r="AW525" s="12" t="s">
        <v>43</v>
      </c>
      <c r="AX525" s="12" t="s">
        <v>80</v>
      </c>
      <c r="AY525" s="231" t="s">
        <v>150</v>
      </c>
    </row>
    <row r="526" spans="2:51" s="13" customFormat="1" ht="13.5">
      <c r="B526" s="232"/>
      <c r="C526" s="233"/>
      <c r="D526" s="234" t="s">
        <v>161</v>
      </c>
      <c r="E526" s="235" t="s">
        <v>37</v>
      </c>
      <c r="F526" s="236" t="s">
        <v>164</v>
      </c>
      <c r="G526" s="233"/>
      <c r="H526" s="237">
        <v>120</v>
      </c>
      <c r="I526" s="238"/>
      <c r="J526" s="233"/>
      <c r="K526" s="233"/>
      <c r="L526" s="239"/>
      <c r="M526" s="240"/>
      <c r="N526" s="241"/>
      <c r="O526" s="241"/>
      <c r="P526" s="241"/>
      <c r="Q526" s="241"/>
      <c r="R526" s="241"/>
      <c r="S526" s="241"/>
      <c r="T526" s="242"/>
      <c r="AT526" s="243" t="s">
        <v>161</v>
      </c>
      <c r="AU526" s="243" t="s">
        <v>158</v>
      </c>
      <c r="AV526" s="13" t="s">
        <v>157</v>
      </c>
      <c r="AW526" s="13" t="s">
        <v>43</v>
      </c>
      <c r="AX526" s="13" t="s">
        <v>23</v>
      </c>
      <c r="AY526" s="243" t="s">
        <v>150</v>
      </c>
    </row>
    <row r="527" spans="2:65" s="1" customFormat="1" ht="22.5" customHeight="1">
      <c r="B527" s="42"/>
      <c r="C527" s="195" t="s">
        <v>663</v>
      </c>
      <c r="D527" s="195" t="s">
        <v>152</v>
      </c>
      <c r="E527" s="196" t="s">
        <v>631</v>
      </c>
      <c r="F527" s="197" t="s">
        <v>632</v>
      </c>
      <c r="G527" s="198" t="s">
        <v>198</v>
      </c>
      <c r="H527" s="199">
        <v>224.4</v>
      </c>
      <c r="I527" s="200"/>
      <c r="J527" s="201">
        <f>ROUND(I527*H527,2)</f>
        <v>0</v>
      </c>
      <c r="K527" s="197" t="s">
        <v>156</v>
      </c>
      <c r="L527" s="62"/>
      <c r="M527" s="202" t="s">
        <v>37</v>
      </c>
      <c r="N527" s="203" t="s">
        <v>52</v>
      </c>
      <c r="O527" s="43"/>
      <c r="P527" s="204">
        <f>O527*H527</f>
        <v>0</v>
      </c>
      <c r="Q527" s="204">
        <v>0</v>
      </c>
      <c r="R527" s="204">
        <f>Q527*H527</f>
        <v>0</v>
      </c>
      <c r="S527" s="204">
        <v>0.00177</v>
      </c>
      <c r="T527" s="205">
        <f>S527*H527</f>
        <v>0.39718800000000004</v>
      </c>
      <c r="AR527" s="24" t="s">
        <v>205</v>
      </c>
      <c r="AT527" s="24" t="s">
        <v>152</v>
      </c>
      <c r="AU527" s="24" t="s">
        <v>158</v>
      </c>
      <c r="AY527" s="24" t="s">
        <v>150</v>
      </c>
      <c r="BE527" s="206">
        <f>IF(N527="základní",J527,0)</f>
        <v>0</v>
      </c>
      <c r="BF527" s="206">
        <f>IF(N527="snížená",J527,0)</f>
        <v>0</v>
      </c>
      <c r="BG527" s="206">
        <f>IF(N527="zákl. přenesená",J527,0)</f>
        <v>0</v>
      </c>
      <c r="BH527" s="206">
        <f>IF(N527="sníž. přenesená",J527,0)</f>
        <v>0</v>
      </c>
      <c r="BI527" s="206">
        <f>IF(N527="nulová",J527,0)</f>
        <v>0</v>
      </c>
      <c r="BJ527" s="24" t="s">
        <v>158</v>
      </c>
      <c r="BK527" s="206">
        <f>ROUND(I527*H527,2)</f>
        <v>0</v>
      </c>
      <c r="BL527" s="24" t="s">
        <v>205</v>
      </c>
      <c r="BM527" s="24" t="s">
        <v>201</v>
      </c>
    </row>
    <row r="528" spans="2:51" s="11" customFormat="1" ht="13.5">
      <c r="B528" s="210"/>
      <c r="C528" s="211"/>
      <c r="D528" s="207" t="s">
        <v>161</v>
      </c>
      <c r="E528" s="212" t="s">
        <v>37</v>
      </c>
      <c r="F528" s="213" t="s">
        <v>1411</v>
      </c>
      <c r="G528" s="211"/>
      <c r="H528" s="214" t="s">
        <v>37</v>
      </c>
      <c r="I528" s="215"/>
      <c r="J528" s="211"/>
      <c r="K528" s="211"/>
      <c r="L528" s="216"/>
      <c r="M528" s="217"/>
      <c r="N528" s="218"/>
      <c r="O528" s="218"/>
      <c r="P528" s="218"/>
      <c r="Q528" s="218"/>
      <c r="R528" s="218"/>
      <c r="S528" s="218"/>
      <c r="T528" s="219"/>
      <c r="AT528" s="220" t="s">
        <v>161</v>
      </c>
      <c r="AU528" s="220" t="s">
        <v>158</v>
      </c>
      <c r="AV528" s="11" t="s">
        <v>23</v>
      </c>
      <c r="AW528" s="11" t="s">
        <v>43</v>
      </c>
      <c r="AX528" s="11" t="s">
        <v>80</v>
      </c>
      <c r="AY528" s="220" t="s">
        <v>150</v>
      </c>
    </row>
    <row r="529" spans="2:51" s="12" customFormat="1" ht="13.5">
      <c r="B529" s="221"/>
      <c r="C529" s="222"/>
      <c r="D529" s="207" t="s">
        <v>161</v>
      </c>
      <c r="E529" s="223" t="s">
        <v>37</v>
      </c>
      <c r="F529" s="224" t="s">
        <v>1412</v>
      </c>
      <c r="G529" s="222"/>
      <c r="H529" s="225">
        <v>140.4</v>
      </c>
      <c r="I529" s="226"/>
      <c r="J529" s="222"/>
      <c r="K529" s="222"/>
      <c r="L529" s="227"/>
      <c r="M529" s="228"/>
      <c r="N529" s="229"/>
      <c r="O529" s="229"/>
      <c r="P529" s="229"/>
      <c r="Q529" s="229"/>
      <c r="R529" s="229"/>
      <c r="S529" s="229"/>
      <c r="T529" s="230"/>
      <c r="AT529" s="231" t="s">
        <v>161</v>
      </c>
      <c r="AU529" s="231" t="s">
        <v>158</v>
      </c>
      <c r="AV529" s="12" t="s">
        <v>158</v>
      </c>
      <c r="AW529" s="12" t="s">
        <v>43</v>
      </c>
      <c r="AX529" s="12" t="s">
        <v>80</v>
      </c>
      <c r="AY529" s="231" t="s">
        <v>150</v>
      </c>
    </row>
    <row r="530" spans="2:51" s="12" customFormat="1" ht="13.5">
      <c r="B530" s="221"/>
      <c r="C530" s="222"/>
      <c r="D530" s="207" t="s">
        <v>161</v>
      </c>
      <c r="E530" s="223" t="s">
        <v>37</v>
      </c>
      <c r="F530" s="224" t="s">
        <v>438</v>
      </c>
      <c r="G530" s="222"/>
      <c r="H530" s="225">
        <v>84</v>
      </c>
      <c r="I530" s="226"/>
      <c r="J530" s="222"/>
      <c r="K530" s="222"/>
      <c r="L530" s="227"/>
      <c r="M530" s="228"/>
      <c r="N530" s="229"/>
      <c r="O530" s="229"/>
      <c r="P530" s="229"/>
      <c r="Q530" s="229"/>
      <c r="R530" s="229"/>
      <c r="S530" s="229"/>
      <c r="T530" s="230"/>
      <c r="AT530" s="231" t="s">
        <v>161</v>
      </c>
      <c r="AU530" s="231" t="s">
        <v>158</v>
      </c>
      <c r="AV530" s="12" t="s">
        <v>158</v>
      </c>
      <c r="AW530" s="12" t="s">
        <v>43</v>
      </c>
      <c r="AX530" s="12" t="s">
        <v>80</v>
      </c>
      <c r="AY530" s="231" t="s">
        <v>150</v>
      </c>
    </row>
    <row r="531" spans="2:51" s="13" customFormat="1" ht="13.5">
      <c r="B531" s="232"/>
      <c r="C531" s="233"/>
      <c r="D531" s="234" t="s">
        <v>161</v>
      </c>
      <c r="E531" s="235" t="s">
        <v>37</v>
      </c>
      <c r="F531" s="236" t="s">
        <v>164</v>
      </c>
      <c r="G531" s="233"/>
      <c r="H531" s="237">
        <v>224.4</v>
      </c>
      <c r="I531" s="238"/>
      <c r="J531" s="233"/>
      <c r="K531" s="233"/>
      <c r="L531" s="239"/>
      <c r="M531" s="240"/>
      <c r="N531" s="241"/>
      <c r="O531" s="241"/>
      <c r="P531" s="241"/>
      <c r="Q531" s="241"/>
      <c r="R531" s="241"/>
      <c r="S531" s="241"/>
      <c r="T531" s="242"/>
      <c r="AT531" s="243" t="s">
        <v>161</v>
      </c>
      <c r="AU531" s="243" t="s">
        <v>158</v>
      </c>
      <c r="AV531" s="13" t="s">
        <v>157</v>
      </c>
      <c r="AW531" s="13" t="s">
        <v>43</v>
      </c>
      <c r="AX531" s="13" t="s">
        <v>23</v>
      </c>
      <c r="AY531" s="243" t="s">
        <v>150</v>
      </c>
    </row>
    <row r="532" spans="2:65" s="1" customFormat="1" ht="22.5" customHeight="1">
      <c r="B532" s="42"/>
      <c r="C532" s="195" t="s">
        <v>438</v>
      </c>
      <c r="D532" s="195" t="s">
        <v>152</v>
      </c>
      <c r="E532" s="196" t="s">
        <v>1413</v>
      </c>
      <c r="F532" s="197" t="s">
        <v>1414</v>
      </c>
      <c r="G532" s="198" t="s">
        <v>198</v>
      </c>
      <c r="H532" s="199">
        <v>141.9</v>
      </c>
      <c r="I532" s="200"/>
      <c r="J532" s="201">
        <f>ROUND(I532*H532,2)</f>
        <v>0</v>
      </c>
      <c r="K532" s="197" t="s">
        <v>156</v>
      </c>
      <c r="L532" s="62"/>
      <c r="M532" s="202" t="s">
        <v>37</v>
      </c>
      <c r="N532" s="203" t="s">
        <v>52</v>
      </c>
      <c r="O532" s="43"/>
      <c r="P532" s="204">
        <f>O532*H532</f>
        <v>0</v>
      </c>
      <c r="Q532" s="204">
        <v>0</v>
      </c>
      <c r="R532" s="204">
        <f>Q532*H532</f>
        <v>0</v>
      </c>
      <c r="S532" s="204">
        <v>0.00191</v>
      </c>
      <c r="T532" s="205">
        <f>S532*H532</f>
        <v>0.271029</v>
      </c>
      <c r="AR532" s="24" t="s">
        <v>205</v>
      </c>
      <c r="AT532" s="24" t="s">
        <v>152</v>
      </c>
      <c r="AU532" s="24" t="s">
        <v>158</v>
      </c>
      <c r="AY532" s="24" t="s">
        <v>150</v>
      </c>
      <c r="BE532" s="206">
        <f>IF(N532="základní",J532,0)</f>
        <v>0</v>
      </c>
      <c r="BF532" s="206">
        <f>IF(N532="snížená",J532,0)</f>
        <v>0</v>
      </c>
      <c r="BG532" s="206">
        <f>IF(N532="zákl. přenesená",J532,0)</f>
        <v>0</v>
      </c>
      <c r="BH532" s="206">
        <f>IF(N532="sníž. přenesená",J532,0)</f>
        <v>0</v>
      </c>
      <c r="BI532" s="206">
        <f>IF(N532="nulová",J532,0)</f>
        <v>0</v>
      </c>
      <c r="BJ532" s="24" t="s">
        <v>158</v>
      </c>
      <c r="BK532" s="206">
        <f>ROUND(I532*H532,2)</f>
        <v>0</v>
      </c>
      <c r="BL532" s="24" t="s">
        <v>205</v>
      </c>
      <c r="BM532" s="24" t="s">
        <v>672</v>
      </c>
    </row>
    <row r="533" spans="2:51" s="11" customFormat="1" ht="13.5">
      <c r="B533" s="210"/>
      <c r="C533" s="211"/>
      <c r="D533" s="207" t="s">
        <v>161</v>
      </c>
      <c r="E533" s="212" t="s">
        <v>37</v>
      </c>
      <c r="F533" s="213" t="s">
        <v>1151</v>
      </c>
      <c r="G533" s="211"/>
      <c r="H533" s="214" t="s">
        <v>37</v>
      </c>
      <c r="I533" s="215"/>
      <c r="J533" s="211"/>
      <c r="K533" s="211"/>
      <c r="L533" s="216"/>
      <c r="M533" s="217"/>
      <c r="N533" s="218"/>
      <c r="O533" s="218"/>
      <c r="P533" s="218"/>
      <c r="Q533" s="218"/>
      <c r="R533" s="218"/>
      <c r="S533" s="218"/>
      <c r="T533" s="219"/>
      <c r="AT533" s="220" t="s">
        <v>161</v>
      </c>
      <c r="AU533" s="220" t="s">
        <v>158</v>
      </c>
      <c r="AV533" s="11" t="s">
        <v>23</v>
      </c>
      <c r="AW533" s="11" t="s">
        <v>43</v>
      </c>
      <c r="AX533" s="11" t="s">
        <v>80</v>
      </c>
      <c r="AY533" s="220" t="s">
        <v>150</v>
      </c>
    </row>
    <row r="534" spans="2:51" s="12" customFormat="1" ht="13.5">
      <c r="B534" s="221"/>
      <c r="C534" s="222"/>
      <c r="D534" s="207" t="s">
        <v>161</v>
      </c>
      <c r="E534" s="223" t="s">
        <v>37</v>
      </c>
      <c r="F534" s="224" t="s">
        <v>1415</v>
      </c>
      <c r="G534" s="222"/>
      <c r="H534" s="225">
        <v>12.4</v>
      </c>
      <c r="I534" s="226"/>
      <c r="J534" s="222"/>
      <c r="K534" s="222"/>
      <c r="L534" s="227"/>
      <c r="M534" s="228"/>
      <c r="N534" s="229"/>
      <c r="O534" s="229"/>
      <c r="P534" s="229"/>
      <c r="Q534" s="229"/>
      <c r="R534" s="229"/>
      <c r="S534" s="229"/>
      <c r="T534" s="230"/>
      <c r="AT534" s="231" t="s">
        <v>161</v>
      </c>
      <c r="AU534" s="231" t="s">
        <v>158</v>
      </c>
      <c r="AV534" s="12" t="s">
        <v>158</v>
      </c>
      <c r="AW534" s="12" t="s">
        <v>43</v>
      </c>
      <c r="AX534" s="12" t="s">
        <v>80</v>
      </c>
      <c r="AY534" s="231" t="s">
        <v>150</v>
      </c>
    </row>
    <row r="535" spans="2:51" s="11" customFormat="1" ht="13.5">
      <c r="B535" s="210"/>
      <c r="C535" s="211"/>
      <c r="D535" s="207" t="s">
        <v>161</v>
      </c>
      <c r="E535" s="212" t="s">
        <v>37</v>
      </c>
      <c r="F535" s="213" t="s">
        <v>1124</v>
      </c>
      <c r="G535" s="211"/>
      <c r="H535" s="214" t="s">
        <v>37</v>
      </c>
      <c r="I535" s="215"/>
      <c r="J535" s="211"/>
      <c r="K535" s="211"/>
      <c r="L535" s="216"/>
      <c r="M535" s="217"/>
      <c r="N535" s="218"/>
      <c r="O535" s="218"/>
      <c r="P535" s="218"/>
      <c r="Q535" s="218"/>
      <c r="R535" s="218"/>
      <c r="S535" s="218"/>
      <c r="T535" s="219"/>
      <c r="AT535" s="220" t="s">
        <v>161</v>
      </c>
      <c r="AU535" s="220" t="s">
        <v>158</v>
      </c>
      <c r="AV535" s="11" t="s">
        <v>23</v>
      </c>
      <c r="AW535" s="11" t="s">
        <v>43</v>
      </c>
      <c r="AX535" s="11" t="s">
        <v>80</v>
      </c>
      <c r="AY535" s="220" t="s">
        <v>150</v>
      </c>
    </row>
    <row r="536" spans="2:51" s="12" customFormat="1" ht="13.5">
      <c r="B536" s="221"/>
      <c r="C536" s="222"/>
      <c r="D536" s="207" t="s">
        <v>161</v>
      </c>
      <c r="E536" s="223" t="s">
        <v>37</v>
      </c>
      <c r="F536" s="224" t="s">
        <v>1416</v>
      </c>
      <c r="G536" s="222"/>
      <c r="H536" s="225">
        <v>127</v>
      </c>
      <c r="I536" s="226"/>
      <c r="J536" s="222"/>
      <c r="K536" s="222"/>
      <c r="L536" s="227"/>
      <c r="M536" s="228"/>
      <c r="N536" s="229"/>
      <c r="O536" s="229"/>
      <c r="P536" s="229"/>
      <c r="Q536" s="229"/>
      <c r="R536" s="229"/>
      <c r="S536" s="229"/>
      <c r="T536" s="230"/>
      <c r="AT536" s="231" t="s">
        <v>161</v>
      </c>
      <c r="AU536" s="231" t="s">
        <v>158</v>
      </c>
      <c r="AV536" s="12" t="s">
        <v>158</v>
      </c>
      <c r="AW536" s="12" t="s">
        <v>43</v>
      </c>
      <c r="AX536" s="12" t="s">
        <v>80</v>
      </c>
      <c r="AY536" s="231" t="s">
        <v>150</v>
      </c>
    </row>
    <row r="537" spans="2:51" s="11" customFormat="1" ht="13.5">
      <c r="B537" s="210"/>
      <c r="C537" s="211"/>
      <c r="D537" s="207" t="s">
        <v>161</v>
      </c>
      <c r="E537" s="212" t="s">
        <v>37</v>
      </c>
      <c r="F537" s="213" t="s">
        <v>1417</v>
      </c>
      <c r="G537" s="211"/>
      <c r="H537" s="214" t="s">
        <v>37</v>
      </c>
      <c r="I537" s="215"/>
      <c r="J537" s="211"/>
      <c r="K537" s="211"/>
      <c r="L537" s="216"/>
      <c r="M537" s="217"/>
      <c r="N537" s="218"/>
      <c r="O537" s="218"/>
      <c r="P537" s="218"/>
      <c r="Q537" s="218"/>
      <c r="R537" s="218"/>
      <c r="S537" s="218"/>
      <c r="T537" s="219"/>
      <c r="AT537" s="220" t="s">
        <v>161</v>
      </c>
      <c r="AU537" s="220" t="s">
        <v>158</v>
      </c>
      <c r="AV537" s="11" t="s">
        <v>23</v>
      </c>
      <c r="AW537" s="11" t="s">
        <v>43</v>
      </c>
      <c r="AX537" s="11" t="s">
        <v>80</v>
      </c>
      <c r="AY537" s="220" t="s">
        <v>150</v>
      </c>
    </row>
    <row r="538" spans="2:51" s="12" customFormat="1" ht="13.5">
      <c r="B538" s="221"/>
      <c r="C538" s="222"/>
      <c r="D538" s="207" t="s">
        <v>161</v>
      </c>
      <c r="E538" s="223" t="s">
        <v>37</v>
      </c>
      <c r="F538" s="224" t="s">
        <v>1418</v>
      </c>
      <c r="G538" s="222"/>
      <c r="H538" s="225">
        <v>2.5</v>
      </c>
      <c r="I538" s="226"/>
      <c r="J538" s="222"/>
      <c r="K538" s="222"/>
      <c r="L538" s="227"/>
      <c r="M538" s="228"/>
      <c r="N538" s="229"/>
      <c r="O538" s="229"/>
      <c r="P538" s="229"/>
      <c r="Q538" s="229"/>
      <c r="R538" s="229"/>
      <c r="S538" s="229"/>
      <c r="T538" s="230"/>
      <c r="AT538" s="231" t="s">
        <v>161</v>
      </c>
      <c r="AU538" s="231" t="s">
        <v>158</v>
      </c>
      <c r="AV538" s="12" t="s">
        <v>158</v>
      </c>
      <c r="AW538" s="12" t="s">
        <v>43</v>
      </c>
      <c r="AX538" s="12" t="s">
        <v>80</v>
      </c>
      <c r="AY538" s="231" t="s">
        <v>150</v>
      </c>
    </row>
    <row r="539" spans="2:51" s="13" customFormat="1" ht="13.5">
      <c r="B539" s="232"/>
      <c r="C539" s="233"/>
      <c r="D539" s="234" t="s">
        <v>161</v>
      </c>
      <c r="E539" s="235" t="s">
        <v>37</v>
      </c>
      <c r="F539" s="236" t="s">
        <v>164</v>
      </c>
      <c r="G539" s="233"/>
      <c r="H539" s="237">
        <v>141.9</v>
      </c>
      <c r="I539" s="238"/>
      <c r="J539" s="233"/>
      <c r="K539" s="233"/>
      <c r="L539" s="239"/>
      <c r="M539" s="240"/>
      <c r="N539" s="241"/>
      <c r="O539" s="241"/>
      <c r="P539" s="241"/>
      <c r="Q539" s="241"/>
      <c r="R539" s="241"/>
      <c r="S539" s="241"/>
      <c r="T539" s="242"/>
      <c r="AT539" s="243" t="s">
        <v>161</v>
      </c>
      <c r="AU539" s="243" t="s">
        <v>158</v>
      </c>
      <c r="AV539" s="13" t="s">
        <v>157</v>
      </c>
      <c r="AW539" s="13" t="s">
        <v>43</v>
      </c>
      <c r="AX539" s="13" t="s">
        <v>23</v>
      </c>
      <c r="AY539" s="243" t="s">
        <v>150</v>
      </c>
    </row>
    <row r="540" spans="2:65" s="1" customFormat="1" ht="22.5" customHeight="1">
      <c r="B540" s="42"/>
      <c r="C540" s="195" t="s">
        <v>675</v>
      </c>
      <c r="D540" s="195" t="s">
        <v>152</v>
      </c>
      <c r="E540" s="196" t="s">
        <v>635</v>
      </c>
      <c r="F540" s="197" t="s">
        <v>636</v>
      </c>
      <c r="G540" s="198" t="s">
        <v>198</v>
      </c>
      <c r="H540" s="199">
        <v>121.3</v>
      </c>
      <c r="I540" s="200"/>
      <c r="J540" s="201">
        <f>ROUND(I540*H540,2)</f>
        <v>0</v>
      </c>
      <c r="K540" s="197" t="s">
        <v>156</v>
      </c>
      <c r="L540" s="62"/>
      <c r="M540" s="202" t="s">
        <v>37</v>
      </c>
      <c r="N540" s="203" t="s">
        <v>52</v>
      </c>
      <c r="O540" s="43"/>
      <c r="P540" s="204">
        <f>O540*H540</f>
        <v>0</v>
      </c>
      <c r="Q540" s="204">
        <v>0</v>
      </c>
      <c r="R540" s="204">
        <f>Q540*H540</f>
        <v>0</v>
      </c>
      <c r="S540" s="204">
        <v>0.00167</v>
      </c>
      <c r="T540" s="205">
        <f>S540*H540</f>
        <v>0.202571</v>
      </c>
      <c r="AR540" s="24" t="s">
        <v>205</v>
      </c>
      <c r="AT540" s="24" t="s">
        <v>152</v>
      </c>
      <c r="AU540" s="24" t="s">
        <v>158</v>
      </c>
      <c r="AY540" s="24" t="s">
        <v>150</v>
      </c>
      <c r="BE540" s="206">
        <f>IF(N540="základní",J540,0)</f>
        <v>0</v>
      </c>
      <c r="BF540" s="206">
        <f>IF(N540="snížená",J540,0)</f>
        <v>0</v>
      </c>
      <c r="BG540" s="206">
        <f>IF(N540="zákl. přenesená",J540,0)</f>
        <v>0</v>
      </c>
      <c r="BH540" s="206">
        <f>IF(N540="sníž. přenesená",J540,0)</f>
        <v>0</v>
      </c>
      <c r="BI540" s="206">
        <f>IF(N540="nulová",J540,0)</f>
        <v>0</v>
      </c>
      <c r="BJ540" s="24" t="s">
        <v>158</v>
      </c>
      <c r="BK540" s="206">
        <f>ROUND(I540*H540,2)</f>
        <v>0</v>
      </c>
      <c r="BL540" s="24" t="s">
        <v>205</v>
      </c>
      <c r="BM540" s="24" t="s">
        <v>678</v>
      </c>
    </row>
    <row r="541" spans="2:51" s="11" customFormat="1" ht="13.5">
      <c r="B541" s="210"/>
      <c r="C541" s="211"/>
      <c r="D541" s="207" t="s">
        <v>161</v>
      </c>
      <c r="E541" s="212" t="s">
        <v>37</v>
      </c>
      <c r="F541" s="213" t="s">
        <v>661</v>
      </c>
      <c r="G541" s="211"/>
      <c r="H541" s="214" t="s">
        <v>37</v>
      </c>
      <c r="I541" s="215"/>
      <c r="J541" s="211"/>
      <c r="K541" s="211"/>
      <c r="L541" s="216"/>
      <c r="M541" s="217"/>
      <c r="N541" s="218"/>
      <c r="O541" s="218"/>
      <c r="P541" s="218"/>
      <c r="Q541" s="218"/>
      <c r="R541" s="218"/>
      <c r="S541" s="218"/>
      <c r="T541" s="219"/>
      <c r="AT541" s="220" t="s">
        <v>161</v>
      </c>
      <c r="AU541" s="220" t="s">
        <v>158</v>
      </c>
      <c r="AV541" s="11" t="s">
        <v>23</v>
      </c>
      <c r="AW541" s="11" t="s">
        <v>43</v>
      </c>
      <c r="AX541" s="11" t="s">
        <v>80</v>
      </c>
      <c r="AY541" s="220" t="s">
        <v>150</v>
      </c>
    </row>
    <row r="542" spans="2:51" s="12" customFormat="1" ht="13.5">
      <c r="B542" s="221"/>
      <c r="C542" s="222"/>
      <c r="D542" s="207" t="s">
        <v>161</v>
      </c>
      <c r="E542" s="223" t="s">
        <v>37</v>
      </c>
      <c r="F542" s="224" t="s">
        <v>1419</v>
      </c>
      <c r="G542" s="222"/>
      <c r="H542" s="225">
        <v>54</v>
      </c>
      <c r="I542" s="226"/>
      <c r="J542" s="222"/>
      <c r="K542" s="222"/>
      <c r="L542" s="227"/>
      <c r="M542" s="228"/>
      <c r="N542" s="229"/>
      <c r="O542" s="229"/>
      <c r="P542" s="229"/>
      <c r="Q542" s="229"/>
      <c r="R542" s="229"/>
      <c r="S542" s="229"/>
      <c r="T542" s="230"/>
      <c r="AT542" s="231" t="s">
        <v>161</v>
      </c>
      <c r="AU542" s="231" t="s">
        <v>158</v>
      </c>
      <c r="AV542" s="12" t="s">
        <v>158</v>
      </c>
      <c r="AW542" s="12" t="s">
        <v>43</v>
      </c>
      <c r="AX542" s="12" t="s">
        <v>80</v>
      </c>
      <c r="AY542" s="231" t="s">
        <v>150</v>
      </c>
    </row>
    <row r="543" spans="2:51" s="11" customFormat="1" ht="13.5">
      <c r="B543" s="210"/>
      <c r="C543" s="211"/>
      <c r="D543" s="207" t="s">
        <v>161</v>
      </c>
      <c r="E543" s="212" t="s">
        <v>37</v>
      </c>
      <c r="F543" s="213" t="s">
        <v>666</v>
      </c>
      <c r="G543" s="211"/>
      <c r="H543" s="214" t="s">
        <v>37</v>
      </c>
      <c r="I543" s="215"/>
      <c r="J543" s="211"/>
      <c r="K543" s="211"/>
      <c r="L543" s="216"/>
      <c r="M543" s="217"/>
      <c r="N543" s="218"/>
      <c r="O543" s="218"/>
      <c r="P543" s="218"/>
      <c r="Q543" s="218"/>
      <c r="R543" s="218"/>
      <c r="S543" s="218"/>
      <c r="T543" s="219"/>
      <c r="AT543" s="220" t="s">
        <v>161</v>
      </c>
      <c r="AU543" s="220" t="s">
        <v>158</v>
      </c>
      <c r="AV543" s="11" t="s">
        <v>23</v>
      </c>
      <c r="AW543" s="11" t="s">
        <v>43</v>
      </c>
      <c r="AX543" s="11" t="s">
        <v>80</v>
      </c>
      <c r="AY543" s="220" t="s">
        <v>150</v>
      </c>
    </row>
    <row r="544" spans="2:51" s="12" customFormat="1" ht="13.5">
      <c r="B544" s="221"/>
      <c r="C544" s="222"/>
      <c r="D544" s="207" t="s">
        <v>161</v>
      </c>
      <c r="E544" s="223" t="s">
        <v>37</v>
      </c>
      <c r="F544" s="224" t="s">
        <v>1420</v>
      </c>
      <c r="G544" s="222"/>
      <c r="H544" s="225">
        <v>9.9</v>
      </c>
      <c r="I544" s="226"/>
      <c r="J544" s="222"/>
      <c r="K544" s="222"/>
      <c r="L544" s="227"/>
      <c r="M544" s="228"/>
      <c r="N544" s="229"/>
      <c r="O544" s="229"/>
      <c r="P544" s="229"/>
      <c r="Q544" s="229"/>
      <c r="R544" s="229"/>
      <c r="S544" s="229"/>
      <c r="T544" s="230"/>
      <c r="AT544" s="231" t="s">
        <v>161</v>
      </c>
      <c r="AU544" s="231" t="s">
        <v>158</v>
      </c>
      <c r="AV544" s="12" t="s">
        <v>158</v>
      </c>
      <c r="AW544" s="12" t="s">
        <v>43</v>
      </c>
      <c r="AX544" s="12" t="s">
        <v>80</v>
      </c>
      <c r="AY544" s="231" t="s">
        <v>150</v>
      </c>
    </row>
    <row r="545" spans="2:51" s="11" customFormat="1" ht="13.5">
      <c r="B545" s="210"/>
      <c r="C545" s="211"/>
      <c r="D545" s="207" t="s">
        <v>161</v>
      </c>
      <c r="E545" s="212" t="s">
        <v>37</v>
      </c>
      <c r="F545" s="213" t="s">
        <v>651</v>
      </c>
      <c r="G545" s="211"/>
      <c r="H545" s="214" t="s">
        <v>37</v>
      </c>
      <c r="I545" s="215"/>
      <c r="J545" s="211"/>
      <c r="K545" s="211"/>
      <c r="L545" s="216"/>
      <c r="M545" s="217"/>
      <c r="N545" s="218"/>
      <c r="O545" s="218"/>
      <c r="P545" s="218"/>
      <c r="Q545" s="218"/>
      <c r="R545" s="218"/>
      <c r="S545" s="218"/>
      <c r="T545" s="219"/>
      <c r="AT545" s="220" t="s">
        <v>161</v>
      </c>
      <c r="AU545" s="220" t="s">
        <v>158</v>
      </c>
      <c r="AV545" s="11" t="s">
        <v>23</v>
      </c>
      <c r="AW545" s="11" t="s">
        <v>43</v>
      </c>
      <c r="AX545" s="11" t="s">
        <v>80</v>
      </c>
      <c r="AY545" s="220" t="s">
        <v>150</v>
      </c>
    </row>
    <row r="546" spans="2:51" s="12" customFormat="1" ht="13.5">
      <c r="B546" s="221"/>
      <c r="C546" s="222"/>
      <c r="D546" s="207" t="s">
        <v>161</v>
      </c>
      <c r="E546" s="223" t="s">
        <v>37</v>
      </c>
      <c r="F546" s="224" t="s">
        <v>1421</v>
      </c>
      <c r="G546" s="222"/>
      <c r="H546" s="225">
        <v>5.2</v>
      </c>
      <c r="I546" s="226"/>
      <c r="J546" s="222"/>
      <c r="K546" s="222"/>
      <c r="L546" s="227"/>
      <c r="M546" s="228"/>
      <c r="N546" s="229"/>
      <c r="O546" s="229"/>
      <c r="P546" s="229"/>
      <c r="Q546" s="229"/>
      <c r="R546" s="229"/>
      <c r="S546" s="229"/>
      <c r="T546" s="230"/>
      <c r="AT546" s="231" t="s">
        <v>161</v>
      </c>
      <c r="AU546" s="231" t="s">
        <v>158</v>
      </c>
      <c r="AV546" s="12" t="s">
        <v>158</v>
      </c>
      <c r="AW546" s="12" t="s">
        <v>43</v>
      </c>
      <c r="AX546" s="12" t="s">
        <v>80</v>
      </c>
      <c r="AY546" s="231" t="s">
        <v>150</v>
      </c>
    </row>
    <row r="547" spans="2:51" s="11" customFormat="1" ht="13.5">
      <c r="B547" s="210"/>
      <c r="C547" s="211"/>
      <c r="D547" s="207" t="s">
        <v>161</v>
      </c>
      <c r="E547" s="212" t="s">
        <v>37</v>
      </c>
      <c r="F547" s="213" t="s">
        <v>656</v>
      </c>
      <c r="G547" s="211"/>
      <c r="H547" s="214" t="s">
        <v>37</v>
      </c>
      <c r="I547" s="215"/>
      <c r="J547" s="211"/>
      <c r="K547" s="211"/>
      <c r="L547" s="216"/>
      <c r="M547" s="217"/>
      <c r="N547" s="218"/>
      <c r="O547" s="218"/>
      <c r="P547" s="218"/>
      <c r="Q547" s="218"/>
      <c r="R547" s="218"/>
      <c r="S547" s="218"/>
      <c r="T547" s="219"/>
      <c r="AT547" s="220" t="s">
        <v>161</v>
      </c>
      <c r="AU547" s="220" t="s">
        <v>158</v>
      </c>
      <c r="AV547" s="11" t="s">
        <v>23</v>
      </c>
      <c r="AW547" s="11" t="s">
        <v>43</v>
      </c>
      <c r="AX547" s="11" t="s">
        <v>80</v>
      </c>
      <c r="AY547" s="220" t="s">
        <v>150</v>
      </c>
    </row>
    <row r="548" spans="2:51" s="12" customFormat="1" ht="13.5">
      <c r="B548" s="221"/>
      <c r="C548" s="222"/>
      <c r="D548" s="207" t="s">
        <v>161</v>
      </c>
      <c r="E548" s="223" t="s">
        <v>37</v>
      </c>
      <c r="F548" s="224" t="s">
        <v>1422</v>
      </c>
      <c r="G548" s="222"/>
      <c r="H548" s="225">
        <v>1.15</v>
      </c>
      <c r="I548" s="226"/>
      <c r="J548" s="222"/>
      <c r="K548" s="222"/>
      <c r="L548" s="227"/>
      <c r="M548" s="228"/>
      <c r="N548" s="229"/>
      <c r="O548" s="229"/>
      <c r="P548" s="229"/>
      <c r="Q548" s="229"/>
      <c r="R548" s="229"/>
      <c r="S548" s="229"/>
      <c r="T548" s="230"/>
      <c r="AT548" s="231" t="s">
        <v>161</v>
      </c>
      <c r="AU548" s="231" t="s">
        <v>158</v>
      </c>
      <c r="AV548" s="12" t="s">
        <v>158</v>
      </c>
      <c r="AW548" s="12" t="s">
        <v>43</v>
      </c>
      <c r="AX548" s="12" t="s">
        <v>80</v>
      </c>
      <c r="AY548" s="231" t="s">
        <v>150</v>
      </c>
    </row>
    <row r="549" spans="2:51" s="11" customFormat="1" ht="13.5">
      <c r="B549" s="210"/>
      <c r="C549" s="211"/>
      <c r="D549" s="207" t="s">
        <v>161</v>
      </c>
      <c r="E549" s="212" t="s">
        <v>37</v>
      </c>
      <c r="F549" s="213" t="s">
        <v>1145</v>
      </c>
      <c r="G549" s="211"/>
      <c r="H549" s="214" t="s">
        <v>37</v>
      </c>
      <c r="I549" s="215"/>
      <c r="J549" s="211"/>
      <c r="K549" s="211"/>
      <c r="L549" s="216"/>
      <c r="M549" s="217"/>
      <c r="N549" s="218"/>
      <c r="O549" s="218"/>
      <c r="P549" s="218"/>
      <c r="Q549" s="218"/>
      <c r="R549" s="218"/>
      <c r="S549" s="218"/>
      <c r="T549" s="219"/>
      <c r="AT549" s="220" t="s">
        <v>161</v>
      </c>
      <c r="AU549" s="220" t="s">
        <v>158</v>
      </c>
      <c r="AV549" s="11" t="s">
        <v>23</v>
      </c>
      <c r="AW549" s="11" t="s">
        <v>43</v>
      </c>
      <c r="AX549" s="11" t="s">
        <v>80</v>
      </c>
      <c r="AY549" s="220" t="s">
        <v>150</v>
      </c>
    </row>
    <row r="550" spans="2:51" s="12" customFormat="1" ht="13.5">
      <c r="B550" s="221"/>
      <c r="C550" s="222"/>
      <c r="D550" s="207" t="s">
        <v>161</v>
      </c>
      <c r="E550" s="223" t="s">
        <v>37</v>
      </c>
      <c r="F550" s="224" t="s">
        <v>1423</v>
      </c>
      <c r="G550" s="222"/>
      <c r="H550" s="225">
        <v>22.75</v>
      </c>
      <c r="I550" s="226"/>
      <c r="J550" s="222"/>
      <c r="K550" s="222"/>
      <c r="L550" s="227"/>
      <c r="M550" s="228"/>
      <c r="N550" s="229"/>
      <c r="O550" s="229"/>
      <c r="P550" s="229"/>
      <c r="Q550" s="229"/>
      <c r="R550" s="229"/>
      <c r="S550" s="229"/>
      <c r="T550" s="230"/>
      <c r="AT550" s="231" t="s">
        <v>161</v>
      </c>
      <c r="AU550" s="231" t="s">
        <v>158</v>
      </c>
      <c r="AV550" s="12" t="s">
        <v>158</v>
      </c>
      <c r="AW550" s="12" t="s">
        <v>43</v>
      </c>
      <c r="AX550" s="12" t="s">
        <v>80</v>
      </c>
      <c r="AY550" s="231" t="s">
        <v>150</v>
      </c>
    </row>
    <row r="551" spans="2:51" s="11" customFormat="1" ht="13.5">
      <c r="B551" s="210"/>
      <c r="C551" s="211"/>
      <c r="D551" s="207" t="s">
        <v>161</v>
      </c>
      <c r="E551" s="212" t="s">
        <v>37</v>
      </c>
      <c r="F551" s="213" t="s">
        <v>1147</v>
      </c>
      <c r="G551" s="211"/>
      <c r="H551" s="214" t="s">
        <v>37</v>
      </c>
      <c r="I551" s="215"/>
      <c r="J551" s="211"/>
      <c r="K551" s="211"/>
      <c r="L551" s="216"/>
      <c r="M551" s="217"/>
      <c r="N551" s="218"/>
      <c r="O551" s="218"/>
      <c r="P551" s="218"/>
      <c r="Q551" s="218"/>
      <c r="R551" s="218"/>
      <c r="S551" s="218"/>
      <c r="T551" s="219"/>
      <c r="AT551" s="220" t="s">
        <v>161</v>
      </c>
      <c r="AU551" s="220" t="s">
        <v>158</v>
      </c>
      <c r="AV551" s="11" t="s">
        <v>23</v>
      </c>
      <c r="AW551" s="11" t="s">
        <v>43</v>
      </c>
      <c r="AX551" s="11" t="s">
        <v>80</v>
      </c>
      <c r="AY551" s="220" t="s">
        <v>150</v>
      </c>
    </row>
    <row r="552" spans="2:51" s="12" customFormat="1" ht="13.5">
      <c r="B552" s="221"/>
      <c r="C552" s="222"/>
      <c r="D552" s="207" t="s">
        <v>161</v>
      </c>
      <c r="E552" s="223" t="s">
        <v>37</v>
      </c>
      <c r="F552" s="224" t="s">
        <v>1424</v>
      </c>
      <c r="G552" s="222"/>
      <c r="H552" s="225">
        <v>24.65</v>
      </c>
      <c r="I552" s="226"/>
      <c r="J552" s="222"/>
      <c r="K552" s="222"/>
      <c r="L552" s="227"/>
      <c r="M552" s="228"/>
      <c r="N552" s="229"/>
      <c r="O552" s="229"/>
      <c r="P552" s="229"/>
      <c r="Q552" s="229"/>
      <c r="R552" s="229"/>
      <c r="S552" s="229"/>
      <c r="T552" s="230"/>
      <c r="AT552" s="231" t="s">
        <v>161</v>
      </c>
      <c r="AU552" s="231" t="s">
        <v>158</v>
      </c>
      <c r="AV552" s="12" t="s">
        <v>158</v>
      </c>
      <c r="AW552" s="12" t="s">
        <v>43</v>
      </c>
      <c r="AX552" s="12" t="s">
        <v>80</v>
      </c>
      <c r="AY552" s="231" t="s">
        <v>150</v>
      </c>
    </row>
    <row r="553" spans="2:51" s="11" customFormat="1" ht="13.5">
      <c r="B553" s="210"/>
      <c r="C553" s="211"/>
      <c r="D553" s="207" t="s">
        <v>161</v>
      </c>
      <c r="E553" s="212" t="s">
        <v>37</v>
      </c>
      <c r="F553" s="213" t="s">
        <v>1141</v>
      </c>
      <c r="G553" s="211"/>
      <c r="H553" s="214" t="s">
        <v>37</v>
      </c>
      <c r="I553" s="215"/>
      <c r="J553" s="211"/>
      <c r="K553" s="211"/>
      <c r="L553" s="216"/>
      <c r="M553" s="217"/>
      <c r="N553" s="218"/>
      <c r="O553" s="218"/>
      <c r="P553" s="218"/>
      <c r="Q553" s="218"/>
      <c r="R553" s="218"/>
      <c r="S553" s="218"/>
      <c r="T553" s="219"/>
      <c r="AT553" s="220" t="s">
        <v>161</v>
      </c>
      <c r="AU553" s="220" t="s">
        <v>158</v>
      </c>
      <c r="AV553" s="11" t="s">
        <v>23</v>
      </c>
      <c r="AW553" s="11" t="s">
        <v>43</v>
      </c>
      <c r="AX553" s="11" t="s">
        <v>80</v>
      </c>
      <c r="AY553" s="220" t="s">
        <v>150</v>
      </c>
    </row>
    <row r="554" spans="2:51" s="12" customFormat="1" ht="13.5">
      <c r="B554" s="221"/>
      <c r="C554" s="222"/>
      <c r="D554" s="207" t="s">
        <v>161</v>
      </c>
      <c r="E554" s="223" t="s">
        <v>37</v>
      </c>
      <c r="F554" s="224" t="s">
        <v>1425</v>
      </c>
      <c r="G554" s="222"/>
      <c r="H554" s="225">
        <v>2.35</v>
      </c>
      <c r="I554" s="226"/>
      <c r="J554" s="222"/>
      <c r="K554" s="222"/>
      <c r="L554" s="227"/>
      <c r="M554" s="228"/>
      <c r="N554" s="229"/>
      <c r="O554" s="229"/>
      <c r="P554" s="229"/>
      <c r="Q554" s="229"/>
      <c r="R554" s="229"/>
      <c r="S554" s="229"/>
      <c r="T554" s="230"/>
      <c r="AT554" s="231" t="s">
        <v>161</v>
      </c>
      <c r="AU554" s="231" t="s">
        <v>158</v>
      </c>
      <c r="AV554" s="12" t="s">
        <v>158</v>
      </c>
      <c r="AW554" s="12" t="s">
        <v>43</v>
      </c>
      <c r="AX554" s="12" t="s">
        <v>80</v>
      </c>
      <c r="AY554" s="231" t="s">
        <v>150</v>
      </c>
    </row>
    <row r="555" spans="2:51" s="11" customFormat="1" ht="13.5">
      <c r="B555" s="210"/>
      <c r="C555" s="211"/>
      <c r="D555" s="207" t="s">
        <v>161</v>
      </c>
      <c r="E555" s="212" t="s">
        <v>37</v>
      </c>
      <c r="F555" s="213" t="s">
        <v>1138</v>
      </c>
      <c r="G555" s="211"/>
      <c r="H555" s="214" t="s">
        <v>37</v>
      </c>
      <c r="I555" s="215"/>
      <c r="J555" s="211"/>
      <c r="K555" s="211"/>
      <c r="L555" s="216"/>
      <c r="M555" s="217"/>
      <c r="N555" s="218"/>
      <c r="O555" s="218"/>
      <c r="P555" s="218"/>
      <c r="Q555" s="218"/>
      <c r="R555" s="218"/>
      <c r="S555" s="218"/>
      <c r="T555" s="219"/>
      <c r="AT555" s="220" t="s">
        <v>161</v>
      </c>
      <c r="AU555" s="220" t="s">
        <v>158</v>
      </c>
      <c r="AV555" s="11" t="s">
        <v>23</v>
      </c>
      <c r="AW555" s="11" t="s">
        <v>43</v>
      </c>
      <c r="AX555" s="11" t="s">
        <v>80</v>
      </c>
      <c r="AY555" s="220" t="s">
        <v>150</v>
      </c>
    </row>
    <row r="556" spans="2:51" s="12" customFormat="1" ht="13.5">
      <c r="B556" s="221"/>
      <c r="C556" s="222"/>
      <c r="D556" s="207" t="s">
        <v>161</v>
      </c>
      <c r="E556" s="223" t="s">
        <v>37</v>
      </c>
      <c r="F556" s="224" t="s">
        <v>1426</v>
      </c>
      <c r="G556" s="222"/>
      <c r="H556" s="225">
        <v>1.3</v>
      </c>
      <c r="I556" s="226"/>
      <c r="J556" s="222"/>
      <c r="K556" s="222"/>
      <c r="L556" s="227"/>
      <c r="M556" s="228"/>
      <c r="N556" s="229"/>
      <c r="O556" s="229"/>
      <c r="P556" s="229"/>
      <c r="Q556" s="229"/>
      <c r="R556" s="229"/>
      <c r="S556" s="229"/>
      <c r="T556" s="230"/>
      <c r="AT556" s="231" t="s">
        <v>161</v>
      </c>
      <c r="AU556" s="231" t="s">
        <v>158</v>
      </c>
      <c r="AV556" s="12" t="s">
        <v>158</v>
      </c>
      <c r="AW556" s="12" t="s">
        <v>43</v>
      </c>
      <c r="AX556" s="12" t="s">
        <v>80</v>
      </c>
      <c r="AY556" s="231" t="s">
        <v>150</v>
      </c>
    </row>
    <row r="557" spans="2:51" s="13" customFormat="1" ht="13.5">
      <c r="B557" s="232"/>
      <c r="C557" s="233"/>
      <c r="D557" s="234" t="s">
        <v>161</v>
      </c>
      <c r="E557" s="235" t="s">
        <v>37</v>
      </c>
      <c r="F557" s="236" t="s">
        <v>164</v>
      </c>
      <c r="G557" s="233"/>
      <c r="H557" s="237">
        <v>121.3</v>
      </c>
      <c r="I557" s="238"/>
      <c r="J557" s="233"/>
      <c r="K557" s="233"/>
      <c r="L557" s="239"/>
      <c r="M557" s="240"/>
      <c r="N557" s="241"/>
      <c r="O557" s="241"/>
      <c r="P557" s="241"/>
      <c r="Q557" s="241"/>
      <c r="R557" s="241"/>
      <c r="S557" s="241"/>
      <c r="T557" s="242"/>
      <c r="AT557" s="243" t="s">
        <v>161</v>
      </c>
      <c r="AU557" s="243" t="s">
        <v>158</v>
      </c>
      <c r="AV557" s="13" t="s">
        <v>157</v>
      </c>
      <c r="AW557" s="13" t="s">
        <v>43</v>
      </c>
      <c r="AX557" s="13" t="s">
        <v>23</v>
      </c>
      <c r="AY557" s="243" t="s">
        <v>150</v>
      </c>
    </row>
    <row r="558" spans="2:65" s="1" customFormat="1" ht="22.5" customHeight="1">
      <c r="B558" s="42"/>
      <c r="C558" s="195" t="s">
        <v>443</v>
      </c>
      <c r="D558" s="195" t="s">
        <v>152</v>
      </c>
      <c r="E558" s="196" t="s">
        <v>1427</v>
      </c>
      <c r="F558" s="197" t="s">
        <v>1428</v>
      </c>
      <c r="G558" s="198" t="s">
        <v>198</v>
      </c>
      <c r="H558" s="199">
        <v>33</v>
      </c>
      <c r="I558" s="200"/>
      <c r="J558" s="201">
        <f>ROUND(I558*H558,2)</f>
        <v>0</v>
      </c>
      <c r="K558" s="197" t="s">
        <v>156</v>
      </c>
      <c r="L558" s="62"/>
      <c r="M558" s="202" t="s">
        <v>37</v>
      </c>
      <c r="N558" s="203" t="s">
        <v>52</v>
      </c>
      <c r="O558" s="43"/>
      <c r="P558" s="204">
        <f>O558*H558</f>
        <v>0</v>
      </c>
      <c r="Q558" s="204">
        <v>0</v>
      </c>
      <c r="R558" s="204">
        <f>Q558*H558</f>
        <v>0</v>
      </c>
      <c r="S558" s="204">
        <v>0.00223</v>
      </c>
      <c r="T558" s="205">
        <f>S558*H558</f>
        <v>0.07359</v>
      </c>
      <c r="AR558" s="24" t="s">
        <v>205</v>
      </c>
      <c r="AT558" s="24" t="s">
        <v>152</v>
      </c>
      <c r="AU558" s="24" t="s">
        <v>158</v>
      </c>
      <c r="AY558" s="24" t="s">
        <v>150</v>
      </c>
      <c r="BE558" s="206">
        <f>IF(N558="základní",J558,0)</f>
        <v>0</v>
      </c>
      <c r="BF558" s="206">
        <f>IF(N558="snížená",J558,0)</f>
        <v>0</v>
      </c>
      <c r="BG558" s="206">
        <f>IF(N558="zákl. přenesená",J558,0)</f>
        <v>0</v>
      </c>
      <c r="BH558" s="206">
        <f>IF(N558="sníž. přenesená",J558,0)</f>
        <v>0</v>
      </c>
      <c r="BI558" s="206">
        <f>IF(N558="nulová",J558,0)</f>
        <v>0</v>
      </c>
      <c r="BJ558" s="24" t="s">
        <v>158</v>
      </c>
      <c r="BK558" s="206">
        <f>ROUND(I558*H558,2)</f>
        <v>0</v>
      </c>
      <c r="BL558" s="24" t="s">
        <v>205</v>
      </c>
      <c r="BM558" s="24" t="s">
        <v>683</v>
      </c>
    </row>
    <row r="559" spans="2:51" s="11" customFormat="1" ht="13.5">
      <c r="B559" s="210"/>
      <c r="C559" s="211"/>
      <c r="D559" s="207" t="s">
        <v>161</v>
      </c>
      <c r="E559" s="212" t="s">
        <v>37</v>
      </c>
      <c r="F559" s="213" t="s">
        <v>1429</v>
      </c>
      <c r="G559" s="211"/>
      <c r="H559" s="214" t="s">
        <v>37</v>
      </c>
      <c r="I559" s="215"/>
      <c r="J559" s="211"/>
      <c r="K559" s="211"/>
      <c r="L559" s="216"/>
      <c r="M559" s="217"/>
      <c r="N559" s="218"/>
      <c r="O559" s="218"/>
      <c r="P559" s="218"/>
      <c r="Q559" s="218"/>
      <c r="R559" s="218"/>
      <c r="S559" s="218"/>
      <c r="T559" s="219"/>
      <c r="AT559" s="220" t="s">
        <v>161</v>
      </c>
      <c r="AU559" s="220" t="s">
        <v>158</v>
      </c>
      <c r="AV559" s="11" t="s">
        <v>23</v>
      </c>
      <c r="AW559" s="11" t="s">
        <v>43</v>
      </c>
      <c r="AX559" s="11" t="s">
        <v>80</v>
      </c>
      <c r="AY559" s="220" t="s">
        <v>150</v>
      </c>
    </row>
    <row r="560" spans="2:51" s="12" customFormat="1" ht="13.5">
      <c r="B560" s="221"/>
      <c r="C560" s="222"/>
      <c r="D560" s="207" t="s">
        <v>161</v>
      </c>
      <c r="E560" s="223" t="s">
        <v>37</v>
      </c>
      <c r="F560" s="224" t="s">
        <v>376</v>
      </c>
      <c r="G560" s="222"/>
      <c r="H560" s="225">
        <v>33</v>
      </c>
      <c r="I560" s="226"/>
      <c r="J560" s="222"/>
      <c r="K560" s="222"/>
      <c r="L560" s="227"/>
      <c r="M560" s="228"/>
      <c r="N560" s="229"/>
      <c r="O560" s="229"/>
      <c r="P560" s="229"/>
      <c r="Q560" s="229"/>
      <c r="R560" s="229"/>
      <c r="S560" s="229"/>
      <c r="T560" s="230"/>
      <c r="AT560" s="231" t="s">
        <v>161</v>
      </c>
      <c r="AU560" s="231" t="s">
        <v>158</v>
      </c>
      <c r="AV560" s="12" t="s">
        <v>158</v>
      </c>
      <c r="AW560" s="12" t="s">
        <v>43</v>
      </c>
      <c r="AX560" s="12" t="s">
        <v>80</v>
      </c>
      <c r="AY560" s="231" t="s">
        <v>150</v>
      </c>
    </row>
    <row r="561" spans="2:51" s="13" customFormat="1" ht="13.5">
      <c r="B561" s="232"/>
      <c r="C561" s="233"/>
      <c r="D561" s="234" t="s">
        <v>161</v>
      </c>
      <c r="E561" s="235" t="s">
        <v>37</v>
      </c>
      <c r="F561" s="236" t="s">
        <v>164</v>
      </c>
      <c r="G561" s="233"/>
      <c r="H561" s="237">
        <v>33</v>
      </c>
      <c r="I561" s="238"/>
      <c r="J561" s="233"/>
      <c r="K561" s="233"/>
      <c r="L561" s="239"/>
      <c r="M561" s="240"/>
      <c r="N561" s="241"/>
      <c r="O561" s="241"/>
      <c r="P561" s="241"/>
      <c r="Q561" s="241"/>
      <c r="R561" s="241"/>
      <c r="S561" s="241"/>
      <c r="T561" s="242"/>
      <c r="AT561" s="243" t="s">
        <v>161</v>
      </c>
      <c r="AU561" s="243" t="s">
        <v>158</v>
      </c>
      <c r="AV561" s="13" t="s">
        <v>157</v>
      </c>
      <c r="AW561" s="13" t="s">
        <v>43</v>
      </c>
      <c r="AX561" s="13" t="s">
        <v>23</v>
      </c>
      <c r="AY561" s="243" t="s">
        <v>150</v>
      </c>
    </row>
    <row r="562" spans="2:65" s="1" customFormat="1" ht="22.5" customHeight="1">
      <c r="B562" s="42"/>
      <c r="C562" s="195" t="s">
        <v>687</v>
      </c>
      <c r="D562" s="195" t="s">
        <v>152</v>
      </c>
      <c r="E562" s="196" t="s">
        <v>1430</v>
      </c>
      <c r="F562" s="197" t="s">
        <v>1431</v>
      </c>
      <c r="G562" s="198" t="s">
        <v>155</v>
      </c>
      <c r="H562" s="199">
        <v>8.91</v>
      </c>
      <c r="I562" s="200"/>
      <c r="J562" s="201">
        <f>ROUND(I562*H562,2)</f>
        <v>0</v>
      </c>
      <c r="K562" s="197" t="s">
        <v>156</v>
      </c>
      <c r="L562" s="62"/>
      <c r="M562" s="202" t="s">
        <v>37</v>
      </c>
      <c r="N562" s="203" t="s">
        <v>52</v>
      </c>
      <c r="O562" s="43"/>
      <c r="P562" s="204">
        <f>O562*H562</f>
        <v>0</v>
      </c>
      <c r="Q562" s="204">
        <v>0</v>
      </c>
      <c r="R562" s="204">
        <f>Q562*H562</f>
        <v>0</v>
      </c>
      <c r="S562" s="204">
        <v>0.00584</v>
      </c>
      <c r="T562" s="205">
        <f>S562*H562</f>
        <v>0.0520344</v>
      </c>
      <c r="AR562" s="24" t="s">
        <v>205</v>
      </c>
      <c r="AT562" s="24" t="s">
        <v>152</v>
      </c>
      <c r="AU562" s="24" t="s">
        <v>158</v>
      </c>
      <c r="AY562" s="24" t="s">
        <v>150</v>
      </c>
      <c r="BE562" s="206">
        <f>IF(N562="základní",J562,0)</f>
        <v>0</v>
      </c>
      <c r="BF562" s="206">
        <f>IF(N562="snížená",J562,0)</f>
        <v>0</v>
      </c>
      <c r="BG562" s="206">
        <f>IF(N562="zákl. přenesená",J562,0)</f>
        <v>0</v>
      </c>
      <c r="BH562" s="206">
        <f>IF(N562="sníž. přenesená",J562,0)</f>
        <v>0</v>
      </c>
      <c r="BI562" s="206">
        <f>IF(N562="nulová",J562,0)</f>
        <v>0</v>
      </c>
      <c r="BJ562" s="24" t="s">
        <v>158</v>
      </c>
      <c r="BK562" s="206">
        <f>ROUND(I562*H562,2)</f>
        <v>0</v>
      </c>
      <c r="BL562" s="24" t="s">
        <v>205</v>
      </c>
      <c r="BM562" s="24" t="s">
        <v>690</v>
      </c>
    </row>
    <row r="563" spans="2:51" s="11" customFormat="1" ht="13.5">
      <c r="B563" s="210"/>
      <c r="C563" s="211"/>
      <c r="D563" s="207" t="s">
        <v>161</v>
      </c>
      <c r="E563" s="212" t="s">
        <v>37</v>
      </c>
      <c r="F563" s="213" t="s">
        <v>1432</v>
      </c>
      <c r="G563" s="211"/>
      <c r="H563" s="214" t="s">
        <v>37</v>
      </c>
      <c r="I563" s="215"/>
      <c r="J563" s="211"/>
      <c r="K563" s="211"/>
      <c r="L563" s="216"/>
      <c r="M563" s="217"/>
      <c r="N563" s="218"/>
      <c r="O563" s="218"/>
      <c r="P563" s="218"/>
      <c r="Q563" s="218"/>
      <c r="R563" s="218"/>
      <c r="S563" s="218"/>
      <c r="T563" s="219"/>
      <c r="AT563" s="220" t="s">
        <v>161</v>
      </c>
      <c r="AU563" s="220" t="s">
        <v>158</v>
      </c>
      <c r="AV563" s="11" t="s">
        <v>23</v>
      </c>
      <c r="AW563" s="11" t="s">
        <v>43</v>
      </c>
      <c r="AX563" s="11" t="s">
        <v>80</v>
      </c>
      <c r="AY563" s="220" t="s">
        <v>150</v>
      </c>
    </row>
    <row r="564" spans="2:51" s="12" customFormat="1" ht="13.5">
      <c r="B564" s="221"/>
      <c r="C564" s="222"/>
      <c r="D564" s="207" t="s">
        <v>161</v>
      </c>
      <c r="E564" s="223" t="s">
        <v>37</v>
      </c>
      <c r="F564" s="224" t="s">
        <v>1433</v>
      </c>
      <c r="G564" s="222"/>
      <c r="H564" s="225">
        <v>8.91</v>
      </c>
      <c r="I564" s="226"/>
      <c r="J564" s="222"/>
      <c r="K564" s="222"/>
      <c r="L564" s="227"/>
      <c r="M564" s="228"/>
      <c r="N564" s="229"/>
      <c r="O564" s="229"/>
      <c r="P564" s="229"/>
      <c r="Q564" s="229"/>
      <c r="R564" s="229"/>
      <c r="S564" s="229"/>
      <c r="T564" s="230"/>
      <c r="AT564" s="231" t="s">
        <v>161</v>
      </c>
      <c r="AU564" s="231" t="s">
        <v>158</v>
      </c>
      <c r="AV564" s="12" t="s">
        <v>158</v>
      </c>
      <c r="AW564" s="12" t="s">
        <v>43</v>
      </c>
      <c r="AX564" s="12" t="s">
        <v>80</v>
      </c>
      <c r="AY564" s="231" t="s">
        <v>150</v>
      </c>
    </row>
    <row r="565" spans="2:51" s="13" customFormat="1" ht="13.5">
      <c r="B565" s="232"/>
      <c r="C565" s="233"/>
      <c r="D565" s="234" t="s">
        <v>161</v>
      </c>
      <c r="E565" s="235" t="s">
        <v>37</v>
      </c>
      <c r="F565" s="236" t="s">
        <v>164</v>
      </c>
      <c r="G565" s="233"/>
      <c r="H565" s="237">
        <v>8.91</v>
      </c>
      <c r="I565" s="238"/>
      <c r="J565" s="233"/>
      <c r="K565" s="233"/>
      <c r="L565" s="239"/>
      <c r="M565" s="240"/>
      <c r="N565" s="241"/>
      <c r="O565" s="241"/>
      <c r="P565" s="241"/>
      <c r="Q565" s="241"/>
      <c r="R565" s="241"/>
      <c r="S565" s="241"/>
      <c r="T565" s="242"/>
      <c r="AT565" s="243" t="s">
        <v>161</v>
      </c>
      <c r="AU565" s="243" t="s">
        <v>158</v>
      </c>
      <c r="AV565" s="13" t="s">
        <v>157</v>
      </c>
      <c r="AW565" s="13" t="s">
        <v>43</v>
      </c>
      <c r="AX565" s="13" t="s">
        <v>23</v>
      </c>
      <c r="AY565" s="243" t="s">
        <v>150</v>
      </c>
    </row>
    <row r="566" spans="2:65" s="1" customFormat="1" ht="22.5" customHeight="1">
      <c r="B566" s="42"/>
      <c r="C566" s="195" t="s">
        <v>449</v>
      </c>
      <c r="D566" s="195" t="s">
        <v>152</v>
      </c>
      <c r="E566" s="196" t="s">
        <v>1434</v>
      </c>
      <c r="F566" s="197" t="s">
        <v>1435</v>
      </c>
      <c r="G566" s="198" t="s">
        <v>198</v>
      </c>
      <c r="H566" s="199">
        <v>11.4</v>
      </c>
      <c r="I566" s="200"/>
      <c r="J566" s="201">
        <f>ROUND(I566*H566,2)</f>
        <v>0</v>
      </c>
      <c r="K566" s="197" t="s">
        <v>156</v>
      </c>
      <c r="L566" s="62"/>
      <c r="M566" s="202" t="s">
        <v>37</v>
      </c>
      <c r="N566" s="203" t="s">
        <v>52</v>
      </c>
      <c r="O566" s="43"/>
      <c r="P566" s="204">
        <f>O566*H566</f>
        <v>0</v>
      </c>
      <c r="Q566" s="204">
        <v>0</v>
      </c>
      <c r="R566" s="204">
        <f>Q566*H566</f>
        <v>0</v>
      </c>
      <c r="S566" s="204">
        <v>0.0026</v>
      </c>
      <c r="T566" s="205">
        <f>S566*H566</f>
        <v>0.02964</v>
      </c>
      <c r="AR566" s="24" t="s">
        <v>205</v>
      </c>
      <c r="AT566" s="24" t="s">
        <v>152</v>
      </c>
      <c r="AU566" s="24" t="s">
        <v>158</v>
      </c>
      <c r="AY566" s="24" t="s">
        <v>150</v>
      </c>
      <c r="BE566" s="206">
        <f>IF(N566="základní",J566,0)</f>
        <v>0</v>
      </c>
      <c r="BF566" s="206">
        <f>IF(N566="snížená",J566,0)</f>
        <v>0</v>
      </c>
      <c r="BG566" s="206">
        <f>IF(N566="zákl. přenesená",J566,0)</f>
        <v>0</v>
      </c>
      <c r="BH566" s="206">
        <f>IF(N566="sníž. přenesená",J566,0)</f>
        <v>0</v>
      </c>
      <c r="BI566" s="206">
        <f>IF(N566="nulová",J566,0)</f>
        <v>0</v>
      </c>
      <c r="BJ566" s="24" t="s">
        <v>158</v>
      </c>
      <c r="BK566" s="206">
        <f>ROUND(I566*H566,2)</f>
        <v>0</v>
      </c>
      <c r="BL566" s="24" t="s">
        <v>205</v>
      </c>
      <c r="BM566" s="24" t="s">
        <v>701</v>
      </c>
    </row>
    <row r="567" spans="2:51" s="11" customFormat="1" ht="13.5">
      <c r="B567" s="210"/>
      <c r="C567" s="211"/>
      <c r="D567" s="207" t="s">
        <v>161</v>
      </c>
      <c r="E567" s="212" t="s">
        <v>37</v>
      </c>
      <c r="F567" s="213" t="s">
        <v>1156</v>
      </c>
      <c r="G567" s="211"/>
      <c r="H567" s="214" t="s">
        <v>37</v>
      </c>
      <c r="I567" s="215"/>
      <c r="J567" s="211"/>
      <c r="K567" s="211"/>
      <c r="L567" s="216"/>
      <c r="M567" s="217"/>
      <c r="N567" s="218"/>
      <c r="O567" s="218"/>
      <c r="P567" s="218"/>
      <c r="Q567" s="218"/>
      <c r="R567" s="218"/>
      <c r="S567" s="218"/>
      <c r="T567" s="219"/>
      <c r="AT567" s="220" t="s">
        <v>161</v>
      </c>
      <c r="AU567" s="220" t="s">
        <v>158</v>
      </c>
      <c r="AV567" s="11" t="s">
        <v>23</v>
      </c>
      <c r="AW567" s="11" t="s">
        <v>43</v>
      </c>
      <c r="AX567" s="11" t="s">
        <v>80</v>
      </c>
      <c r="AY567" s="220" t="s">
        <v>150</v>
      </c>
    </row>
    <row r="568" spans="2:51" s="12" customFormat="1" ht="13.5">
      <c r="B568" s="221"/>
      <c r="C568" s="222"/>
      <c r="D568" s="207" t="s">
        <v>161</v>
      </c>
      <c r="E568" s="223" t="s">
        <v>37</v>
      </c>
      <c r="F568" s="224" t="s">
        <v>1436</v>
      </c>
      <c r="G568" s="222"/>
      <c r="H568" s="225">
        <v>11.4</v>
      </c>
      <c r="I568" s="226"/>
      <c r="J568" s="222"/>
      <c r="K568" s="222"/>
      <c r="L568" s="227"/>
      <c r="M568" s="228"/>
      <c r="N568" s="229"/>
      <c r="O568" s="229"/>
      <c r="P568" s="229"/>
      <c r="Q568" s="229"/>
      <c r="R568" s="229"/>
      <c r="S568" s="229"/>
      <c r="T568" s="230"/>
      <c r="AT568" s="231" t="s">
        <v>161</v>
      </c>
      <c r="AU568" s="231" t="s">
        <v>158</v>
      </c>
      <c r="AV568" s="12" t="s">
        <v>158</v>
      </c>
      <c r="AW568" s="12" t="s">
        <v>43</v>
      </c>
      <c r="AX568" s="12" t="s">
        <v>80</v>
      </c>
      <c r="AY568" s="231" t="s">
        <v>150</v>
      </c>
    </row>
    <row r="569" spans="2:51" s="13" customFormat="1" ht="13.5">
      <c r="B569" s="232"/>
      <c r="C569" s="233"/>
      <c r="D569" s="234" t="s">
        <v>161</v>
      </c>
      <c r="E569" s="235" t="s">
        <v>37</v>
      </c>
      <c r="F569" s="236" t="s">
        <v>164</v>
      </c>
      <c r="G569" s="233"/>
      <c r="H569" s="237">
        <v>11.4</v>
      </c>
      <c r="I569" s="238"/>
      <c r="J569" s="233"/>
      <c r="K569" s="233"/>
      <c r="L569" s="239"/>
      <c r="M569" s="240"/>
      <c r="N569" s="241"/>
      <c r="O569" s="241"/>
      <c r="P569" s="241"/>
      <c r="Q569" s="241"/>
      <c r="R569" s="241"/>
      <c r="S569" s="241"/>
      <c r="T569" s="242"/>
      <c r="AT569" s="243" t="s">
        <v>161</v>
      </c>
      <c r="AU569" s="243" t="s">
        <v>158</v>
      </c>
      <c r="AV569" s="13" t="s">
        <v>157</v>
      </c>
      <c r="AW569" s="13" t="s">
        <v>43</v>
      </c>
      <c r="AX569" s="13" t="s">
        <v>23</v>
      </c>
      <c r="AY569" s="243" t="s">
        <v>150</v>
      </c>
    </row>
    <row r="570" spans="2:65" s="1" customFormat="1" ht="22.5" customHeight="1">
      <c r="B570" s="42"/>
      <c r="C570" s="195" t="s">
        <v>706</v>
      </c>
      <c r="D570" s="195" t="s">
        <v>152</v>
      </c>
      <c r="E570" s="196" t="s">
        <v>1437</v>
      </c>
      <c r="F570" s="197" t="s">
        <v>1438</v>
      </c>
      <c r="G570" s="198" t="s">
        <v>198</v>
      </c>
      <c r="H570" s="199">
        <v>4.5</v>
      </c>
      <c r="I570" s="200"/>
      <c r="J570" s="201">
        <f>ROUND(I570*H570,2)</f>
        <v>0</v>
      </c>
      <c r="K570" s="197" t="s">
        <v>156</v>
      </c>
      <c r="L570" s="62"/>
      <c r="M570" s="202" t="s">
        <v>37</v>
      </c>
      <c r="N570" s="203" t="s">
        <v>52</v>
      </c>
      <c r="O570" s="43"/>
      <c r="P570" s="204">
        <f>O570*H570</f>
        <v>0</v>
      </c>
      <c r="Q570" s="204">
        <v>0</v>
      </c>
      <c r="R570" s="204">
        <f>Q570*H570</f>
        <v>0</v>
      </c>
      <c r="S570" s="204">
        <v>0.00394</v>
      </c>
      <c r="T570" s="205">
        <f>S570*H570</f>
        <v>0.01773</v>
      </c>
      <c r="AR570" s="24" t="s">
        <v>205</v>
      </c>
      <c r="AT570" s="24" t="s">
        <v>152</v>
      </c>
      <c r="AU570" s="24" t="s">
        <v>158</v>
      </c>
      <c r="AY570" s="24" t="s">
        <v>150</v>
      </c>
      <c r="BE570" s="206">
        <f>IF(N570="základní",J570,0)</f>
        <v>0</v>
      </c>
      <c r="BF570" s="206">
        <f>IF(N570="snížená",J570,0)</f>
        <v>0</v>
      </c>
      <c r="BG570" s="206">
        <f>IF(N570="zákl. přenesená",J570,0)</f>
        <v>0</v>
      </c>
      <c r="BH570" s="206">
        <f>IF(N570="sníž. přenesená",J570,0)</f>
        <v>0</v>
      </c>
      <c r="BI570" s="206">
        <f>IF(N570="nulová",J570,0)</f>
        <v>0</v>
      </c>
      <c r="BJ570" s="24" t="s">
        <v>158</v>
      </c>
      <c r="BK570" s="206">
        <f>ROUND(I570*H570,2)</f>
        <v>0</v>
      </c>
      <c r="BL570" s="24" t="s">
        <v>205</v>
      </c>
      <c r="BM570" s="24" t="s">
        <v>709</v>
      </c>
    </row>
    <row r="571" spans="2:51" s="11" customFormat="1" ht="13.5">
      <c r="B571" s="210"/>
      <c r="C571" s="211"/>
      <c r="D571" s="207" t="s">
        <v>161</v>
      </c>
      <c r="E571" s="212" t="s">
        <v>37</v>
      </c>
      <c r="F571" s="213" t="s">
        <v>1120</v>
      </c>
      <c r="G571" s="211"/>
      <c r="H571" s="214" t="s">
        <v>37</v>
      </c>
      <c r="I571" s="215"/>
      <c r="J571" s="211"/>
      <c r="K571" s="211"/>
      <c r="L571" s="216"/>
      <c r="M571" s="217"/>
      <c r="N571" s="218"/>
      <c r="O571" s="218"/>
      <c r="P571" s="218"/>
      <c r="Q571" s="218"/>
      <c r="R571" s="218"/>
      <c r="S571" s="218"/>
      <c r="T571" s="219"/>
      <c r="AT571" s="220" t="s">
        <v>161</v>
      </c>
      <c r="AU571" s="220" t="s">
        <v>158</v>
      </c>
      <c r="AV571" s="11" t="s">
        <v>23</v>
      </c>
      <c r="AW571" s="11" t="s">
        <v>43</v>
      </c>
      <c r="AX571" s="11" t="s">
        <v>80</v>
      </c>
      <c r="AY571" s="220" t="s">
        <v>150</v>
      </c>
    </row>
    <row r="572" spans="2:51" s="12" customFormat="1" ht="13.5">
      <c r="B572" s="221"/>
      <c r="C572" s="222"/>
      <c r="D572" s="207" t="s">
        <v>161</v>
      </c>
      <c r="E572" s="223" t="s">
        <v>37</v>
      </c>
      <c r="F572" s="224" t="s">
        <v>1439</v>
      </c>
      <c r="G572" s="222"/>
      <c r="H572" s="225">
        <v>4.5</v>
      </c>
      <c r="I572" s="226"/>
      <c r="J572" s="222"/>
      <c r="K572" s="222"/>
      <c r="L572" s="227"/>
      <c r="M572" s="228"/>
      <c r="N572" s="229"/>
      <c r="O572" s="229"/>
      <c r="P572" s="229"/>
      <c r="Q572" s="229"/>
      <c r="R572" s="229"/>
      <c r="S572" s="229"/>
      <c r="T572" s="230"/>
      <c r="AT572" s="231" t="s">
        <v>161</v>
      </c>
      <c r="AU572" s="231" t="s">
        <v>158</v>
      </c>
      <c r="AV572" s="12" t="s">
        <v>158</v>
      </c>
      <c r="AW572" s="12" t="s">
        <v>43</v>
      </c>
      <c r="AX572" s="12" t="s">
        <v>80</v>
      </c>
      <c r="AY572" s="231" t="s">
        <v>150</v>
      </c>
    </row>
    <row r="573" spans="2:51" s="13" customFormat="1" ht="13.5">
      <c r="B573" s="232"/>
      <c r="C573" s="233"/>
      <c r="D573" s="234" t="s">
        <v>161</v>
      </c>
      <c r="E573" s="235" t="s">
        <v>37</v>
      </c>
      <c r="F573" s="236" t="s">
        <v>164</v>
      </c>
      <c r="G573" s="233"/>
      <c r="H573" s="237">
        <v>4.5</v>
      </c>
      <c r="I573" s="238"/>
      <c r="J573" s="233"/>
      <c r="K573" s="233"/>
      <c r="L573" s="239"/>
      <c r="M573" s="240"/>
      <c r="N573" s="241"/>
      <c r="O573" s="241"/>
      <c r="P573" s="241"/>
      <c r="Q573" s="241"/>
      <c r="R573" s="241"/>
      <c r="S573" s="241"/>
      <c r="T573" s="242"/>
      <c r="AT573" s="243" t="s">
        <v>161</v>
      </c>
      <c r="AU573" s="243" t="s">
        <v>158</v>
      </c>
      <c r="AV573" s="13" t="s">
        <v>157</v>
      </c>
      <c r="AW573" s="13" t="s">
        <v>43</v>
      </c>
      <c r="AX573" s="13" t="s">
        <v>23</v>
      </c>
      <c r="AY573" s="243" t="s">
        <v>150</v>
      </c>
    </row>
    <row r="574" spans="2:65" s="1" customFormat="1" ht="44.25" customHeight="1">
      <c r="B574" s="42"/>
      <c r="C574" s="195" t="s">
        <v>454</v>
      </c>
      <c r="D574" s="195" t="s">
        <v>152</v>
      </c>
      <c r="E574" s="196" t="s">
        <v>1440</v>
      </c>
      <c r="F574" s="197" t="s">
        <v>1441</v>
      </c>
      <c r="G574" s="198" t="s">
        <v>155</v>
      </c>
      <c r="H574" s="199">
        <v>120.02</v>
      </c>
      <c r="I574" s="200"/>
      <c r="J574" s="201">
        <f>ROUND(I574*H574,2)</f>
        <v>0</v>
      </c>
      <c r="K574" s="197" t="s">
        <v>156</v>
      </c>
      <c r="L574" s="62"/>
      <c r="M574" s="202" t="s">
        <v>37</v>
      </c>
      <c r="N574" s="203" t="s">
        <v>52</v>
      </c>
      <c r="O574" s="43"/>
      <c r="P574" s="204">
        <f>O574*H574</f>
        <v>0</v>
      </c>
      <c r="Q574" s="204">
        <v>0.00573</v>
      </c>
      <c r="R574" s="204">
        <f>Q574*H574</f>
        <v>0.6877146</v>
      </c>
      <c r="S574" s="204">
        <v>0</v>
      </c>
      <c r="T574" s="205">
        <f>S574*H574</f>
        <v>0</v>
      </c>
      <c r="AR574" s="24" t="s">
        <v>205</v>
      </c>
      <c r="AT574" s="24" t="s">
        <v>152</v>
      </c>
      <c r="AU574" s="24" t="s">
        <v>158</v>
      </c>
      <c r="AY574" s="24" t="s">
        <v>150</v>
      </c>
      <c r="BE574" s="206">
        <f>IF(N574="základní",J574,0)</f>
        <v>0</v>
      </c>
      <c r="BF574" s="206">
        <f>IF(N574="snížená",J574,0)</f>
        <v>0</v>
      </c>
      <c r="BG574" s="206">
        <f>IF(N574="zákl. přenesená",J574,0)</f>
        <v>0</v>
      </c>
      <c r="BH574" s="206">
        <f>IF(N574="sníž. přenesená",J574,0)</f>
        <v>0</v>
      </c>
      <c r="BI574" s="206">
        <f>IF(N574="nulová",J574,0)</f>
        <v>0</v>
      </c>
      <c r="BJ574" s="24" t="s">
        <v>158</v>
      </c>
      <c r="BK574" s="206">
        <f>ROUND(I574*H574,2)</f>
        <v>0</v>
      </c>
      <c r="BL574" s="24" t="s">
        <v>205</v>
      </c>
      <c r="BM574" s="24" t="s">
        <v>713</v>
      </c>
    </row>
    <row r="575" spans="2:51" s="11" customFormat="1" ht="13.5">
      <c r="B575" s="210"/>
      <c r="C575" s="211"/>
      <c r="D575" s="207" t="s">
        <v>161</v>
      </c>
      <c r="E575" s="212" t="s">
        <v>37</v>
      </c>
      <c r="F575" s="213" t="s">
        <v>1128</v>
      </c>
      <c r="G575" s="211"/>
      <c r="H575" s="214" t="s">
        <v>37</v>
      </c>
      <c r="I575" s="215"/>
      <c r="J575" s="211"/>
      <c r="K575" s="211"/>
      <c r="L575" s="216"/>
      <c r="M575" s="217"/>
      <c r="N575" s="218"/>
      <c r="O575" s="218"/>
      <c r="P575" s="218"/>
      <c r="Q575" s="218"/>
      <c r="R575" s="218"/>
      <c r="S575" s="218"/>
      <c r="T575" s="219"/>
      <c r="AT575" s="220" t="s">
        <v>161</v>
      </c>
      <c r="AU575" s="220" t="s">
        <v>158</v>
      </c>
      <c r="AV575" s="11" t="s">
        <v>23</v>
      </c>
      <c r="AW575" s="11" t="s">
        <v>43</v>
      </c>
      <c r="AX575" s="11" t="s">
        <v>80</v>
      </c>
      <c r="AY575" s="220" t="s">
        <v>150</v>
      </c>
    </row>
    <row r="576" spans="2:51" s="12" customFormat="1" ht="13.5">
      <c r="B576" s="221"/>
      <c r="C576" s="222"/>
      <c r="D576" s="207" t="s">
        <v>161</v>
      </c>
      <c r="E576" s="223" t="s">
        <v>37</v>
      </c>
      <c r="F576" s="224" t="s">
        <v>1442</v>
      </c>
      <c r="G576" s="222"/>
      <c r="H576" s="225">
        <v>119.3</v>
      </c>
      <c r="I576" s="226"/>
      <c r="J576" s="222"/>
      <c r="K576" s="222"/>
      <c r="L576" s="227"/>
      <c r="M576" s="228"/>
      <c r="N576" s="229"/>
      <c r="O576" s="229"/>
      <c r="P576" s="229"/>
      <c r="Q576" s="229"/>
      <c r="R576" s="229"/>
      <c r="S576" s="229"/>
      <c r="T576" s="230"/>
      <c r="AT576" s="231" t="s">
        <v>161</v>
      </c>
      <c r="AU576" s="231" t="s">
        <v>158</v>
      </c>
      <c r="AV576" s="12" t="s">
        <v>158</v>
      </c>
      <c r="AW576" s="12" t="s">
        <v>43</v>
      </c>
      <c r="AX576" s="12" t="s">
        <v>80</v>
      </c>
      <c r="AY576" s="231" t="s">
        <v>150</v>
      </c>
    </row>
    <row r="577" spans="2:51" s="11" customFormat="1" ht="13.5">
      <c r="B577" s="210"/>
      <c r="C577" s="211"/>
      <c r="D577" s="207" t="s">
        <v>161</v>
      </c>
      <c r="E577" s="212" t="s">
        <v>37</v>
      </c>
      <c r="F577" s="213" t="s">
        <v>1409</v>
      </c>
      <c r="G577" s="211"/>
      <c r="H577" s="214" t="s">
        <v>37</v>
      </c>
      <c r="I577" s="215"/>
      <c r="J577" s="211"/>
      <c r="K577" s="211"/>
      <c r="L577" s="216"/>
      <c r="M577" s="217"/>
      <c r="N577" s="218"/>
      <c r="O577" s="218"/>
      <c r="P577" s="218"/>
      <c r="Q577" s="218"/>
      <c r="R577" s="218"/>
      <c r="S577" s="218"/>
      <c r="T577" s="219"/>
      <c r="AT577" s="220" t="s">
        <v>161</v>
      </c>
      <c r="AU577" s="220" t="s">
        <v>158</v>
      </c>
      <c r="AV577" s="11" t="s">
        <v>23</v>
      </c>
      <c r="AW577" s="11" t="s">
        <v>43</v>
      </c>
      <c r="AX577" s="11" t="s">
        <v>80</v>
      </c>
      <c r="AY577" s="220" t="s">
        <v>150</v>
      </c>
    </row>
    <row r="578" spans="2:51" s="12" customFormat="1" ht="13.5">
      <c r="B578" s="221"/>
      <c r="C578" s="222"/>
      <c r="D578" s="207" t="s">
        <v>161</v>
      </c>
      <c r="E578" s="223" t="s">
        <v>37</v>
      </c>
      <c r="F578" s="224" t="s">
        <v>1410</v>
      </c>
      <c r="G578" s="222"/>
      <c r="H578" s="225">
        <v>0.72</v>
      </c>
      <c r="I578" s="226"/>
      <c r="J578" s="222"/>
      <c r="K578" s="222"/>
      <c r="L578" s="227"/>
      <c r="M578" s="228"/>
      <c r="N578" s="229"/>
      <c r="O578" s="229"/>
      <c r="P578" s="229"/>
      <c r="Q578" s="229"/>
      <c r="R578" s="229"/>
      <c r="S578" s="229"/>
      <c r="T578" s="230"/>
      <c r="AT578" s="231" t="s">
        <v>161</v>
      </c>
      <c r="AU578" s="231" t="s">
        <v>158</v>
      </c>
      <c r="AV578" s="12" t="s">
        <v>158</v>
      </c>
      <c r="AW578" s="12" t="s">
        <v>43</v>
      </c>
      <c r="AX578" s="12" t="s">
        <v>80</v>
      </c>
      <c r="AY578" s="231" t="s">
        <v>150</v>
      </c>
    </row>
    <row r="579" spans="2:51" s="13" customFormat="1" ht="13.5">
      <c r="B579" s="232"/>
      <c r="C579" s="233"/>
      <c r="D579" s="234" t="s">
        <v>161</v>
      </c>
      <c r="E579" s="235" t="s">
        <v>37</v>
      </c>
      <c r="F579" s="236" t="s">
        <v>164</v>
      </c>
      <c r="G579" s="233"/>
      <c r="H579" s="237">
        <v>120.02</v>
      </c>
      <c r="I579" s="238"/>
      <c r="J579" s="233"/>
      <c r="K579" s="233"/>
      <c r="L579" s="239"/>
      <c r="M579" s="240"/>
      <c r="N579" s="241"/>
      <c r="O579" s="241"/>
      <c r="P579" s="241"/>
      <c r="Q579" s="241"/>
      <c r="R579" s="241"/>
      <c r="S579" s="241"/>
      <c r="T579" s="242"/>
      <c r="AT579" s="243" t="s">
        <v>161</v>
      </c>
      <c r="AU579" s="243" t="s">
        <v>158</v>
      </c>
      <c r="AV579" s="13" t="s">
        <v>157</v>
      </c>
      <c r="AW579" s="13" t="s">
        <v>43</v>
      </c>
      <c r="AX579" s="13" t="s">
        <v>23</v>
      </c>
      <c r="AY579" s="243" t="s">
        <v>150</v>
      </c>
    </row>
    <row r="580" spans="2:65" s="1" customFormat="1" ht="44.25" customHeight="1">
      <c r="B580" s="42"/>
      <c r="C580" s="195" t="s">
        <v>888</v>
      </c>
      <c r="D580" s="195" t="s">
        <v>152</v>
      </c>
      <c r="E580" s="196" t="s">
        <v>1118</v>
      </c>
      <c r="F580" s="197" t="s">
        <v>1119</v>
      </c>
      <c r="G580" s="198" t="s">
        <v>155</v>
      </c>
      <c r="H580" s="199">
        <v>0.72</v>
      </c>
      <c r="I580" s="200"/>
      <c r="J580" s="201">
        <f>ROUND(I580*H580,2)</f>
        <v>0</v>
      </c>
      <c r="K580" s="197" t="s">
        <v>156</v>
      </c>
      <c r="L580" s="62"/>
      <c r="M580" s="202" t="s">
        <v>37</v>
      </c>
      <c r="N580" s="203" t="s">
        <v>52</v>
      </c>
      <c r="O580" s="43"/>
      <c r="P580" s="204">
        <f>O580*H580</f>
        <v>0</v>
      </c>
      <c r="Q580" s="204">
        <v>0.0076</v>
      </c>
      <c r="R580" s="204">
        <f>Q580*H580</f>
        <v>0.0054719999999999994</v>
      </c>
      <c r="S580" s="204">
        <v>0</v>
      </c>
      <c r="T580" s="205">
        <f>S580*H580</f>
        <v>0</v>
      </c>
      <c r="AR580" s="24" t="s">
        <v>205</v>
      </c>
      <c r="AT580" s="24" t="s">
        <v>152</v>
      </c>
      <c r="AU580" s="24" t="s">
        <v>158</v>
      </c>
      <c r="AY580" s="24" t="s">
        <v>150</v>
      </c>
      <c r="BE580" s="206">
        <f>IF(N580="základní",J580,0)</f>
        <v>0</v>
      </c>
      <c r="BF580" s="206">
        <f>IF(N580="snížená",J580,0)</f>
        <v>0</v>
      </c>
      <c r="BG580" s="206">
        <f>IF(N580="zákl. přenesená",J580,0)</f>
        <v>0</v>
      </c>
      <c r="BH580" s="206">
        <f>IF(N580="sníž. přenesená",J580,0)</f>
        <v>0</v>
      </c>
      <c r="BI580" s="206">
        <f>IF(N580="nulová",J580,0)</f>
        <v>0</v>
      </c>
      <c r="BJ580" s="24" t="s">
        <v>158</v>
      </c>
      <c r="BK580" s="206">
        <f>ROUND(I580*H580,2)</f>
        <v>0</v>
      </c>
      <c r="BL580" s="24" t="s">
        <v>205</v>
      </c>
      <c r="BM580" s="24" t="s">
        <v>1443</v>
      </c>
    </row>
    <row r="581" spans="2:51" s="11" customFormat="1" ht="13.5">
      <c r="B581" s="210"/>
      <c r="C581" s="211"/>
      <c r="D581" s="207" t="s">
        <v>161</v>
      </c>
      <c r="E581" s="212" t="s">
        <v>37</v>
      </c>
      <c r="F581" s="213" t="s">
        <v>1409</v>
      </c>
      <c r="G581" s="211"/>
      <c r="H581" s="214" t="s">
        <v>37</v>
      </c>
      <c r="I581" s="215"/>
      <c r="J581" s="211"/>
      <c r="K581" s="211"/>
      <c r="L581" s="216"/>
      <c r="M581" s="217"/>
      <c r="N581" s="218"/>
      <c r="O581" s="218"/>
      <c r="P581" s="218"/>
      <c r="Q581" s="218"/>
      <c r="R581" s="218"/>
      <c r="S581" s="218"/>
      <c r="T581" s="219"/>
      <c r="AT581" s="220" t="s">
        <v>161</v>
      </c>
      <c r="AU581" s="220" t="s">
        <v>158</v>
      </c>
      <c r="AV581" s="11" t="s">
        <v>23</v>
      </c>
      <c r="AW581" s="11" t="s">
        <v>43</v>
      </c>
      <c r="AX581" s="11" t="s">
        <v>80</v>
      </c>
      <c r="AY581" s="220" t="s">
        <v>150</v>
      </c>
    </row>
    <row r="582" spans="2:51" s="12" customFormat="1" ht="13.5">
      <c r="B582" s="221"/>
      <c r="C582" s="222"/>
      <c r="D582" s="207" t="s">
        <v>161</v>
      </c>
      <c r="E582" s="223" t="s">
        <v>37</v>
      </c>
      <c r="F582" s="224" t="s">
        <v>1410</v>
      </c>
      <c r="G582" s="222"/>
      <c r="H582" s="225">
        <v>0.72</v>
      </c>
      <c r="I582" s="226"/>
      <c r="J582" s="222"/>
      <c r="K582" s="222"/>
      <c r="L582" s="227"/>
      <c r="M582" s="228"/>
      <c r="N582" s="229"/>
      <c r="O582" s="229"/>
      <c r="P582" s="229"/>
      <c r="Q582" s="229"/>
      <c r="R582" s="229"/>
      <c r="S582" s="229"/>
      <c r="T582" s="230"/>
      <c r="AT582" s="231" t="s">
        <v>161</v>
      </c>
      <c r="AU582" s="231" t="s">
        <v>158</v>
      </c>
      <c r="AV582" s="12" t="s">
        <v>158</v>
      </c>
      <c r="AW582" s="12" t="s">
        <v>43</v>
      </c>
      <c r="AX582" s="12" t="s">
        <v>80</v>
      </c>
      <c r="AY582" s="231" t="s">
        <v>150</v>
      </c>
    </row>
    <row r="583" spans="2:51" s="13" customFormat="1" ht="13.5">
      <c r="B583" s="232"/>
      <c r="C583" s="233"/>
      <c r="D583" s="234" t="s">
        <v>161</v>
      </c>
      <c r="E583" s="235" t="s">
        <v>37</v>
      </c>
      <c r="F583" s="236" t="s">
        <v>164</v>
      </c>
      <c r="G583" s="233"/>
      <c r="H583" s="237">
        <v>0.72</v>
      </c>
      <c r="I583" s="238"/>
      <c r="J583" s="233"/>
      <c r="K583" s="233"/>
      <c r="L583" s="239"/>
      <c r="M583" s="240"/>
      <c r="N583" s="241"/>
      <c r="O583" s="241"/>
      <c r="P583" s="241"/>
      <c r="Q583" s="241"/>
      <c r="R583" s="241"/>
      <c r="S583" s="241"/>
      <c r="T583" s="242"/>
      <c r="AT583" s="243" t="s">
        <v>161</v>
      </c>
      <c r="AU583" s="243" t="s">
        <v>158</v>
      </c>
      <c r="AV583" s="13" t="s">
        <v>157</v>
      </c>
      <c r="AW583" s="13" t="s">
        <v>43</v>
      </c>
      <c r="AX583" s="13" t="s">
        <v>23</v>
      </c>
      <c r="AY583" s="243" t="s">
        <v>150</v>
      </c>
    </row>
    <row r="584" spans="2:65" s="1" customFormat="1" ht="31.5" customHeight="1">
      <c r="B584" s="42"/>
      <c r="C584" s="195" t="s">
        <v>714</v>
      </c>
      <c r="D584" s="195" t="s">
        <v>152</v>
      </c>
      <c r="E584" s="196" t="s">
        <v>647</v>
      </c>
      <c r="F584" s="197" t="s">
        <v>648</v>
      </c>
      <c r="G584" s="198" t="s">
        <v>198</v>
      </c>
      <c r="H584" s="199">
        <v>224.4</v>
      </c>
      <c r="I584" s="200"/>
      <c r="J584" s="201">
        <f>ROUND(I584*H584,2)</f>
        <v>0</v>
      </c>
      <c r="K584" s="197" t="s">
        <v>156</v>
      </c>
      <c r="L584" s="62"/>
      <c r="M584" s="202" t="s">
        <v>37</v>
      </c>
      <c r="N584" s="203" t="s">
        <v>52</v>
      </c>
      <c r="O584" s="43"/>
      <c r="P584" s="204">
        <f>O584*H584</f>
        <v>0</v>
      </c>
      <c r="Q584" s="204">
        <v>0.00227</v>
      </c>
      <c r="R584" s="204">
        <f>Q584*H584</f>
        <v>0.509388</v>
      </c>
      <c r="S584" s="204">
        <v>0</v>
      </c>
      <c r="T584" s="205">
        <f>S584*H584</f>
        <v>0</v>
      </c>
      <c r="AR584" s="24" t="s">
        <v>205</v>
      </c>
      <c r="AT584" s="24" t="s">
        <v>152</v>
      </c>
      <c r="AU584" s="24" t="s">
        <v>158</v>
      </c>
      <c r="AY584" s="24" t="s">
        <v>150</v>
      </c>
      <c r="BE584" s="206">
        <f>IF(N584="základní",J584,0)</f>
        <v>0</v>
      </c>
      <c r="BF584" s="206">
        <f>IF(N584="snížená",J584,0)</f>
        <v>0</v>
      </c>
      <c r="BG584" s="206">
        <f>IF(N584="zákl. přenesená",J584,0)</f>
        <v>0</v>
      </c>
      <c r="BH584" s="206">
        <f>IF(N584="sníž. přenesená",J584,0)</f>
        <v>0</v>
      </c>
      <c r="BI584" s="206">
        <f>IF(N584="nulová",J584,0)</f>
        <v>0</v>
      </c>
      <c r="BJ584" s="24" t="s">
        <v>158</v>
      </c>
      <c r="BK584" s="206">
        <f>ROUND(I584*H584,2)</f>
        <v>0</v>
      </c>
      <c r="BL584" s="24" t="s">
        <v>205</v>
      </c>
      <c r="BM584" s="24" t="s">
        <v>717</v>
      </c>
    </row>
    <row r="585" spans="2:47" s="1" customFormat="1" ht="54">
      <c r="B585" s="42"/>
      <c r="C585" s="64"/>
      <c r="D585" s="207" t="s">
        <v>159</v>
      </c>
      <c r="E585" s="64"/>
      <c r="F585" s="208" t="s">
        <v>650</v>
      </c>
      <c r="G585" s="64"/>
      <c r="H585" s="64"/>
      <c r="I585" s="165"/>
      <c r="J585" s="64"/>
      <c r="K585" s="64"/>
      <c r="L585" s="62"/>
      <c r="M585" s="209"/>
      <c r="N585" s="43"/>
      <c r="O585" s="43"/>
      <c r="P585" s="43"/>
      <c r="Q585" s="43"/>
      <c r="R585" s="43"/>
      <c r="S585" s="43"/>
      <c r="T585" s="79"/>
      <c r="AT585" s="24" t="s">
        <v>159</v>
      </c>
      <c r="AU585" s="24" t="s">
        <v>158</v>
      </c>
    </row>
    <row r="586" spans="2:51" s="11" customFormat="1" ht="13.5">
      <c r="B586" s="210"/>
      <c r="C586" s="211"/>
      <c r="D586" s="207" t="s">
        <v>161</v>
      </c>
      <c r="E586" s="212" t="s">
        <v>37</v>
      </c>
      <c r="F586" s="213" t="s">
        <v>673</v>
      </c>
      <c r="G586" s="211"/>
      <c r="H586" s="214" t="s">
        <v>37</v>
      </c>
      <c r="I586" s="215"/>
      <c r="J586" s="211"/>
      <c r="K586" s="211"/>
      <c r="L586" s="216"/>
      <c r="M586" s="217"/>
      <c r="N586" s="218"/>
      <c r="O586" s="218"/>
      <c r="P586" s="218"/>
      <c r="Q586" s="218"/>
      <c r="R586" s="218"/>
      <c r="S586" s="218"/>
      <c r="T586" s="219"/>
      <c r="AT586" s="220" t="s">
        <v>161</v>
      </c>
      <c r="AU586" s="220" t="s">
        <v>158</v>
      </c>
      <c r="AV586" s="11" t="s">
        <v>23</v>
      </c>
      <c r="AW586" s="11" t="s">
        <v>43</v>
      </c>
      <c r="AX586" s="11" t="s">
        <v>80</v>
      </c>
      <c r="AY586" s="220" t="s">
        <v>150</v>
      </c>
    </row>
    <row r="587" spans="2:51" s="12" customFormat="1" ht="13.5">
      <c r="B587" s="221"/>
      <c r="C587" s="222"/>
      <c r="D587" s="207" t="s">
        <v>161</v>
      </c>
      <c r="E587" s="223" t="s">
        <v>37</v>
      </c>
      <c r="F587" s="224" t="s">
        <v>1412</v>
      </c>
      <c r="G587" s="222"/>
      <c r="H587" s="225">
        <v>140.4</v>
      </c>
      <c r="I587" s="226"/>
      <c r="J587" s="222"/>
      <c r="K587" s="222"/>
      <c r="L587" s="227"/>
      <c r="M587" s="228"/>
      <c r="N587" s="229"/>
      <c r="O587" s="229"/>
      <c r="P587" s="229"/>
      <c r="Q587" s="229"/>
      <c r="R587" s="229"/>
      <c r="S587" s="229"/>
      <c r="T587" s="230"/>
      <c r="AT587" s="231" t="s">
        <v>161</v>
      </c>
      <c r="AU587" s="231" t="s">
        <v>158</v>
      </c>
      <c r="AV587" s="12" t="s">
        <v>158</v>
      </c>
      <c r="AW587" s="12" t="s">
        <v>43</v>
      </c>
      <c r="AX587" s="12" t="s">
        <v>80</v>
      </c>
      <c r="AY587" s="231" t="s">
        <v>150</v>
      </c>
    </row>
    <row r="588" spans="2:51" s="11" customFormat="1" ht="13.5">
      <c r="B588" s="210"/>
      <c r="C588" s="211"/>
      <c r="D588" s="207" t="s">
        <v>161</v>
      </c>
      <c r="E588" s="212" t="s">
        <v>37</v>
      </c>
      <c r="F588" s="213" t="s">
        <v>668</v>
      </c>
      <c r="G588" s="211"/>
      <c r="H588" s="214" t="s">
        <v>37</v>
      </c>
      <c r="I588" s="215"/>
      <c r="J588" s="211"/>
      <c r="K588" s="211"/>
      <c r="L588" s="216"/>
      <c r="M588" s="217"/>
      <c r="N588" s="218"/>
      <c r="O588" s="218"/>
      <c r="P588" s="218"/>
      <c r="Q588" s="218"/>
      <c r="R588" s="218"/>
      <c r="S588" s="218"/>
      <c r="T588" s="219"/>
      <c r="AT588" s="220" t="s">
        <v>161</v>
      </c>
      <c r="AU588" s="220" t="s">
        <v>158</v>
      </c>
      <c r="AV588" s="11" t="s">
        <v>23</v>
      </c>
      <c r="AW588" s="11" t="s">
        <v>43</v>
      </c>
      <c r="AX588" s="11" t="s">
        <v>80</v>
      </c>
      <c r="AY588" s="220" t="s">
        <v>150</v>
      </c>
    </row>
    <row r="589" spans="2:51" s="12" customFormat="1" ht="13.5">
      <c r="B589" s="221"/>
      <c r="C589" s="222"/>
      <c r="D589" s="207" t="s">
        <v>161</v>
      </c>
      <c r="E589" s="223" t="s">
        <v>37</v>
      </c>
      <c r="F589" s="224" t="s">
        <v>1444</v>
      </c>
      <c r="G589" s="222"/>
      <c r="H589" s="225">
        <v>84</v>
      </c>
      <c r="I589" s="226"/>
      <c r="J589" s="222"/>
      <c r="K589" s="222"/>
      <c r="L589" s="227"/>
      <c r="M589" s="228"/>
      <c r="N589" s="229"/>
      <c r="O589" s="229"/>
      <c r="P589" s="229"/>
      <c r="Q589" s="229"/>
      <c r="R589" s="229"/>
      <c r="S589" s="229"/>
      <c r="T589" s="230"/>
      <c r="AT589" s="231" t="s">
        <v>161</v>
      </c>
      <c r="AU589" s="231" t="s">
        <v>158</v>
      </c>
      <c r="AV589" s="12" t="s">
        <v>158</v>
      </c>
      <c r="AW589" s="12" t="s">
        <v>43</v>
      </c>
      <c r="AX589" s="12" t="s">
        <v>80</v>
      </c>
      <c r="AY589" s="231" t="s">
        <v>150</v>
      </c>
    </row>
    <row r="590" spans="2:51" s="13" customFormat="1" ht="13.5">
      <c r="B590" s="232"/>
      <c r="C590" s="233"/>
      <c r="D590" s="234" t="s">
        <v>161</v>
      </c>
      <c r="E590" s="235" t="s">
        <v>37</v>
      </c>
      <c r="F590" s="236" t="s">
        <v>164</v>
      </c>
      <c r="G590" s="233"/>
      <c r="H590" s="237">
        <v>224.4</v>
      </c>
      <c r="I590" s="238"/>
      <c r="J590" s="233"/>
      <c r="K590" s="233"/>
      <c r="L590" s="239"/>
      <c r="M590" s="240"/>
      <c r="N590" s="241"/>
      <c r="O590" s="241"/>
      <c r="P590" s="241"/>
      <c r="Q590" s="241"/>
      <c r="R590" s="241"/>
      <c r="S590" s="241"/>
      <c r="T590" s="242"/>
      <c r="AT590" s="243" t="s">
        <v>161</v>
      </c>
      <c r="AU590" s="243" t="s">
        <v>158</v>
      </c>
      <c r="AV590" s="13" t="s">
        <v>157</v>
      </c>
      <c r="AW590" s="13" t="s">
        <v>43</v>
      </c>
      <c r="AX590" s="13" t="s">
        <v>23</v>
      </c>
      <c r="AY590" s="243" t="s">
        <v>150</v>
      </c>
    </row>
    <row r="591" spans="2:65" s="1" customFormat="1" ht="31.5" customHeight="1">
      <c r="B591" s="42"/>
      <c r="C591" s="195" t="s">
        <v>461</v>
      </c>
      <c r="D591" s="195" t="s">
        <v>152</v>
      </c>
      <c r="E591" s="196" t="s">
        <v>1445</v>
      </c>
      <c r="F591" s="197" t="s">
        <v>1446</v>
      </c>
      <c r="G591" s="198" t="s">
        <v>198</v>
      </c>
      <c r="H591" s="199">
        <v>12.4</v>
      </c>
      <c r="I591" s="200"/>
      <c r="J591" s="201">
        <f>ROUND(I591*H591,2)</f>
        <v>0</v>
      </c>
      <c r="K591" s="197" t="s">
        <v>37</v>
      </c>
      <c r="L591" s="62"/>
      <c r="M591" s="202" t="s">
        <v>37</v>
      </c>
      <c r="N591" s="203" t="s">
        <v>52</v>
      </c>
      <c r="O591" s="43"/>
      <c r="P591" s="204">
        <f>O591*H591</f>
        <v>0</v>
      </c>
      <c r="Q591" s="204">
        <v>0</v>
      </c>
      <c r="R591" s="204">
        <f>Q591*H591</f>
        <v>0</v>
      </c>
      <c r="S591" s="204">
        <v>0</v>
      </c>
      <c r="T591" s="205">
        <f>S591*H591</f>
        <v>0</v>
      </c>
      <c r="AR591" s="24" t="s">
        <v>205</v>
      </c>
      <c r="AT591" s="24" t="s">
        <v>152</v>
      </c>
      <c r="AU591" s="24" t="s">
        <v>158</v>
      </c>
      <c r="AY591" s="24" t="s">
        <v>150</v>
      </c>
      <c r="BE591" s="206">
        <f>IF(N591="základní",J591,0)</f>
        <v>0</v>
      </c>
      <c r="BF591" s="206">
        <f>IF(N591="snížená",J591,0)</f>
        <v>0</v>
      </c>
      <c r="BG591" s="206">
        <f>IF(N591="zákl. přenesená",J591,0)</f>
        <v>0</v>
      </c>
      <c r="BH591" s="206">
        <f>IF(N591="sníž. přenesená",J591,0)</f>
        <v>0</v>
      </c>
      <c r="BI591" s="206">
        <f>IF(N591="nulová",J591,0)</f>
        <v>0</v>
      </c>
      <c r="BJ591" s="24" t="s">
        <v>158</v>
      </c>
      <c r="BK591" s="206">
        <f>ROUND(I591*H591,2)</f>
        <v>0</v>
      </c>
      <c r="BL591" s="24" t="s">
        <v>205</v>
      </c>
      <c r="BM591" s="24" t="s">
        <v>721</v>
      </c>
    </row>
    <row r="592" spans="2:51" s="11" customFormat="1" ht="13.5">
      <c r="B592" s="210"/>
      <c r="C592" s="211"/>
      <c r="D592" s="207" t="s">
        <v>161</v>
      </c>
      <c r="E592" s="212" t="s">
        <v>37</v>
      </c>
      <c r="F592" s="213" t="s">
        <v>1151</v>
      </c>
      <c r="G592" s="211"/>
      <c r="H592" s="214" t="s">
        <v>37</v>
      </c>
      <c r="I592" s="215"/>
      <c r="J592" s="211"/>
      <c r="K592" s="211"/>
      <c r="L592" s="216"/>
      <c r="M592" s="217"/>
      <c r="N592" s="218"/>
      <c r="O592" s="218"/>
      <c r="P592" s="218"/>
      <c r="Q592" s="218"/>
      <c r="R592" s="218"/>
      <c r="S592" s="218"/>
      <c r="T592" s="219"/>
      <c r="AT592" s="220" t="s">
        <v>161</v>
      </c>
      <c r="AU592" s="220" t="s">
        <v>158</v>
      </c>
      <c r="AV592" s="11" t="s">
        <v>23</v>
      </c>
      <c r="AW592" s="11" t="s">
        <v>43</v>
      </c>
      <c r="AX592" s="11" t="s">
        <v>80</v>
      </c>
      <c r="AY592" s="220" t="s">
        <v>150</v>
      </c>
    </row>
    <row r="593" spans="2:51" s="12" customFormat="1" ht="13.5">
      <c r="B593" s="221"/>
      <c r="C593" s="222"/>
      <c r="D593" s="207" t="s">
        <v>161</v>
      </c>
      <c r="E593" s="223" t="s">
        <v>37</v>
      </c>
      <c r="F593" s="224" t="s">
        <v>1415</v>
      </c>
      <c r="G593" s="222"/>
      <c r="H593" s="225">
        <v>12.4</v>
      </c>
      <c r="I593" s="226"/>
      <c r="J593" s="222"/>
      <c r="K593" s="222"/>
      <c r="L593" s="227"/>
      <c r="M593" s="228"/>
      <c r="N593" s="229"/>
      <c r="O593" s="229"/>
      <c r="P593" s="229"/>
      <c r="Q593" s="229"/>
      <c r="R593" s="229"/>
      <c r="S593" s="229"/>
      <c r="T593" s="230"/>
      <c r="AT593" s="231" t="s">
        <v>161</v>
      </c>
      <c r="AU593" s="231" t="s">
        <v>158</v>
      </c>
      <c r="AV593" s="12" t="s">
        <v>158</v>
      </c>
      <c r="AW593" s="12" t="s">
        <v>43</v>
      </c>
      <c r="AX593" s="12" t="s">
        <v>80</v>
      </c>
      <c r="AY593" s="231" t="s">
        <v>150</v>
      </c>
    </row>
    <row r="594" spans="2:51" s="13" customFormat="1" ht="13.5">
      <c r="B594" s="232"/>
      <c r="C594" s="233"/>
      <c r="D594" s="234" t="s">
        <v>161</v>
      </c>
      <c r="E594" s="235" t="s">
        <v>37</v>
      </c>
      <c r="F594" s="236" t="s">
        <v>164</v>
      </c>
      <c r="G594" s="233"/>
      <c r="H594" s="237">
        <v>12.4</v>
      </c>
      <c r="I594" s="238"/>
      <c r="J594" s="233"/>
      <c r="K594" s="233"/>
      <c r="L594" s="239"/>
      <c r="M594" s="240"/>
      <c r="N594" s="241"/>
      <c r="O594" s="241"/>
      <c r="P594" s="241"/>
      <c r="Q594" s="241"/>
      <c r="R594" s="241"/>
      <c r="S594" s="241"/>
      <c r="T594" s="242"/>
      <c r="AT594" s="243" t="s">
        <v>161</v>
      </c>
      <c r="AU594" s="243" t="s">
        <v>158</v>
      </c>
      <c r="AV594" s="13" t="s">
        <v>157</v>
      </c>
      <c r="AW594" s="13" t="s">
        <v>43</v>
      </c>
      <c r="AX594" s="13" t="s">
        <v>23</v>
      </c>
      <c r="AY594" s="243" t="s">
        <v>150</v>
      </c>
    </row>
    <row r="595" spans="2:65" s="1" customFormat="1" ht="31.5" customHeight="1">
      <c r="B595" s="42"/>
      <c r="C595" s="195" t="s">
        <v>723</v>
      </c>
      <c r="D595" s="195" t="s">
        <v>152</v>
      </c>
      <c r="E595" s="196" t="s">
        <v>1447</v>
      </c>
      <c r="F595" s="197" t="s">
        <v>1448</v>
      </c>
      <c r="G595" s="198" t="s">
        <v>198</v>
      </c>
      <c r="H595" s="199">
        <v>127</v>
      </c>
      <c r="I595" s="200"/>
      <c r="J595" s="201">
        <f>ROUND(I595*H595,2)</f>
        <v>0</v>
      </c>
      <c r="K595" s="197" t="s">
        <v>37</v>
      </c>
      <c r="L595" s="62"/>
      <c r="M595" s="202" t="s">
        <v>37</v>
      </c>
      <c r="N595" s="203" t="s">
        <v>52</v>
      </c>
      <c r="O595" s="43"/>
      <c r="P595" s="204">
        <f>O595*H595</f>
        <v>0</v>
      </c>
      <c r="Q595" s="204">
        <v>0</v>
      </c>
      <c r="R595" s="204">
        <f>Q595*H595</f>
        <v>0</v>
      </c>
      <c r="S595" s="204">
        <v>0</v>
      </c>
      <c r="T595" s="205">
        <f>S595*H595</f>
        <v>0</v>
      </c>
      <c r="AR595" s="24" t="s">
        <v>205</v>
      </c>
      <c r="AT595" s="24" t="s">
        <v>152</v>
      </c>
      <c r="AU595" s="24" t="s">
        <v>158</v>
      </c>
      <c r="AY595" s="24" t="s">
        <v>150</v>
      </c>
      <c r="BE595" s="206">
        <f>IF(N595="základní",J595,0)</f>
        <v>0</v>
      </c>
      <c r="BF595" s="206">
        <f>IF(N595="snížená",J595,0)</f>
        <v>0</v>
      </c>
      <c r="BG595" s="206">
        <f>IF(N595="zákl. přenesená",J595,0)</f>
        <v>0</v>
      </c>
      <c r="BH595" s="206">
        <f>IF(N595="sníž. přenesená",J595,0)</f>
        <v>0</v>
      </c>
      <c r="BI595" s="206">
        <f>IF(N595="nulová",J595,0)</f>
        <v>0</v>
      </c>
      <c r="BJ595" s="24" t="s">
        <v>158</v>
      </c>
      <c r="BK595" s="206">
        <f>ROUND(I595*H595,2)</f>
        <v>0</v>
      </c>
      <c r="BL595" s="24" t="s">
        <v>205</v>
      </c>
      <c r="BM595" s="24" t="s">
        <v>726</v>
      </c>
    </row>
    <row r="596" spans="2:51" s="11" customFormat="1" ht="13.5">
      <c r="B596" s="210"/>
      <c r="C596" s="211"/>
      <c r="D596" s="207" t="s">
        <v>161</v>
      </c>
      <c r="E596" s="212" t="s">
        <v>37</v>
      </c>
      <c r="F596" s="213" t="s">
        <v>1124</v>
      </c>
      <c r="G596" s="211"/>
      <c r="H596" s="214" t="s">
        <v>37</v>
      </c>
      <c r="I596" s="215"/>
      <c r="J596" s="211"/>
      <c r="K596" s="211"/>
      <c r="L596" s="216"/>
      <c r="M596" s="217"/>
      <c r="N596" s="218"/>
      <c r="O596" s="218"/>
      <c r="P596" s="218"/>
      <c r="Q596" s="218"/>
      <c r="R596" s="218"/>
      <c r="S596" s="218"/>
      <c r="T596" s="219"/>
      <c r="AT596" s="220" t="s">
        <v>161</v>
      </c>
      <c r="AU596" s="220" t="s">
        <v>158</v>
      </c>
      <c r="AV596" s="11" t="s">
        <v>23</v>
      </c>
      <c r="AW596" s="11" t="s">
        <v>43</v>
      </c>
      <c r="AX596" s="11" t="s">
        <v>80</v>
      </c>
      <c r="AY596" s="220" t="s">
        <v>150</v>
      </c>
    </row>
    <row r="597" spans="2:51" s="12" customFormat="1" ht="13.5">
      <c r="B597" s="221"/>
      <c r="C597" s="222"/>
      <c r="D597" s="207" t="s">
        <v>161</v>
      </c>
      <c r="E597" s="223" t="s">
        <v>37</v>
      </c>
      <c r="F597" s="224" t="s">
        <v>1416</v>
      </c>
      <c r="G597" s="222"/>
      <c r="H597" s="225">
        <v>127</v>
      </c>
      <c r="I597" s="226"/>
      <c r="J597" s="222"/>
      <c r="K597" s="222"/>
      <c r="L597" s="227"/>
      <c r="M597" s="228"/>
      <c r="N597" s="229"/>
      <c r="O597" s="229"/>
      <c r="P597" s="229"/>
      <c r="Q597" s="229"/>
      <c r="R597" s="229"/>
      <c r="S597" s="229"/>
      <c r="T597" s="230"/>
      <c r="AT597" s="231" t="s">
        <v>161</v>
      </c>
      <c r="AU597" s="231" t="s">
        <v>158</v>
      </c>
      <c r="AV597" s="12" t="s">
        <v>158</v>
      </c>
      <c r="AW597" s="12" t="s">
        <v>43</v>
      </c>
      <c r="AX597" s="12" t="s">
        <v>80</v>
      </c>
      <c r="AY597" s="231" t="s">
        <v>150</v>
      </c>
    </row>
    <row r="598" spans="2:51" s="13" customFormat="1" ht="13.5">
      <c r="B598" s="232"/>
      <c r="C598" s="233"/>
      <c r="D598" s="234" t="s">
        <v>161</v>
      </c>
      <c r="E598" s="235" t="s">
        <v>37</v>
      </c>
      <c r="F598" s="236" t="s">
        <v>164</v>
      </c>
      <c r="G598" s="233"/>
      <c r="H598" s="237">
        <v>127</v>
      </c>
      <c r="I598" s="238"/>
      <c r="J598" s="233"/>
      <c r="K598" s="233"/>
      <c r="L598" s="239"/>
      <c r="M598" s="240"/>
      <c r="N598" s="241"/>
      <c r="O598" s="241"/>
      <c r="P598" s="241"/>
      <c r="Q598" s="241"/>
      <c r="R598" s="241"/>
      <c r="S598" s="241"/>
      <c r="T598" s="242"/>
      <c r="AT598" s="243" t="s">
        <v>161</v>
      </c>
      <c r="AU598" s="243" t="s">
        <v>158</v>
      </c>
      <c r="AV598" s="13" t="s">
        <v>157</v>
      </c>
      <c r="AW598" s="13" t="s">
        <v>43</v>
      </c>
      <c r="AX598" s="13" t="s">
        <v>23</v>
      </c>
      <c r="AY598" s="243" t="s">
        <v>150</v>
      </c>
    </row>
    <row r="599" spans="2:65" s="1" customFormat="1" ht="31.5" customHeight="1">
      <c r="B599" s="42"/>
      <c r="C599" s="195" t="s">
        <v>465</v>
      </c>
      <c r="D599" s="195" t="s">
        <v>152</v>
      </c>
      <c r="E599" s="196" t="s">
        <v>658</v>
      </c>
      <c r="F599" s="197" t="s">
        <v>659</v>
      </c>
      <c r="G599" s="198" t="s">
        <v>198</v>
      </c>
      <c r="H599" s="199">
        <v>2.5</v>
      </c>
      <c r="I599" s="200"/>
      <c r="J599" s="201">
        <f>ROUND(I599*H599,2)</f>
        <v>0</v>
      </c>
      <c r="K599" s="197" t="s">
        <v>156</v>
      </c>
      <c r="L599" s="62"/>
      <c r="M599" s="202" t="s">
        <v>37</v>
      </c>
      <c r="N599" s="203" t="s">
        <v>52</v>
      </c>
      <c r="O599" s="43"/>
      <c r="P599" s="204">
        <f>O599*H599</f>
        <v>0</v>
      </c>
      <c r="Q599" s="204">
        <v>0.00222</v>
      </c>
      <c r="R599" s="204">
        <f>Q599*H599</f>
        <v>0.00555</v>
      </c>
      <c r="S599" s="204">
        <v>0</v>
      </c>
      <c r="T599" s="205">
        <f>S599*H599</f>
        <v>0</v>
      </c>
      <c r="AR599" s="24" t="s">
        <v>205</v>
      </c>
      <c r="AT599" s="24" t="s">
        <v>152</v>
      </c>
      <c r="AU599" s="24" t="s">
        <v>158</v>
      </c>
      <c r="AY599" s="24" t="s">
        <v>150</v>
      </c>
      <c r="BE599" s="206">
        <f>IF(N599="základní",J599,0)</f>
        <v>0</v>
      </c>
      <c r="BF599" s="206">
        <f>IF(N599="snížená",J599,0)</f>
        <v>0</v>
      </c>
      <c r="BG599" s="206">
        <f>IF(N599="zákl. přenesená",J599,0)</f>
        <v>0</v>
      </c>
      <c r="BH599" s="206">
        <f>IF(N599="sníž. přenesená",J599,0)</f>
        <v>0</v>
      </c>
      <c r="BI599" s="206">
        <f>IF(N599="nulová",J599,0)</f>
        <v>0</v>
      </c>
      <c r="BJ599" s="24" t="s">
        <v>158</v>
      </c>
      <c r="BK599" s="206">
        <f>ROUND(I599*H599,2)</f>
        <v>0</v>
      </c>
      <c r="BL599" s="24" t="s">
        <v>205</v>
      </c>
      <c r="BM599" s="24" t="s">
        <v>731</v>
      </c>
    </row>
    <row r="600" spans="2:51" s="11" customFormat="1" ht="13.5">
      <c r="B600" s="210"/>
      <c r="C600" s="211"/>
      <c r="D600" s="207" t="s">
        <v>161</v>
      </c>
      <c r="E600" s="212" t="s">
        <v>37</v>
      </c>
      <c r="F600" s="213" t="s">
        <v>1417</v>
      </c>
      <c r="G600" s="211"/>
      <c r="H600" s="214" t="s">
        <v>37</v>
      </c>
      <c r="I600" s="215"/>
      <c r="J600" s="211"/>
      <c r="K600" s="211"/>
      <c r="L600" s="216"/>
      <c r="M600" s="217"/>
      <c r="N600" s="218"/>
      <c r="O600" s="218"/>
      <c r="P600" s="218"/>
      <c r="Q600" s="218"/>
      <c r="R600" s="218"/>
      <c r="S600" s="218"/>
      <c r="T600" s="219"/>
      <c r="AT600" s="220" t="s">
        <v>161</v>
      </c>
      <c r="AU600" s="220" t="s">
        <v>158</v>
      </c>
      <c r="AV600" s="11" t="s">
        <v>23</v>
      </c>
      <c r="AW600" s="11" t="s">
        <v>43</v>
      </c>
      <c r="AX600" s="11" t="s">
        <v>80</v>
      </c>
      <c r="AY600" s="220" t="s">
        <v>150</v>
      </c>
    </row>
    <row r="601" spans="2:51" s="12" customFormat="1" ht="13.5">
      <c r="B601" s="221"/>
      <c r="C601" s="222"/>
      <c r="D601" s="207" t="s">
        <v>161</v>
      </c>
      <c r="E601" s="223" t="s">
        <v>37</v>
      </c>
      <c r="F601" s="224" t="s">
        <v>1418</v>
      </c>
      <c r="G601" s="222"/>
      <c r="H601" s="225">
        <v>2.5</v>
      </c>
      <c r="I601" s="226"/>
      <c r="J601" s="222"/>
      <c r="K601" s="222"/>
      <c r="L601" s="227"/>
      <c r="M601" s="228"/>
      <c r="N601" s="229"/>
      <c r="O601" s="229"/>
      <c r="P601" s="229"/>
      <c r="Q601" s="229"/>
      <c r="R601" s="229"/>
      <c r="S601" s="229"/>
      <c r="T601" s="230"/>
      <c r="AT601" s="231" t="s">
        <v>161</v>
      </c>
      <c r="AU601" s="231" t="s">
        <v>158</v>
      </c>
      <c r="AV601" s="12" t="s">
        <v>158</v>
      </c>
      <c r="AW601" s="12" t="s">
        <v>43</v>
      </c>
      <c r="AX601" s="12" t="s">
        <v>80</v>
      </c>
      <c r="AY601" s="231" t="s">
        <v>150</v>
      </c>
    </row>
    <row r="602" spans="2:51" s="13" customFormat="1" ht="13.5">
      <c r="B602" s="232"/>
      <c r="C602" s="233"/>
      <c r="D602" s="234" t="s">
        <v>161</v>
      </c>
      <c r="E602" s="235" t="s">
        <v>37</v>
      </c>
      <c r="F602" s="236" t="s">
        <v>164</v>
      </c>
      <c r="G602" s="233"/>
      <c r="H602" s="237">
        <v>2.5</v>
      </c>
      <c r="I602" s="238"/>
      <c r="J602" s="233"/>
      <c r="K602" s="233"/>
      <c r="L602" s="239"/>
      <c r="M602" s="240"/>
      <c r="N602" s="241"/>
      <c r="O602" s="241"/>
      <c r="P602" s="241"/>
      <c r="Q602" s="241"/>
      <c r="R602" s="241"/>
      <c r="S602" s="241"/>
      <c r="T602" s="242"/>
      <c r="AT602" s="243" t="s">
        <v>161</v>
      </c>
      <c r="AU602" s="243" t="s">
        <v>158</v>
      </c>
      <c r="AV602" s="13" t="s">
        <v>157</v>
      </c>
      <c r="AW602" s="13" t="s">
        <v>43</v>
      </c>
      <c r="AX602" s="13" t="s">
        <v>23</v>
      </c>
      <c r="AY602" s="243" t="s">
        <v>150</v>
      </c>
    </row>
    <row r="603" spans="2:65" s="1" customFormat="1" ht="31.5" customHeight="1">
      <c r="B603" s="42"/>
      <c r="C603" s="195" t="s">
        <v>732</v>
      </c>
      <c r="D603" s="195" t="s">
        <v>152</v>
      </c>
      <c r="E603" s="196" t="s">
        <v>664</v>
      </c>
      <c r="F603" s="197" t="s">
        <v>665</v>
      </c>
      <c r="G603" s="198" t="s">
        <v>198</v>
      </c>
      <c r="H603" s="199">
        <v>121.3</v>
      </c>
      <c r="I603" s="200"/>
      <c r="J603" s="201">
        <f>ROUND(I603*H603,2)</f>
        <v>0</v>
      </c>
      <c r="K603" s="197" t="s">
        <v>37</v>
      </c>
      <c r="L603" s="62"/>
      <c r="M603" s="202" t="s">
        <v>37</v>
      </c>
      <c r="N603" s="203" t="s">
        <v>52</v>
      </c>
      <c r="O603" s="43"/>
      <c r="P603" s="204">
        <f>O603*H603</f>
        <v>0</v>
      </c>
      <c r="Q603" s="204">
        <v>0</v>
      </c>
      <c r="R603" s="204">
        <f>Q603*H603</f>
        <v>0</v>
      </c>
      <c r="S603" s="204">
        <v>0</v>
      </c>
      <c r="T603" s="205">
        <f>S603*H603</f>
        <v>0</v>
      </c>
      <c r="AR603" s="24" t="s">
        <v>205</v>
      </c>
      <c r="AT603" s="24" t="s">
        <v>152</v>
      </c>
      <c r="AU603" s="24" t="s">
        <v>158</v>
      </c>
      <c r="AY603" s="24" t="s">
        <v>150</v>
      </c>
      <c r="BE603" s="206">
        <f>IF(N603="základní",J603,0)</f>
        <v>0</v>
      </c>
      <c r="BF603" s="206">
        <f>IF(N603="snížená",J603,0)</f>
        <v>0</v>
      </c>
      <c r="BG603" s="206">
        <f>IF(N603="zákl. přenesená",J603,0)</f>
        <v>0</v>
      </c>
      <c r="BH603" s="206">
        <f>IF(N603="sníž. přenesená",J603,0)</f>
        <v>0</v>
      </c>
      <c r="BI603" s="206">
        <f>IF(N603="nulová",J603,0)</f>
        <v>0</v>
      </c>
      <c r="BJ603" s="24" t="s">
        <v>158</v>
      </c>
      <c r="BK603" s="206">
        <f>ROUND(I603*H603,2)</f>
        <v>0</v>
      </c>
      <c r="BL603" s="24" t="s">
        <v>205</v>
      </c>
      <c r="BM603" s="24" t="s">
        <v>735</v>
      </c>
    </row>
    <row r="604" spans="2:51" s="11" customFormat="1" ht="13.5">
      <c r="B604" s="210"/>
      <c r="C604" s="211"/>
      <c r="D604" s="207" t="s">
        <v>161</v>
      </c>
      <c r="E604" s="212" t="s">
        <v>37</v>
      </c>
      <c r="F604" s="213" t="s">
        <v>661</v>
      </c>
      <c r="G604" s="211"/>
      <c r="H604" s="214" t="s">
        <v>37</v>
      </c>
      <c r="I604" s="215"/>
      <c r="J604" s="211"/>
      <c r="K604" s="211"/>
      <c r="L604" s="216"/>
      <c r="M604" s="217"/>
      <c r="N604" s="218"/>
      <c r="O604" s="218"/>
      <c r="P604" s="218"/>
      <c r="Q604" s="218"/>
      <c r="R604" s="218"/>
      <c r="S604" s="218"/>
      <c r="T604" s="219"/>
      <c r="AT604" s="220" t="s">
        <v>161</v>
      </c>
      <c r="AU604" s="220" t="s">
        <v>158</v>
      </c>
      <c r="AV604" s="11" t="s">
        <v>23</v>
      </c>
      <c r="AW604" s="11" t="s">
        <v>43</v>
      </c>
      <c r="AX604" s="11" t="s">
        <v>80</v>
      </c>
      <c r="AY604" s="220" t="s">
        <v>150</v>
      </c>
    </row>
    <row r="605" spans="2:51" s="12" customFormat="1" ht="13.5">
      <c r="B605" s="221"/>
      <c r="C605" s="222"/>
      <c r="D605" s="207" t="s">
        <v>161</v>
      </c>
      <c r="E605" s="223" t="s">
        <v>37</v>
      </c>
      <c r="F605" s="224" t="s">
        <v>1419</v>
      </c>
      <c r="G605" s="222"/>
      <c r="H605" s="225">
        <v>54</v>
      </c>
      <c r="I605" s="226"/>
      <c r="J605" s="222"/>
      <c r="K605" s="222"/>
      <c r="L605" s="227"/>
      <c r="M605" s="228"/>
      <c r="N605" s="229"/>
      <c r="O605" s="229"/>
      <c r="P605" s="229"/>
      <c r="Q605" s="229"/>
      <c r="R605" s="229"/>
      <c r="S605" s="229"/>
      <c r="T605" s="230"/>
      <c r="AT605" s="231" t="s">
        <v>161</v>
      </c>
      <c r="AU605" s="231" t="s">
        <v>158</v>
      </c>
      <c r="AV605" s="12" t="s">
        <v>158</v>
      </c>
      <c r="AW605" s="12" t="s">
        <v>43</v>
      </c>
      <c r="AX605" s="12" t="s">
        <v>80</v>
      </c>
      <c r="AY605" s="231" t="s">
        <v>150</v>
      </c>
    </row>
    <row r="606" spans="2:51" s="11" customFormat="1" ht="13.5">
      <c r="B606" s="210"/>
      <c r="C606" s="211"/>
      <c r="D606" s="207" t="s">
        <v>161</v>
      </c>
      <c r="E606" s="212" t="s">
        <v>37</v>
      </c>
      <c r="F606" s="213" t="s">
        <v>666</v>
      </c>
      <c r="G606" s="211"/>
      <c r="H606" s="214" t="s">
        <v>37</v>
      </c>
      <c r="I606" s="215"/>
      <c r="J606" s="211"/>
      <c r="K606" s="211"/>
      <c r="L606" s="216"/>
      <c r="M606" s="217"/>
      <c r="N606" s="218"/>
      <c r="O606" s="218"/>
      <c r="P606" s="218"/>
      <c r="Q606" s="218"/>
      <c r="R606" s="218"/>
      <c r="S606" s="218"/>
      <c r="T606" s="219"/>
      <c r="AT606" s="220" t="s">
        <v>161</v>
      </c>
      <c r="AU606" s="220" t="s">
        <v>158</v>
      </c>
      <c r="AV606" s="11" t="s">
        <v>23</v>
      </c>
      <c r="AW606" s="11" t="s">
        <v>43</v>
      </c>
      <c r="AX606" s="11" t="s">
        <v>80</v>
      </c>
      <c r="AY606" s="220" t="s">
        <v>150</v>
      </c>
    </row>
    <row r="607" spans="2:51" s="12" customFormat="1" ht="13.5">
      <c r="B607" s="221"/>
      <c r="C607" s="222"/>
      <c r="D607" s="207" t="s">
        <v>161</v>
      </c>
      <c r="E607" s="223" t="s">
        <v>37</v>
      </c>
      <c r="F607" s="224" t="s">
        <v>1420</v>
      </c>
      <c r="G607" s="222"/>
      <c r="H607" s="225">
        <v>9.9</v>
      </c>
      <c r="I607" s="226"/>
      <c r="J607" s="222"/>
      <c r="K607" s="222"/>
      <c r="L607" s="227"/>
      <c r="M607" s="228"/>
      <c r="N607" s="229"/>
      <c r="O607" s="229"/>
      <c r="P607" s="229"/>
      <c r="Q607" s="229"/>
      <c r="R607" s="229"/>
      <c r="S607" s="229"/>
      <c r="T607" s="230"/>
      <c r="AT607" s="231" t="s">
        <v>161</v>
      </c>
      <c r="AU607" s="231" t="s">
        <v>158</v>
      </c>
      <c r="AV607" s="12" t="s">
        <v>158</v>
      </c>
      <c r="AW607" s="12" t="s">
        <v>43</v>
      </c>
      <c r="AX607" s="12" t="s">
        <v>80</v>
      </c>
      <c r="AY607" s="231" t="s">
        <v>150</v>
      </c>
    </row>
    <row r="608" spans="2:51" s="11" customFormat="1" ht="13.5">
      <c r="B608" s="210"/>
      <c r="C608" s="211"/>
      <c r="D608" s="207" t="s">
        <v>161</v>
      </c>
      <c r="E608" s="212" t="s">
        <v>37</v>
      </c>
      <c r="F608" s="213" t="s">
        <v>651</v>
      </c>
      <c r="G608" s="211"/>
      <c r="H608" s="214" t="s">
        <v>37</v>
      </c>
      <c r="I608" s="215"/>
      <c r="J608" s="211"/>
      <c r="K608" s="211"/>
      <c r="L608" s="216"/>
      <c r="M608" s="217"/>
      <c r="N608" s="218"/>
      <c r="O608" s="218"/>
      <c r="P608" s="218"/>
      <c r="Q608" s="218"/>
      <c r="R608" s="218"/>
      <c r="S608" s="218"/>
      <c r="T608" s="219"/>
      <c r="AT608" s="220" t="s">
        <v>161</v>
      </c>
      <c r="AU608" s="220" t="s">
        <v>158</v>
      </c>
      <c r="AV608" s="11" t="s">
        <v>23</v>
      </c>
      <c r="AW608" s="11" t="s">
        <v>43</v>
      </c>
      <c r="AX608" s="11" t="s">
        <v>80</v>
      </c>
      <c r="AY608" s="220" t="s">
        <v>150</v>
      </c>
    </row>
    <row r="609" spans="2:51" s="12" customFormat="1" ht="13.5">
      <c r="B609" s="221"/>
      <c r="C609" s="222"/>
      <c r="D609" s="207" t="s">
        <v>161</v>
      </c>
      <c r="E609" s="223" t="s">
        <v>37</v>
      </c>
      <c r="F609" s="224" t="s">
        <v>1421</v>
      </c>
      <c r="G609" s="222"/>
      <c r="H609" s="225">
        <v>5.2</v>
      </c>
      <c r="I609" s="226"/>
      <c r="J609" s="222"/>
      <c r="K609" s="222"/>
      <c r="L609" s="227"/>
      <c r="M609" s="228"/>
      <c r="N609" s="229"/>
      <c r="O609" s="229"/>
      <c r="P609" s="229"/>
      <c r="Q609" s="229"/>
      <c r="R609" s="229"/>
      <c r="S609" s="229"/>
      <c r="T609" s="230"/>
      <c r="AT609" s="231" t="s">
        <v>161</v>
      </c>
      <c r="AU609" s="231" t="s">
        <v>158</v>
      </c>
      <c r="AV609" s="12" t="s">
        <v>158</v>
      </c>
      <c r="AW609" s="12" t="s">
        <v>43</v>
      </c>
      <c r="AX609" s="12" t="s">
        <v>80</v>
      </c>
      <c r="AY609" s="231" t="s">
        <v>150</v>
      </c>
    </row>
    <row r="610" spans="2:51" s="11" customFormat="1" ht="13.5">
      <c r="B610" s="210"/>
      <c r="C610" s="211"/>
      <c r="D610" s="207" t="s">
        <v>161</v>
      </c>
      <c r="E610" s="212" t="s">
        <v>37</v>
      </c>
      <c r="F610" s="213" t="s">
        <v>656</v>
      </c>
      <c r="G610" s="211"/>
      <c r="H610" s="214" t="s">
        <v>37</v>
      </c>
      <c r="I610" s="215"/>
      <c r="J610" s="211"/>
      <c r="K610" s="211"/>
      <c r="L610" s="216"/>
      <c r="M610" s="217"/>
      <c r="N610" s="218"/>
      <c r="O610" s="218"/>
      <c r="P610" s="218"/>
      <c r="Q610" s="218"/>
      <c r="R610" s="218"/>
      <c r="S610" s="218"/>
      <c r="T610" s="219"/>
      <c r="AT610" s="220" t="s">
        <v>161</v>
      </c>
      <c r="AU610" s="220" t="s">
        <v>158</v>
      </c>
      <c r="AV610" s="11" t="s">
        <v>23</v>
      </c>
      <c r="AW610" s="11" t="s">
        <v>43</v>
      </c>
      <c r="AX610" s="11" t="s">
        <v>80</v>
      </c>
      <c r="AY610" s="220" t="s">
        <v>150</v>
      </c>
    </row>
    <row r="611" spans="2:51" s="12" customFormat="1" ht="13.5">
      <c r="B611" s="221"/>
      <c r="C611" s="222"/>
      <c r="D611" s="207" t="s">
        <v>161</v>
      </c>
      <c r="E611" s="223" t="s">
        <v>37</v>
      </c>
      <c r="F611" s="224" t="s">
        <v>1422</v>
      </c>
      <c r="G611" s="222"/>
      <c r="H611" s="225">
        <v>1.15</v>
      </c>
      <c r="I611" s="226"/>
      <c r="J611" s="222"/>
      <c r="K611" s="222"/>
      <c r="L611" s="227"/>
      <c r="M611" s="228"/>
      <c r="N611" s="229"/>
      <c r="O611" s="229"/>
      <c r="P611" s="229"/>
      <c r="Q611" s="229"/>
      <c r="R611" s="229"/>
      <c r="S611" s="229"/>
      <c r="T611" s="230"/>
      <c r="AT611" s="231" t="s">
        <v>161</v>
      </c>
      <c r="AU611" s="231" t="s">
        <v>158</v>
      </c>
      <c r="AV611" s="12" t="s">
        <v>158</v>
      </c>
      <c r="AW611" s="12" t="s">
        <v>43</v>
      </c>
      <c r="AX611" s="12" t="s">
        <v>80</v>
      </c>
      <c r="AY611" s="231" t="s">
        <v>150</v>
      </c>
    </row>
    <row r="612" spans="2:51" s="11" customFormat="1" ht="13.5">
      <c r="B612" s="210"/>
      <c r="C612" s="211"/>
      <c r="D612" s="207" t="s">
        <v>161</v>
      </c>
      <c r="E612" s="212" t="s">
        <v>37</v>
      </c>
      <c r="F612" s="213" t="s">
        <v>1145</v>
      </c>
      <c r="G612" s="211"/>
      <c r="H612" s="214" t="s">
        <v>37</v>
      </c>
      <c r="I612" s="215"/>
      <c r="J612" s="211"/>
      <c r="K612" s="211"/>
      <c r="L612" s="216"/>
      <c r="M612" s="217"/>
      <c r="N612" s="218"/>
      <c r="O612" s="218"/>
      <c r="P612" s="218"/>
      <c r="Q612" s="218"/>
      <c r="R612" s="218"/>
      <c r="S612" s="218"/>
      <c r="T612" s="219"/>
      <c r="AT612" s="220" t="s">
        <v>161</v>
      </c>
      <c r="AU612" s="220" t="s">
        <v>158</v>
      </c>
      <c r="AV612" s="11" t="s">
        <v>23</v>
      </c>
      <c r="AW612" s="11" t="s">
        <v>43</v>
      </c>
      <c r="AX612" s="11" t="s">
        <v>80</v>
      </c>
      <c r="AY612" s="220" t="s">
        <v>150</v>
      </c>
    </row>
    <row r="613" spans="2:51" s="12" customFormat="1" ht="13.5">
      <c r="B613" s="221"/>
      <c r="C613" s="222"/>
      <c r="D613" s="207" t="s">
        <v>161</v>
      </c>
      <c r="E613" s="223" t="s">
        <v>37</v>
      </c>
      <c r="F613" s="224" t="s">
        <v>1423</v>
      </c>
      <c r="G613" s="222"/>
      <c r="H613" s="225">
        <v>22.75</v>
      </c>
      <c r="I613" s="226"/>
      <c r="J613" s="222"/>
      <c r="K613" s="222"/>
      <c r="L613" s="227"/>
      <c r="M613" s="228"/>
      <c r="N613" s="229"/>
      <c r="O613" s="229"/>
      <c r="P613" s="229"/>
      <c r="Q613" s="229"/>
      <c r="R613" s="229"/>
      <c r="S613" s="229"/>
      <c r="T613" s="230"/>
      <c r="AT613" s="231" t="s">
        <v>161</v>
      </c>
      <c r="AU613" s="231" t="s">
        <v>158</v>
      </c>
      <c r="AV613" s="12" t="s">
        <v>158</v>
      </c>
      <c r="AW613" s="12" t="s">
        <v>43</v>
      </c>
      <c r="AX613" s="12" t="s">
        <v>80</v>
      </c>
      <c r="AY613" s="231" t="s">
        <v>150</v>
      </c>
    </row>
    <row r="614" spans="2:51" s="11" customFormat="1" ht="13.5">
      <c r="B614" s="210"/>
      <c r="C614" s="211"/>
      <c r="D614" s="207" t="s">
        <v>161</v>
      </c>
      <c r="E614" s="212" t="s">
        <v>37</v>
      </c>
      <c r="F614" s="213" t="s">
        <v>1147</v>
      </c>
      <c r="G614" s="211"/>
      <c r="H614" s="214" t="s">
        <v>37</v>
      </c>
      <c r="I614" s="215"/>
      <c r="J614" s="211"/>
      <c r="K614" s="211"/>
      <c r="L614" s="216"/>
      <c r="M614" s="217"/>
      <c r="N614" s="218"/>
      <c r="O614" s="218"/>
      <c r="P614" s="218"/>
      <c r="Q614" s="218"/>
      <c r="R614" s="218"/>
      <c r="S614" s="218"/>
      <c r="T614" s="219"/>
      <c r="AT614" s="220" t="s">
        <v>161</v>
      </c>
      <c r="AU614" s="220" t="s">
        <v>158</v>
      </c>
      <c r="AV614" s="11" t="s">
        <v>23</v>
      </c>
      <c r="AW614" s="11" t="s">
        <v>43</v>
      </c>
      <c r="AX614" s="11" t="s">
        <v>80</v>
      </c>
      <c r="AY614" s="220" t="s">
        <v>150</v>
      </c>
    </row>
    <row r="615" spans="2:51" s="12" customFormat="1" ht="13.5">
      <c r="B615" s="221"/>
      <c r="C615" s="222"/>
      <c r="D615" s="207" t="s">
        <v>161</v>
      </c>
      <c r="E615" s="223" t="s">
        <v>37</v>
      </c>
      <c r="F615" s="224" t="s">
        <v>1424</v>
      </c>
      <c r="G615" s="222"/>
      <c r="H615" s="225">
        <v>24.65</v>
      </c>
      <c r="I615" s="226"/>
      <c r="J615" s="222"/>
      <c r="K615" s="222"/>
      <c r="L615" s="227"/>
      <c r="M615" s="228"/>
      <c r="N615" s="229"/>
      <c r="O615" s="229"/>
      <c r="P615" s="229"/>
      <c r="Q615" s="229"/>
      <c r="R615" s="229"/>
      <c r="S615" s="229"/>
      <c r="T615" s="230"/>
      <c r="AT615" s="231" t="s">
        <v>161</v>
      </c>
      <c r="AU615" s="231" t="s">
        <v>158</v>
      </c>
      <c r="AV615" s="12" t="s">
        <v>158</v>
      </c>
      <c r="AW615" s="12" t="s">
        <v>43</v>
      </c>
      <c r="AX615" s="12" t="s">
        <v>80</v>
      </c>
      <c r="AY615" s="231" t="s">
        <v>150</v>
      </c>
    </row>
    <row r="616" spans="2:51" s="11" customFormat="1" ht="13.5">
      <c r="B616" s="210"/>
      <c r="C616" s="211"/>
      <c r="D616" s="207" t="s">
        <v>161</v>
      </c>
      <c r="E616" s="212" t="s">
        <v>37</v>
      </c>
      <c r="F616" s="213" t="s">
        <v>1141</v>
      </c>
      <c r="G616" s="211"/>
      <c r="H616" s="214" t="s">
        <v>37</v>
      </c>
      <c r="I616" s="215"/>
      <c r="J616" s="211"/>
      <c r="K616" s="211"/>
      <c r="L616" s="216"/>
      <c r="M616" s="217"/>
      <c r="N616" s="218"/>
      <c r="O616" s="218"/>
      <c r="P616" s="218"/>
      <c r="Q616" s="218"/>
      <c r="R616" s="218"/>
      <c r="S616" s="218"/>
      <c r="T616" s="219"/>
      <c r="AT616" s="220" t="s">
        <v>161</v>
      </c>
      <c r="AU616" s="220" t="s">
        <v>158</v>
      </c>
      <c r="AV616" s="11" t="s">
        <v>23</v>
      </c>
      <c r="AW616" s="11" t="s">
        <v>43</v>
      </c>
      <c r="AX616" s="11" t="s">
        <v>80</v>
      </c>
      <c r="AY616" s="220" t="s">
        <v>150</v>
      </c>
    </row>
    <row r="617" spans="2:51" s="12" customFormat="1" ht="13.5">
      <c r="B617" s="221"/>
      <c r="C617" s="222"/>
      <c r="D617" s="207" t="s">
        <v>161</v>
      </c>
      <c r="E617" s="223" t="s">
        <v>37</v>
      </c>
      <c r="F617" s="224" t="s">
        <v>1425</v>
      </c>
      <c r="G617" s="222"/>
      <c r="H617" s="225">
        <v>2.35</v>
      </c>
      <c r="I617" s="226"/>
      <c r="J617" s="222"/>
      <c r="K617" s="222"/>
      <c r="L617" s="227"/>
      <c r="M617" s="228"/>
      <c r="N617" s="229"/>
      <c r="O617" s="229"/>
      <c r="P617" s="229"/>
      <c r="Q617" s="229"/>
      <c r="R617" s="229"/>
      <c r="S617" s="229"/>
      <c r="T617" s="230"/>
      <c r="AT617" s="231" t="s">
        <v>161</v>
      </c>
      <c r="AU617" s="231" t="s">
        <v>158</v>
      </c>
      <c r="AV617" s="12" t="s">
        <v>158</v>
      </c>
      <c r="AW617" s="12" t="s">
        <v>43</v>
      </c>
      <c r="AX617" s="12" t="s">
        <v>80</v>
      </c>
      <c r="AY617" s="231" t="s">
        <v>150</v>
      </c>
    </row>
    <row r="618" spans="2:51" s="11" customFormat="1" ht="13.5">
      <c r="B618" s="210"/>
      <c r="C618" s="211"/>
      <c r="D618" s="207" t="s">
        <v>161</v>
      </c>
      <c r="E618" s="212" t="s">
        <v>37</v>
      </c>
      <c r="F618" s="213" t="s">
        <v>1138</v>
      </c>
      <c r="G618" s="211"/>
      <c r="H618" s="214" t="s">
        <v>37</v>
      </c>
      <c r="I618" s="215"/>
      <c r="J618" s="211"/>
      <c r="K618" s="211"/>
      <c r="L618" s="216"/>
      <c r="M618" s="217"/>
      <c r="N618" s="218"/>
      <c r="O618" s="218"/>
      <c r="P618" s="218"/>
      <c r="Q618" s="218"/>
      <c r="R618" s="218"/>
      <c r="S618" s="218"/>
      <c r="T618" s="219"/>
      <c r="AT618" s="220" t="s">
        <v>161</v>
      </c>
      <c r="AU618" s="220" t="s">
        <v>158</v>
      </c>
      <c r="AV618" s="11" t="s">
        <v>23</v>
      </c>
      <c r="AW618" s="11" t="s">
        <v>43</v>
      </c>
      <c r="AX618" s="11" t="s">
        <v>80</v>
      </c>
      <c r="AY618" s="220" t="s">
        <v>150</v>
      </c>
    </row>
    <row r="619" spans="2:51" s="12" customFormat="1" ht="13.5">
      <c r="B619" s="221"/>
      <c r="C619" s="222"/>
      <c r="D619" s="207" t="s">
        <v>161</v>
      </c>
      <c r="E619" s="223" t="s">
        <v>37</v>
      </c>
      <c r="F619" s="224" t="s">
        <v>1426</v>
      </c>
      <c r="G619" s="222"/>
      <c r="H619" s="225">
        <v>1.3</v>
      </c>
      <c r="I619" s="226"/>
      <c r="J619" s="222"/>
      <c r="K619" s="222"/>
      <c r="L619" s="227"/>
      <c r="M619" s="228"/>
      <c r="N619" s="229"/>
      <c r="O619" s="229"/>
      <c r="P619" s="229"/>
      <c r="Q619" s="229"/>
      <c r="R619" s="229"/>
      <c r="S619" s="229"/>
      <c r="T619" s="230"/>
      <c r="AT619" s="231" t="s">
        <v>161</v>
      </c>
      <c r="AU619" s="231" t="s">
        <v>158</v>
      </c>
      <c r="AV619" s="12" t="s">
        <v>158</v>
      </c>
      <c r="AW619" s="12" t="s">
        <v>43</v>
      </c>
      <c r="AX619" s="12" t="s">
        <v>80</v>
      </c>
      <c r="AY619" s="231" t="s">
        <v>150</v>
      </c>
    </row>
    <row r="620" spans="2:51" s="13" customFormat="1" ht="13.5">
      <c r="B620" s="232"/>
      <c r="C620" s="233"/>
      <c r="D620" s="234" t="s">
        <v>161</v>
      </c>
      <c r="E620" s="235" t="s">
        <v>37</v>
      </c>
      <c r="F620" s="236" t="s">
        <v>164</v>
      </c>
      <c r="G620" s="233"/>
      <c r="H620" s="237">
        <v>121.3</v>
      </c>
      <c r="I620" s="238"/>
      <c r="J620" s="233"/>
      <c r="K620" s="233"/>
      <c r="L620" s="239"/>
      <c r="M620" s="240"/>
      <c r="N620" s="241"/>
      <c r="O620" s="241"/>
      <c r="P620" s="241"/>
      <c r="Q620" s="241"/>
      <c r="R620" s="241"/>
      <c r="S620" s="241"/>
      <c r="T620" s="242"/>
      <c r="AT620" s="243" t="s">
        <v>161</v>
      </c>
      <c r="AU620" s="243" t="s">
        <v>158</v>
      </c>
      <c r="AV620" s="13" t="s">
        <v>157</v>
      </c>
      <c r="AW620" s="13" t="s">
        <v>43</v>
      </c>
      <c r="AX620" s="13" t="s">
        <v>23</v>
      </c>
      <c r="AY620" s="243" t="s">
        <v>150</v>
      </c>
    </row>
    <row r="621" spans="2:65" s="1" customFormat="1" ht="31.5" customHeight="1">
      <c r="B621" s="42"/>
      <c r="C621" s="195" t="s">
        <v>469</v>
      </c>
      <c r="D621" s="195" t="s">
        <v>152</v>
      </c>
      <c r="E621" s="196" t="s">
        <v>1449</v>
      </c>
      <c r="F621" s="197" t="s">
        <v>1450</v>
      </c>
      <c r="G621" s="198" t="s">
        <v>198</v>
      </c>
      <c r="H621" s="199">
        <v>22.8</v>
      </c>
      <c r="I621" s="200"/>
      <c r="J621" s="201">
        <f>ROUND(I621*H621,2)</f>
        <v>0</v>
      </c>
      <c r="K621" s="197" t="s">
        <v>156</v>
      </c>
      <c r="L621" s="62"/>
      <c r="M621" s="202" t="s">
        <v>37</v>
      </c>
      <c r="N621" s="203" t="s">
        <v>52</v>
      </c>
      <c r="O621" s="43"/>
      <c r="P621" s="204">
        <f>O621*H621</f>
        <v>0</v>
      </c>
      <c r="Q621" s="204">
        <v>0.0022</v>
      </c>
      <c r="R621" s="204">
        <f>Q621*H621</f>
        <v>0.05016</v>
      </c>
      <c r="S621" s="204">
        <v>0</v>
      </c>
      <c r="T621" s="205">
        <f>S621*H621</f>
        <v>0</v>
      </c>
      <c r="AR621" s="24" t="s">
        <v>205</v>
      </c>
      <c r="AT621" s="24" t="s">
        <v>152</v>
      </c>
      <c r="AU621" s="24" t="s">
        <v>158</v>
      </c>
      <c r="AY621" s="24" t="s">
        <v>150</v>
      </c>
      <c r="BE621" s="206">
        <f>IF(N621="základní",J621,0)</f>
        <v>0</v>
      </c>
      <c r="BF621" s="206">
        <f>IF(N621="snížená",J621,0)</f>
        <v>0</v>
      </c>
      <c r="BG621" s="206">
        <f>IF(N621="zákl. přenesená",J621,0)</f>
        <v>0</v>
      </c>
      <c r="BH621" s="206">
        <f>IF(N621="sníž. přenesená",J621,0)</f>
        <v>0</v>
      </c>
      <c r="BI621" s="206">
        <f>IF(N621="nulová",J621,0)</f>
        <v>0</v>
      </c>
      <c r="BJ621" s="24" t="s">
        <v>158</v>
      </c>
      <c r="BK621" s="206">
        <f>ROUND(I621*H621,2)</f>
        <v>0</v>
      </c>
      <c r="BL621" s="24" t="s">
        <v>205</v>
      </c>
      <c r="BM621" s="24" t="s">
        <v>738</v>
      </c>
    </row>
    <row r="622" spans="2:51" s="11" customFormat="1" ht="13.5">
      <c r="B622" s="210"/>
      <c r="C622" s="211"/>
      <c r="D622" s="207" t="s">
        <v>161</v>
      </c>
      <c r="E622" s="212" t="s">
        <v>37</v>
      </c>
      <c r="F622" s="213" t="s">
        <v>1451</v>
      </c>
      <c r="G622" s="211"/>
      <c r="H622" s="214" t="s">
        <v>37</v>
      </c>
      <c r="I622" s="215"/>
      <c r="J622" s="211"/>
      <c r="K622" s="211"/>
      <c r="L622" s="216"/>
      <c r="M622" s="217"/>
      <c r="N622" s="218"/>
      <c r="O622" s="218"/>
      <c r="P622" s="218"/>
      <c r="Q622" s="218"/>
      <c r="R622" s="218"/>
      <c r="S622" s="218"/>
      <c r="T622" s="219"/>
      <c r="AT622" s="220" t="s">
        <v>161</v>
      </c>
      <c r="AU622" s="220" t="s">
        <v>158</v>
      </c>
      <c r="AV622" s="11" t="s">
        <v>23</v>
      </c>
      <c r="AW622" s="11" t="s">
        <v>43</v>
      </c>
      <c r="AX622" s="11" t="s">
        <v>80</v>
      </c>
      <c r="AY622" s="220" t="s">
        <v>150</v>
      </c>
    </row>
    <row r="623" spans="2:51" s="12" customFormat="1" ht="13.5">
      <c r="B623" s="221"/>
      <c r="C623" s="222"/>
      <c r="D623" s="207" t="s">
        <v>161</v>
      </c>
      <c r="E623" s="223" t="s">
        <v>37</v>
      </c>
      <c r="F623" s="224" t="s">
        <v>1436</v>
      </c>
      <c r="G623" s="222"/>
      <c r="H623" s="225">
        <v>11.4</v>
      </c>
      <c r="I623" s="226"/>
      <c r="J623" s="222"/>
      <c r="K623" s="222"/>
      <c r="L623" s="227"/>
      <c r="M623" s="228"/>
      <c r="N623" s="229"/>
      <c r="O623" s="229"/>
      <c r="P623" s="229"/>
      <c r="Q623" s="229"/>
      <c r="R623" s="229"/>
      <c r="S623" s="229"/>
      <c r="T623" s="230"/>
      <c r="AT623" s="231" t="s">
        <v>161</v>
      </c>
      <c r="AU623" s="231" t="s">
        <v>158</v>
      </c>
      <c r="AV623" s="12" t="s">
        <v>158</v>
      </c>
      <c r="AW623" s="12" t="s">
        <v>43</v>
      </c>
      <c r="AX623" s="12" t="s">
        <v>80</v>
      </c>
      <c r="AY623" s="231" t="s">
        <v>150</v>
      </c>
    </row>
    <row r="624" spans="2:51" s="11" customFormat="1" ht="13.5">
      <c r="B624" s="210"/>
      <c r="C624" s="211"/>
      <c r="D624" s="207" t="s">
        <v>161</v>
      </c>
      <c r="E624" s="212" t="s">
        <v>37</v>
      </c>
      <c r="F624" s="213" t="s">
        <v>1130</v>
      </c>
      <c r="G624" s="211"/>
      <c r="H624" s="214" t="s">
        <v>37</v>
      </c>
      <c r="I624" s="215"/>
      <c r="J624" s="211"/>
      <c r="K624" s="211"/>
      <c r="L624" s="216"/>
      <c r="M624" s="217"/>
      <c r="N624" s="218"/>
      <c r="O624" s="218"/>
      <c r="P624" s="218"/>
      <c r="Q624" s="218"/>
      <c r="R624" s="218"/>
      <c r="S624" s="218"/>
      <c r="T624" s="219"/>
      <c r="AT624" s="220" t="s">
        <v>161</v>
      </c>
      <c r="AU624" s="220" t="s">
        <v>158</v>
      </c>
      <c r="AV624" s="11" t="s">
        <v>23</v>
      </c>
      <c r="AW624" s="11" t="s">
        <v>43</v>
      </c>
      <c r="AX624" s="11" t="s">
        <v>80</v>
      </c>
      <c r="AY624" s="220" t="s">
        <v>150</v>
      </c>
    </row>
    <row r="625" spans="2:51" s="12" customFormat="1" ht="13.5">
      <c r="B625" s="221"/>
      <c r="C625" s="222"/>
      <c r="D625" s="207" t="s">
        <v>161</v>
      </c>
      <c r="E625" s="223" t="s">
        <v>37</v>
      </c>
      <c r="F625" s="224" t="s">
        <v>1436</v>
      </c>
      <c r="G625" s="222"/>
      <c r="H625" s="225">
        <v>11.4</v>
      </c>
      <c r="I625" s="226"/>
      <c r="J625" s="222"/>
      <c r="K625" s="222"/>
      <c r="L625" s="227"/>
      <c r="M625" s="228"/>
      <c r="N625" s="229"/>
      <c r="O625" s="229"/>
      <c r="P625" s="229"/>
      <c r="Q625" s="229"/>
      <c r="R625" s="229"/>
      <c r="S625" s="229"/>
      <c r="T625" s="230"/>
      <c r="AT625" s="231" t="s">
        <v>161</v>
      </c>
      <c r="AU625" s="231" t="s">
        <v>158</v>
      </c>
      <c r="AV625" s="12" t="s">
        <v>158</v>
      </c>
      <c r="AW625" s="12" t="s">
        <v>43</v>
      </c>
      <c r="AX625" s="12" t="s">
        <v>80</v>
      </c>
      <c r="AY625" s="231" t="s">
        <v>150</v>
      </c>
    </row>
    <row r="626" spans="2:51" s="13" customFormat="1" ht="13.5">
      <c r="B626" s="232"/>
      <c r="C626" s="233"/>
      <c r="D626" s="234" t="s">
        <v>161</v>
      </c>
      <c r="E626" s="235" t="s">
        <v>37</v>
      </c>
      <c r="F626" s="236" t="s">
        <v>164</v>
      </c>
      <c r="G626" s="233"/>
      <c r="H626" s="237">
        <v>22.8</v>
      </c>
      <c r="I626" s="238"/>
      <c r="J626" s="233"/>
      <c r="K626" s="233"/>
      <c r="L626" s="239"/>
      <c r="M626" s="240"/>
      <c r="N626" s="241"/>
      <c r="O626" s="241"/>
      <c r="P626" s="241"/>
      <c r="Q626" s="241"/>
      <c r="R626" s="241"/>
      <c r="S626" s="241"/>
      <c r="T626" s="242"/>
      <c r="AT626" s="243" t="s">
        <v>161</v>
      </c>
      <c r="AU626" s="243" t="s">
        <v>158</v>
      </c>
      <c r="AV626" s="13" t="s">
        <v>157</v>
      </c>
      <c r="AW626" s="13" t="s">
        <v>43</v>
      </c>
      <c r="AX626" s="13" t="s">
        <v>23</v>
      </c>
      <c r="AY626" s="243" t="s">
        <v>150</v>
      </c>
    </row>
    <row r="627" spans="2:65" s="1" customFormat="1" ht="31.5" customHeight="1">
      <c r="B627" s="42"/>
      <c r="C627" s="195" t="s">
        <v>741</v>
      </c>
      <c r="D627" s="195" t="s">
        <v>152</v>
      </c>
      <c r="E627" s="196" t="s">
        <v>676</v>
      </c>
      <c r="F627" s="197" t="s">
        <v>677</v>
      </c>
      <c r="G627" s="198" t="s">
        <v>198</v>
      </c>
      <c r="H627" s="199">
        <v>2.3</v>
      </c>
      <c r="I627" s="200"/>
      <c r="J627" s="201">
        <f>ROUND(I627*H627,2)</f>
        <v>0</v>
      </c>
      <c r="K627" s="197" t="s">
        <v>156</v>
      </c>
      <c r="L627" s="62"/>
      <c r="M627" s="202" t="s">
        <v>37</v>
      </c>
      <c r="N627" s="203" t="s">
        <v>52</v>
      </c>
      <c r="O627" s="43"/>
      <c r="P627" s="204">
        <f>O627*H627</f>
        <v>0</v>
      </c>
      <c r="Q627" s="204">
        <v>0.00289</v>
      </c>
      <c r="R627" s="204">
        <f>Q627*H627</f>
        <v>0.006647</v>
      </c>
      <c r="S627" s="204">
        <v>0</v>
      </c>
      <c r="T627" s="205">
        <f>S627*H627</f>
        <v>0</v>
      </c>
      <c r="AR627" s="24" t="s">
        <v>205</v>
      </c>
      <c r="AT627" s="24" t="s">
        <v>152</v>
      </c>
      <c r="AU627" s="24" t="s">
        <v>158</v>
      </c>
      <c r="AY627" s="24" t="s">
        <v>150</v>
      </c>
      <c r="BE627" s="206">
        <f>IF(N627="základní",J627,0)</f>
        <v>0</v>
      </c>
      <c r="BF627" s="206">
        <f>IF(N627="snížená",J627,0)</f>
        <v>0</v>
      </c>
      <c r="BG627" s="206">
        <f>IF(N627="zákl. přenesená",J627,0)</f>
        <v>0</v>
      </c>
      <c r="BH627" s="206">
        <f>IF(N627="sníž. přenesená",J627,0)</f>
        <v>0</v>
      </c>
      <c r="BI627" s="206">
        <f>IF(N627="nulová",J627,0)</f>
        <v>0</v>
      </c>
      <c r="BJ627" s="24" t="s">
        <v>158</v>
      </c>
      <c r="BK627" s="206">
        <f>ROUND(I627*H627,2)</f>
        <v>0</v>
      </c>
      <c r="BL627" s="24" t="s">
        <v>205</v>
      </c>
      <c r="BM627" s="24" t="s">
        <v>744</v>
      </c>
    </row>
    <row r="628" spans="2:51" s="11" customFormat="1" ht="13.5">
      <c r="B628" s="210"/>
      <c r="C628" s="211"/>
      <c r="D628" s="207" t="s">
        <v>161</v>
      </c>
      <c r="E628" s="212" t="s">
        <v>37</v>
      </c>
      <c r="F628" s="213" t="s">
        <v>1452</v>
      </c>
      <c r="G628" s="211"/>
      <c r="H628" s="214" t="s">
        <v>37</v>
      </c>
      <c r="I628" s="215"/>
      <c r="J628" s="211"/>
      <c r="K628" s="211"/>
      <c r="L628" s="216"/>
      <c r="M628" s="217"/>
      <c r="N628" s="218"/>
      <c r="O628" s="218"/>
      <c r="P628" s="218"/>
      <c r="Q628" s="218"/>
      <c r="R628" s="218"/>
      <c r="S628" s="218"/>
      <c r="T628" s="219"/>
      <c r="AT628" s="220" t="s">
        <v>161</v>
      </c>
      <c r="AU628" s="220" t="s">
        <v>158</v>
      </c>
      <c r="AV628" s="11" t="s">
        <v>23</v>
      </c>
      <c r="AW628" s="11" t="s">
        <v>43</v>
      </c>
      <c r="AX628" s="11" t="s">
        <v>80</v>
      </c>
      <c r="AY628" s="220" t="s">
        <v>150</v>
      </c>
    </row>
    <row r="629" spans="2:51" s="12" customFormat="1" ht="13.5">
      <c r="B629" s="221"/>
      <c r="C629" s="222"/>
      <c r="D629" s="207" t="s">
        <v>161</v>
      </c>
      <c r="E629" s="223" t="s">
        <v>37</v>
      </c>
      <c r="F629" s="224" t="s">
        <v>1453</v>
      </c>
      <c r="G629" s="222"/>
      <c r="H629" s="225">
        <v>2.3</v>
      </c>
      <c r="I629" s="226"/>
      <c r="J629" s="222"/>
      <c r="K629" s="222"/>
      <c r="L629" s="227"/>
      <c r="M629" s="228"/>
      <c r="N629" s="229"/>
      <c r="O629" s="229"/>
      <c r="P629" s="229"/>
      <c r="Q629" s="229"/>
      <c r="R629" s="229"/>
      <c r="S629" s="229"/>
      <c r="T629" s="230"/>
      <c r="AT629" s="231" t="s">
        <v>161</v>
      </c>
      <c r="AU629" s="231" t="s">
        <v>158</v>
      </c>
      <c r="AV629" s="12" t="s">
        <v>158</v>
      </c>
      <c r="AW629" s="12" t="s">
        <v>43</v>
      </c>
      <c r="AX629" s="12" t="s">
        <v>80</v>
      </c>
      <c r="AY629" s="231" t="s">
        <v>150</v>
      </c>
    </row>
    <row r="630" spans="2:51" s="13" customFormat="1" ht="13.5">
      <c r="B630" s="232"/>
      <c r="C630" s="233"/>
      <c r="D630" s="234" t="s">
        <v>161</v>
      </c>
      <c r="E630" s="235" t="s">
        <v>37</v>
      </c>
      <c r="F630" s="236" t="s">
        <v>164</v>
      </c>
      <c r="G630" s="233"/>
      <c r="H630" s="237">
        <v>2.3</v>
      </c>
      <c r="I630" s="238"/>
      <c r="J630" s="233"/>
      <c r="K630" s="233"/>
      <c r="L630" s="239"/>
      <c r="M630" s="240"/>
      <c r="N630" s="241"/>
      <c r="O630" s="241"/>
      <c r="P630" s="241"/>
      <c r="Q630" s="241"/>
      <c r="R630" s="241"/>
      <c r="S630" s="241"/>
      <c r="T630" s="242"/>
      <c r="AT630" s="243" t="s">
        <v>161</v>
      </c>
      <c r="AU630" s="243" t="s">
        <v>158</v>
      </c>
      <c r="AV630" s="13" t="s">
        <v>157</v>
      </c>
      <c r="AW630" s="13" t="s">
        <v>43</v>
      </c>
      <c r="AX630" s="13" t="s">
        <v>23</v>
      </c>
      <c r="AY630" s="243" t="s">
        <v>150</v>
      </c>
    </row>
    <row r="631" spans="2:65" s="1" customFormat="1" ht="31.5" customHeight="1">
      <c r="B631" s="42"/>
      <c r="C631" s="195" t="s">
        <v>474</v>
      </c>
      <c r="D631" s="195" t="s">
        <v>152</v>
      </c>
      <c r="E631" s="196" t="s">
        <v>1454</v>
      </c>
      <c r="F631" s="197" t="s">
        <v>1455</v>
      </c>
      <c r="G631" s="198" t="s">
        <v>198</v>
      </c>
      <c r="H631" s="199">
        <v>145</v>
      </c>
      <c r="I631" s="200"/>
      <c r="J631" s="201">
        <f>ROUND(I631*H631,2)</f>
        <v>0</v>
      </c>
      <c r="K631" s="197" t="s">
        <v>156</v>
      </c>
      <c r="L631" s="62"/>
      <c r="M631" s="202" t="s">
        <v>37</v>
      </c>
      <c r="N631" s="203" t="s">
        <v>52</v>
      </c>
      <c r="O631" s="43"/>
      <c r="P631" s="204">
        <f>O631*H631</f>
        <v>0</v>
      </c>
      <c r="Q631" s="204">
        <v>0.0022</v>
      </c>
      <c r="R631" s="204">
        <f>Q631*H631</f>
        <v>0.319</v>
      </c>
      <c r="S631" s="204">
        <v>0</v>
      </c>
      <c r="T631" s="205">
        <f>S631*H631</f>
        <v>0</v>
      </c>
      <c r="AR631" s="24" t="s">
        <v>205</v>
      </c>
      <c r="AT631" s="24" t="s">
        <v>152</v>
      </c>
      <c r="AU631" s="24" t="s">
        <v>158</v>
      </c>
      <c r="AY631" s="24" t="s">
        <v>150</v>
      </c>
      <c r="BE631" s="206">
        <f>IF(N631="základní",J631,0)</f>
        <v>0</v>
      </c>
      <c r="BF631" s="206">
        <f>IF(N631="snížená",J631,0)</f>
        <v>0</v>
      </c>
      <c r="BG631" s="206">
        <f>IF(N631="zákl. přenesená",J631,0)</f>
        <v>0</v>
      </c>
      <c r="BH631" s="206">
        <f>IF(N631="sníž. přenesená",J631,0)</f>
        <v>0</v>
      </c>
      <c r="BI631" s="206">
        <f>IF(N631="nulová",J631,0)</f>
        <v>0</v>
      </c>
      <c r="BJ631" s="24" t="s">
        <v>158</v>
      </c>
      <c r="BK631" s="206">
        <f>ROUND(I631*H631,2)</f>
        <v>0</v>
      </c>
      <c r="BL631" s="24" t="s">
        <v>205</v>
      </c>
      <c r="BM631" s="24" t="s">
        <v>747</v>
      </c>
    </row>
    <row r="632" spans="2:51" s="11" customFormat="1" ht="13.5">
      <c r="B632" s="210"/>
      <c r="C632" s="211"/>
      <c r="D632" s="207" t="s">
        <v>161</v>
      </c>
      <c r="E632" s="212" t="s">
        <v>37</v>
      </c>
      <c r="F632" s="213" t="s">
        <v>1456</v>
      </c>
      <c r="G632" s="211"/>
      <c r="H632" s="214" t="s">
        <v>37</v>
      </c>
      <c r="I632" s="215"/>
      <c r="J632" s="211"/>
      <c r="K632" s="211"/>
      <c r="L632" s="216"/>
      <c r="M632" s="217"/>
      <c r="N632" s="218"/>
      <c r="O632" s="218"/>
      <c r="P632" s="218"/>
      <c r="Q632" s="218"/>
      <c r="R632" s="218"/>
      <c r="S632" s="218"/>
      <c r="T632" s="219"/>
      <c r="AT632" s="220" t="s">
        <v>161</v>
      </c>
      <c r="AU632" s="220" t="s">
        <v>158</v>
      </c>
      <c r="AV632" s="11" t="s">
        <v>23</v>
      </c>
      <c r="AW632" s="11" t="s">
        <v>43</v>
      </c>
      <c r="AX632" s="11" t="s">
        <v>80</v>
      </c>
      <c r="AY632" s="220" t="s">
        <v>150</v>
      </c>
    </row>
    <row r="633" spans="2:51" s="12" customFormat="1" ht="13.5">
      <c r="B633" s="221"/>
      <c r="C633" s="222"/>
      <c r="D633" s="207" t="s">
        <v>161</v>
      </c>
      <c r="E633" s="223" t="s">
        <v>37</v>
      </c>
      <c r="F633" s="224" t="s">
        <v>226</v>
      </c>
      <c r="G633" s="222"/>
      <c r="H633" s="225">
        <v>145</v>
      </c>
      <c r="I633" s="226"/>
      <c r="J633" s="222"/>
      <c r="K633" s="222"/>
      <c r="L633" s="227"/>
      <c r="M633" s="228"/>
      <c r="N633" s="229"/>
      <c r="O633" s="229"/>
      <c r="P633" s="229"/>
      <c r="Q633" s="229"/>
      <c r="R633" s="229"/>
      <c r="S633" s="229"/>
      <c r="T633" s="230"/>
      <c r="AT633" s="231" t="s">
        <v>161</v>
      </c>
      <c r="AU633" s="231" t="s">
        <v>158</v>
      </c>
      <c r="AV633" s="12" t="s">
        <v>158</v>
      </c>
      <c r="AW633" s="12" t="s">
        <v>43</v>
      </c>
      <c r="AX633" s="12" t="s">
        <v>80</v>
      </c>
      <c r="AY633" s="231" t="s">
        <v>150</v>
      </c>
    </row>
    <row r="634" spans="2:51" s="13" customFormat="1" ht="13.5">
      <c r="B634" s="232"/>
      <c r="C634" s="233"/>
      <c r="D634" s="234" t="s">
        <v>161</v>
      </c>
      <c r="E634" s="235" t="s">
        <v>37</v>
      </c>
      <c r="F634" s="236" t="s">
        <v>164</v>
      </c>
      <c r="G634" s="233"/>
      <c r="H634" s="237">
        <v>145</v>
      </c>
      <c r="I634" s="238"/>
      <c r="J634" s="233"/>
      <c r="K634" s="233"/>
      <c r="L634" s="239"/>
      <c r="M634" s="240"/>
      <c r="N634" s="241"/>
      <c r="O634" s="241"/>
      <c r="P634" s="241"/>
      <c r="Q634" s="241"/>
      <c r="R634" s="241"/>
      <c r="S634" s="241"/>
      <c r="T634" s="242"/>
      <c r="AT634" s="243" t="s">
        <v>161</v>
      </c>
      <c r="AU634" s="243" t="s">
        <v>158</v>
      </c>
      <c r="AV634" s="13" t="s">
        <v>157</v>
      </c>
      <c r="AW634" s="13" t="s">
        <v>43</v>
      </c>
      <c r="AX634" s="13" t="s">
        <v>23</v>
      </c>
      <c r="AY634" s="243" t="s">
        <v>150</v>
      </c>
    </row>
    <row r="635" spans="2:65" s="1" customFormat="1" ht="22.5" customHeight="1">
      <c r="B635" s="42"/>
      <c r="C635" s="195" t="s">
        <v>748</v>
      </c>
      <c r="D635" s="195" t="s">
        <v>152</v>
      </c>
      <c r="E635" s="196" t="s">
        <v>1457</v>
      </c>
      <c r="F635" s="197" t="s">
        <v>1458</v>
      </c>
      <c r="G635" s="198" t="s">
        <v>198</v>
      </c>
      <c r="H635" s="199">
        <v>33</v>
      </c>
      <c r="I635" s="200"/>
      <c r="J635" s="201">
        <f>ROUND(I635*H635,2)</f>
        <v>0</v>
      </c>
      <c r="K635" s="197" t="s">
        <v>37</v>
      </c>
      <c r="L635" s="62"/>
      <c r="M635" s="202" t="s">
        <v>37</v>
      </c>
      <c r="N635" s="203" t="s">
        <v>52</v>
      </c>
      <c r="O635" s="43"/>
      <c r="P635" s="204">
        <f>O635*H635</f>
        <v>0</v>
      </c>
      <c r="Q635" s="204">
        <v>0</v>
      </c>
      <c r="R635" s="204">
        <f>Q635*H635</f>
        <v>0</v>
      </c>
      <c r="S635" s="204">
        <v>0</v>
      </c>
      <c r="T635" s="205">
        <f>S635*H635</f>
        <v>0</v>
      </c>
      <c r="AR635" s="24" t="s">
        <v>205</v>
      </c>
      <c r="AT635" s="24" t="s">
        <v>152</v>
      </c>
      <c r="AU635" s="24" t="s">
        <v>158</v>
      </c>
      <c r="AY635" s="24" t="s">
        <v>150</v>
      </c>
      <c r="BE635" s="206">
        <f>IF(N635="základní",J635,0)</f>
        <v>0</v>
      </c>
      <c r="BF635" s="206">
        <f>IF(N635="snížená",J635,0)</f>
        <v>0</v>
      </c>
      <c r="BG635" s="206">
        <f>IF(N635="zákl. přenesená",J635,0)</f>
        <v>0</v>
      </c>
      <c r="BH635" s="206">
        <f>IF(N635="sníž. přenesená",J635,0)</f>
        <v>0</v>
      </c>
      <c r="BI635" s="206">
        <f>IF(N635="nulová",J635,0)</f>
        <v>0</v>
      </c>
      <c r="BJ635" s="24" t="s">
        <v>158</v>
      </c>
      <c r="BK635" s="206">
        <f>ROUND(I635*H635,2)</f>
        <v>0</v>
      </c>
      <c r="BL635" s="24" t="s">
        <v>205</v>
      </c>
      <c r="BM635" s="24" t="s">
        <v>751</v>
      </c>
    </row>
    <row r="636" spans="2:51" s="11" customFormat="1" ht="13.5">
      <c r="B636" s="210"/>
      <c r="C636" s="211"/>
      <c r="D636" s="207" t="s">
        <v>161</v>
      </c>
      <c r="E636" s="212" t="s">
        <v>37</v>
      </c>
      <c r="F636" s="213" t="s">
        <v>1459</v>
      </c>
      <c r="G636" s="211"/>
      <c r="H636" s="214" t="s">
        <v>37</v>
      </c>
      <c r="I636" s="215"/>
      <c r="J636" s="211"/>
      <c r="K636" s="211"/>
      <c r="L636" s="216"/>
      <c r="M636" s="217"/>
      <c r="N636" s="218"/>
      <c r="O636" s="218"/>
      <c r="P636" s="218"/>
      <c r="Q636" s="218"/>
      <c r="R636" s="218"/>
      <c r="S636" s="218"/>
      <c r="T636" s="219"/>
      <c r="AT636" s="220" t="s">
        <v>161</v>
      </c>
      <c r="AU636" s="220" t="s">
        <v>158</v>
      </c>
      <c r="AV636" s="11" t="s">
        <v>23</v>
      </c>
      <c r="AW636" s="11" t="s">
        <v>43</v>
      </c>
      <c r="AX636" s="11" t="s">
        <v>80</v>
      </c>
      <c r="AY636" s="220" t="s">
        <v>150</v>
      </c>
    </row>
    <row r="637" spans="2:51" s="12" customFormat="1" ht="13.5">
      <c r="B637" s="221"/>
      <c r="C637" s="222"/>
      <c r="D637" s="207" t="s">
        <v>161</v>
      </c>
      <c r="E637" s="223" t="s">
        <v>37</v>
      </c>
      <c r="F637" s="224" t="s">
        <v>376</v>
      </c>
      <c r="G637" s="222"/>
      <c r="H637" s="225">
        <v>33</v>
      </c>
      <c r="I637" s="226"/>
      <c r="J637" s="222"/>
      <c r="K637" s="222"/>
      <c r="L637" s="227"/>
      <c r="M637" s="228"/>
      <c r="N637" s="229"/>
      <c r="O637" s="229"/>
      <c r="P637" s="229"/>
      <c r="Q637" s="229"/>
      <c r="R637" s="229"/>
      <c r="S637" s="229"/>
      <c r="T637" s="230"/>
      <c r="AT637" s="231" t="s">
        <v>161</v>
      </c>
      <c r="AU637" s="231" t="s">
        <v>158</v>
      </c>
      <c r="AV637" s="12" t="s">
        <v>158</v>
      </c>
      <c r="AW637" s="12" t="s">
        <v>43</v>
      </c>
      <c r="AX637" s="12" t="s">
        <v>80</v>
      </c>
      <c r="AY637" s="231" t="s">
        <v>150</v>
      </c>
    </row>
    <row r="638" spans="2:51" s="13" customFormat="1" ht="13.5">
      <c r="B638" s="232"/>
      <c r="C638" s="233"/>
      <c r="D638" s="234" t="s">
        <v>161</v>
      </c>
      <c r="E638" s="235" t="s">
        <v>37</v>
      </c>
      <c r="F638" s="236" t="s">
        <v>164</v>
      </c>
      <c r="G638" s="233"/>
      <c r="H638" s="237">
        <v>33</v>
      </c>
      <c r="I638" s="238"/>
      <c r="J638" s="233"/>
      <c r="K638" s="233"/>
      <c r="L638" s="239"/>
      <c r="M638" s="240"/>
      <c r="N638" s="241"/>
      <c r="O638" s="241"/>
      <c r="P638" s="241"/>
      <c r="Q638" s="241"/>
      <c r="R638" s="241"/>
      <c r="S638" s="241"/>
      <c r="T638" s="242"/>
      <c r="AT638" s="243" t="s">
        <v>161</v>
      </c>
      <c r="AU638" s="243" t="s">
        <v>158</v>
      </c>
      <c r="AV638" s="13" t="s">
        <v>157</v>
      </c>
      <c r="AW638" s="13" t="s">
        <v>43</v>
      </c>
      <c r="AX638" s="13" t="s">
        <v>23</v>
      </c>
      <c r="AY638" s="243" t="s">
        <v>150</v>
      </c>
    </row>
    <row r="639" spans="2:65" s="1" customFormat="1" ht="31.5" customHeight="1">
      <c r="B639" s="42"/>
      <c r="C639" s="195" t="s">
        <v>477</v>
      </c>
      <c r="D639" s="195" t="s">
        <v>152</v>
      </c>
      <c r="E639" s="196" t="s">
        <v>1460</v>
      </c>
      <c r="F639" s="197" t="s">
        <v>1461</v>
      </c>
      <c r="G639" s="198" t="s">
        <v>155</v>
      </c>
      <c r="H639" s="199">
        <v>8.91</v>
      </c>
      <c r="I639" s="200"/>
      <c r="J639" s="201">
        <f>ROUND(I639*H639,2)</f>
        <v>0</v>
      </c>
      <c r="K639" s="197" t="s">
        <v>156</v>
      </c>
      <c r="L639" s="62"/>
      <c r="M639" s="202" t="s">
        <v>37</v>
      </c>
      <c r="N639" s="203" t="s">
        <v>52</v>
      </c>
      <c r="O639" s="43"/>
      <c r="P639" s="204">
        <f>O639*H639</f>
        <v>0</v>
      </c>
      <c r="Q639" s="204">
        <v>0.01082</v>
      </c>
      <c r="R639" s="204">
        <f>Q639*H639</f>
        <v>0.0964062</v>
      </c>
      <c r="S639" s="204">
        <v>0</v>
      </c>
      <c r="T639" s="205">
        <f>S639*H639</f>
        <v>0</v>
      </c>
      <c r="AR639" s="24" t="s">
        <v>205</v>
      </c>
      <c r="AT639" s="24" t="s">
        <v>152</v>
      </c>
      <c r="AU639" s="24" t="s">
        <v>158</v>
      </c>
      <c r="AY639" s="24" t="s">
        <v>150</v>
      </c>
      <c r="BE639" s="206">
        <f>IF(N639="základní",J639,0)</f>
        <v>0</v>
      </c>
      <c r="BF639" s="206">
        <f>IF(N639="snížená",J639,0)</f>
        <v>0</v>
      </c>
      <c r="BG639" s="206">
        <f>IF(N639="zákl. přenesená",J639,0)</f>
        <v>0</v>
      </c>
      <c r="BH639" s="206">
        <f>IF(N639="sníž. přenesená",J639,0)</f>
        <v>0</v>
      </c>
      <c r="BI639" s="206">
        <f>IF(N639="nulová",J639,0)</f>
        <v>0</v>
      </c>
      <c r="BJ639" s="24" t="s">
        <v>158</v>
      </c>
      <c r="BK639" s="206">
        <f>ROUND(I639*H639,2)</f>
        <v>0</v>
      </c>
      <c r="BL639" s="24" t="s">
        <v>205</v>
      </c>
      <c r="BM639" s="24" t="s">
        <v>754</v>
      </c>
    </row>
    <row r="640" spans="2:47" s="1" customFormat="1" ht="40.5">
      <c r="B640" s="42"/>
      <c r="C640" s="64"/>
      <c r="D640" s="207" t="s">
        <v>159</v>
      </c>
      <c r="E640" s="64"/>
      <c r="F640" s="208" t="s">
        <v>1462</v>
      </c>
      <c r="G640" s="64"/>
      <c r="H640" s="64"/>
      <c r="I640" s="165"/>
      <c r="J640" s="64"/>
      <c r="K640" s="64"/>
      <c r="L640" s="62"/>
      <c r="M640" s="209"/>
      <c r="N640" s="43"/>
      <c r="O640" s="43"/>
      <c r="P640" s="43"/>
      <c r="Q640" s="43"/>
      <c r="R640" s="43"/>
      <c r="S640" s="43"/>
      <c r="T640" s="79"/>
      <c r="AT640" s="24" t="s">
        <v>159</v>
      </c>
      <c r="AU640" s="24" t="s">
        <v>158</v>
      </c>
    </row>
    <row r="641" spans="2:51" s="11" customFormat="1" ht="13.5">
      <c r="B641" s="210"/>
      <c r="C641" s="211"/>
      <c r="D641" s="207" t="s">
        <v>161</v>
      </c>
      <c r="E641" s="212" t="s">
        <v>37</v>
      </c>
      <c r="F641" s="213" t="s">
        <v>1432</v>
      </c>
      <c r="G641" s="211"/>
      <c r="H641" s="214" t="s">
        <v>37</v>
      </c>
      <c r="I641" s="215"/>
      <c r="J641" s="211"/>
      <c r="K641" s="211"/>
      <c r="L641" s="216"/>
      <c r="M641" s="217"/>
      <c r="N641" s="218"/>
      <c r="O641" s="218"/>
      <c r="P641" s="218"/>
      <c r="Q641" s="218"/>
      <c r="R641" s="218"/>
      <c r="S641" s="218"/>
      <c r="T641" s="219"/>
      <c r="AT641" s="220" t="s">
        <v>161</v>
      </c>
      <c r="AU641" s="220" t="s">
        <v>158</v>
      </c>
      <c r="AV641" s="11" t="s">
        <v>23</v>
      </c>
      <c r="AW641" s="11" t="s">
        <v>43</v>
      </c>
      <c r="AX641" s="11" t="s">
        <v>80</v>
      </c>
      <c r="AY641" s="220" t="s">
        <v>150</v>
      </c>
    </row>
    <row r="642" spans="2:51" s="12" customFormat="1" ht="13.5">
      <c r="B642" s="221"/>
      <c r="C642" s="222"/>
      <c r="D642" s="207" t="s">
        <v>161</v>
      </c>
      <c r="E642" s="223" t="s">
        <v>37</v>
      </c>
      <c r="F642" s="224" t="s">
        <v>1433</v>
      </c>
      <c r="G642" s="222"/>
      <c r="H642" s="225">
        <v>8.91</v>
      </c>
      <c r="I642" s="226"/>
      <c r="J642" s="222"/>
      <c r="K642" s="222"/>
      <c r="L642" s="227"/>
      <c r="M642" s="228"/>
      <c r="N642" s="229"/>
      <c r="O642" s="229"/>
      <c r="P642" s="229"/>
      <c r="Q642" s="229"/>
      <c r="R642" s="229"/>
      <c r="S642" s="229"/>
      <c r="T642" s="230"/>
      <c r="AT642" s="231" t="s">
        <v>161</v>
      </c>
      <c r="AU642" s="231" t="s">
        <v>158</v>
      </c>
      <c r="AV642" s="12" t="s">
        <v>158</v>
      </c>
      <c r="AW642" s="12" t="s">
        <v>43</v>
      </c>
      <c r="AX642" s="12" t="s">
        <v>80</v>
      </c>
      <c r="AY642" s="231" t="s">
        <v>150</v>
      </c>
    </row>
    <row r="643" spans="2:51" s="13" customFormat="1" ht="13.5">
      <c r="B643" s="232"/>
      <c r="C643" s="233"/>
      <c r="D643" s="234" t="s">
        <v>161</v>
      </c>
      <c r="E643" s="235" t="s">
        <v>37</v>
      </c>
      <c r="F643" s="236" t="s">
        <v>164</v>
      </c>
      <c r="G643" s="233"/>
      <c r="H643" s="237">
        <v>8.91</v>
      </c>
      <c r="I643" s="238"/>
      <c r="J643" s="233"/>
      <c r="K643" s="233"/>
      <c r="L643" s="239"/>
      <c r="M643" s="240"/>
      <c r="N643" s="241"/>
      <c r="O643" s="241"/>
      <c r="P643" s="241"/>
      <c r="Q643" s="241"/>
      <c r="R643" s="241"/>
      <c r="S643" s="241"/>
      <c r="T643" s="242"/>
      <c r="AT643" s="243" t="s">
        <v>161</v>
      </c>
      <c r="AU643" s="243" t="s">
        <v>158</v>
      </c>
      <c r="AV643" s="13" t="s">
        <v>157</v>
      </c>
      <c r="AW643" s="13" t="s">
        <v>43</v>
      </c>
      <c r="AX643" s="13" t="s">
        <v>23</v>
      </c>
      <c r="AY643" s="243" t="s">
        <v>150</v>
      </c>
    </row>
    <row r="644" spans="2:65" s="1" customFormat="1" ht="31.5" customHeight="1">
      <c r="B644" s="42"/>
      <c r="C644" s="195" t="s">
        <v>755</v>
      </c>
      <c r="D644" s="195" t="s">
        <v>152</v>
      </c>
      <c r="E644" s="196" t="s">
        <v>1463</v>
      </c>
      <c r="F644" s="197" t="s">
        <v>1464</v>
      </c>
      <c r="G644" s="198" t="s">
        <v>198</v>
      </c>
      <c r="H644" s="199">
        <v>11.4</v>
      </c>
      <c r="I644" s="200"/>
      <c r="J644" s="201">
        <f>ROUND(I644*H644,2)</f>
        <v>0</v>
      </c>
      <c r="K644" s="197" t="s">
        <v>37</v>
      </c>
      <c r="L644" s="62"/>
      <c r="M644" s="202" t="s">
        <v>37</v>
      </c>
      <c r="N644" s="203" t="s">
        <v>52</v>
      </c>
      <c r="O644" s="43"/>
      <c r="P644" s="204">
        <f>O644*H644</f>
        <v>0</v>
      </c>
      <c r="Q644" s="204">
        <v>0</v>
      </c>
      <c r="R644" s="204">
        <f>Q644*H644</f>
        <v>0</v>
      </c>
      <c r="S644" s="204">
        <v>0</v>
      </c>
      <c r="T644" s="205">
        <f>S644*H644</f>
        <v>0</v>
      </c>
      <c r="AR644" s="24" t="s">
        <v>205</v>
      </c>
      <c r="AT644" s="24" t="s">
        <v>152</v>
      </c>
      <c r="AU644" s="24" t="s">
        <v>158</v>
      </c>
      <c r="AY644" s="24" t="s">
        <v>150</v>
      </c>
      <c r="BE644" s="206">
        <f>IF(N644="základní",J644,0)</f>
        <v>0</v>
      </c>
      <c r="BF644" s="206">
        <f>IF(N644="snížená",J644,0)</f>
        <v>0</v>
      </c>
      <c r="BG644" s="206">
        <f>IF(N644="zákl. přenesená",J644,0)</f>
        <v>0</v>
      </c>
      <c r="BH644" s="206">
        <f>IF(N644="sníž. přenesená",J644,0)</f>
        <v>0</v>
      </c>
      <c r="BI644" s="206">
        <f>IF(N644="nulová",J644,0)</f>
        <v>0</v>
      </c>
      <c r="BJ644" s="24" t="s">
        <v>158</v>
      </c>
      <c r="BK644" s="206">
        <f>ROUND(I644*H644,2)</f>
        <v>0</v>
      </c>
      <c r="BL644" s="24" t="s">
        <v>205</v>
      </c>
      <c r="BM644" s="24" t="s">
        <v>758</v>
      </c>
    </row>
    <row r="645" spans="2:51" s="11" customFormat="1" ht="13.5">
      <c r="B645" s="210"/>
      <c r="C645" s="211"/>
      <c r="D645" s="207" t="s">
        <v>161</v>
      </c>
      <c r="E645" s="212" t="s">
        <v>37</v>
      </c>
      <c r="F645" s="213" t="s">
        <v>1156</v>
      </c>
      <c r="G645" s="211"/>
      <c r="H645" s="214" t="s">
        <v>37</v>
      </c>
      <c r="I645" s="215"/>
      <c r="J645" s="211"/>
      <c r="K645" s="211"/>
      <c r="L645" s="216"/>
      <c r="M645" s="217"/>
      <c r="N645" s="218"/>
      <c r="O645" s="218"/>
      <c r="P645" s="218"/>
      <c r="Q645" s="218"/>
      <c r="R645" s="218"/>
      <c r="S645" s="218"/>
      <c r="T645" s="219"/>
      <c r="AT645" s="220" t="s">
        <v>161</v>
      </c>
      <c r="AU645" s="220" t="s">
        <v>158</v>
      </c>
      <c r="AV645" s="11" t="s">
        <v>23</v>
      </c>
      <c r="AW645" s="11" t="s">
        <v>43</v>
      </c>
      <c r="AX645" s="11" t="s">
        <v>80</v>
      </c>
      <c r="AY645" s="220" t="s">
        <v>150</v>
      </c>
    </row>
    <row r="646" spans="2:51" s="12" customFormat="1" ht="13.5">
      <c r="B646" s="221"/>
      <c r="C646" s="222"/>
      <c r="D646" s="207" t="s">
        <v>161</v>
      </c>
      <c r="E646" s="223" t="s">
        <v>37</v>
      </c>
      <c r="F646" s="224" t="s">
        <v>1436</v>
      </c>
      <c r="G646" s="222"/>
      <c r="H646" s="225">
        <v>11.4</v>
      </c>
      <c r="I646" s="226"/>
      <c r="J646" s="222"/>
      <c r="K646" s="222"/>
      <c r="L646" s="227"/>
      <c r="M646" s="228"/>
      <c r="N646" s="229"/>
      <c r="O646" s="229"/>
      <c r="P646" s="229"/>
      <c r="Q646" s="229"/>
      <c r="R646" s="229"/>
      <c r="S646" s="229"/>
      <c r="T646" s="230"/>
      <c r="AT646" s="231" t="s">
        <v>161</v>
      </c>
      <c r="AU646" s="231" t="s">
        <v>158</v>
      </c>
      <c r="AV646" s="12" t="s">
        <v>158</v>
      </c>
      <c r="AW646" s="12" t="s">
        <v>43</v>
      </c>
      <c r="AX646" s="12" t="s">
        <v>80</v>
      </c>
      <c r="AY646" s="231" t="s">
        <v>150</v>
      </c>
    </row>
    <row r="647" spans="2:51" s="13" customFormat="1" ht="13.5">
      <c r="B647" s="232"/>
      <c r="C647" s="233"/>
      <c r="D647" s="234" t="s">
        <v>161</v>
      </c>
      <c r="E647" s="235" t="s">
        <v>37</v>
      </c>
      <c r="F647" s="236" t="s">
        <v>164</v>
      </c>
      <c r="G647" s="233"/>
      <c r="H647" s="237">
        <v>11.4</v>
      </c>
      <c r="I647" s="238"/>
      <c r="J647" s="233"/>
      <c r="K647" s="233"/>
      <c r="L647" s="239"/>
      <c r="M647" s="240"/>
      <c r="N647" s="241"/>
      <c r="O647" s="241"/>
      <c r="P647" s="241"/>
      <c r="Q647" s="241"/>
      <c r="R647" s="241"/>
      <c r="S647" s="241"/>
      <c r="T647" s="242"/>
      <c r="AT647" s="243" t="s">
        <v>161</v>
      </c>
      <c r="AU647" s="243" t="s">
        <v>158</v>
      </c>
      <c r="AV647" s="13" t="s">
        <v>157</v>
      </c>
      <c r="AW647" s="13" t="s">
        <v>43</v>
      </c>
      <c r="AX647" s="13" t="s">
        <v>23</v>
      </c>
      <c r="AY647" s="243" t="s">
        <v>150</v>
      </c>
    </row>
    <row r="648" spans="2:65" s="1" customFormat="1" ht="31.5" customHeight="1">
      <c r="B648" s="42"/>
      <c r="C648" s="195" t="s">
        <v>481</v>
      </c>
      <c r="D648" s="195" t="s">
        <v>152</v>
      </c>
      <c r="E648" s="196" t="s">
        <v>1152</v>
      </c>
      <c r="F648" s="197" t="s">
        <v>1153</v>
      </c>
      <c r="G648" s="198" t="s">
        <v>622</v>
      </c>
      <c r="H648" s="199">
        <v>2</v>
      </c>
      <c r="I648" s="200"/>
      <c r="J648" s="201">
        <f>ROUND(I648*H648,2)</f>
        <v>0</v>
      </c>
      <c r="K648" s="197" t="s">
        <v>156</v>
      </c>
      <c r="L648" s="62"/>
      <c r="M648" s="202" t="s">
        <v>37</v>
      </c>
      <c r="N648" s="203" t="s">
        <v>52</v>
      </c>
      <c r="O648" s="43"/>
      <c r="P648" s="204">
        <f>O648*H648</f>
        <v>0</v>
      </c>
      <c r="Q648" s="204">
        <v>0.00025</v>
      </c>
      <c r="R648" s="204">
        <f>Q648*H648</f>
        <v>0.0005</v>
      </c>
      <c r="S648" s="204">
        <v>0</v>
      </c>
      <c r="T648" s="205">
        <f>S648*H648</f>
        <v>0</v>
      </c>
      <c r="AR648" s="24" t="s">
        <v>205</v>
      </c>
      <c r="AT648" s="24" t="s">
        <v>152</v>
      </c>
      <c r="AU648" s="24" t="s">
        <v>158</v>
      </c>
      <c r="AY648" s="24" t="s">
        <v>150</v>
      </c>
      <c r="BE648" s="206">
        <f>IF(N648="základní",J648,0)</f>
        <v>0</v>
      </c>
      <c r="BF648" s="206">
        <f>IF(N648="snížená",J648,0)</f>
        <v>0</v>
      </c>
      <c r="BG648" s="206">
        <f>IF(N648="zákl. přenesená",J648,0)</f>
        <v>0</v>
      </c>
      <c r="BH648" s="206">
        <f>IF(N648="sníž. přenesená",J648,0)</f>
        <v>0</v>
      </c>
      <c r="BI648" s="206">
        <f>IF(N648="nulová",J648,0)</f>
        <v>0</v>
      </c>
      <c r="BJ648" s="24" t="s">
        <v>158</v>
      </c>
      <c r="BK648" s="206">
        <f>ROUND(I648*H648,2)</f>
        <v>0</v>
      </c>
      <c r="BL648" s="24" t="s">
        <v>205</v>
      </c>
      <c r="BM648" s="24" t="s">
        <v>761</v>
      </c>
    </row>
    <row r="649" spans="2:51" s="11" customFormat="1" ht="13.5">
      <c r="B649" s="210"/>
      <c r="C649" s="211"/>
      <c r="D649" s="207" t="s">
        <v>161</v>
      </c>
      <c r="E649" s="212" t="s">
        <v>37</v>
      </c>
      <c r="F649" s="213" t="s">
        <v>1156</v>
      </c>
      <c r="G649" s="211"/>
      <c r="H649" s="214" t="s">
        <v>37</v>
      </c>
      <c r="I649" s="215"/>
      <c r="J649" s="211"/>
      <c r="K649" s="211"/>
      <c r="L649" s="216"/>
      <c r="M649" s="217"/>
      <c r="N649" s="218"/>
      <c r="O649" s="218"/>
      <c r="P649" s="218"/>
      <c r="Q649" s="218"/>
      <c r="R649" s="218"/>
      <c r="S649" s="218"/>
      <c r="T649" s="219"/>
      <c r="AT649" s="220" t="s">
        <v>161</v>
      </c>
      <c r="AU649" s="220" t="s">
        <v>158</v>
      </c>
      <c r="AV649" s="11" t="s">
        <v>23</v>
      </c>
      <c r="AW649" s="11" t="s">
        <v>43</v>
      </c>
      <c r="AX649" s="11" t="s">
        <v>80</v>
      </c>
      <c r="AY649" s="220" t="s">
        <v>150</v>
      </c>
    </row>
    <row r="650" spans="2:51" s="12" customFormat="1" ht="13.5">
      <c r="B650" s="221"/>
      <c r="C650" s="222"/>
      <c r="D650" s="207" t="s">
        <v>161</v>
      </c>
      <c r="E650" s="223" t="s">
        <v>37</v>
      </c>
      <c r="F650" s="224" t="s">
        <v>158</v>
      </c>
      <c r="G650" s="222"/>
      <c r="H650" s="225">
        <v>2</v>
      </c>
      <c r="I650" s="226"/>
      <c r="J650" s="222"/>
      <c r="K650" s="222"/>
      <c r="L650" s="227"/>
      <c r="M650" s="228"/>
      <c r="N650" s="229"/>
      <c r="O650" s="229"/>
      <c r="P650" s="229"/>
      <c r="Q650" s="229"/>
      <c r="R650" s="229"/>
      <c r="S650" s="229"/>
      <c r="T650" s="230"/>
      <c r="AT650" s="231" t="s">
        <v>161</v>
      </c>
      <c r="AU650" s="231" t="s">
        <v>158</v>
      </c>
      <c r="AV650" s="12" t="s">
        <v>158</v>
      </c>
      <c r="AW650" s="12" t="s">
        <v>43</v>
      </c>
      <c r="AX650" s="12" t="s">
        <v>80</v>
      </c>
      <c r="AY650" s="231" t="s">
        <v>150</v>
      </c>
    </row>
    <row r="651" spans="2:51" s="13" customFormat="1" ht="13.5">
      <c r="B651" s="232"/>
      <c r="C651" s="233"/>
      <c r="D651" s="234" t="s">
        <v>161</v>
      </c>
      <c r="E651" s="235" t="s">
        <v>37</v>
      </c>
      <c r="F651" s="236" t="s">
        <v>164</v>
      </c>
      <c r="G651" s="233"/>
      <c r="H651" s="237">
        <v>2</v>
      </c>
      <c r="I651" s="238"/>
      <c r="J651" s="233"/>
      <c r="K651" s="233"/>
      <c r="L651" s="239"/>
      <c r="M651" s="240"/>
      <c r="N651" s="241"/>
      <c r="O651" s="241"/>
      <c r="P651" s="241"/>
      <c r="Q651" s="241"/>
      <c r="R651" s="241"/>
      <c r="S651" s="241"/>
      <c r="T651" s="242"/>
      <c r="AT651" s="243" t="s">
        <v>161</v>
      </c>
      <c r="AU651" s="243" t="s">
        <v>158</v>
      </c>
      <c r="AV651" s="13" t="s">
        <v>157</v>
      </c>
      <c r="AW651" s="13" t="s">
        <v>43</v>
      </c>
      <c r="AX651" s="13" t="s">
        <v>23</v>
      </c>
      <c r="AY651" s="243" t="s">
        <v>150</v>
      </c>
    </row>
    <row r="652" spans="2:65" s="1" customFormat="1" ht="31.5" customHeight="1">
      <c r="B652" s="42"/>
      <c r="C652" s="195" t="s">
        <v>763</v>
      </c>
      <c r="D652" s="195" t="s">
        <v>152</v>
      </c>
      <c r="E652" s="196" t="s">
        <v>1154</v>
      </c>
      <c r="F652" s="197" t="s">
        <v>1155</v>
      </c>
      <c r="G652" s="198" t="s">
        <v>198</v>
      </c>
      <c r="H652" s="199">
        <v>4.3</v>
      </c>
      <c r="I652" s="200"/>
      <c r="J652" s="201">
        <f>ROUND(I652*H652,2)</f>
        <v>0</v>
      </c>
      <c r="K652" s="197" t="s">
        <v>156</v>
      </c>
      <c r="L652" s="62"/>
      <c r="M652" s="202" t="s">
        <v>37</v>
      </c>
      <c r="N652" s="203" t="s">
        <v>52</v>
      </c>
      <c r="O652" s="43"/>
      <c r="P652" s="204">
        <f>O652*H652</f>
        <v>0</v>
      </c>
      <c r="Q652" s="204">
        <v>0.00286</v>
      </c>
      <c r="R652" s="204">
        <f>Q652*H652</f>
        <v>0.012298</v>
      </c>
      <c r="S652" s="204">
        <v>0</v>
      </c>
      <c r="T652" s="205">
        <f>S652*H652</f>
        <v>0</v>
      </c>
      <c r="AR652" s="24" t="s">
        <v>205</v>
      </c>
      <c r="AT652" s="24" t="s">
        <v>152</v>
      </c>
      <c r="AU652" s="24" t="s">
        <v>158</v>
      </c>
      <c r="AY652" s="24" t="s">
        <v>150</v>
      </c>
      <c r="BE652" s="206">
        <f>IF(N652="základní",J652,0)</f>
        <v>0</v>
      </c>
      <c r="BF652" s="206">
        <f>IF(N652="snížená",J652,0)</f>
        <v>0</v>
      </c>
      <c r="BG652" s="206">
        <f>IF(N652="zákl. přenesená",J652,0)</f>
        <v>0</v>
      </c>
      <c r="BH652" s="206">
        <f>IF(N652="sníž. přenesená",J652,0)</f>
        <v>0</v>
      </c>
      <c r="BI652" s="206">
        <f>IF(N652="nulová",J652,0)</f>
        <v>0</v>
      </c>
      <c r="BJ652" s="24" t="s">
        <v>158</v>
      </c>
      <c r="BK652" s="206">
        <f>ROUND(I652*H652,2)</f>
        <v>0</v>
      </c>
      <c r="BL652" s="24" t="s">
        <v>205</v>
      </c>
      <c r="BM652" s="24" t="s">
        <v>766</v>
      </c>
    </row>
    <row r="653" spans="2:51" s="11" customFormat="1" ht="13.5">
      <c r="B653" s="210"/>
      <c r="C653" s="211"/>
      <c r="D653" s="207" t="s">
        <v>161</v>
      </c>
      <c r="E653" s="212" t="s">
        <v>37</v>
      </c>
      <c r="F653" s="213" t="s">
        <v>1120</v>
      </c>
      <c r="G653" s="211"/>
      <c r="H653" s="214" t="s">
        <v>37</v>
      </c>
      <c r="I653" s="215"/>
      <c r="J653" s="211"/>
      <c r="K653" s="211"/>
      <c r="L653" s="216"/>
      <c r="M653" s="217"/>
      <c r="N653" s="218"/>
      <c r="O653" s="218"/>
      <c r="P653" s="218"/>
      <c r="Q653" s="218"/>
      <c r="R653" s="218"/>
      <c r="S653" s="218"/>
      <c r="T653" s="219"/>
      <c r="AT653" s="220" t="s">
        <v>161</v>
      </c>
      <c r="AU653" s="220" t="s">
        <v>158</v>
      </c>
      <c r="AV653" s="11" t="s">
        <v>23</v>
      </c>
      <c r="AW653" s="11" t="s">
        <v>43</v>
      </c>
      <c r="AX653" s="11" t="s">
        <v>80</v>
      </c>
      <c r="AY653" s="220" t="s">
        <v>150</v>
      </c>
    </row>
    <row r="654" spans="2:51" s="12" customFormat="1" ht="13.5">
      <c r="B654" s="221"/>
      <c r="C654" s="222"/>
      <c r="D654" s="207" t="s">
        <v>161</v>
      </c>
      <c r="E654" s="223" t="s">
        <v>37</v>
      </c>
      <c r="F654" s="224" t="s">
        <v>1465</v>
      </c>
      <c r="G654" s="222"/>
      <c r="H654" s="225">
        <v>4.3</v>
      </c>
      <c r="I654" s="226"/>
      <c r="J654" s="222"/>
      <c r="K654" s="222"/>
      <c r="L654" s="227"/>
      <c r="M654" s="228"/>
      <c r="N654" s="229"/>
      <c r="O654" s="229"/>
      <c r="P654" s="229"/>
      <c r="Q654" s="229"/>
      <c r="R654" s="229"/>
      <c r="S654" s="229"/>
      <c r="T654" s="230"/>
      <c r="AT654" s="231" t="s">
        <v>161</v>
      </c>
      <c r="AU654" s="231" t="s">
        <v>158</v>
      </c>
      <c r="AV654" s="12" t="s">
        <v>158</v>
      </c>
      <c r="AW654" s="12" t="s">
        <v>43</v>
      </c>
      <c r="AX654" s="12" t="s">
        <v>80</v>
      </c>
      <c r="AY654" s="231" t="s">
        <v>150</v>
      </c>
    </row>
    <row r="655" spans="2:51" s="13" customFormat="1" ht="13.5">
      <c r="B655" s="232"/>
      <c r="C655" s="233"/>
      <c r="D655" s="234" t="s">
        <v>161</v>
      </c>
      <c r="E655" s="235" t="s">
        <v>37</v>
      </c>
      <c r="F655" s="236" t="s">
        <v>164</v>
      </c>
      <c r="G655" s="233"/>
      <c r="H655" s="237">
        <v>4.3</v>
      </c>
      <c r="I655" s="238"/>
      <c r="J655" s="233"/>
      <c r="K655" s="233"/>
      <c r="L655" s="239"/>
      <c r="M655" s="240"/>
      <c r="N655" s="241"/>
      <c r="O655" s="241"/>
      <c r="P655" s="241"/>
      <c r="Q655" s="241"/>
      <c r="R655" s="241"/>
      <c r="S655" s="241"/>
      <c r="T655" s="242"/>
      <c r="AT655" s="243" t="s">
        <v>161</v>
      </c>
      <c r="AU655" s="243" t="s">
        <v>158</v>
      </c>
      <c r="AV655" s="13" t="s">
        <v>157</v>
      </c>
      <c r="AW655" s="13" t="s">
        <v>43</v>
      </c>
      <c r="AX655" s="13" t="s">
        <v>23</v>
      </c>
      <c r="AY655" s="243" t="s">
        <v>150</v>
      </c>
    </row>
    <row r="656" spans="2:65" s="1" customFormat="1" ht="31.5" customHeight="1">
      <c r="B656" s="42"/>
      <c r="C656" s="195" t="s">
        <v>486</v>
      </c>
      <c r="D656" s="195" t="s">
        <v>152</v>
      </c>
      <c r="E656" s="196" t="s">
        <v>681</v>
      </c>
      <c r="F656" s="197" t="s">
        <v>682</v>
      </c>
      <c r="G656" s="198" t="s">
        <v>182</v>
      </c>
      <c r="H656" s="199">
        <v>2.929</v>
      </c>
      <c r="I656" s="200"/>
      <c r="J656" s="201">
        <f>ROUND(I656*H656,2)</f>
        <v>0</v>
      </c>
      <c r="K656" s="197" t="s">
        <v>156</v>
      </c>
      <c r="L656" s="62"/>
      <c r="M656" s="202" t="s">
        <v>37</v>
      </c>
      <c r="N656" s="203" t="s">
        <v>52</v>
      </c>
      <c r="O656" s="43"/>
      <c r="P656" s="204">
        <f>O656*H656</f>
        <v>0</v>
      </c>
      <c r="Q656" s="204">
        <v>0</v>
      </c>
      <c r="R656" s="204">
        <f>Q656*H656</f>
        <v>0</v>
      </c>
      <c r="S656" s="204">
        <v>0</v>
      </c>
      <c r="T656" s="205">
        <f>S656*H656</f>
        <v>0</v>
      </c>
      <c r="AR656" s="24" t="s">
        <v>205</v>
      </c>
      <c r="AT656" s="24" t="s">
        <v>152</v>
      </c>
      <c r="AU656" s="24" t="s">
        <v>158</v>
      </c>
      <c r="AY656" s="24" t="s">
        <v>150</v>
      </c>
      <c r="BE656" s="206">
        <f>IF(N656="základní",J656,0)</f>
        <v>0</v>
      </c>
      <c r="BF656" s="206">
        <f>IF(N656="snížená",J656,0)</f>
        <v>0</v>
      </c>
      <c r="BG656" s="206">
        <f>IF(N656="zákl. přenesená",J656,0)</f>
        <v>0</v>
      </c>
      <c r="BH656" s="206">
        <f>IF(N656="sníž. přenesená",J656,0)</f>
        <v>0</v>
      </c>
      <c r="BI656" s="206">
        <f>IF(N656="nulová",J656,0)</f>
        <v>0</v>
      </c>
      <c r="BJ656" s="24" t="s">
        <v>158</v>
      </c>
      <c r="BK656" s="206">
        <f>ROUND(I656*H656,2)</f>
        <v>0</v>
      </c>
      <c r="BL656" s="24" t="s">
        <v>205</v>
      </c>
      <c r="BM656" s="24" t="s">
        <v>769</v>
      </c>
    </row>
    <row r="657" spans="2:47" s="1" customFormat="1" ht="121.5">
      <c r="B657" s="42"/>
      <c r="C657" s="64"/>
      <c r="D657" s="207" t="s">
        <v>159</v>
      </c>
      <c r="E657" s="64"/>
      <c r="F657" s="208" t="s">
        <v>684</v>
      </c>
      <c r="G657" s="64"/>
      <c r="H657" s="64"/>
      <c r="I657" s="165"/>
      <c r="J657" s="64"/>
      <c r="K657" s="64"/>
      <c r="L657" s="62"/>
      <c r="M657" s="209"/>
      <c r="N657" s="43"/>
      <c r="O657" s="43"/>
      <c r="P657" s="43"/>
      <c r="Q657" s="43"/>
      <c r="R657" s="43"/>
      <c r="S657" s="43"/>
      <c r="T657" s="79"/>
      <c r="AT657" s="24" t="s">
        <v>159</v>
      </c>
      <c r="AU657" s="24" t="s">
        <v>158</v>
      </c>
    </row>
    <row r="658" spans="2:63" s="10" customFormat="1" ht="29.85" customHeight="1">
      <c r="B658" s="178"/>
      <c r="C658" s="179"/>
      <c r="D658" s="192" t="s">
        <v>79</v>
      </c>
      <c r="E658" s="193" t="s">
        <v>685</v>
      </c>
      <c r="F658" s="193" t="s">
        <v>686</v>
      </c>
      <c r="G658" s="179"/>
      <c r="H658" s="179"/>
      <c r="I658" s="182"/>
      <c r="J658" s="194">
        <f>BK658</f>
        <v>0</v>
      </c>
      <c r="K658" s="179"/>
      <c r="L658" s="184"/>
      <c r="M658" s="185"/>
      <c r="N658" s="186"/>
      <c r="O658" s="186"/>
      <c r="P658" s="187">
        <f>SUM(P659:P767)</f>
        <v>0</v>
      </c>
      <c r="Q658" s="186"/>
      <c r="R658" s="187">
        <f>SUM(R659:R767)</f>
        <v>2.5579867499999995</v>
      </c>
      <c r="S658" s="186"/>
      <c r="T658" s="188">
        <f>SUM(T659:T767)</f>
        <v>0</v>
      </c>
      <c r="AR658" s="189" t="s">
        <v>158</v>
      </c>
      <c r="AT658" s="190" t="s">
        <v>79</v>
      </c>
      <c r="AU658" s="190" t="s">
        <v>23</v>
      </c>
      <c r="AY658" s="189" t="s">
        <v>150</v>
      </c>
      <c r="BK658" s="191">
        <f>SUM(BK659:BK767)</f>
        <v>0</v>
      </c>
    </row>
    <row r="659" spans="2:65" s="1" customFormat="1" ht="22.5" customHeight="1">
      <c r="B659" s="42"/>
      <c r="C659" s="195" t="s">
        <v>770</v>
      </c>
      <c r="D659" s="195" t="s">
        <v>152</v>
      </c>
      <c r="E659" s="196" t="s">
        <v>688</v>
      </c>
      <c r="F659" s="197" t="s">
        <v>689</v>
      </c>
      <c r="G659" s="198" t="s">
        <v>198</v>
      </c>
      <c r="H659" s="199">
        <v>156.75</v>
      </c>
      <c r="I659" s="200"/>
      <c r="J659" s="201">
        <f>ROUND(I659*H659,2)</f>
        <v>0</v>
      </c>
      <c r="K659" s="197" t="s">
        <v>37</v>
      </c>
      <c r="L659" s="62"/>
      <c r="M659" s="202" t="s">
        <v>37</v>
      </c>
      <c r="N659" s="203" t="s">
        <v>52</v>
      </c>
      <c r="O659" s="43"/>
      <c r="P659" s="204">
        <f>O659*H659</f>
        <v>0</v>
      </c>
      <c r="Q659" s="204">
        <v>0</v>
      </c>
      <c r="R659" s="204">
        <f>Q659*H659</f>
        <v>0</v>
      </c>
      <c r="S659" s="204">
        <v>0</v>
      </c>
      <c r="T659" s="205">
        <f>S659*H659</f>
        <v>0</v>
      </c>
      <c r="AR659" s="24" t="s">
        <v>205</v>
      </c>
      <c r="AT659" s="24" t="s">
        <v>152</v>
      </c>
      <c r="AU659" s="24" t="s">
        <v>158</v>
      </c>
      <c r="AY659" s="24" t="s">
        <v>150</v>
      </c>
      <c r="BE659" s="206">
        <f>IF(N659="základní",J659,0)</f>
        <v>0</v>
      </c>
      <c r="BF659" s="206">
        <f>IF(N659="snížená",J659,0)</f>
        <v>0</v>
      </c>
      <c r="BG659" s="206">
        <f>IF(N659="zákl. přenesená",J659,0)</f>
        <v>0</v>
      </c>
      <c r="BH659" s="206">
        <f>IF(N659="sníž. přenesená",J659,0)</f>
        <v>0</v>
      </c>
      <c r="BI659" s="206">
        <f>IF(N659="nulová",J659,0)</f>
        <v>0</v>
      </c>
      <c r="BJ659" s="24" t="s">
        <v>158</v>
      </c>
      <c r="BK659" s="206">
        <f>ROUND(I659*H659,2)</f>
        <v>0</v>
      </c>
      <c r="BL659" s="24" t="s">
        <v>205</v>
      </c>
      <c r="BM659" s="24" t="s">
        <v>773</v>
      </c>
    </row>
    <row r="660" spans="2:51" s="11" customFormat="1" ht="13.5">
      <c r="B660" s="210"/>
      <c r="C660" s="211"/>
      <c r="D660" s="207" t="s">
        <v>161</v>
      </c>
      <c r="E660" s="212" t="s">
        <v>37</v>
      </c>
      <c r="F660" s="213" t="s">
        <v>1243</v>
      </c>
      <c r="G660" s="211"/>
      <c r="H660" s="214" t="s">
        <v>37</v>
      </c>
      <c r="I660" s="215"/>
      <c r="J660" s="211"/>
      <c r="K660" s="211"/>
      <c r="L660" s="216"/>
      <c r="M660" s="217"/>
      <c r="N660" s="218"/>
      <c r="O660" s="218"/>
      <c r="P660" s="218"/>
      <c r="Q660" s="218"/>
      <c r="R660" s="218"/>
      <c r="S660" s="218"/>
      <c r="T660" s="219"/>
      <c r="AT660" s="220" t="s">
        <v>161</v>
      </c>
      <c r="AU660" s="220" t="s">
        <v>158</v>
      </c>
      <c r="AV660" s="11" t="s">
        <v>23</v>
      </c>
      <c r="AW660" s="11" t="s">
        <v>43</v>
      </c>
      <c r="AX660" s="11" t="s">
        <v>80</v>
      </c>
      <c r="AY660" s="220" t="s">
        <v>150</v>
      </c>
    </row>
    <row r="661" spans="2:51" s="12" customFormat="1" ht="13.5">
      <c r="B661" s="221"/>
      <c r="C661" s="222"/>
      <c r="D661" s="207" t="s">
        <v>161</v>
      </c>
      <c r="E661" s="223" t="s">
        <v>37</v>
      </c>
      <c r="F661" s="224" t="s">
        <v>1466</v>
      </c>
      <c r="G661" s="222"/>
      <c r="H661" s="225">
        <v>100.8</v>
      </c>
      <c r="I661" s="226"/>
      <c r="J661" s="222"/>
      <c r="K661" s="222"/>
      <c r="L661" s="227"/>
      <c r="M661" s="228"/>
      <c r="N661" s="229"/>
      <c r="O661" s="229"/>
      <c r="P661" s="229"/>
      <c r="Q661" s="229"/>
      <c r="R661" s="229"/>
      <c r="S661" s="229"/>
      <c r="T661" s="230"/>
      <c r="AT661" s="231" t="s">
        <v>161</v>
      </c>
      <c r="AU661" s="231" t="s">
        <v>158</v>
      </c>
      <c r="AV661" s="12" t="s">
        <v>158</v>
      </c>
      <c r="AW661" s="12" t="s">
        <v>43</v>
      </c>
      <c r="AX661" s="12" t="s">
        <v>80</v>
      </c>
      <c r="AY661" s="231" t="s">
        <v>150</v>
      </c>
    </row>
    <row r="662" spans="2:51" s="12" customFormat="1" ht="13.5">
      <c r="B662" s="221"/>
      <c r="C662" s="222"/>
      <c r="D662" s="207" t="s">
        <v>161</v>
      </c>
      <c r="E662" s="223" t="s">
        <v>37</v>
      </c>
      <c r="F662" s="224" t="s">
        <v>1467</v>
      </c>
      <c r="G662" s="222"/>
      <c r="H662" s="225">
        <v>9.6</v>
      </c>
      <c r="I662" s="226"/>
      <c r="J662" s="222"/>
      <c r="K662" s="222"/>
      <c r="L662" s="227"/>
      <c r="M662" s="228"/>
      <c r="N662" s="229"/>
      <c r="O662" s="229"/>
      <c r="P662" s="229"/>
      <c r="Q662" s="229"/>
      <c r="R662" s="229"/>
      <c r="S662" s="229"/>
      <c r="T662" s="230"/>
      <c r="AT662" s="231" t="s">
        <v>161</v>
      </c>
      <c r="AU662" s="231" t="s">
        <v>158</v>
      </c>
      <c r="AV662" s="12" t="s">
        <v>158</v>
      </c>
      <c r="AW662" s="12" t="s">
        <v>43</v>
      </c>
      <c r="AX662" s="12" t="s">
        <v>80</v>
      </c>
      <c r="AY662" s="231" t="s">
        <v>150</v>
      </c>
    </row>
    <row r="663" spans="2:51" s="12" customFormat="1" ht="13.5">
      <c r="B663" s="221"/>
      <c r="C663" s="222"/>
      <c r="D663" s="207" t="s">
        <v>161</v>
      </c>
      <c r="E663" s="223" t="s">
        <v>37</v>
      </c>
      <c r="F663" s="224" t="s">
        <v>1468</v>
      </c>
      <c r="G663" s="222"/>
      <c r="H663" s="225">
        <v>5</v>
      </c>
      <c r="I663" s="226"/>
      <c r="J663" s="222"/>
      <c r="K663" s="222"/>
      <c r="L663" s="227"/>
      <c r="M663" s="228"/>
      <c r="N663" s="229"/>
      <c r="O663" s="229"/>
      <c r="P663" s="229"/>
      <c r="Q663" s="229"/>
      <c r="R663" s="229"/>
      <c r="S663" s="229"/>
      <c r="T663" s="230"/>
      <c r="AT663" s="231" t="s">
        <v>161</v>
      </c>
      <c r="AU663" s="231" t="s">
        <v>158</v>
      </c>
      <c r="AV663" s="12" t="s">
        <v>158</v>
      </c>
      <c r="AW663" s="12" t="s">
        <v>43</v>
      </c>
      <c r="AX663" s="12" t="s">
        <v>80</v>
      </c>
      <c r="AY663" s="231" t="s">
        <v>150</v>
      </c>
    </row>
    <row r="664" spans="2:51" s="12" customFormat="1" ht="13.5">
      <c r="B664" s="221"/>
      <c r="C664" s="222"/>
      <c r="D664" s="207" t="s">
        <v>161</v>
      </c>
      <c r="E664" s="223" t="s">
        <v>37</v>
      </c>
      <c r="F664" s="224" t="s">
        <v>1469</v>
      </c>
      <c r="G664" s="222"/>
      <c r="H664" s="225">
        <v>18.7</v>
      </c>
      <c r="I664" s="226"/>
      <c r="J664" s="222"/>
      <c r="K664" s="222"/>
      <c r="L664" s="227"/>
      <c r="M664" s="228"/>
      <c r="N664" s="229"/>
      <c r="O664" s="229"/>
      <c r="P664" s="229"/>
      <c r="Q664" s="229"/>
      <c r="R664" s="229"/>
      <c r="S664" s="229"/>
      <c r="T664" s="230"/>
      <c r="AT664" s="231" t="s">
        <v>161</v>
      </c>
      <c r="AU664" s="231" t="s">
        <v>158</v>
      </c>
      <c r="AV664" s="12" t="s">
        <v>158</v>
      </c>
      <c r="AW664" s="12" t="s">
        <v>43</v>
      </c>
      <c r="AX664" s="12" t="s">
        <v>80</v>
      </c>
      <c r="AY664" s="231" t="s">
        <v>150</v>
      </c>
    </row>
    <row r="665" spans="2:51" s="12" customFormat="1" ht="13.5">
      <c r="B665" s="221"/>
      <c r="C665" s="222"/>
      <c r="D665" s="207" t="s">
        <v>161</v>
      </c>
      <c r="E665" s="223" t="s">
        <v>37</v>
      </c>
      <c r="F665" s="224" t="s">
        <v>1470</v>
      </c>
      <c r="G665" s="222"/>
      <c r="H665" s="225">
        <v>13.6</v>
      </c>
      <c r="I665" s="226"/>
      <c r="J665" s="222"/>
      <c r="K665" s="222"/>
      <c r="L665" s="227"/>
      <c r="M665" s="228"/>
      <c r="N665" s="229"/>
      <c r="O665" s="229"/>
      <c r="P665" s="229"/>
      <c r="Q665" s="229"/>
      <c r="R665" s="229"/>
      <c r="S665" s="229"/>
      <c r="T665" s="230"/>
      <c r="AT665" s="231" t="s">
        <v>161</v>
      </c>
      <c r="AU665" s="231" t="s">
        <v>158</v>
      </c>
      <c r="AV665" s="12" t="s">
        <v>158</v>
      </c>
      <c r="AW665" s="12" t="s">
        <v>43</v>
      </c>
      <c r="AX665" s="12" t="s">
        <v>80</v>
      </c>
      <c r="AY665" s="231" t="s">
        <v>150</v>
      </c>
    </row>
    <row r="666" spans="2:51" s="12" customFormat="1" ht="13.5">
      <c r="B666" s="221"/>
      <c r="C666" s="222"/>
      <c r="D666" s="207" t="s">
        <v>161</v>
      </c>
      <c r="E666" s="223" t="s">
        <v>37</v>
      </c>
      <c r="F666" s="224" t="s">
        <v>1453</v>
      </c>
      <c r="G666" s="222"/>
      <c r="H666" s="225">
        <v>2.3</v>
      </c>
      <c r="I666" s="226"/>
      <c r="J666" s="222"/>
      <c r="K666" s="222"/>
      <c r="L666" s="227"/>
      <c r="M666" s="228"/>
      <c r="N666" s="229"/>
      <c r="O666" s="229"/>
      <c r="P666" s="229"/>
      <c r="Q666" s="229"/>
      <c r="R666" s="229"/>
      <c r="S666" s="229"/>
      <c r="T666" s="230"/>
      <c r="AT666" s="231" t="s">
        <v>161</v>
      </c>
      <c r="AU666" s="231" t="s">
        <v>158</v>
      </c>
      <c r="AV666" s="12" t="s">
        <v>158</v>
      </c>
      <c r="AW666" s="12" t="s">
        <v>43</v>
      </c>
      <c r="AX666" s="12" t="s">
        <v>80</v>
      </c>
      <c r="AY666" s="231" t="s">
        <v>150</v>
      </c>
    </row>
    <row r="667" spans="2:51" s="12" customFormat="1" ht="13.5">
      <c r="B667" s="221"/>
      <c r="C667" s="222"/>
      <c r="D667" s="207" t="s">
        <v>161</v>
      </c>
      <c r="E667" s="223" t="s">
        <v>37</v>
      </c>
      <c r="F667" s="224" t="s">
        <v>1471</v>
      </c>
      <c r="G667" s="222"/>
      <c r="H667" s="225">
        <v>3.25</v>
      </c>
      <c r="I667" s="226"/>
      <c r="J667" s="222"/>
      <c r="K667" s="222"/>
      <c r="L667" s="227"/>
      <c r="M667" s="228"/>
      <c r="N667" s="229"/>
      <c r="O667" s="229"/>
      <c r="P667" s="229"/>
      <c r="Q667" s="229"/>
      <c r="R667" s="229"/>
      <c r="S667" s="229"/>
      <c r="T667" s="230"/>
      <c r="AT667" s="231" t="s">
        <v>161</v>
      </c>
      <c r="AU667" s="231" t="s">
        <v>158</v>
      </c>
      <c r="AV667" s="12" t="s">
        <v>158</v>
      </c>
      <c r="AW667" s="12" t="s">
        <v>43</v>
      </c>
      <c r="AX667" s="12" t="s">
        <v>80</v>
      </c>
      <c r="AY667" s="231" t="s">
        <v>150</v>
      </c>
    </row>
    <row r="668" spans="2:51" s="12" customFormat="1" ht="13.5">
      <c r="B668" s="221"/>
      <c r="C668" s="222"/>
      <c r="D668" s="207" t="s">
        <v>161</v>
      </c>
      <c r="E668" s="223" t="s">
        <v>37</v>
      </c>
      <c r="F668" s="224" t="s">
        <v>1472</v>
      </c>
      <c r="G668" s="222"/>
      <c r="H668" s="225">
        <v>1.1</v>
      </c>
      <c r="I668" s="226"/>
      <c r="J668" s="222"/>
      <c r="K668" s="222"/>
      <c r="L668" s="227"/>
      <c r="M668" s="228"/>
      <c r="N668" s="229"/>
      <c r="O668" s="229"/>
      <c r="P668" s="229"/>
      <c r="Q668" s="229"/>
      <c r="R668" s="229"/>
      <c r="S668" s="229"/>
      <c r="T668" s="230"/>
      <c r="AT668" s="231" t="s">
        <v>161</v>
      </c>
      <c r="AU668" s="231" t="s">
        <v>158</v>
      </c>
      <c r="AV668" s="12" t="s">
        <v>158</v>
      </c>
      <c r="AW668" s="12" t="s">
        <v>43</v>
      </c>
      <c r="AX668" s="12" t="s">
        <v>80</v>
      </c>
      <c r="AY668" s="231" t="s">
        <v>150</v>
      </c>
    </row>
    <row r="669" spans="2:51" s="12" customFormat="1" ht="13.5">
      <c r="B669" s="221"/>
      <c r="C669" s="222"/>
      <c r="D669" s="207" t="s">
        <v>161</v>
      </c>
      <c r="E669" s="223" t="s">
        <v>37</v>
      </c>
      <c r="F669" s="224" t="s">
        <v>1473</v>
      </c>
      <c r="G669" s="222"/>
      <c r="H669" s="225">
        <v>2.4</v>
      </c>
      <c r="I669" s="226"/>
      <c r="J669" s="222"/>
      <c r="K669" s="222"/>
      <c r="L669" s="227"/>
      <c r="M669" s="228"/>
      <c r="N669" s="229"/>
      <c r="O669" s="229"/>
      <c r="P669" s="229"/>
      <c r="Q669" s="229"/>
      <c r="R669" s="229"/>
      <c r="S669" s="229"/>
      <c r="T669" s="230"/>
      <c r="AT669" s="231" t="s">
        <v>161</v>
      </c>
      <c r="AU669" s="231" t="s">
        <v>158</v>
      </c>
      <c r="AV669" s="12" t="s">
        <v>158</v>
      </c>
      <c r="AW669" s="12" t="s">
        <v>43</v>
      </c>
      <c r="AX669" s="12" t="s">
        <v>80</v>
      </c>
      <c r="AY669" s="231" t="s">
        <v>150</v>
      </c>
    </row>
    <row r="670" spans="2:51" s="13" customFormat="1" ht="13.5">
      <c r="B670" s="232"/>
      <c r="C670" s="233"/>
      <c r="D670" s="234" t="s">
        <v>161</v>
      </c>
      <c r="E670" s="235" t="s">
        <v>37</v>
      </c>
      <c r="F670" s="236" t="s">
        <v>164</v>
      </c>
      <c r="G670" s="233"/>
      <c r="H670" s="237">
        <v>156.75</v>
      </c>
      <c r="I670" s="238"/>
      <c r="J670" s="233"/>
      <c r="K670" s="233"/>
      <c r="L670" s="239"/>
      <c r="M670" s="240"/>
      <c r="N670" s="241"/>
      <c r="O670" s="241"/>
      <c r="P670" s="241"/>
      <c r="Q670" s="241"/>
      <c r="R670" s="241"/>
      <c r="S670" s="241"/>
      <c r="T670" s="242"/>
      <c r="AT670" s="243" t="s">
        <v>161</v>
      </c>
      <c r="AU670" s="243" t="s">
        <v>158</v>
      </c>
      <c r="AV670" s="13" t="s">
        <v>157</v>
      </c>
      <c r="AW670" s="13" t="s">
        <v>43</v>
      </c>
      <c r="AX670" s="13" t="s">
        <v>23</v>
      </c>
      <c r="AY670" s="243" t="s">
        <v>150</v>
      </c>
    </row>
    <row r="671" spans="2:65" s="1" customFormat="1" ht="44.25" customHeight="1">
      <c r="B671" s="42"/>
      <c r="C671" s="195" t="s">
        <v>491</v>
      </c>
      <c r="D671" s="195" t="s">
        <v>152</v>
      </c>
      <c r="E671" s="196" t="s">
        <v>707</v>
      </c>
      <c r="F671" s="197" t="s">
        <v>708</v>
      </c>
      <c r="G671" s="198" t="s">
        <v>155</v>
      </c>
      <c r="H671" s="199">
        <v>119.79</v>
      </c>
      <c r="I671" s="200"/>
      <c r="J671" s="201">
        <f>ROUND(I671*H671,2)</f>
        <v>0</v>
      </c>
      <c r="K671" s="197" t="s">
        <v>156</v>
      </c>
      <c r="L671" s="62"/>
      <c r="M671" s="202" t="s">
        <v>37</v>
      </c>
      <c r="N671" s="203" t="s">
        <v>52</v>
      </c>
      <c r="O671" s="43"/>
      <c r="P671" s="204">
        <f>O671*H671</f>
        <v>0</v>
      </c>
      <c r="Q671" s="204">
        <v>0.00025</v>
      </c>
      <c r="R671" s="204">
        <f>Q671*H671</f>
        <v>0.029947500000000002</v>
      </c>
      <c r="S671" s="204">
        <v>0</v>
      </c>
      <c r="T671" s="205">
        <f>S671*H671</f>
        <v>0</v>
      </c>
      <c r="AR671" s="24" t="s">
        <v>205</v>
      </c>
      <c r="AT671" s="24" t="s">
        <v>152</v>
      </c>
      <c r="AU671" s="24" t="s">
        <v>158</v>
      </c>
      <c r="AY671" s="24" t="s">
        <v>150</v>
      </c>
      <c r="BE671" s="206">
        <f>IF(N671="základní",J671,0)</f>
        <v>0</v>
      </c>
      <c r="BF671" s="206">
        <f>IF(N671="snížená",J671,0)</f>
        <v>0</v>
      </c>
      <c r="BG671" s="206">
        <f>IF(N671="zákl. přenesená",J671,0)</f>
        <v>0</v>
      </c>
      <c r="BH671" s="206">
        <f>IF(N671="sníž. přenesená",J671,0)</f>
        <v>0</v>
      </c>
      <c r="BI671" s="206">
        <f>IF(N671="nulová",J671,0)</f>
        <v>0</v>
      </c>
      <c r="BJ671" s="24" t="s">
        <v>158</v>
      </c>
      <c r="BK671" s="206">
        <f>ROUND(I671*H671,2)</f>
        <v>0</v>
      </c>
      <c r="BL671" s="24" t="s">
        <v>205</v>
      </c>
      <c r="BM671" s="24" t="s">
        <v>776</v>
      </c>
    </row>
    <row r="672" spans="2:47" s="1" customFormat="1" ht="94.5">
      <c r="B672" s="42"/>
      <c r="C672" s="64"/>
      <c r="D672" s="207" t="s">
        <v>159</v>
      </c>
      <c r="E672" s="64"/>
      <c r="F672" s="208" t="s">
        <v>702</v>
      </c>
      <c r="G672" s="64"/>
      <c r="H672" s="64"/>
      <c r="I672" s="165"/>
      <c r="J672" s="64"/>
      <c r="K672" s="64"/>
      <c r="L672" s="62"/>
      <c r="M672" s="209"/>
      <c r="N672" s="43"/>
      <c r="O672" s="43"/>
      <c r="P672" s="43"/>
      <c r="Q672" s="43"/>
      <c r="R672" s="43"/>
      <c r="S672" s="43"/>
      <c r="T672" s="79"/>
      <c r="AT672" s="24" t="s">
        <v>159</v>
      </c>
      <c r="AU672" s="24" t="s">
        <v>158</v>
      </c>
    </row>
    <row r="673" spans="2:51" s="12" customFormat="1" ht="13.5">
      <c r="B673" s="221"/>
      <c r="C673" s="222"/>
      <c r="D673" s="207" t="s">
        <v>161</v>
      </c>
      <c r="E673" s="223" t="s">
        <v>37</v>
      </c>
      <c r="F673" s="224" t="s">
        <v>1350</v>
      </c>
      <c r="G673" s="222"/>
      <c r="H673" s="225">
        <v>73.08</v>
      </c>
      <c r="I673" s="226"/>
      <c r="J673" s="222"/>
      <c r="K673" s="222"/>
      <c r="L673" s="227"/>
      <c r="M673" s="228"/>
      <c r="N673" s="229"/>
      <c r="O673" s="229"/>
      <c r="P673" s="229"/>
      <c r="Q673" s="229"/>
      <c r="R673" s="229"/>
      <c r="S673" s="229"/>
      <c r="T673" s="230"/>
      <c r="AT673" s="231" t="s">
        <v>161</v>
      </c>
      <c r="AU673" s="231" t="s">
        <v>158</v>
      </c>
      <c r="AV673" s="12" t="s">
        <v>158</v>
      </c>
      <c r="AW673" s="12" t="s">
        <v>43</v>
      </c>
      <c r="AX673" s="12" t="s">
        <v>80</v>
      </c>
      <c r="AY673" s="231" t="s">
        <v>150</v>
      </c>
    </row>
    <row r="674" spans="2:51" s="12" customFormat="1" ht="13.5">
      <c r="B674" s="221"/>
      <c r="C674" s="222"/>
      <c r="D674" s="207" t="s">
        <v>161</v>
      </c>
      <c r="E674" s="223" t="s">
        <v>37</v>
      </c>
      <c r="F674" s="224" t="s">
        <v>1351</v>
      </c>
      <c r="G674" s="222"/>
      <c r="H674" s="225">
        <v>7.68</v>
      </c>
      <c r="I674" s="226"/>
      <c r="J674" s="222"/>
      <c r="K674" s="222"/>
      <c r="L674" s="227"/>
      <c r="M674" s="228"/>
      <c r="N674" s="229"/>
      <c r="O674" s="229"/>
      <c r="P674" s="229"/>
      <c r="Q674" s="229"/>
      <c r="R674" s="229"/>
      <c r="S674" s="229"/>
      <c r="T674" s="230"/>
      <c r="AT674" s="231" t="s">
        <v>161</v>
      </c>
      <c r="AU674" s="231" t="s">
        <v>158</v>
      </c>
      <c r="AV674" s="12" t="s">
        <v>158</v>
      </c>
      <c r="AW674" s="12" t="s">
        <v>43</v>
      </c>
      <c r="AX674" s="12" t="s">
        <v>80</v>
      </c>
      <c r="AY674" s="231" t="s">
        <v>150</v>
      </c>
    </row>
    <row r="675" spans="2:51" s="12" customFormat="1" ht="13.5">
      <c r="B675" s="221"/>
      <c r="C675" s="222"/>
      <c r="D675" s="207" t="s">
        <v>161</v>
      </c>
      <c r="E675" s="223" t="s">
        <v>37</v>
      </c>
      <c r="F675" s="224" t="s">
        <v>1352</v>
      </c>
      <c r="G675" s="222"/>
      <c r="H675" s="225">
        <v>7.38</v>
      </c>
      <c r="I675" s="226"/>
      <c r="J675" s="222"/>
      <c r="K675" s="222"/>
      <c r="L675" s="227"/>
      <c r="M675" s="228"/>
      <c r="N675" s="229"/>
      <c r="O675" s="229"/>
      <c r="P675" s="229"/>
      <c r="Q675" s="229"/>
      <c r="R675" s="229"/>
      <c r="S675" s="229"/>
      <c r="T675" s="230"/>
      <c r="AT675" s="231" t="s">
        <v>161</v>
      </c>
      <c r="AU675" s="231" t="s">
        <v>158</v>
      </c>
      <c r="AV675" s="12" t="s">
        <v>158</v>
      </c>
      <c r="AW675" s="12" t="s">
        <v>43</v>
      </c>
      <c r="AX675" s="12" t="s">
        <v>80</v>
      </c>
      <c r="AY675" s="231" t="s">
        <v>150</v>
      </c>
    </row>
    <row r="676" spans="2:51" s="12" customFormat="1" ht="13.5">
      <c r="B676" s="221"/>
      <c r="C676" s="222"/>
      <c r="D676" s="207" t="s">
        <v>161</v>
      </c>
      <c r="E676" s="223" t="s">
        <v>37</v>
      </c>
      <c r="F676" s="224" t="s">
        <v>1353</v>
      </c>
      <c r="G676" s="222"/>
      <c r="H676" s="225">
        <v>27.115</v>
      </c>
      <c r="I676" s="226"/>
      <c r="J676" s="222"/>
      <c r="K676" s="222"/>
      <c r="L676" s="227"/>
      <c r="M676" s="228"/>
      <c r="N676" s="229"/>
      <c r="O676" s="229"/>
      <c r="P676" s="229"/>
      <c r="Q676" s="229"/>
      <c r="R676" s="229"/>
      <c r="S676" s="229"/>
      <c r="T676" s="230"/>
      <c r="AT676" s="231" t="s">
        <v>161</v>
      </c>
      <c r="AU676" s="231" t="s">
        <v>158</v>
      </c>
      <c r="AV676" s="12" t="s">
        <v>158</v>
      </c>
      <c r="AW676" s="12" t="s">
        <v>43</v>
      </c>
      <c r="AX676" s="12" t="s">
        <v>80</v>
      </c>
      <c r="AY676" s="231" t="s">
        <v>150</v>
      </c>
    </row>
    <row r="677" spans="2:51" s="12" customFormat="1" ht="13.5">
      <c r="B677" s="221"/>
      <c r="C677" s="222"/>
      <c r="D677" s="207" t="s">
        <v>161</v>
      </c>
      <c r="E677" s="223" t="s">
        <v>37</v>
      </c>
      <c r="F677" s="224" t="s">
        <v>1357</v>
      </c>
      <c r="G677" s="222"/>
      <c r="H677" s="225">
        <v>0.935</v>
      </c>
      <c r="I677" s="226"/>
      <c r="J677" s="222"/>
      <c r="K677" s="222"/>
      <c r="L677" s="227"/>
      <c r="M677" s="228"/>
      <c r="N677" s="229"/>
      <c r="O677" s="229"/>
      <c r="P677" s="229"/>
      <c r="Q677" s="229"/>
      <c r="R677" s="229"/>
      <c r="S677" s="229"/>
      <c r="T677" s="230"/>
      <c r="AT677" s="231" t="s">
        <v>161</v>
      </c>
      <c r="AU677" s="231" t="s">
        <v>158</v>
      </c>
      <c r="AV677" s="12" t="s">
        <v>158</v>
      </c>
      <c r="AW677" s="12" t="s">
        <v>43</v>
      </c>
      <c r="AX677" s="12" t="s">
        <v>80</v>
      </c>
      <c r="AY677" s="231" t="s">
        <v>150</v>
      </c>
    </row>
    <row r="678" spans="2:51" s="12" customFormat="1" ht="13.5">
      <c r="B678" s="221"/>
      <c r="C678" s="222"/>
      <c r="D678" s="207" t="s">
        <v>161</v>
      </c>
      <c r="E678" s="223" t="s">
        <v>37</v>
      </c>
      <c r="F678" s="224" t="s">
        <v>1358</v>
      </c>
      <c r="G678" s="222"/>
      <c r="H678" s="225">
        <v>3.6</v>
      </c>
      <c r="I678" s="226"/>
      <c r="J678" s="222"/>
      <c r="K678" s="222"/>
      <c r="L678" s="227"/>
      <c r="M678" s="228"/>
      <c r="N678" s="229"/>
      <c r="O678" s="229"/>
      <c r="P678" s="229"/>
      <c r="Q678" s="229"/>
      <c r="R678" s="229"/>
      <c r="S678" s="229"/>
      <c r="T678" s="230"/>
      <c r="AT678" s="231" t="s">
        <v>161</v>
      </c>
      <c r="AU678" s="231" t="s">
        <v>158</v>
      </c>
      <c r="AV678" s="12" t="s">
        <v>158</v>
      </c>
      <c r="AW678" s="12" t="s">
        <v>43</v>
      </c>
      <c r="AX678" s="12" t="s">
        <v>80</v>
      </c>
      <c r="AY678" s="231" t="s">
        <v>150</v>
      </c>
    </row>
    <row r="679" spans="2:51" s="13" customFormat="1" ht="13.5">
      <c r="B679" s="232"/>
      <c r="C679" s="233"/>
      <c r="D679" s="234" t="s">
        <v>161</v>
      </c>
      <c r="E679" s="235" t="s">
        <v>37</v>
      </c>
      <c r="F679" s="236" t="s">
        <v>164</v>
      </c>
      <c r="G679" s="233"/>
      <c r="H679" s="237">
        <v>119.79</v>
      </c>
      <c r="I679" s="238"/>
      <c r="J679" s="233"/>
      <c r="K679" s="233"/>
      <c r="L679" s="239"/>
      <c r="M679" s="240"/>
      <c r="N679" s="241"/>
      <c r="O679" s="241"/>
      <c r="P679" s="241"/>
      <c r="Q679" s="241"/>
      <c r="R679" s="241"/>
      <c r="S679" s="241"/>
      <c r="T679" s="242"/>
      <c r="AT679" s="243" t="s">
        <v>161</v>
      </c>
      <c r="AU679" s="243" t="s">
        <v>158</v>
      </c>
      <c r="AV679" s="13" t="s">
        <v>157</v>
      </c>
      <c r="AW679" s="13" t="s">
        <v>43</v>
      </c>
      <c r="AX679" s="13" t="s">
        <v>23</v>
      </c>
      <c r="AY679" s="243" t="s">
        <v>150</v>
      </c>
    </row>
    <row r="680" spans="2:65" s="1" customFormat="1" ht="44.25" customHeight="1">
      <c r="B680" s="42"/>
      <c r="C680" s="195" t="s">
        <v>777</v>
      </c>
      <c r="D680" s="195" t="s">
        <v>152</v>
      </c>
      <c r="E680" s="196" t="s">
        <v>711</v>
      </c>
      <c r="F680" s="197" t="s">
        <v>712</v>
      </c>
      <c r="G680" s="198" t="s">
        <v>155</v>
      </c>
      <c r="H680" s="199">
        <v>130.317</v>
      </c>
      <c r="I680" s="200"/>
      <c r="J680" s="201">
        <f>ROUND(I680*H680,2)</f>
        <v>0</v>
      </c>
      <c r="K680" s="197" t="s">
        <v>156</v>
      </c>
      <c r="L680" s="62"/>
      <c r="M680" s="202" t="s">
        <v>37</v>
      </c>
      <c r="N680" s="203" t="s">
        <v>52</v>
      </c>
      <c r="O680" s="43"/>
      <c r="P680" s="204">
        <f>O680*H680</f>
        <v>0</v>
      </c>
      <c r="Q680" s="204">
        <v>0.00025</v>
      </c>
      <c r="R680" s="204">
        <f>Q680*H680</f>
        <v>0.032579250000000004</v>
      </c>
      <c r="S680" s="204">
        <v>0</v>
      </c>
      <c r="T680" s="205">
        <f>S680*H680</f>
        <v>0</v>
      </c>
      <c r="AR680" s="24" t="s">
        <v>205</v>
      </c>
      <c r="AT680" s="24" t="s">
        <v>152</v>
      </c>
      <c r="AU680" s="24" t="s">
        <v>158</v>
      </c>
      <c r="AY680" s="24" t="s">
        <v>150</v>
      </c>
      <c r="BE680" s="206">
        <f>IF(N680="základní",J680,0)</f>
        <v>0</v>
      </c>
      <c r="BF680" s="206">
        <f>IF(N680="snížená",J680,0)</f>
        <v>0</v>
      </c>
      <c r="BG680" s="206">
        <f>IF(N680="zákl. přenesená",J680,0)</f>
        <v>0</v>
      </c>
      <c r="BH680" s="206">
        <f>IF(N680="sníž. přenesená",J680,0)</f>
        <v>0</v>
      </c>
      <c r="BI680" s="206">
        <f>IF(N680="nulová",J680,0)</f>
        <v>0</v>
      </c>
      <c r="BJ680" s="24" t="s">
        <v>158</v>
      </c>
      <c r="BK680" s="206">
        <f>ROUND(I680*H680,2)</f>
        <v>0</v>
      </c>
      <c r="BL680" s="24" t="s">
        <v>205</v>
      </c>
      <c r="BM680" s="24" t="s">
        <v>780</v>
      </c>
    </row>
    <row r="681" spans="2:47" s="1" customFormat="1" ht="94.5">
      <c r="B681" s="42"/>
      <c r="C681" s="64"/>
      <c r="D681" s="207" t="s">
        <v>159</v>
      </c>
      <c r="E681" s="64"/>
      <c r="F681" s="208" t="s">
        <v>702</v>
      </c>
      <c r="G681" s="64"/>
      <c r="H681" s="64"/>
      <c r="I681" s="165"/>
      <c r="J681" s="64"/>
      <c r="K681" s="64"/>
      <c r="L681" s="62"/>
      <c r="M681" s="209"/>
      <c r="N681" s="43"/>
      <c r="O681" s="43"/>
      <c r="P681" s="43"/>
      <c r="Q681" s="43"/>
      <c r="R681" s="43"/>
      <c r="S681" s="43"/>
      <c r="T681" s="79"/>
      <c r="AT681" s="24" t="s">
        <v>159</v>
      </c>
      <c r="AU681" s="24" t="s">
        <v>158</v>
      </c>
    </row>
    <row r="682" spans="2:51" s="12" customFormat="1" ht="13.5">
      <c r="B682" s="221"/>
      <c r="C682" s="222"/>
      <c r="D682" s="207" t="s">
        <v>161</v>
      </c>
      <c r="E682" s="223" t="s">
        <v>37</v>
      </c>
      <c r="F682" s="224" t="s">
        <v>1349</v>
      </c>
      <c r="G682" s="222"/>
      <c r="H682" s="225">
        <v>118.44</v>
      </c>
      <c r="I682" s="226"/>
      <c r="J682" s="222"/>
      <c r="K682" s="222"/>
      <c r="L682" s="227"/>
      <c r="M682" s="228"/>
      <c r="N682" s="229"/>
      <c r="O682" s="229"/>
      <c r="P682" s="229"/>
      <c r="Q682" s="229"/>
      <c r="R682" s="229"/>
      <c r="S682" s="229"/>
      <c r="T682" s="230"/>
      <c r="AT682" s="231" t="s">
        <v>161</v>
      </c>
      <c r="AU682" s="231" t="s">
        <v>158</v>
      </c>
      <c r="AV682" s="12" t="s">
        <v>158</v>
      </c>
      <c r="AW682" s="12" t="s">
        <v>43</v>
      </c>
      <c r="AX682" s="12" t="s">
        <v>80</v>
      </c>
      <c r="AY682" s="231" t="s">
        <v>150</v>
      </c>
    </row>
    <row r="683" spans="2:51" s="12" customFormat="1" ht="13.5">
      <c r="B683" s="221"/>
      <c r="C683" s="222"/>
      <c r="D683" s="207" t="s">
        <v>161</v>
      </c>
      <c r="E683" s="223" t="s">
        <v>37</v>
      </c>
      <c r="F683" s="224" t="s">
        <v>1474</v>
      </c>
      <c r="G683" s="222"/>
      <c r="H683" s="225">
        <v>2.938</v>
      </c>
      <c r="I683" s="226"/>
      <c r="J683" s="222"/>
      <c r="K683" s="222"/>
      <c r="L683" s="227"/>
      <c r="M683" s="228"/>
      <c r="N683" s="229"/>
      <c r="O683" s="229"/>
      <c r="P683" s="229"/>
      <c r="Q683" s="229"/>
      <c r="R683" s="229"/>
      <c r="S683" s="229"/>
      <c r="T683" s="230"/>
      <c r="AT683" s="231" t="s">
        <v>161</v>
      </c>
      <c r="AU683" s="231" t="s">
        <v>158</v>
      </c>
      <c r="AV683" s="12" t="s">
        <v>158</v>
      </c>
      <c r="AW683" s="12" t="s">
        <v>43</v>
      </c>
      <c r="AX683" s="12" t="s">
        <v>80</v>
      </c>
      <c r="AY683" s="231" t="s">
        <v>150</v>
      </c>
    </row>
    <row r="684" spans="2:51" s="12" customFormat="1" ht="13.5">
      <c r="B684" s="221"/>
      <c r="C684" s="222"/>
      <c r="D684" s="207" t="s">
        <v>161</v>
      </c>
      <c r="E684" s="223" t="s">
        <v>37</v>
      </c>
      <c r="F684" s="224" t="s">
        <v>1475</v>
      </c>
      <c r="G684" s="222"/>
      <c r="H684" s="225">
        <v>2.552</v>
      </c>
      <c r="I684" s="226"/>
      <c r="J684" s="222"/>
      <c r="K684" s="222"/>
      <c r="L684" s="227"/>
      <c r="M684" s="228"/>
      <c r="N684" s="229"/>
      <c r="O684" s="229"/>
      <c r="P684" s="229"/>
      <c r="Q684" s="229"/>
      <c r="R684" s="229"/>
      <c r="S684" s="229"/>
      <c r="T684" s="230"/>
      <c r="AT684" s="231" t="s">
        <v>161</v>
      </c>
      <c r="AU684" s="231" t="s">
        <v>158</v>
      </c>
      <c r="AV684" s="12" t="s">
        <v>158</v>
      </c>
      <c r="AW684" s="12" t="s">
        <v>43</v>
      </c>
      <c r="AX684" s="12" t="s">
        <v>80</v>
      </c>
      <c r="AY684" s="231" t="s">
        <v>150</v>
      </c>
    </row>
    <row r="685" spans="2:51" s="12" customFormat="1" ht="13.5">
      <c r="B685" s="221"/>
      <c r="C685" s="222"/>
      <c r="D685" s="207" t="s">
        <v>161</v>
      </c>
      <c r="E685" s="223" t="s">
        <v>37</v>
      </c>
      <c r="F685" s="224" t="s">
        <v>1355</v>
      </c>
      <c r="G685" s="222"/>
      <c r="H685" s="225">
        <v>4.439</v>
      </c>
      <c r="I685" s="226"/>
      <c r="J685" s="222"/>
      <c r="K685" s="222"/>
      <c r="L685" s="227"/>
      <c r="M685" s="228"/>
      <c r="N685" s="229"/>
      <c r="O685" s="229"/>
      <c r="P685" s="229"/>
      <c r="Q685" s="229"/>
      <c r="R685" s="229"/>
      <c r="S685" s="229"/>
      <c r="T685" s="230"/>
      <c r="AT685" s="231" t="s">
        <v>161</v>
      </c>
      <c r="AU685" s="231" t="s">
        <v>158</v>
      </c>
      <c r="AV685" s="12" t="s">
        <v>158</v>
      </c>
      <c r="AW685" s="12" t="s">
        <v>43</v>
      </c>
      <c r="AX685" s="12" t="s">
        <v>80</v>
      </c>
      <c r="AY685" s="231" t="s">
        <v>150</v>
      </c>
    </row>
    <row r="686" spans="2:51" s="12" customFormat="1" ht="13.5">
      <c r="B686" s="221"/>
      <c r="C686" s="222"/>
      <c r="D686" s="207" t="s">
        <v>161</v>
      </c>
      <c r="E686" s="223" t="s">
        <v>37</v>
      </c>
      <c r="F686" s="224" t="s">
        <v>1476</v>
      </c>
      <c r="G686" s="222"/>
      <c r="H686" s="225">
        <v>1.948</v>
      </c>
      <c r="I686" s="226"/>
      <c r="J686" s="222"/>
      <c r="K686" s="222"/>
      <c r="L686" s="227"/>
      <c r="M686" s="228"/>
      <c r="N686" s="229"/>
      <c r="O686" s="229"/>
      <c r="P686" s="229"/>
      <c r="Q686" s="229"/>
      <c r="R686" s="229"/>
      <c r="S686" s="229"/>
      <c r="T686" s="230"/>
      <c r="AT686" s="231" t="s">
        <v>161</v>
      </c>
      <c r="AU686" s="231" t="s">
        <v>158</v>
      </c>
      <c r="AV686" s="12" t="s">
        <v>158</v>
      </c>
      <c r="AW686" s="12" t="s">
        <v>43</v>
      </c>
      <c r="AX686" s="12" t="s">
        <v>80</v>
      </c>
      <c r="AY686" s="231" t="s">
        <v>150</v>
      </c>
    </row>
    <row r="687" spans="2:51" s="13" customFormat="1" ht="13.5">
      <c r="B687" s="232"/>
      <c r="C687" s="233"/>
      <c r="D687" s="234" t="s">
        <v>161</v>
      </c>
      <c r="E687" s="235" t="s">
        <v>37</v>
      </c>
      <c r="F687" s="236" t="s">
        <v>164</v>
      </c>
      <c r="G687" s="233"/>
      <c r="H687" s="237">
        <v>130.317</v>
      </c>
      <c r="I687" s="238"/>
      <c r="J687" s="233"/>
      <c r="K687" s="233"/>
      <c r="L687" s="239"/>
      <c r="M687" s="240"/>
      <c r="N687" s="241"/>
      <c r="O687" s="241"/>
      <c r="P687" s="241"/>
      <c r="Q687" s="241"/>
      <c r="R687" s="241"/>
      <c r="S687" s="241"/>
      <c r="T687" s="242"/>
      <c r="AT687" s="243" t="s">
        <v>161</v>
      </c>
      <c r="AU687" s="243" t="s">
        <v>158</v>
      </c>
      <c r="AV687" s="13" t="s">
        <v>157</v>
      </c>
      <c r="AW687" s="13" t="s">
        <v>43</v>
      </c>
      <c r="AX687" s="13" t="s">
        <v>23</v>
      </c>
      <c r="AY687" s="243" t="s">
        <v>150</v>
      </c>
    </row>
    <row r="688" spans="2:65" s="1" customFormat="1" ht="31.5" customHeight="1">
      <c r="B688" s="42"/>
      <c r="C688" s="195" t="s">
        <v>502</v>
      </c>
      <c r="D688" s="195" t="s">
        <v>152</v>
      </c>
      <c r="E688" s="196" t="s">
        <v>715</v>
      </c>
      <c r="F688" s="197" t="s">
        <v>716</v>
      </c>
      <c r="G688" s="198" t="s">
        <v>622</v>
      </c>
      <c r="H688" s="199">
        <v>17</v>
      </c>
      <c r="I688" s="200"/>
      <c r="J688" s="201">
        <f>ROUND(I688*H688,2)</f>
        <v>0</v>
      </c>
      <c r="K688" s="197" t="s">
        <v>156</v>
      </c>
      <c r="L688" s="62"/>
      <c r="M688" s="202" t="s">
        <v>37</v>
      </c>
      <c r="N688" s="203" t="s">
        <v>52</v>
      </c>
      <c r="O688" s="43"/>
      <c r="P688" s="204">
        <f>O688*H688</f>
        <v>0</v>
      </c>
      <c r="Q688" s="204">
        <v>0.00025</v>
      </c>
      <c r="R688" s="204">
        <f>Q688*H688</f>
        <v>0.00425</v>
      </c>
      <c r="S688" s="204">
        <v>0</v>
      </c>
      <c r="T688" s="205">
        <f>S688*H688</f>
        <v>0</v>
      </c>
      <c r="AR688" s="24" t="s">
        <v>205</v>
      </c>
      <c r="AT688" s="24" t="s">
        <v>152</v>
      </c>
      <c r="AU688" s="24" t="s">
        <v>158</v>
      </c>
      <c r="AY688" s="24" t="s">
        <v>150</v>
      </c>
      <c r="BE688" s="206">
        <f>IF(N688="základní",J688,0)</f>
        <v>0</v>
      </c>
      <c r="BF688" s="206">
        <f>IF(N688="snížená",J688,0)</f>
        <v>0</v>
      </c>
      <c r="BG688" s="206">
        <f>IF(N688="zákl. přenesená",J688,0)</f>
        <v>0</v>
      </c>
      <c r="BH688" s="206">
        <f>IF(N688="sníž. přenesená",J688,0)</f>
        <v>0</v>
      </c>
      <c r="BI688" s="206">
        <f>IF(N688="nulová",J688,0)</f>
        <v>0</v>
      </c>
      <c r="BJ688" s="24" t="s">
        <v>158</v>
      </c>
      <c r="BK688" s="206">
        <f>ROUND(I688*H688,2)</f>
        <v>0</v>
      </c>
      <c r="BL688" s="24" t="s">
        <v>205</v>
      </c>
      <c r="BM688" s="24" t="s">
        <v>784</v>
      </c>
    </row>
    <row r="689" spans="2:47" s="1" customFormat="1" ht="94.5">
      <c r="B689" s="42"/>
      <c r="C689" s="64"/>
      <c r="D689" s="207" t="s">
        <v>159</v>
      </c>
      <c r="E689" s="64"/>
      <c r="F689" s="208" t="s">
        <v>702</v>
      </c>
      <c r="G689" s="64"/>
      <c r="H689" s="64"/>
      <c r="I689" s="165"/>
      <c r="J689" s="64"/>
      <c r="K689" s="64"/>
      <c r="L689" s="62"/>
      <c r="M689" s="209"/>
      <c r="N689" s="43"/>
      <c r="O689" s="43"/>
      <c r="P689" s="43"/>
      <c r="Q689" s="43"/>
      <c r="R689" s="43"/>
      <c r="S689" s="43"/>
      <c r="T689" s="79"/>
      <c r="AT689" s="24" t="s">
        <v>159</v>
      </c>
      <c r="AU689" s="24" t="s">
        <v>158</v>
      </c>
    </row>
    <row r="690" spans="2:51" s="12" customFormat="1" ht="13.5">
      <c r="B690" s="221"/>
      <c r="C690" s="222"/>
      <c r="D690" s="207" t="s">
        <v>161</v>
      </c>
      <c r="E690" s="223" t="s">
        <v>37</v>
      </c>
      <c r="F690" s="224" t="s">
        <v>273</v>
      </c>
      <c r="G690" s="222"/>
      <c r="H690" s="225">
        <v>17</v>
      </c>
      <c r="I690" s="226"/>
      <c r="J690" s="222"/>
      <c r="K690" s="222"/>
      <c r="L690" s="227"/>
      <c r="M690" s="228"/>
      <c r="N690" s="229"/>
      <c r="O690" s="229"/>
      <c r="P690" s="229"/>
      <c r="Q690" s="229"/>
      <c r="R690" s="229"/>
      <c r="S690" s="229"/>
      <c r="T690" s="230"/>
      <c r="AT690" s="231" t="s">
        <v>161</v>
      </c>
      <c r="AU690" s="231" t="s">
        <v>158</v>
      </c>
      <c r="AV690" s="12" t="s">
        <v>158</v>
      </c>
      <c r="AW690" s="12" t="s">
        <v>43</v>
      </c>
      <c r="AX690" s="12" t="s">
        <v>80</v>
      </c>
      <c r="AY690" s="231" t="s">
        <v>150</v>
      </c>
    </row>
    <row r="691" spans="2:51" s="13" customFormat="1" ht="13.5">
      <c r="B691" s="232"/>
      <c r="C691" s="233"/>
      <c r="D691" s="234" t="s">
        <v>161</v>
      </c>
      <c r="E691" s="235" t="s">
        <v>37</v>
      </c>
      <c r="F691" s="236" t="s">
        <v>164</v>
      </c>
      <c r="G691" s="233"/>
      <c r="H691" s="237">
        <v>17</v>
      </c>
      <c r="I691" s="238"/>
      <c r="J691" s="233"/>
      <c r="K691" s="233"/>
      <c r="L691" s="239"/>
      <c r="M691" s="240"/>
      <c r="N691" s="241"/>
      <c r="O691" s="241"/>
      <c r="P691" s="241"/>
      <c r="Q691" s="241"/>
      <c r="R691" s="241"/>
      <c r="S691" s="241"/>
      <c r="T691" s="242"/>
      <c r="AT691" s="243" t="s">
        <v>161</v>
      </c>
      <c r="AU691" s="243" t="s">
        <v>158</v>
      </c>
      <c r="AV691" s="13" t="s">
        <v>157</v>
      </c>
      <c r="AW691" s="13" t="s">
        <v>43</v>
      </c>
      <c r="AX691" s="13" t="s">
        <v>23</v>
      </c>
      <c r="AY691" s="243" t="s">
        <v>150</v>
      </c>
    </row>
    <row r="692" spans="2:65" s="1" customFormat="1" ht="31.5" customHeight="1">
      <c r="B692" s="42"/>
      <c r="C692" s="195" t="s">
        <v>788</v>
      </c>
      <c r="D692" s="195" t="s">
        <v>152</v>
      </c>
      <c r="E692" s="196" t="s">
        <v>724</v>
      </c>
      <c r="F692" s="197" t="s">
        <v>725</v>
      </c>
      <c r="G692" s="198" t="s">
        <v>622</v>
      </c>
      <c r="H692" s="199">
        <v>1</v>
      </c>
      <c r="I692" s="200"/>
      <c r="J692" s="201">
        <f>ROUND(I692*H692,2)</f>
        <v>0</v>
      </c>
      <c r="K692" s="197" t="s">
        <v>156</v>
      </c>
      <c r="L692" s="62"/>
      <c r="M692" s="202" t="s">
        <v>37</v>
      </c>
      <c r="N692" s="203" t="s">
        <v>52</v>
      </c>
      <c r="O692" s="43"/>
      <c r="P692" s="204">
        <f>O692*H692</f>
        <v>0</v>
      </c>
      <c r="Q692" s="204">
        <v>0</v>
      </c>
      <c r="R692" s="204">
        <f>Q692*H692</f>
        <v>0</v>
      </c>
      <c r="S692" s="204">
        <v>0</v>
      </c>
      <c r="T692" s="205">
        <f>S692*H692</f>
        <v>0</v>
      </c>
      <c r="AR692" s="24" t="s">
        <v>205</v>
      </c>
      <c r="AT692" s="24" t="s">
        <v>152</v>
      </c>
      <c r="AU692" s="24" t="s">
        <v>158</v>
      </c>
      <c r="AY692" s="24" t="s">
        <v>150</v>
      </c>
      <c r="BE692" s="206">
        <f>IF(N692="základní",J692,0)</f>
        <v>0</v>
      </c>
      <c r="BF692" s="206">
        <f>IF(N692="snížená",J692,0)</f>
        <v>0</v>
      </c>
      <c r="BG692" s="206">
        <f>IF(N692="zákl. přenesená",J692,0)</f>
        <v>0</v>
      </c>
      <c r="BH692" s="206">
        <f>IF(N692="sníž. přenesená",J692,0)</f>
        <v>0</v>
      </c>
      <c r="BI692" s="206">
        <f>IF(N692="nulová",J692,0)</f>
        <v>0</v>
      </c>
      <c r="BJ692" s="24" t="s">
        <v>158</v>
      </c>
      <c r="BK692" s="206">
        <f>ROUND(I692*H692,2)</f>
        <v>0</v>
      </c>
      <c r="BL692" s="24" t="s">
        <v>205</v>
      </c>
      <c r="BM692" s="24" t="s">
        <v>791</v>
      </c>
    </row>
    <row r="693" spans="2:47" s="1" customFormat="1" ht="148.5">
      <c r="B693" s="42"/>
      <c r="C693" s="64"/>
      <c r="D693" s="207" t="s">
        <v>159</v>
      </c>
      <c r="E693" s="64"/>
      <c r="F693" s="208" t="s">
        <v>727</v>
      </c>
      <c r="G693" s="64"/>
      <c r="H693" s="64"/>
      <c r="I693" s="165"/>
      <c r="J693" s="64"/>
      <c r="K693" s="64"/>
      <c r="L693" s="62"/>
      <c r="M693" s="209"/>
      <c r="N693" s="43"/>
      <c r="O693" s="43"/>
      <c r="P693" s="43"/>
      <c r="Q693" s="43"/>
      <c r="R693" s="43"/>
      <c r="S693" s="43"/>
      <c r="T693" s="79"/>
      <c r="AT693" s="24" t="s">
        <v>159</v>
      </c>
      <c r="AU693" s="24" t="s">
        <v>158</v>
      </c>
    </row>
    <row r="694" spans="2:51" s="11" customFormat="1" ht="13.5">
      <c r="B694" s="210"/>
      <c r="C694" s="211"/>
      <c r="D694" s="207" t="s">
        <v>161</v>
      </c>
      <c r="E694" s="212" t="s">
        <v>37</v>
      </c>
      <c r="F694" s="213" t="s">
        <v>728</v>
      </c>
      <c r="G694" s="211"/>
      <c r="H694" s="214" t="s">
        <v>37</v>
      </c>
      <c r="I694" s="215"/>
      <c r="J694" s="211"/>
      <c r="K694" s="211"/>
      <c r="L694" s="216"/>
      <c r="M694" s="217"/>
      <c r="N694" s="218"/>
      <c r="O694" s="218"/>
      <c r="P694" s="218"/>
      <c r="Q694" s="218"/>
      <c r="R694" s="218"/>
      <c r="S694" s="218"/>
      <c r="T694" s="219"/>
      <c r="AT694" s="220" t="s">
        <v>161</v>
      </c>
      <c r="AU694" s="220" t="s">
        <v>158</v>
      </c>
      <c r="AV694" s="11" t="s">
        <v>23</v>
      </c>
      <c r="AW694" s="11" t="s">
        <v>43</v>
      </c>
      <c r="AX694" s="11" t="s">
        <v>80</v>
      </c>
      <c r="AY694" s="220" t="s">
        <v>150</v>
      </c>
    </row>
    <row r="695" spans="2:51" s="12" customFormat="1" ht="13.5">
      <c r="B695" s="221"/>
      <c r="C695" s="222"/>
      <c r="D695" s="207" t="s">
        <v>161</v>
      </c>
      <c r="E695" s="223" t="s">
        <v>37</v>
      </c>
      <c r="F695" s="224" t="s">
        <v>23</v>
      </c>
      <c r="G695" s="222"/>
      <c r="H695" s="225">
        <v>1</v>
      </c>
      <c r="I695" s="226"/>
      <c r="J695" s="222"/>
      <c r="K695" s="222"/>
      <c r="L695" s="227"/>
      <c r="M695" s="228"/>
      <c r="N695" s="229"/>
      <c r="O695" s="229"/>
      <c r="P695" s="229"/>
      <c r="Q695" s="229"/>
      <c r="R695" s="229"/>
      <c r="S695" s="229"/>
      <c r="T695" s="230"/>
      <c r="AT695" s="231" t="s">
        <v>161</v>
      </c>
      <c r="AU695" s="231" t="s">
        <v>158</v>
      </c>
      <c r="AV695" s="12" t="s">
        <v>158</v>
      </c>
      <c r="AW695" s="12" t="s">
        <v>43</v>
      </c>
      <c r="AX695" s="12" t="s">
        <v>80</v>
      </c>
      <c r="AY695" s="231" t="s">
        <v>150</v>
      </c>
    </row>
    <row r="696" spans="2:51" s="13" customFormat="1" ht="13.5">
      <c r="B696" s="232"/>
      <c r="C696" s="233"/>
      <c r="D696" s="234" t="s">
        <v>161</v>
      </c>
      <c r="E696" s="235" t="s">
        <v>37</v>
      </c>
      <c r="F696" s="236" t="s">
        <v>164</v>
      </c>
      <c r="G696" s="233"/>
      <c r="H696" s="237">
        <v>1</v>
      </c>
      <c r="I696" s="238"/>
      <c r="J696" s="233"/>
      <c r="K696" s="233"/>
      <c r="L696" s="239"/>
      <c r="M696" s="240"/>
      <c r="N696" s="241"/>
      <c r="O696" s="241"/>
      <c r="P696" s="241"/>
      <c r="Q696" s="241"/>
      <c r="R696" s="241"/>
      <c r="S696" s="241"/>
      <c r="T696" s="242"/>
      <c r="AT696" s="243" t="s">
        <v>161</v>
      </c>
      <c r="AU696" s="243" t="s">
        <v>158</v>
      </c>
      <c r="AV696" s="13" t="s">
        <v>157</v>
      </c>
      <c r="AW696" s="13" t="s">
        <v>43</v>
      </c>
      <c r="AX696" s="13" t="s">
        <v>23</v>
      </c>
      <c r="AY696" s="243" t="s">
        <v>150</v>
      </c>
    </row>
    <row r="697" spans="2:65" s="1" customFormat="1" ht="22.5" customHeight="1">
      <c r="B697" s="42"/>
      <c r="C697" s="251" t="s">
        <v>507</v>
      </c>
      <c r="D697" s="251" t="s">
        <v>215</v>
      </c>
      <c r="E697" s="252" t="s">
        <v>729</v>
      </c>
      <c r="F697" s="253" t="s">
        <v>1477</v>
      </c>
      <c r="G697" s="254" t="s">
        <v>622</v>
      </c>
      <c r="H697" s="255">
        <v>56</v>
      </c>
      <c r="I697" s="256"/>
      <c r="J697" s="257">
        <f>ROUND(I697*H697,2)</f>
        <v>0</v>
      </c>
      <c r="K697" s="253" t="s">
        <v>156</v>
      </c>
      <c r="L697" s="258"/>
      <c r="M697" s="259" t="s">
        <v>37</v>
      </c>
      <c r="N697" s="260" t="s">
        <v>52</v>
      </c>
      <c r="O697" s="43"/>
      <c r="P697" s="204">
        <f>O697*H697</f>
        <v>0</v>
      </c>
      <c r="Q697" s="204">
        <v>0.0389</v>
      </c>
      <c r="R697" s="204">
        <f>Q697*H697</f>
        <v>2.1784</v>
      </c>
      <c r="S697" s="204">
        <v>0</v>
      </c>
      <c r="T697" s="205">
        <f>S697*H697</f>
        <v>0</v>
      </c>
      <c r="AR697" s="24" t="s">
        <v>268</v>
      </c>
      <c r="AT697" s="24" t="s">
        <v>215</v>
      </c>
      <c r="AU697" s="24" t="s">
        <v>158</v>
      </c>
      <c r="AY697" s="24" t="s">
        <v>150</v>
      </c>
      <c r="BE697" s="206">
        <f>IF(N697="základní",J697,0)</f>
        <v>0</v>
      </c>
      <c r="BF697" s="206">
        <f>IF(N697="snížená",J697,0)</f>
        <v>0</v>
      </c>
      <c r="BG697" s="206">
        <f>IF(N697="zákl. přenesená",J697,0)</f>
        <v>0</v>
      </c>
      <c r="BH697" s="206">
        <f>IF(N697="sníž. přenesená",J697,0)</f>
        <v>0</v>
      </c>
      <c r="BI697" s="206">
        <f>IF(N697="nulová",J697,0)</f>
        <v>0</v>
      </c>
      <c r="BJ697" s="24" t="s">
        <v>158</v>
      </c>
      <c r="BK697" s="206">
        <f>ROUND(I697*H697,2)</f>
        <v>0</v>
      </c>
      <c r="BL697" s="24" t="s">
        <v>205</v>
      </c>
      <c r="BM697" s="24" t="s">
        <v>646</v>
      </c>
    </row>
    <row r="698" spans="2:51" s="11" customFormat="1" ht="13.5">
      <c r="B698" s="210"/>
      <c r="C698" s="211"/>
      <c r="D698" s="207" t="s">
        <v>161</v>
      </c>
      <c r="E698" s="212" t="s">
        <v>37</v>
      </c>
      <c r="F698" s="213" t="s">
        <v>691</v>
      </c>
      <c r="G698" s="211"/>
      <c r="H698" s="214" t="s">
        <v>37</v>
      </c>
      <c r="I698" s="215"/>
      <c r="J698" s="211"/>
      <c r="K698" s="211"/>
      <c r="L698" s="216"/>
      <c r="M698" s="217"/>
      <c r="N698" s="218"/>
      <c r="O698" s="218"/>
      <c r="P698" s="218"/>
      <c r="Q698" s="218"/>
      <c r="R698" s="218"/>
      <c r="S698" s="218"/>
      <c r="T698" s="219"/>
      <c r="AT698" s="220" t="s">
        <v>161</v>
      </c>
      <c r="AU698" s="220" t="s">
        <v>158</v>
      </c>
      <c r="AV698" s="11" t="s">
        <v>23</v>
      </c>
      <c r="AW698" s="11" t="s">
        <v>43</v>
      </c>
      <c r="AX698" s="11" t="s">
        <v>80</v>
      </c>
      <c r="AY698" s="220" t="s">
        <v>150</v>
      </c>
    </row>
    <row r="699" spans="2:51" s="12" customFormat="1" ht="13.5">
      <c r="B699" s="221"/>
      <c r="C699" s="222"/>
      <c r="D699" s="207" t="s">
        <v>161</v>
      </c>
      <c r="E699" s="223" t="s">
        <v>37</v>
      </c>
      <c r="F699" s="224" t="s">
        <v>345</v>
      </c>
      <c r="G699" s="222"/>
      <c r="H699" s="225">
        <v>56</v>
      </c>
      <c r="I699" s="226"/>
      <c r="J699" s="222"/>
      <c r="K699" s="222"/>
      <c r="L699" s="227"/>
      <c r="M699" s="228"/>
      <c r="N699" s="229"/>
      <c r="O699" s="229"/>
      <c r="P699" s="229"/>
      <c r="Q699" s="229"/>
      <c r="R699" s="229"/>
      <c r="S699" s="229"/>
      <c r="T699" s="230"/>
      <c r="AT699" s="231" t="s">
        <v>161</v>
      </c>
      <c r="AU699" s="231" t="s">
        <v>158</v>
      </c>
      <c r="AV699" s="12" t="s">
        <v>158</v>
      </c>
      <c r="AW699" s="12" t="s">
        <v>43</v>
      </c>
      <c r="AX699" s="12" t="s">
        <v>80</v>
      </c>
      <c r="AY699" s="231" t="s">
        <v>150</v>
      </c>
    </row>
    <row r="700" spans="2:51" s="13" customFormat="1" ht="13.5">
      <c r="B700" s="232"/>
      <c r="C700" s="233"/>
      <c r="D700" s="234" t="s">
        <v>161</v>
      </c>
      <c r="E700" s="235" t="s">
        <v>37</v>
      </c>
      <c r="F700" s="236" t="s">
        <v>164</v>
      </c>
      <c r="G700" s="233"/>
      <c r="H700" s="237">
        <v>56</v>
      </c>
      <c r="I700" s="238"/>
      <c r="J700" s="233"/>
      <c r="K700" s="233"/>
      <c r="L700" s="239"/>
      <c r="M700" s="240"/>
      <c r="N700" s="241"/>
      <c r="O700" s="241"/>
      <c r="P700" s="241"/>
      <c r="Q700" s="241"/>
      <c r="R700" s="241"/>
      <c r="S700" s="241"/>
      <c r="T700" s="242"/>
      <c r="AT700" s="243" t="s">
        <v>161</v>
      </c>
      <c r="AU700" s="243" t="s">
        <v>158</v>
      </c>
      <c r="AV700" s="13" t="s">
        <v>157</v>
      </c>
      <c r="AW700" s="13" t="s">
        <v>43</v>
      </c>
      <c r="AX700" s="13" t="s">
        <v>23</v>
      </c>
      <c r="AY700" s="243" t="s">
        <v>150</v>
      </c>
    </row>
    <row r="701" spans="2:65" s="1" customFormat="1" ht="22.5" customHeight="1">
      <c r="B701" s="42"/>
      <c r="C701" s="251" t="s">
        <v>794</v>
      </c>
      <c r="D701" s="251" t="s">
        <v>215</v>
      </c>
      <c r="E701" s="252" t="s">
        <v>733</v>
      </c>
      <c r="F701" s="253" t="s">
        <v>1478</v>
      </c>
      <c r="G701" s="254" t="s">
        <v>622</v>
      </c>
      <c r="H701" s="255">
        <v>56</v>
      </c>
      <c r="I701" s="256"/>
      <c r="J701" s="257">
        <f>ROUND(I701*H701,2)</f>
        <v>0</v>
      </c>
      <c r="K701" s="253" t="s">
        <v>37</v>
      </c>
      <c r="L701" s="258"/>
      <c r="M701" s="259" t="s">
        <v>37</v>
      </c>
      <c r="N701" s="260" t="s">
        <v>52</v>
      </c>
      <c r="O701" s="43"/>
      <c r="P701" s="204">
        <f>O701*H701</f>
        <v>0</v>
      </c>
      <c r="Q701" s="204">
        <v>0</v>
      </c>
      <c r="R701" s="204">
        <f>Q701*H701</f>
        <v>0</v>
      </c>
      <c r="S701" s="204">
        <v>0</v>
      </c>
      <c r="T701" s="205">
        <f>S701*H701</f>
        <v>0</v>
      </c>
      <c r="AR701" s="24" t="s">
        <v>268</v>
      </c>
      <c r="AT701" s="24" t="s">
        <v>215</v>
      </c>
      <c r="AU701" s="24" t="s">
        <v>158</v>
      </c>
      <c r="AY701" s="24" t="s">
        <v>150</v>
      </c>
      <c r="BE701" s="206">
        <f>IF(N701="základní",J701,0)</f>
        <v>0</v>
      </c>
      <c r="BF701" s="206">
        <f>IF(N701="snížená",J701,0)</f>
        <v>0</v>
      </c>
      <c r="BG701" s="206">
        <f>IF(N701="zákl. přenesená",J701,0)</f>
        <v>0</v>
      </c>
      <c r="BH701" s="206">
        <f>IF(N701="sníž. přenesená",J701,0)</f>
        <v>0</v>
      </c>
      <c r="BI701" s="206">
        <f>IF(N701="nulová",J701,0)</f>
        <v>0</v>
      </c>
      <c r="BJ701" s="24" t="s">
        <v>158</v>
      </c>
      <c r="BK701" s="206">
        <f>ROUND(I701*H701,2)</f>
        <v>0</v>
      </c>
      <c r="BL701" s="24" t="s">
        <v>205</v>
      </c>
      <c r="BM701" s="24" t="s">
        <v>797</v>
      </c>
    </row>
    <row r="702" spans="2:51" s="11" customFormat="1" ht="13.5">
      <c r="B702" s="210"/>
      <c r="C702" s="211"/>
      <c r="D702" s="207" t="s">
        <v>161</v>
      </c>
      <c r="E702" s="212" t="s">
        <v>37</v>
      </c>
      <c r="F702" s="213" t="s">
        <v>691</v>
      </c>
      <c r="G702" s="211"/>
      <c r="H702" s="214" t="s">
        <v>37</v>
      </c>
      <c r="I702" s="215"/>
      <c r="J702" s="211"/>
      <c r="K702" s="211"/>
      <c r="L702" s="216"/>
      <c r="M702" s="217"/>
      <c r="N702" s="218"/>
      <c r="O702" s="218"/>
      <c r="P702" s="218"/>
      <c r="Q702" s="218"/>
      <c r="R702" s="218"/>
      <c r="S702" s="218"/>
      <c r="T702" s="219"/>
      <c r="AT702" s="220" t="s">
        <v>161</v>
      </c>
      <c r="AU702" s="220" t="s">
        <v>158</v>
      </c>
      <c r="AV702" s="11" t="s">
        <v>23</v>
      </c>
      <c r="AW702" s="11" t="s">
        <v>43</v>
      </c>
      <c r="AX702" s="11" t="s">
        <v>80</v>
      </c>
      <c r="AY702" s="220" t="s">
        <v>150</v>
      </c>
    </row>
    <row r="703" spans="2:51" s="12" customFormat="1" ht="13.5">
      <c r="B703" s="221"/>
      <c r="C703" s="222"/>
      <c r="D703" s="207" t="s">
        <v>161</v>
      </c>
      <c r="E703" s="223" t="s">
        <v>37</v>
      </c>
      <c r="F703" s="224" t="s">
        <v>345</v>
      </c>
      <c r="G703" s="222"/>
      <c r="H703" s="225">
        <v>56</v>
      </c>
      <c r="I703" s="226"/>
      <c r="J703" s="222"/>
      <c r="K703" s="222"/>
      <c r="L703" s="227"/>
      <c r="M703" s="228"/>
      <c r="N703" s="229"/>
      <c r="O703" s="229"/>
      <c r="P703" s="229"/>
      <c r="Q703" s="229"/>
      <c r="R703" s="229"/>
      <c r="S703" s="229"/>
      <c r="T703" s="230"/>
      <c r="AT703" s="231" t="s">
        <v>161</v>
      </c>
      <c r="AU703" s="231" t="s">
        <v>158</v>
      </c>
      <c r="AV703" s="12" t="s">
        <v>158</v>
      </c>
      <c r="AW703" s="12" t="s">
        <v>43</v>
      </c>
      <c r="AX703" s="12" t="s">
        <v>80</v>
      </c>
      <c r="AY703" s="231" t="s">
        <v>150</v>
      </c>
    </row>
    <row r="704" spans="2:51" s="13" customFormat="1" ht="13.5">
      <c r="B704" s="232"/>
      <c r="C704" s="233"/>
      <c r="D704" s="234" t="s">
        <v>161</v>
      </c>
      <c r="E704" s="235" t="s">
        <v>37</v>
      </c>
      <c r="F704" s="236" t="s">
        <v>164</v>
      </c>
      <c r="G704" s="233"/>
      <c r="H704" s="237">
        <v>56</v>
      </c>
      <c r="I704" s="238"/>
      <c r="J704" s="233"/>
      <c r="K704" s="233"/>
      <c r="L704" s="239"/>
      <c r="M704" s="240"/>
      <c r="N704" s="241"/>
      <c r="O704" s="241"/>
      <c r="P704" s="241"/>
      <c r="Q704" s="241"/>
      <c r="R704" s="241"/>
      <c r="S704" s="241"/>
      <c r="T704" s="242"/>
      <c r="AT704" s="243" t="s">
        <v>161</v>
      </c>
      <c r="AU704" s="243" t="s">
        <v>158</v>
      </c>
      <c r="AV704" s="13" t="s">
        <v>157</v>
      </c>
      <c r="AW704" s="13" t="s">
        <v>43</v>
      </c>
      <c r="AX704" s="13" t="s">
        <v>23</v>
      </c>
      <c r="AY704" s="243" t="s">
        <v>150</v>
      </c>
    </row>
    <row r="705" spans="2:65" s="1" customFormat="1" ht="31.5" customHeight="1">
      <c r="B705" s="42"/>
      <c r="C705" s="251" t="s">
        <v>511</v>
      </c>
      <c r="D705" s="251" t="s">
        <v>215</v>
      </c>
      <c r="E705" s="252" t="s">
        <v>736</v>
      </c>
      <c r="F705" s="253" t="s">
        <v>1479</v>
      </c>
      <c r="G705" s="254" t="s">
        <v>622</v>
      </c>
      <c r="H705" s="255">
        <v>1</v>
      </c>
      <c r="I705" s="256"/>
      <c r="J705" s="257">
        <f>ROUND(I705*H705,2)</f>
        <v>0</v>
      </c>
      <c r="K705" s="253" t="s">
        <v>37</v>
      </c>
      <c r="L705" s="258"/>
      <c r="M705" s="259" t="s">
        <v>37</v>
      </c>
      <c r="N705" s="260" t="s">
        <v>52</v>
      </c>
      <c r="O705" s="43"/>
      <c r="P705" s="204">
        <f>O705*H705</f>
        <v>0</v>
      </c>
      <c r="Q705" s="204">
        <v>0</v>
      </c>
      <c r="R705" s="204">
        <f>Q705*H705</f>
        <v>0</v>
      </c>
      <c r="S705" s="204">
        <v>0</v>
      </c>
      <c r="T705" s="205">
        <f>S705*H705</f>
        <v>0</v>
      </c>
      <c r="AR705" s="24" t="s">
        <v>268</v>
      </c>
      <c r="AT705" s="24" t="s">
        <v>215</v>
      </c>
      <c r="AU705" s="24" t="s">
        <v>158</v>
      </c>
      <c r="AY705" s="24" t="s">
        <v>150</v>
      </c>
      <c r="BE705" s="206">
        <f>IF(N705="základní",J705,0)</f>
        <v>0</v>
      </c>
      <c r="BF705" s="206">
        <f>IF(N705="snížená",J705,0)</f>
        <v>0</v>
      </c>
      <c r="BG705" s="206">
        <f>IF(N705="zákl. přenesená",J705,0)</f>
        <v>0</v>
      </c>
      <c r="BH705" s="206">
        <f>IF(N705="sníž. přenesená",J705,0)</f>
        <v>0</v>
      </c>
      <c r="BI705" s="206">
        <f>IF(N705="nulová",J705,0)</f>
        <v>0</v>
      </c>
      <c r="BJ705" s="24" t="s">
        <v>158</v>
      </c>
      <c r="BK705" s="206">
        <f>ROUND(I705*H705,2)</f>
        <v>0</v>
      </c>
      <c r="BL705" s="24" t="s">
        <v>205</v>
      </c>
      <c r="BM705" s="24" t="s">
        <v>800</v>
      </c>
    </row>
    <row r="706" spans="2:51" s="11" customFormat="1" ht="13.5">
      <c r="B706" s="210"/>
      <c r="C706" s="211"/>
      <c r="D706" s="207" t="s">
        <v>161</v>
      </c>
      <c r="E706" s="212" t="s">
        <v>37</v>
      </c>
      <c r="F706" s="213" t="s">
        <v>697</v>
      </c>
      <c r="G706" s="211"/>
      <c r="H706" s="214" t="s">
        <v>37</v>
      </c>
      <c r="I706" s="215"/>
      <c r="J706" s="211"/>
      <c r="K706" s="211"/>
      <c r="L706" s="216"/>
      <c r="M706" s="217"/>
      <c r="N706" s="218"/>
      <c r="O706" s="218"/>
      <c r="P706" s="218"/>
      <c r="Q706" s="218"/>
      <c r="R706" s="218"/>
      <c r="S706" s="218"/>
      <c r="T706" s="219"/>
      <c r="AT706" s="220" t="s">
        <v>161</v>
      </c>
      <c r="AU706" s="220" t="s">
        <v>158</v>
      </c>
      <c r="AV706" s="11" t="s">
        <v>23</v>
      </c>
      <c r="AW706" s="11" t="s">
        <v>43</v>
      </c>
      <c r="AX706" s="11" t="s">
        <v>80</v>
      </c>
      <c r="AY706" s="220" t="s">
        <v>150</v>
      </c>
    </row>
    <row r="707" spans="2:51" s="12" customFormat="1" ht="13.5">
      <c r="B707" s="221"/>
      <c r="C707" s="222"/>
      <c r="D707" s="207" t="s">
        <v>161</v>
      </c>
      <c r="E707" s="223" t="s">
        <v>37</v>
      </c>
      <c r="F707" s="224" t="s">
        <v>23</v>
      </c>
      <c r="G707" s="222"/>
      <c r="H707" s="225">
        <v>1</v>
      </c>
      <c r="I707" s="226"/>
      <c r="J707" s="222"/>
      <c r="K707" s="222"/>
      <c r="L707" s="227"/>
      <c r="M707" s="228"/>
      <c r="N707" s="229"/>
      <c r="O707" s="229"/>
      <c r="P707" s="229"/>
      <c r="Q707" s="229"/>
      <c r="R707" s="229"/>
      <c r="S707" s="229"/>
      <c r="T707" s="230"/>
      <c r="AT707" s="231" t="s">
        <v>161</v>
      </c>
      <c r="AU707" s="231" t="s">
        <v>158</v>
      </c>
      <c r="AV707" s="12" t="s">
        <v>158</v>
      </c>
      <c r="AW707" s="12" t="s">
        <v>43</v>
      </c>
      <c r="AX707" s="12" t="s">
        <v>80</v>
      </c>
      <c r="AY707" s="231" t="s">
        <v>150</v>
      </c>
    </row>
    <row r="708" spans="2:51" s="13" customFormat="1" ht="13.5">
      <c r="B708" s="232"/>
      <c r="C708" s="233"/>
      <c r="D708" s="234" t="s">
        <v>161</v>
      </c>
      <c r="E708" s="235" t="s">
        <v>37</v>
      </c>
      <c r="F708" s="236" t="s">
        <v>164</v>
      </c>
      <c r="G708" s="233"/>
      <c r="H708" s="237">
        <v>1</v>
      </c>
      <c r="I708" s="238"/>
      <c r="J708" s="233"/>
      <c r="K708" s="233"/>
      <c r="L708" s="239"/>
      <c r="M708" s="240"/>
      <c r="N708" s="241"/>
      <c r="O708" s="241"/>
      <c r="P708" s="241"/>
      <c r="Q708" s="241"/>
      <c r="R708" s="241"/>
      <c r="S708" s="241"/>
      <c r="T708" s="242"/>
      <c r="AT708" s="243" t="s">
        <v>161</v>
      </c>
      <c r="AU708" s="243" t="s">
        <v>158</v>
      </c>
      <c r="AV708" s="13" t="s">
        <v>157</v>
      </c>
      <c r="AW708" s="13" t="s">
        <v>43</v>
      </c>
      <c r="AX708" s="13" t="s">
        <v>23</v>
      </c>
      <c r="AY708" s="243" t="s">
        <v>150</v>
      </c>
    </row>
    <row r="709" spans="2:65" s="1" customFormat="1" ht="22.5" customHeight="1">
      <c r="B709" s="42"/>
      <c r="C709" s="251" t="s">
        <v>801</v>
      </c>
      <c r="D709" s="251" t="s">
        <v>215</v>
      </c>
      <c r="E709" s="252" t="s">
        <v>1480</v>
      </c>
      <c r="F709" s="253" t="s">
        <v>1481</v>
      </c>
      <c r="G709" s="254" t="s">
        <v>622</v>
      </c>
      <c r="H709" s="255">
        <v>1</v>
      </c>
      <c r="I709" s="256"/>
      <c r="J709" s="257">
        <f>ROUND(I709*H709,2)</f>
        <v>0</v>
      </c>
      <c r="K709" s="253" t="s">
        <v>37</v>
      </c>
      <c r="L709" s="258"/>
      <c r="M709" s="259" t="s">
        <v>37</v>
      </c>
      <c r="N709" s="260" t="s">
        <v>52</v>
      </c>
      <c r="O709" s="43"/>
      <c r="P709" s="204">
        <f>O709*H709</f>
        <v>0</v>
      </c>
      <c r="Q709" s="204">
        <v>0</v>
      </c>
      <c r="R709" s="204">
        <f>Q709*H709</f>
        <v>0</v>
      </c>
      <c r="S709" s="204">
        <v>0</v>
      </c>
      <c r="T709" s="205">
        <f>S709*H709</f>
        <v>0</v>
      </c>
      <c r="AR709" s="24" t="s">
        <v>268</v>
      </c>
      <c r="AT709" s="24" t="s">
        <v>215</v>
      </c>
      <c r="AU709" s="24" t="s">
        <v>158</v>
      </c>
      <c r="AY709" s="24" t="s">
        <v>150</v>
      </c>
      <c r="BE709" s="206">
        <f>IF(N709="základní",J709,0)</f>
        <v>0</v>
      </c>
      <c r="BF709" s="206">
        <f>IF(N709="snížená",J709,0)</f>
        <v>0</v>
      </c>
      <c r="BG709" s="206">
        <f>IF(N709="zákl. přenesená",J709,0)</f>
        <v>0</v>
      </c>
      <c r="BH709" s="206">
        <f>IF(N709="sníž. přenesená",J709,0)</f>
        <v>0</v>
      </c>
      <c r="BI709" s="206">
        <f>IF(N709="nulová",J709,0)</f>
        <v>0</v>
      </c>
      <c r="BJ709" s="24" t="s">
        <v>158</v>
      </c>
      <c r="BK709" s="206">
        <f>ROUND(I709*H709,2)</f>
        <v>0</v>
      </c>
      <c r="BL709" s="24" t="s">
        <v>205</v>
      </c>
      <c r="BM709" s="24" t="s">
        <v>804</v>
      </c>
    </row>
    <row r="710" spans="2:51" s="11" customFormat="1" ht="13.5">
      <c r="B710" s="210"/>
      <c r="C710" s="211"/>
      <c r="D710" s="207" t="s">
        <v>161</v>
      </c>
      <c r="E710" s="212" t="s">
        <v>37</v>
      </c>
      <c r="F710" s="213" t="s">
        <v>718</v>
      </c>
      <c r="G710" s="211"/>
      <c r="H710" s="214" t="s">
        <v>37</v>
      </c>
      <c r="I710" s="215"/>
      <c r="J710" s="211"/>
      <c r="K710" s="211"/>
      <c r="L710" s="216"/>
      <c r="M710" s="217"/>
      <c r="N710" s="218"/>
      <c r="O710" s="218"/>
      <c r="P710" s="218"/>
      <c r="Q710" s="218"/>
      <c r="R710" s="218"/>
      <c r="S710" s="218"/>
      <c r="T710" s="219"/>
      <c r="AT710" s="220" t="s">
        <v>161</v>
      </c>
      <c r="AU710" s="220" t="s">
        <v>158</v>
      </c>
      <c r="AV710" s="11" t="s">
        <v>23</v>
      </c>
      <c r="AW710" s="11" t="s">
        <v>43</v>
      </c>
      <c r="AX710" s="11" t="s">
        <v>80</v>
      </c>
      <c r="AY710" s="220" t="s">
        <v>150</v>
      </c>
    </row>
    <row r="711" spans="2:51" s="12" customFormat="1" ht="13.5">
      <c r="B711" s="221"/>
      <c r="C711" s="222"/>
      <c r="D711" s="207" t="s">
        <v>161</v>
      </c>
      <c r="E711" s="223" t="s">
        <v>37</v>
      </c>
      <c r="F711" s="224" t="s">
        <v>23</v>
      </c>
      <c r="G711" s="222"/>
      <c r="H711" s="225">
        <v>1</v>
      </c>
      <c r="I711" s="226"/>
      <c r="J711" s="222"/>
      <c r="K711" s="222"/>
      <c r="L711" s="227"/>
      <c r="M711" s="228"/>
      <c r="N711" s="229"/>
      <c r="O711" s="229"/>
      <c r="P711" s="229"/>
      <c r="Q711" s="229"/>
      <c r="R711" s="229"/>
      <c r="S711" s="229"/>
      <c r="T711" s="230"/>
      <c r="AT711" s="231" t="s">
        <v>161</v>
      </c>
      <c r="AU711" s="231" t="s">
        <v>158</v>
      </c>
      <c r="AV711" s="12" t="s">
        <v>158</v>
      </c>
      <c r="AW711" s="12" t="s">
        <v>43</v>
      </c>
      <c r="AX711" s="12" t="s">
        <v>80</v>
      </c>
      <c r="AY711" s="231" t="s">
        <v>150</v>
      </c>
    </row>
    <row r="712" spans="2:51" s="13" customFormat="1" ht="13.5">
      <c r="B712" s="232"/>
      <c r="C712" s="233"/>
      <c r="D712" s="234" t="s">
        <v>161</v>
      </c>
      <c r="E712" s="235" t="s">
        <v>37</v>
      </c>
      <c r="F712" s="236" t="s">
        <v>164</v>
      </c>
      <c r="G712" s="233"/>
      <c r="H712" s="237">
        <v>1</v>
      </c>
      <c r="I712" s="238"/>
      <c r="J712" s="233"/>
      <c r="K712" s="233"/>
      <c r="L712" s="239"/>
      <c r="M712" s="240"/>
      <c r="N712" s="241"/>
      <c r="O712" s="241"/>
      <c r="P712" s="241"/>
      <c r="Q712" s="241"/>
      <c r="R712" s="241"/>
      <c r="S712" s="241"/>
      <c r="T712" s="242"/>
      <c r="AT712" s="243" t="s">
        <v>161</v>
      </c>
      <c r="AU712" s="243" t="s">
        <v>158</v>
      </c>
      <c r="AV712" s="13" t="s">
        <v>157</v>
      </c>
      <c r="AW712" s="13" t="s">
        <v>43</v>
      </c>
      <c r="AX712" s="13" t="s">
        <v>23</v>
      </c>
      <c r="AY712" s="243" t="s">
        <v>150</v>
      </c>
    </row>
    <row r="713" spans="2:65" s="1" customFormat="1" ht="22.5" customHeight="1">
      <c r="B713" s="42"/>
      <c r="C713" s="251" t="s">
        <v>517</v>
      </c>
      <c r="D713" s="251" t="s">
        <v>215</v>
      </c>
      <c r="E713" s="252" t="s">
        <v>742</v>
      </c>
      <c r="F713" s="253" t="s">
        <v>1482</v>
      </c>
      <c r="G713" s="254" t="s">
        <v>622</v>
      </c>
      <c r="H713" s="255">
        <v>11</v>
      </c>
      <c r="I713" s="256"/>
      <c r="J713" s="257">
        <f>ROUND(I713*H713,2)</f>
        <v>0</v>
      </c>
      <c r="K713" s="253" t="s">
        <v>37</v>
      </c>
      <c r="L713" s="258"/>
      <c r="M713" s="259" t="s">
        <v>37</v>
      </c>
      <c r="N713" s="260" t="s">
        <v>52</v>
      </c>
      <c r="O713" s="43"/>
      <c r="P713" s="204">
        <f>O713*H713</f>
        <v>0</v>
      </c>
      <c r="Q713" s="204">
        <v>0</v>
      </c>
      <c r="R713" s="204">
        <f>Q713*H713</f>
        <v>0</v>
      </c>
      <c r="S713" s="204">
        <v>0</v>
      </c>
      <c r="T713" s="205">
        <f>S713*H713</f>
        <v>0</v>
      </c>
      <c r="AR713" s="24" t="s">
        <v>268</v>
      </c>
      <c r="AT713" s="24" t="s">
        <v>215</v>
      </c>
      <c r="AU713" s="24" t="s">
        <v>158</v>
      </c>
      <c r="AY713" s="24" t="s">
        <v>150</v>
      </c>
      <c r="BE713" s="206">
        <f>IF(N713="základní",J713,0)</f>
        <v>0</v>
      </c>
      <c r="BF713" s="206">
        <f>IF(N713="snížená",J713,0)</f>
        <v>0</v>
      </c>
      <c r="BG713" s="206">
        <f>IF(N713="zákl. přenesená",J713,0)</f>
        <v>0</v>
      </c>
      <c r="BH713" s="206">
        <f>IF(N713="sníž. přenesená",J713,0)</f>
        <v>0</v>
      </c>
      <c r="BI713" s="206">
        <f>IF(N713="nulová",J713,0)</f>
        <v>0</v>
      </c>
      <c r="BJ713" s="24" t="s">
        <v>158</v>
      </c>
      <c r="BK713" s="206">
        <f>ROUND(I713*H713,2)</f>
        <v>0</v>
      </c>
      <c r="BL713" s="24" t="s">
        <v>205</v>
      </c>
      <c r="BM713" s="24" t="s">
        <v>807</v>
      </c>
    </row>
    <row r="714" spans="2:51" s="11" customFormat="1" ht="13.5">
      <c r="B714" s="210"/>
      <c r="C714" s="211"/>
      <c r="D714" s="207" t="s">
        <v>161</v>
      </c>
      <c r="E714" s="212" t="s">
        <v>37</v>
      </c>
      <c r="F714" s="213" t="s">
        <v>693</v>
      </c>
      <c r="G714" s="211"/>
      <c r="H714" s="214" t="s">
        <v>37</v>
      </c>
      <c r="I714" s="215"/>
      <c r="J714" s="211"/>
      <c r="K714" s="211"/>
      <c r="L714" s="216"/>
      <c r="M714" s="217"/>
      <c r="N714" s="218"/>
      <c r="O714" s="218"/>
      <c r="P714" s="218"/>
      <c r="Q714" s="218"/>
      <c r="R714" s="218"/>
      <c r="S714" s="218"/>
      <c r="T714" s="219"/>
      <c r="AT714" s="220" t="s">
        <v>161</v>
      </c>
      <c r="AU714" s="220" t="s">
        <v>158</v>
      </c>
      <c r="AV714" s="11" t="s">
        <v>23</v>
      </c>
      <c r="AW714" s="11" t="s">
        <v>43</v>
      </c>
      <c r="AX714" s="11" t="s">
        <v>80</v>
      </c>
      <c r="AY714" s="220" t="s">
        <v>150</v>
      </c>
    </row>
    <row r="715" spans="2:51" s="12" customFormat="1" ht="13.5">
      <c r="B715" s="221"/>
      <c r="C715" s="222"/>
      <c r="D715" s="207" t="s">
        <v>161</v>
      </c>
      <c r="E715" s="223" t="s">
        <v>37</v>
      </c>
      <c r="F715" s="224" t="s">
        <v>214</v>
      </c>
      <c r="G715" s="222"/>
      <c r="H715" s="225">
        <v>11</v>
      </c>
      <c r="I715" s="226"/>
      <c r="J715" s="222"/>
      <c r="K715" s="222"/>
      <c r="L715" s="227"/>
      <c r="M715" s="228"/>
      <c r="N715" s="229"/>
      <c r="O715" s="229"/>
      <c r="P715" s="229"/>
      <c r="Q715" s="229"/>
      <c r="R715" s="229"/>
      <c r="S715" s="229"/>
      <c r="T715" s="230"/>
      <c r="AT715" s="231" t="s">
        <v>161</v>
      </c>
      <c r="AU715" s="231" t="s">
        <v>158</v>
      </c>
      <c r="AV715" s="12" t="s">
        <v>158</v>
      </c>
      <c r="AW715" s="12" t="s">
        <v>43</v>
      </c>
      <c r="AX715" s="12" t="s">
        <v>80</v>
      </c>
      <c r="AY715" s="231" t="s">
        <v>150</v>
      </c>
    </row>
    <row r="716" spans="2:51" s="13" customFormat="1" ht="13.5">
      <c r="B716" s="232"/>
      <c r="C716" s="233"/>
      <c r="D716" s="234" t="s">
        <v>161</v>
      </c>
      <c r="E716" s="235" t="s">
        <v>37</v>
      </c>
      <c r="F716" s="236" t="s">
        <v>164</v>
      </c>
      <c r="G716" s="233"/>
      <c r="H716" s="237">
        <v>11</v>
      </c>
      <c r="I716" s="238"/>
      <c r="J716" s="233"/>
      <c r="K716" s="233"/>
      <c r="L716" s="239"/>
      <c r="M716" s="240"/>
      <c r="N716" s="241"/>
      <c r="O716" s="241"/>
      <c r="P716" s="241"/>
      <c r="Q716" s="241"/>
      <c r="R716" s="241"/>
      <c r="S716" s="241"/>
      <c r="T716" s="242"/>
      <c r="AT716" s="243" t="s">
        <v>161</v>
      </c>
      <c r="AU716" s="243" t="s">
        <v>158</v>
      </c>
      <c r="AV716" s="13" t="s">
        <v>157</v>
      </c>
      <c r="AW716" s="13" t="s">
        <v>43</v>
      </c>
      <c r="AX716" s="13" t="s">
        <v>23</v>
      </c>
      <c r="AY716" s="243" t="s">
        <v>150</v>
      </c>
    </row>
    <row r="717" spans="2:65" s="1" customFormat="1" ht="22.5" customHeight="1">
      <c r="B717" s="42"/>
      <c r="C717" s="251" t="s">
        <v>808</v>
      </c>
      <c r="D717" s="251" t="s">
        <v>215</v>
      </c>
      <c r="E717" s="252" t="s">
        <v>745</v>
      </c>
      <c r="F717" s="253" t="s">
        <v>1483</v>
      </c>
      <c r="G717" s="254" t="s">
        <v>622</v>
      </c>
      <c r="H717" s="255">
        <v>6</v>
      </c>
      <c r="I717" s="256"/>
      <c r="J717" s="257">
        <f>ROUND(I717*H717,2)</f>
        <v>0</v>
      </c>
      <c r="K717" s="253" t="s">
        <v>37</v>
      </c>
      <c r="L717" s="258"/>
      <c r="M717" s="259" t="s">
        <v>37</v>
      </c>
      <c r="N717" s="260" t="s">
        <v>52</v>
      </c>
      <c r="O717" s="43"/>
      <c r="P717" s="204">
        <f>O717*H717</f>
        <v>0</v>
      </c>
      <c r="Q717" s="204">
        <v>0</v>
      </c>
      <c r="R717" s="204">
        <f>Q717*H717</f>
        <v>0</v>
      </c>
      <c r="S717" s="204">
        <v>0</v>
      </c>
      <c r="T717" s="205">
        <f>S717*H717</f>
        <v>0</v>
      </c>
      <c r="AR717" s="24" t="s">
        <v>268</v>
      </c>
      <c r="AT717" s="24" t="s">
        <v>215</v>
      </c>
      <c r="AU717" s="24" t="s">
        <v>158</v>
      </c>
      <c r="AY717" s="24" t="s">
        <v>150</v>
      </c>
      <c r="BE717" s="206">
        <f>IF(N717="základní",J717,0)</f>
        <v>0</v>
      </c>
      <c r="BF717" s="206">
        <f>IF(N717="snížená",J717,0)</f>
        <v>0</v>
      </c>
      <c r="BG717" s="206">
        <f>IF(N717="zákl. přenesená",J717,0)</f>
        <v>0</v>
      </c>
      <c r="BH717" s="206">
        <f>IF(N717="sníž. přenesená",J717,0)</f>
        <v>0</v>
      </c>
      <c r="BI717" s="206">
        <f>IF(N717="nulová",J717,0)</f>
        <v>0</v>
      </c>
      <c r="BJ717" s="24" t="s">
        <v>158</v>
      </c>
      <c r="BK717" s="206">
        <f>ROUND(I717*H717,2)</f>
        <v>0</v>
      </c>
      <c r="BL717" s="24" t="s">
        <v>205</v>
      </c>
      <c r="BM717" s="24" t="s">
        <v>811</v>
      </c>
    </row>
    <row r="718" spans="2:51" s="11" customFormat="1" ht="13.5">
      <c r="B718" s="210"/>
      <c r="C718" s="211"/>
      <c r="D718" s="207" t="s">
        <v>161</v>
      </c>
      <c r="E718" s="212" t="s">
        <v>37</v>
      </c>
      <c r="F718" s="213" t="s">
        <v>739</v>
      </c>
      <c r="G718" s="211"/>
      <c r="H718" s="214" t="s">
        <v>37</v>
      </c>
      <c r="I718" s="215"/>
      <c r="J718" s="211"/>
      <c r="K718" s="211"/>
      <c r="L718" s="216"/>
      <c r="M718" s="217"/>
      <c r="N718" s="218"/>
      <c r="O718" s="218"/>
      <c r="P718" s="218"/>
      <c r="Q718" s="218"/>
      <c r="R718" s="218"/>
      <c r="S718" s="218"/>
      <c r="T718" s="219"/>
      <c r="AT718" s="220" t="s">
        <v>161</v>
      </c>
      <c r="AU718" s="220" t="s">
        <v>158</v>
      </c>
      <c r="AV718" s="11" t="s">
        <v>23</v>
      </c>
      <c r="AW718" s="11" t="s">
        <v>43</v>
      </c>
      <c r="AX718" s="11" t="s">
        <v>80</v>
      </c>
      <c r="AY718" s="220" t="s">
        <v>150</v>
      </c>
    </row>
    <row r="719" spans="2:51" s="12" customFormat="1" ht="13.5">
      <c r="B719" s="221"/>
      <c r="C719" s="222"/>
      <c r="D719" s="207" t="s">
        <v>161</v>
      </c>
      <c r="E719" s="223" t="s">
        <v>37</v>
      </c>
      <c r="F719" s="224" t="s">
        <v>173</v>
      </c>
      <c r="G719" s="222"/>
      <c r="H719" s="225">
        <v>6</v>
      </c>
      <c r="I719" s="226"/>
      <c r="J719" s="222"/>
      <c r="K719" s="222"/>
      <c r="L719" s="227"/>
      <c r="M719" s="228"/>
      <c r="N719" s="229"/>
      <c r="O719" s="229"/>
      <c r="P719" s="229"/>
      <c r="Q719" s="229"/>
      <c r="R719" s="229"/>
      <c r="S719" s="229"/>
      <c r="T719" s="230"/>
      <c r="AT719" s="231" t="s">
        <v>161</v>
      </c>
      <c r="AU719" s="231" t="s">
        <v>158</v>
      </c>
      <c r="AV719" s="12" t="s">
        <v>158</v>
      </c>
      <c r="AW719" s="12" t="s">
        <v>43</v>
      </c>
      <c r="AX719" s="12" t="s">
        <v>80</v>
      </c>
      <c r="AY719" s="231" t="s">
        <v>150</v>
      </c>
    </row>
    <row r="720" spans="2:51" s="13" customFormat="1" ht="13.5">
      <c r="B720" s="232"/>
      <c r="C720" s="233"/>
      <c r="D720" s="234" t="s">
        <v>161</v>
      </c>
      <c r="E720" s="235" t="s">
        <v>37</v>
      </c>
      <c r="F720" s="236" t="s">
        <v>164</v>
      </c>
      <c r="G720" s="233"/>
      <c r="H720" s="237">
        <v>6</v>
      </c>
      <c r="I720" s="238"/>
      <c r="J720" s="233"/>
      <c r="K720" s="233"/>
      <c r="L720" s="239"/>
      <c r="M720" s="240"/>
      <c r="N720" s="241"/>
      <c r="O720" s="241"/>
      <c r="P720" s="241"/>
      <c r="Q720" s="241"/>
      <c r="R720" s="241"/>
      <c r="S720" s="241"/>
      <c r="T720" s="242"/>
      <c r="AT720" s="243" t="s">
        <v>161</v>
      </c>
      <c r="AU720" s="243" t="s">
        <v>158</v>
      </c>
      <c r="AV720" s="13" t="s">
        <v>157</v>
      </c>
      <c r="AW720" s="13" t="s">
        <v>43</v>
      </c>
      <c r="AX720" s="13" t="s">
        <v>23</v>
      </c>
      <c r="AY720" s="243" t="s">
        <v>150</v>
      </c>
    </row>
    <row r="721" spans="2:65" s="1" customFormat="1" ht="22.5" customHeight="1">
      <c r="B721" s="42"/>
      <c r="C721" s="251" t="s">
        <v>527</v>
      </c>
      <c r="D721" s="251" t="s">
        <v>215</v>
      </c>
      <c r="E721" s="252" t="s">
        <v>749</v>
      </c>
      <c r="F721" s="253" t="s">
        <v>1484</v>
      </c>
      <c r="G721" s="254" t="s">
        <v>622</v>
      </c>
      <c r="H721" s="255">
        <v>4</v>
      </c>
      <c r="I721" s="256"/>
      <c r="J721" s="257">
        <f>ROUND(I721*H721,2)</f>
        <v>0</v>
      </c>
      <c r="K721" s="253" t="s">
        <v>37</v>
      </c>
      <c r="L721" s="258"/>
      <c r="M721" s="259" t="s">
        <v>37</v>
      </c>
      <c r="N721" s="260" t="s">
        <v>52</v>
      </c>
      <c r="O721" s="43"/>
      <c r="P721" s="204">
        <f>O721*H721</f>
        <v>0</v>
      </c>
      <c r="Q721" s="204">
        <v>0</v>
      </c>
      <c r="R721" s="204">
        <f>Q721*H721</f>
        <v>0</v>
      </c>
      <c r="S721" s="204">
        <v>0</v>
      </c>
      <c r="T721" s="205">
        <f>S721*H721</f>
        <v>0</v>
      </c>
      <c r="AR721" s="24" t="s">
        <v>268</v>
      </c>
      <c r="AT721" s="24" t="s">
        <v>215</v>
      </c>
      <c r="AU721" s="24" t="s">
        <v>158</v>
      </c>
      <c r="AY721" s="24" t="s">
        <v>150</v>
      </c>
      <c r="BE721" s="206">
        <f>IF(N721="základní",J721,0)</f>
        <v>0</v>
      </c>
      <c r="BF721" s="206">
        <f>IF(N721="snížená",J721,0)</f>
        <v>0</v>
      </c>
      <c r="BG721" s="206">
        <f>IF(N721="zákl. přenesená",J721,0)</f>
        <v>0</v>
      </c>
      <c r="BH721" s="206">
        <f>IF(N721="sníž. přenesená",J721,0)</f>
        <v>0</v>
      </c>
      <c r="BI721" s="206">
        <f>IF(N721="nulová",J721,0)</f>
        <v>0</v>
      </c>
      <c r="BJ721" s="24" t="s">
        <v>158</v>
      </c>
      <c r="BK721" s="206">
        <f>ROUND(I721*H721,2)</f>
        <v>0</v>
      </c>
      <c r="BL721" s="24" t="s">
        <v>205</v>
      </c>
      <c r="BM721" s="24" t="s">
        <v>814</v>
      </c>
    </row>
    <row r="722" spans="2:51" s="11" customFormat="1" ht="13.5">
      <c r="B722" s="210"/>
      <c r="C722" s="211"/>
      <c r="D722" s="207" t="s">
        <v>161</v>
      </c>
      <c r="E722" s="212" t="s">
        <v>37</v>
      </c>
      <c r="F722" s="213" t="s">
        <v>740</v>
      </c>
      <c r="G722" s="211"/>
      <c r="H722" s="214" t="s">
        <v>37</v>
      </c>
      <c r="I722" s="215"/>
      <c r="J722" s="211"/>
      <c r="K722" s="211"/>
      <c r="L722" s="216"/>
      <c r="M722" s="217"/>
      <c r="N722" s="218"/>
      <c r="O722" s="218"/>
      <c r="P722" s="218"/>
      <c r="Q722" s="218"/>
      <c r="R722" s="218"/>
      <c r="S722" s="218"/>
      <c r="T722" s="219"/>
      <c r="AT722" s="220" t="s">
        <v>161</v>
      </c>
      <c r="AU722" s="220" t="s">
        <v>158</v>
      </c>
      <c r="AV722" s="11" t="s">
        <v>23</v>
      </c>
      <c r="AW722" s="11" t="s">
        <v>43</v>
      </c>
      <c r="AX722" s="11" t="s">
        <v>80</v>
      </c>
      <c r="AY722" s="220" t="s">
        <v>150</v>
      </c>
    </row>
    <row r="723" spans="2:51" s="12" customFormat="1" ht="13.5">
      <c r="B723" s="221"/>
      <c r="C723" s="222"/>
      <c r="D723" s="207" t="s">
        <v>161</v>
      </c>
      <c r="E723" s="223" t="s">
        <v>37</v>
      </c>
      <c r="F723" s="224" t="s">
        <v>157</v>
      </c>
      <c r="G723" s="222"/>
      <c r="H723" s="225">
        <v>4</v>
      </c>
      <c r="I723" s="226"/>
      <c r="J723" s="222"/>
      <c r="K723" s="222"/>
      <c r="L723" s="227"/>
      <c r="M723" s="228"/>
      <c r="N723" s="229"/>
      <c r="O723" s="229"/>
      <c r="P723" s="229"/>
      <c r="Q723" s="229"/>
      <c r="R723" s="229"/>
      <c r="S723" s="229"/>
      <c r="T723" s="230"/>
      <c r="AT723" s="231" t="s">
        <v>161</v>
      </c>
      <c r="AU723" s="231" t="s">
        <v>158</v>
      </c>
      <c r="AV723" s="12" t="s">
        <v>158</v>
      </c>
      <c r="AW723" s="12" t="s">
        <v>43</v>
      </c>
      <c r="AX723" s="12" t="s">
        <v>80</v>
      </c>
      <c r="AY723" s="231" t="s">
        <v>150</v>
      </c>
    </row>
    <row r="724" spans="2:51" s="13" customFormat="1" ht="13.5">
      <c r="B724" s="232"/>
      <c r="C724" s="233"/>
      <c r="D724" s="234" t="s">
        <v>161</v>
      </c>
      <c r="E724" s="235" t="s">
        <v>37</v>
      </c>
      <c r="F724" s="236" t="s">
        <v>164</v>
      </c>
      <c r="G724" s="233"/>
      <c r="H724" s="237">
        <v>4</v>
      </c>
      <c r="I724" s="238"/>
      <c r="J724" s="233"/>
      <c r="K724" s="233"/>
      <c r="L724" s="239"/>
      <c r="M724" s="240"/>
      <c r="N724" s="241"/>
      <c r="O724" s="241"/>
      <c r="P724" s="241"/>
      <c r="Q724" s="241"/>
      <c r="R724" s="241"/>
      <c r="S724" s="241"/>
      <c r="T724" s="242"/>
      <c r="AT724" s="243" t="s">
        <v>161</v>
      </c>
      <c r="AU724" s="243" t="s">
        <v>158</v>
      </c>
      <c r="AV724" s="13" t="s">
        <v>157</v>
      </c>
      <c r="AW724" s="13" t="s">
        <v>43</v>
      </c>
      <c r="AX724" s="13" t="s">
        <v>23</v>
      </c>
      <c r="AY724" s="243" t="s">
        <v>150</v>
      </c>
    </row>
    <row r="725" spans="2:65" s="1" customFormat="1" ht="22.5" customHeight="1">
      <c r="B725" s="42"/>
      <c r="C725" s="251" t="s">
        <v>815</v>
      </c>
      <c r="D725" s="251" t="s">
        <v>215</v>
      </c>
      <c r="E725" s="252" t="s">
        <v>752</v>
      </c>
      <c r="F725" s="253" t="s">
        <v>1485</v>
      </c>
      <c r="G725" s="254" t="s">
        <v>622</v>
      </c>
      <c r="H725" s="255">
        <v>17</v>
      </c>
      <c r="I725" s="256"/>
      <c r="J725" s="257">
        <f>ROUND(I725*H725,2)</f>
        <v>0</v>
      </c>
      <c r="K725" s="253" t="s">
        <v>37</v>
      </c>
      <c r="L725" s="258"/>
      <c r="M725" s="259" t="s">
        <v>37</v>
      </c>
      <c r="N725" s="260" t="s">
        <v>52</v>
      </c>
      <c r="O725" s="43"/>
      <c r="P725" s="204">
        <f>O725*H725</f>
        <v>0</v>
      </c>
      <c r="Q725" s="204">
        <v>0</v>
      </c>
      <c r="R725" s="204">
        <f>Q725*H725</f>
        <v>0</v>
      </c>
      <c r="S725" s="204">
        <v>0</v>
      </c>
      <c r="T725" s="205">
        <f>S725*H725</f>
        <v>0</v>
      </c>
      <c r="AR725" s="24" t="s">
        <v>268</v>
      </c>
      <c r="AT725" s="24" t="s">
        <v>215</v>
      </c>
      <c r="AU725" s="24" t="s">
        <v>158</v>
      </c>
      <c r="AY725" s="24" t="s">
        <v>150</v>
      </c>
      <c r="BE725" s="206">
        <f>IF(N725="základní",J725,0)</f>
        <v>0</v>
      </c>
      <c r="BF725" s="206">
        <f>IF(N725="snížená",J725,0)</f>
        <v>0</v>
      </c>
      <c r="BG725" s="206">
        <f>IF(N725="zákl. přenesená",J725,0)</f>
        <v>0</v>
      </c>
      <c r="BH725" s="206">
        <f>IF(N725="sníž. přenesená",J725,0)</f>
        <v>0</v>
      </c>
      <c r="BI725" s="206">
        <f>IF(N725="nulová",J725,0)</f>
        <v>0</v>
      </c>
      <c r="BJ725" s="24" t="s">
        <v>158</v>
      </c>
      <c r="BK725" s="206">
        <f>ROUND(I725*H725,2)</f>
        <v>0</v>
      </c>
      <c r="BL725" s="24" t="s">
        <v>205</v>
      </c>
      <c r="BM725" s="24" t="s">
        <v>818</v>
      </c>
    </row>
    <row r="726" spans="2:51" s="11" customFormat="1" ht="13.5">
      <c r="B726" s="210"/>
      <c r="C726" s="211"/>
      <c r="D726" s="207" t="s">
        <v>161</v>
      </c>
      <c r="E726" s="212" t="s">
        <v>37</v>
      </c>
      <c r="F726" s="213" t="s">
        <v>710</v>
      </c>
      <c r="G726" s="211"/>
      <c r="H726" s="214" t="s">
        <v>37</v>
      </c>
      <c r="I726" s="215"/>
      <c r="J726" s="211"/>
      <c r="K726" s="211"/>
      <c r="L726" s="216"/>
      <c r="M726" s="217"/>
      <c r="N726" s="218"/>
      <c r="O726" s="218"/>
      <c r="P726" s="218"/>
      <c r="Q726" s="218"/>
      <c r="R726" s="218"/>
      <c r="S726" s="218"/>
      <c r="T726" s="219"/>
      <c r="AT726" s="220" t="s">
        <v>161</v>
      </c>
      <c r="AU726" s="220" t="s">
        <v>158</v>
      </c>
      <c r="AV726" s="11" t="s">
        <v>23</v>
      </c>
      <c r="AW726" s="11" t="s">
        <v>43</v>
      </c>
      <c r="AX726" s="11" t="s">
        <v>80</v>
      </c>
      <c r="AY726" s="220" t="s">
        <v>150</v>
      </c>
    </row>
    <row r="727" spans="2:51" s="12" customFormat="1" ht="13.5">
      <c r="B727" s="221"/>
      <c r="C727" s="222"/>
      <c r="D727" s="207" t="s">
        <v>161</v>
      </c>
      <c r="E727" s="223" t="s">
        <v>37</v>
      </c>
      <c r="F727" s="224" t="s">
        <v>273</v>
      </c>
      <c r="G727" s="222"/>
      <c r="H727" s="225">
        <v>17</v>
      </c>
      <c r="I727" s="226"/>
      <c r="J727" s="222"/>
      <c r="K727" s="222"/>
      <c r="L727" s="227"/>
      <c r="M727" s="228"/>
      <c r="N727" s="229"/>
      <c r="O727" s="229"/>
      <c r="P727" s="229"/>
      <c r="Q727" s="229"/>
      <c r="R727" s="229"/>
      <c r="S727" s="229"/>
      <c r="T727" s="230"/>
      <c r="AT727" s="231" t="s">
        <v>161</v>
      </c>
      <c r="AU727" s="231" t="s">
        <v>158</v>
      </c>
      <c r="AV727" s="12" t="s">
        <v>158</v>
      </c>
      <c r="AW727" s="12" t="s">
        <v>43</v>
      </c>
      <c r="AX727" s="12" t="s">
        <v>80</v>
      </c>
      <c r="AY727" s="231" t="s">
        <v>150</v>
      </c>
    </row>
    <row r="728" spans="2:51" s="13" customFormat="1" ht="13.5">
      <c r="B728" s="232"/>
      <c r="C728" s="233"/>
      <c r="D728" s="234" t="s">
        <v>161</v>
      </c>
      <c r="E728" s="235" t="s">
        <v>37</v>
      </c>
      <c r="F728" s="236" t="s">
        <v>164</v>
      </c>
      <c r="G728" s="233"/>
      <c r="H728" s="237">
        <v>17</v>
      </c>
      <c r="I728" s="238"/>
      <c r="J728" s="233"/>
      <c r="K728" s="233"/>
      <c r="L728" s="239"/>
      <c r="M728" s="240"/>
      <c r="N728" s="241"/>
      <c r="O728" s="241"/>
      <c r="P728" s="241"/>
      <c r="Q728" s="241"/>
      <c r="R728" s="241"/>
      <c r="S728" s="241"/>
      <c r="T728" s="242"/>
      <c r="AT728" s="243" t="s">
        <v>161</v>
      </c>
      <c r="AU728" s="243" t="s">
        <v>158</v>
      </c>
      <c r="AV728" s="13" t="s">
        <v>157</v>
      </c>
      <c r="AW728" s="13" t="s">
        <v>43</v>
      </c>
      <c r="AX728" s="13" t="s">
        <v>23</v>
      </c>
      <c r="AY728" s="243" t="s">
        <v>150</v>
      </c>
    </row>
    <row r="729" spans="2:65" s="1" customFormat="1" ht="22.5" customHeight="1">
      <c r="B729" s="42"/>
      <c r="C729" s="251" t="s">
        <v>535</v>
      </c>
      <c r="D729" s="251" t="s">
        <v>215</v>
      </c>
      <c r="E729" s="252" t="s">
        <v>756</v>
      </c>
      <c r="F729" s="253" t="s">
        <v>1486</v>
      </c>
      <c r="G729" s="254" t="s">
        <v>622</v>
      </c>
      <c r="H729" s="255">
        <v>1</v>
      </c>
      <c r="I729" s="256"/>
      <c r="J729" s="257">
        <f>ROUND(I729*H729,2)</f>
        <v>0</v>
      </c>
      <c r="K729" s="253" t="s">
        <v>37</v>
      </c>
      <c r="L729" s="258"/>
      <c r="M729" s="259" t="s">
        <v>37</v>
      </c>
      <c r="N729" s="260" t="s">
        <v>52</v>
      </c>
      <c r="O729" s="43"/>
      <c r="P729" s="204">
        <f>O729*H729</f>
        <v>0</v>
      </c>
      <c r="Q729" s="204">
        <v>0</v>
      </c>
      <c r="R729" s="204">
        <f>Q729*H729</f>
        <v>0</v>
      </c>
      <c r="S729" s="204">
        <v>0</v>
      </c>
      <c r="T729" s="205">
        <f>S729*H729</f>
        <v>0</v>
      </c>
      <c r="AR729" s="24" t="s">
        <v>268</v>
      </c>
      <c r="AT729" s="24" t="s">
        <v>215</v>
      </c>
      <c r="AU729" s="24" t="s">
        <v>158</v>
      </c>
      <c r="AY729" s="24" t="s">
        <v>150</v>
      </c>
      <c r="BE729" s="206">
        <f>IF(N729="základní",J729,0)</f>
        <v>0</v>
      </c>
      <c r="BF729" s="206">
        <f>IF(N729="snížená",J729,0)</f>
        <v>0</v>
      </c>
      <c r="BG729" s="206">
        <f>IF(N729="zákl. přenesená",J729,0)</f>
        <v>0</v>
      </c>
      <c r="BH729" s="206">
        <f>IF(N729="sníž. přenesená",J729,0)</f>
        <v>0</v>
      </c>
      <c r="BI729" s="206">
        <f>IF(N729="nulová",J729,0)</f>
        <v>0</v>
      </c>
      <c r="BJ729" s="24" t="s">
        <v>158</v>
      </c>
      <c r="BK729" s="206">
        <f>ROUND(I729*H729,2)</f>
        <v>0</v>
      </c>
      <c r="BL729" s="24" t="s">
        <v>205</v>
      </c>
      <c r="BM729" s="24" t="s">
        <v>821</v>
      </c>
    </row>
    <row r="730" spans="2:51" s="11" customFormat="1" ht="13.5">
      <c r="B730" s="210"/>
      <c r="C730" s="211"/>
      <c r="D730" s="207" t="s">
        <v>161</v>
      </c>
      <c r="E730" s="212" t="s">
        <v>37</v>
      </c>
      <c r="F730" s="213" t="s">
        <v>728</v>
      </c>
      <c r="G730" s="211"/>
      <c r="H730" s="214" t="s">
        <v>37</v>
      </c>
      <c r="I730" s="215"/>
      <c r="J730" s="211"/>
      <c r="K730" s="211"/>
      <c r="L730" s="216"/>
      <c r="M730" s="217"/>
      <c r="N730" s="218"/>
      <c r="O730" s="218"/>
      <c r="P730" s="218"/>
      <c r="Q730" s="218"/>
      <c r="R730" s="218"/>
      <c r="S730" s="218"/>
      <c r="T730" s="219"/>
      <c r="AT730" s="220" t="s">
        <v>161</v>
      </c>
      <c r="AU730" s="220" t="s">
        <v>158</v>
      </c>
      <c r="AV730" s="11" t="s">
        <v>23</v>
      </c>
      <c r="AW730" s="11" t="s">
        <v>43</v>
      </c>
      <c r="AX730" s="11" t="s">
        <v>80</v>
      </c>
      <c r="AY730" s="220" t="s">
        <v>150</v>
      </c>
    </row>
    <row r="731" spans="2:51" s="12" customFormat="1" ht="13.5">
      <c r="B731" s="221"/>
      <c r="C731" s="222"/>
      <c r="D731" s="207" t="s">
        <v>161</v>
      </c>
      <c r="E731" s="223" t="s">
        <v>37</v>
      </c>
      <c r="F731" s="224" t="s">
        <v>23</v>
      </c>
      <c r="G731" s="222"/>
      <c r="H731" s="225">
        <v>1</v>
      </c>
      <c r="I731" s="226"/>
      <c r="J731" s="222"/>
      <c r="K731" s="222"/>
      <c r="L731" s="227"/>
      <c r="M731" s="228"/>
      <c r="N731" s="229"/>
      <c r="O731" s="229"/>
      <c r="P731" s="229"/>
      <c r="Q731" s="229"/>
      <c r="R731" s="229"/>
      <c r="S731" s="229"/>
      <c r="T731" s="230"/>
      <c r="AT731" s="231" t="s">
        <v>161</v>
      </c>
      <c r="AU731" s="231" t="s">
        <v>158</v>
      </c>
      <c r="AV731" s="12" t="s">
        <v>158</v>
      </c>
      <c r="AW731" s="12" t="s">
        <v>43</v>
      </c>
      <c r="AX731" s="12" t="s">
        <v>80</v>
      </c>
      <c r="AY731" s="231" t="s">
        <v>150</v>
      </c>
    </row>
    <row r="732" spans="2:51" s="13" customFormat="1" ht="13.5">
      <c r="B732" s="232"/>
      <c r="C732" s="233"/>
      <c r="D732" s="234" t="s">
        <v>161</v>
      </c>
      <c r="E732" s="235" t="s">
        <v>37</v>
      </c>
      <c r="F732" s="236" t="s">
        <v>164</v>
      </c>
      <c r="G732" s="233"/>
      <c r="H732" s="237">
        <v>1</v>
      </c>
      <c r="I732" s="238"/>
      <c r="J732" s="233"/>
      <c r="K732" s="233"/>
      <c r="L732" s="239"/>
      <c r="M732" s="240"/>
      <c r="N732" s="241"/>
      <c r="O732" s="241"/>
      <c r="P732" s="241"/>
      <c r="Q732" s="241"/>
      <c r="R732" s="241"/>
      <c r="S732" s="241"/>
      <c r="T732" s="242"/>
      <c r="AT732" s="243" t="s">
        <v>161</v>
      </c>
      <c r="AU732" s="243" t="s">
        <v>158</v>
      </c>
      <c r="AV732" s="13" t="s">
        <v>157</v>
      </c>
      <c r="AW732" s="13" t="s">
        <v>43</v>
      </c>
      <c r="AX732" s="13" t="s">
        <v>23</v>
      </c>
      <c r="AY732" s="243" t="s">
        <v>150</v>
      </c>
    </row>
    <row r="733" spans="2:65" s="1" customFormat="1" ht="22.5" customHeight="1">
      <c r="B733" s="42"/>
      <c r="C733" s="251" t="s">
        <v>822</v>
      </c>
      <c r="D733" s="251" t="s">
        <v>215</v>
      </c>
      <c r="E733" s="252" t="s">
        <v>1171</v>
      </c>
      <c r="F733" s="253" t="s">
        <v>1487</v>
      </c>
      <c r="G733" s="254" t="s">
        <v>622</v>
      </c>
      <c r="H733" s="255">
        <v>2</v>
      </c>
      <c r="I733" s="256"/>
      <c r="J733" s="257">
        <f>ROUND(I733*H733,2)</f>
        <v>0</v>
      </c>
      <c r="K733" s="253" t="s">
        <v>37</v>
      </c>
      <c r="L733" s="258"/>
      <c r="M733" s="259" t="s">
        <v>37</v>
      </c>
      <c r="N733" s="260" t="s">
        <v>52</v>
      </c>
      <c r="O733" s="43"/>
      <c r="P733" s="204">
        <f>O733*H733</f>
        <v>0</v>
      </c>
      <c r="Q733" s="204">
        <v>0</v>
      </c>
      <c r="R733" s="204">
        <f>Q733*H733</f>
        <v>0</v>
      </c>
      <c r="S733" s="204">
        <v>0</v>
      </c>
      <c r="T733" s="205">
        <f>S733*H733</f>
        <v>0</v>
      </c>
      <c r="AR733" s="24" t="s">
        <v>268</v>
      </c>
      <c r="AT733" s="24" t="s">
        <v>215</v>
      </c>
      <c r="AU733" s="24" t="s">
        <v>158</v>
      </c>
      <c r="AY733" s="24" t="s">
        <v>150</v>
      </c>
      <c r="BE733" s="206">
        <f>IF(N733="základní",J733,0)</f>
        <v>0</v>
      </c>
      <c r="BF733" s="206">
        <f>IF(N733="snížená",J733,0)</f>
        <v>0</v>
      </c>
      <c r="BG733" s="206">
        <f>IF(N733="zákl. přenesená",J733,0)</f>
        <v>0</v>
      </c>
      <c r="BH733" s="206">
        <f>IF(N733="sníž. přenesená",J733,0)</f>
        <v>0</v>
      </c>
      <c r="BI733" s="206">
        <f>IF(N733="nulová",J733,0)</f>
        <v>0</v>
      </c>
      <c r="BJ733" s="24" t="s">
        <v>158</v>
      </c>
      <c r="BK733" s="206">
        <f>ROUND(I733*H733,2)</f>
        <v>0</v>
      </c>
      <c r="BL733" s="24" t="s">
        <v>205</v>
      </c>
      <c r="BM733" s="24" t="s">
        <v>825</v>
      </c>
    </row>
    <row r="734" spans="2:51" s="11" customFormat="1" ht="13.5">
      <c r="B734" s="210"/>
      <c r="C734" s="211"/>
      <c r="D734" s="207" t="s">
        <v>161</v>
      </c>
      <c r="E734" s="212" t="s">
        <v>37</v>
      </c>
      <c r="F734" s="213" t="s">
        <v>1488</v>
      </c>
      <c r="G734" s="211"/>
      <c r="H734" s="214" t="s">
        <v>37</v>
      </c>
      <c r="I734" s="215"/>
      <c r="J734" s="211"/>
      <c r="K734" s="211"/>
      <c r="L734" s="216"/>
      <c r="M734" s="217"/>
      <c r="N734" s="218"/>
      <c r="O734" s="218"/>
      <c r="P734" s="218"/>
      <c r="Q734" s="218"/>
      <c r="R734" s="218"/>
      <c r="S734" s="218"/>
      <c r="T734" s="219"/>
      <c r="AT734" s="220" t="s">
        <v>161</v>
      </c>
      <c r="AU734" s="220" t="s">
        <v>158</v>
      </c>
      <c r="AV734" s="11" t="s">
        <v>23</v>
      </c>
      <c r="AW734" s="11" t="s">
        <v>43</v>
      </c>
      <c r="AX734" s="11" t="s">
        <v>80</v>
      </c>
      <c r="AY734" s="220" t="s">
        <v>150</v>
      </c>
    </row>
    <row r="735" spans="2:51" s="12" customFormat="1" ht="13.5">
      <c r="B735" s="221"/>
      <c r="C735" s="222"/>
      <c r="D735" s="207" t="s">
        <v>161</v>
      </c>
      <c r="E735" s="223" t="s">
        <v>37</v>
      </c>
      <c r="F735" s="224" t="s">
        <v>158</v>
      </c>
      <c r="G735" s="222"/>
      <c r="H735" s="225">
        <v>2</v>
      </c>
      <c r="I735" s="226"/>
      <c r="J735" s="222"/>
      <c r="K735" s="222"/>
      <c r="L735" s="227"/>
      <c r="M735" s="228"/>
      <c r="N735" s="229"/>
      <c r="O735" s="229"/>
      <c r="P735" s="229"/>
      <c r="Q735" s="229"/>
      <c r="R735" s="229"/>
      <c r="S735" s="229"/>
      <c r="T735" s="230"/>
      <c r="AT735" s="231" t="s">
        <v>161</v>
      </c>
      <c r="AU735" s="231" t="s">
        <v>158</v>
      </c>
      <c r="AV735" s="12" t="s">
        <v>158</v>
      </c>
      <c r="AW735" s="12" t="s">
        <v>43</v>
      </c>
      <c r="AX735" s="12" t="s">
        <v>80</v>
      </c>
      <c r="AY735" s="231" t="s">
        <v>150</v>
      </c>
    </row>
    <row r="736" spans="2:51" s="13" customFormat="1" ht="13.5">
      <c r="B736" s="232"/>
      <c r="C736" s="233"/>
      <c r="D736" s="234" t="s">
        <v>161</v>
      </c>
      <c r="E736" s="235" t="s">
        <v>37</v>
      </c>
      <c r="F736" s="236" t="s">
        <v>164</v>
      </c>
      <c r="G736" s="233"/>
      <c r="H736" s="237">
        <v>2</v>
      </c>
      <c r="I736" s="238"/>
      <c r="J736" s="233"/>
      <c r="K736" s="233"/>
      <c r="L736" s="239"/>
      <c r="M736" s="240"/>
      <c r="N736" s="241"/>
      <c r="O736" s="241"/>
      <c r="P736" s="241"/>
      <c r="Q736" s="241"/>
      <c r="R736" s="241"/>
      <c r="S736" s="241"/>
      <c r="T736" s="242"/>
      <c r="AT736" s="243" t="s">
        <v>161</v>
      </c>
      <c r="AU736" s="243" t="s">
        <v>158</v>
      </c>
      <c r="AV736" s="13" t="s">
        <v>157</v>
      </c>
      <c r="AW736" s="13" t="s">
        <v>43</v>
      </c>
      <c r="AX736" s="13" t="s">
        <v>23</v>
      </c>
      <c r="AY736" s="243" t="s">
        <v>150</v>
      </c>
    </row>
    <row r="737" spans="2:65" s="1" customFormat="1" ht="31.5" customHeight="1">
      <c r="B737" s="42"/>
      <c r="C737" s="195" t="s">
        <v>627</v>
      </c>
      <c r="D737" s="195" t="s">
        <v>152</v>
      </c>
      <c r="E737" s="196" t="s">
        <v>759</v>
      </c>
      <c r="F737" s="197" t="s">
        <v>760</v>
      </c>
      <c r="G737" s="198" t="s">
        <v>622</v>
      </c>
      <c r="H737" s="199">
        <v>73</v>
      </c>
      <c r="I737" s="200"/>
      <c r="J737" s="201">
        <f>ROUND(I737*H737,2)</f>
        <v>0</v>
      </c>
      <c r="K737" s="197" t="s">
        <v>156</v>
      </c>
      <c r="L737" s="62"/>
      <c r="M737" s="202" t="s">
        <v>37</v>
      </c>
      <c r="N737" s="203" t="s">
        <v>52</v>
      </c>
      <c r="O737" s="43"/>
      <c r="P737" s="204">
        <f>O737*H737</f>
        <v>0</v>
      </c>
      <c r="Q737" s="204">
        <v>0</v>
      </c>
      <c r="R737" s="204">
        <f>Q737*H737</f>
        <v>0</v>
      </c>
      <c r="S737" s="204">
        <v>0</v>
      </c>
      <c r="T737" s="205">
        <f>S737*H737</f>
        <v>0</v>
      </c>
      <c r="AR737" s="24" t="s">
        <v>205</v>
      </c>
      <c r="AT737" s="24" t="s">
        <v>152</v>
      </c>
      <c r="AU737" s="24" t="s">
        <v>158</v>
      </c>
      <c r="AY737" s="24" t="s">
        <v>150</v>
      </c>
      <c r="BE737" s="206">
        <f>IF(N737="základní",J737,0)</f>
        <v>0</v>
      </c>
      <c r="BF737" s="206">
        <f>IF(N737="snížená",J737,0)</f>
        <v>0</v>
      </c>
      <c r="BG737" s="206">
        <f>IF(N737="zákl. přenesená",J737,0)</f>
        <v>0</v>
      </c>
      <c r="BH737" s="206">
        <f>IF(N737="sníž. přenesená",J737,0)</f>
        <v>0</v>
      </c>
      <c r="BI737" s="206">
        <f>IF(N737="nulová",J737,0)</f>
        <v>0</v>
      </c>
      <c r="BJ737" s="24" t="s">
        <v>158</v>
      </c>
      <c r="BK737" s="206">
        <f>ROUND(I737*H737,2)</f>
        <v>0</v>
      </c>
      <c r="BL737" s="24" t="s">
        <v>205</v>
      </c>
      <c r="BM737" s="24" t="s">
        <v>1489</v>
      </c>
    </row>
    <row r="738" spans="2:47" s="1" customFormat="1" ht="40.5">
      <c r="B738" s="42"/>
      <c r="C738" s="64"/>
      <c r="D738" s="207" t="s">
        <v>159</v>
      </c>
      <c r="E738" s="64"/>
      <c r="F738" s="208" t="s">
        <v>762</v>
      </c>
      <c r="G738" s="64"/>
      <c r="H738" s="64"/>
      <c r="I738" s="165"/>
      <c r="J738" s="64"/>
      <c r="K738" s="64"/>
      <c r="L738" s="62"/>
      <c r="M738" s="209"/>
      <c r="N738" s="43"/>
      <c r="O738" s="43"/>
      <c r="P738" s="43"/>
      <c r="Q738" s="43"/>
      <c r="R738" s="43"/>
      <c r="S738" s="43"/>
      <c r="T738" s="79"/>
      <c r="AT738" s="24" t="s">
        <v>159</v>
      </c>
      <c r="AU738" s="24" t="s">
        <v>158</v>
      </c>
    </row>
    <row r="739" spans="2:51" s="12" customFormat="1" ht="13.5">
      <c r="B739" s="221"/>
      <c r="C739" s="222"/>
      <c r="D739" s="207" t="s">
        <v>161</v>
      </c>
      <c r="E739" s="223" t="s">
        <v>37</v>
      </c>
      <c r="F739" s="224" t="s">
        <v>1490</v>
      </c>
      <c r="G739" s="222"/>
      <c r="H739" s="225">
        <v>56</v>
      </c>
      <c r="I739" s="226"/>
      <c r="J739" s="222"/>
      <c r="K739" s="222"/>
      <c r="L739" s="227"/>
      <c r="M739" s="228"/>
      <c r="N739" s="229"/>
      <c r="O739" s="229"/>
      <c r="P739" s="229"/>
      <c r="Q739" s="229"/>
      <c r="R739" s="229"/>
      <c r="S739" s="229"/>
      <c r="T739" s="230"/>
      <c r="AT739" s="231" t="s">
        <v>161</v>
      </c>
      <c r="AU739" s="231" t="s">
        <v>158</v>
      </c>
      <c r="AV739" s="12" t="s">
        <v>158</v>
      </c>
      <c r="AW739" s="12" t="s">
        <v>43</v>
      </c>
      <c r="AX739" s="12" t="s">
        <v>80</v>
      </c>
      <c r="AY739" s="231" t="s">
        <v>150</v>
      </c>
    </row>
    <row r="740" spans="2:51" s="12" customFormat="1" ht="13.5">
      <c r="B740" s="221"/>
      <c r="C740" s="222"/>
      <c r="D740" s="207" t="s">
        <v>161</v>
      </c>
      <c r="E740" s="223" t="s">
        <v>37</v>
      </c>
      <c r="F740" s="224" t="s">
        <v>1491</v>
      </c>
      <c r="G740" s="222"/>
      <c r="H740" s="225">
        <v>17</v>
      </c>
      <c r="I740" s="226"/>
      <c r="J740" s="222"/>
      <c r="K740" s="222"/>
      <c r="L740" s="227"/>
      <c r="M740" s="228"/>
      <c r="N740" s="229"/>
      <c r="O740" s="229"/>
      <c r="P740" s="229"/>
      <c r="Q740" s="229"/>
      <c r="R740" s="229"/>
      <c r="S740" s="229"/>
      <c r="T740" s="230"/>
      <c r="AT740" s="231" t="s">
        <v>161</v>
      </c>
      <c r="AU740" s="231" t="s">
        <v>158</v>
      </c>
      <c r="AV740" s="12" t="s">
        <v>158</v>
      </c>
      <c r="AW740" s="12" t="s">
        <v>43</v>
      </c>
      <c r="AX740" s="12" t="s">
        <v>80</v>
      </c>
      <c r="AY740" s="231" t="s">
        <v>150</v>
      </c>
    </row>
    <row r="741" spans="2:51" s="13" customFormat="1" ht="13.5">
      <c r="B741" s="232"/>
      <c r="C741" s="233"/>
      <c r="D741" s="234" t="s">
        <v>161</v>
      </c>
      <c r="E741" s="235" t="s">
        <v>37</v>
      </c>
      <c r="F741" s="236" t="s">
        <v>164</v>
      </c>
      <c r="G741" s="233"/>
      <c r="H741" s="237">
        <v>73</v>
      </c>
      <c r="I741" s="238"/>
      <c r="J741" s="233"/>
      <c r="K741" s="233"/>
      <c r="L741" s="239"/>
      <c r="M741" s="240"/>
      <c r="N741" s="241"/>
      <c r="O741" s="241"/>
      <c r="P741" s="241"/>
      <c r="Q741" s="241"/>
      <c r="R741" s="241"/>
      <c r="S741" s="241"/>
      <c r="T741" s="242"/>
      <c r="AT741" s="243" t="s">
        <v>161</v>
      </c>
      <c r="AU741" s="243" t="s">
        <v>158</v>
      </c>
      <c r="AV741" s="13" t="s">
        <v>157</v>
      </c>
      <c r="AW741" s="13" t="s">
        <v>43</v>
      </c>
      <c r="AX741" s="13" t="s">
        <v>23</v>
      </c>
      <c r="AY741" s="243" t="s">
        <v>150</v>
      </c>
    </row>
    <row r="742" spans="2:65" s="1" customFormat="1" ht="31.5" customHeight="1">
      <c r="B742" s="42"/>
      <c r="C742" s="195" t="s">
        <v>1492</v>
      </c>
      <c r="D742" s="195" t="s">
        <v>152</v>
      </c>
      <c r="E742" s="196" t="s">
        <v>764</v>
      </c>
      <c r="F742" s="197" t="s">
        <v>765</v>
      </c>
      <c r="G742" s="198" t="s">
        <v>622</v>
      </c>
      <c r="H742" s="199">
        <v>14</v>
      </c>
      <c r="I742" s="200"/>
      <c r="J742" s="201">
        <f>ROUND(I742*H742,2)</f>
        <v>0</v>
      </c>
      <c r="K742" s="197" t="s">
        <v>156</v>
      </c>
      <c r="L742" s="62"/>
      <c r="M742" s="202" t="s">
        <v>37</v>
      </c>
      <c r="N742" s="203" t="s">
        <v>52</v>
      </c>
      <c r="O742" s="43"/>
      <c r="P742" s="204">
        <f>O742*H742</f>
        <v>0</v>
      </c>
      <c r="Q742" s="204">
        <v>0</v>
      </c>
      <c r="R742" s="204">
        <f>Q742*H742</f>
        <v>0</v>
      </c>
      <c r="S742" s="204">
        <v>0</v>
      </c>
      <c r="T742" s="205">
        <f>S742*H742</f>
        <v>0</v>
      </c>
      <c r="AR742" s="24" t="s">
        <v>205</v>
      </c>
      <c r="AT742" s="24" t="s">
        <v>152</v>
      </c>
      <c r="AU742" s="24" t="s">
        <v>158</v>
      </c>
      <c r="AY742" s="24" t="s">
        <v>150</v>
      </c>
      <c r="BE742" s="206">
        <f>IF(N742="základní",J742,0)</f>
        <v>0</v>
      </c>
      <c r="BF742" s="206">
        <f>IF(N742="snížená",J742,0)</f>
        <v>0</v>
      </c>
      <c r="BG742" s="206">
        <f>IF(N742="zákl. přenesená",J742,0)</f>
        <v>0</v>
      </c>
      <c r="BH742" s="206">
        <f>IF(N742="sníž. přenesená",J742,0)</f>
        <v>0</v>
      </c>
      <c r="BI742" s="206">
        <f>IF(N742="nulová",J742,0)</f>
        <v>0</v>
      </c>
      <c r="BJ742" s="24" t="s">
        <v>158</v>
      </c>
      <c r="BK742" s="206">
        <f>ROUND(I742*H742,2)</f>
        <v>0</v>
      </c>
      <c r="BL742" s="24" t="s">
        <v>205</v>
      </c>
      <c r="BM742" s="24" t="s">
        <v>1493</v>
      </c>
    </row>
    <row r="743" spans="2:47" s="1" customFormat="1" ht="40.5">
      <c r="B743" s="42"/>
      <c r="C743" s="64"/>
      <c r="D743" s="207" t="s">
        <v>159</v>
      </c>
      <c r="E743" s="64"/>
      <c r="F743" s="208" t="s">
        <v>762</v>
      </c>
      <c r="G743" s="64"/>
      <c r="H743" s="64"/>
      <c r="I743" s="165"/>
      <c r="J743" s="64"/>
      <c r="K743" s="64"/>
      <c r="L743" s="62"/>
      <c r="M743" s="209"/>
      <c r="N743" s="43"/>
      <c r="O743" s="43"/>
      <c r="P743" s="43"/>
      <c r="Q743" s="43"/>
      <c r="R743" s="43"/>
      <c r="S743" s="43"/>
      <c r="T743" s="79"/>
      <c r="AT743" s="24" t="s">
        <v>159</v>
      </c>
      <c r="AU743" s="24" t="s">
        <v>158</v>
      </c>
    </row>
    <row r="744" spans="2:51" s="12" customFormat="1" ht="13.5">
      <c r="B744" s="221"/>
      <c r="C744" s="222"/>
      <c r="D744" s="207" t="s">
        <v>161</v>
      </c>
      <c r="E744" s="223" t="s">
        <v>37</v>
      </c>
      <c r="F744" s="224" t="s">
        <v>1494</v>
      </c>
      <c r="G744" s="222"/>
      <c r="H744" s="225">
        <v>6</v>
      </c>
      <c r="I744" s="226"/>
      <c r="J744" s="222"/>
      <c r="K744" s="222"/>
      <c r="L744" s="227"/>
      <c r="M744" s="228"/>
      <c r="N744" s="229"/>
      <c r="O744" s="229"/>
      <c r="P744" s="229"/>
      <c r="Q744" s="229"/>
      <c r="R744" s="229"/>
      <c r="S744" s="229"/>
      <c r="T744" s="230"/>
      <c r="AT744" s="231" t="s">
        <v>161</v>
      </c>
      <c r="AU744" s="231" t="s">
        <v>158</v>
      </c>
      <c r="AV744" s="12" t="s">
        <v>158</v>
      </c>
      <c r="AW744" s="12" t="s">
        <v>43</v>
      </c>
      <c r="AX744" s="12" t="s">
        <v>80</v>
      </c>
      <c r="AY744" s="231" t="s">
        <v>150</v>
      </c>
    </row>
    <row r="745" spans="2:51" s="12" customFormat="1" ht="13.5">
      <c r="B745" s="221"/>
      <c r="C745" s="222"/>
      <c r="D745" s="207" t="s">
        <v>161</v>
      </c>
      <c r="E745" s="223" t="s">
        <v>37</v>
      </c>
      <c r="F745" s="224" t="s">
        <v>1495</v>
      </c>
      <c r="G745" s="222"/>
      <c r="H745" s="225">
        <v>4</v>
      </c>
      <c r="I745" s="226"/>
      <c r="J745" s="222"/>
      <c r="K745" s="222"/>
      <c r="L745" s="227"/>
      <c r="M745" s="228"/>
      <c r="N745" s="229"/>
      <c r="O745" s="229"/>
      <c r="P745" s="229"/>
      <c r="Q745" s="229"/>
      <c r="R745" s="229"/>
      <c r="S745" s="229"/>
      <c r="T745" s="230"/>
      <c r="AT745" s="231" t="s">
        <v>161</v>
      </c>
      <c r="AU745" s="231" t="s">
        <v>158</v>
      </c>
      <c r="AV745" s="12" t="s">
        <v>158</v>
      </c>
      <c r="AW745" s="12" t="s">
        <v>43</v>
      </c>
      <c r="AX745" s="12" t="s">
        <v>80</v>
      </c>
      <c r="AY745" s="231" t="s">
        <v>150</v>
      </c>
    </row>
    <row r="746" spans="2:51" s="12" customFormat="1" ht="13.5">
      <c r="B746" s="221"/>
      <c r="C746" s="222"/>
      <c r="D746" s="207" t="s">
        <v>161</v>
      </c>
      <c r="E746" s="223" t="s">
        <v>37</v>
      </c>
      <c r="F746" s="224" t="s">
        <v>1496</v>
      </c>
      <c r="G746" s="222"/>
      <c r="H746" s="225">
        <v>1</v>
      </c>
      <c r="I746" s="226"/>
      <c r="J746" s="222"/>
      <c r="K746" s="222"/>
      <c r="L746" s="227"/>
      <c r="M746" s="228"/>
      <c r="N746" s="229"/>
      <c r="O746" s="229"/>
      <c r="P746" s="229"/>
      <c r="Q746" s="229"/>
      <c r="R746" s="229"/>
      <c r="S746" s="229"/>
      <c r="T746" s="230"/>
      <c r="AT746" s="231" t="s">
        <v>161</v>
      </c>
      <c r="AU746" s="231" t="s">
        <v>158</v>
      </c>
      <c r="AV746" s="12" t="s">
        <v>158</v>
      </c>
      <c r="AW746" s="12" t="s">
        <v>43</v>
      </c>
      <c r="AX746" s="12" t="s">
        <v>80</v>
      </c>
      <c r="AY746" s="231" t="s">
        <v>150</v>
      </c>
    </row>
    <row r="747" spans="2:51" s="12" customFormat="1" ht="13.5">
      <c r="B747" s="221"/>
      <c r="C747" s="222"/>
      <c r="D747" s="207" t="s">
        <v>161</v>
      </c>
      <c r="E747" s="223" t="s">
        <v>37</v>
      </c>
      <c r="F747" s="224" t="s">
        <v>1497</v>
      </c>
      <c r="G747" s="222"/>
      <c r="H747" s="225">
        <v>1</v>
      </c>
      <c r="I747" s="226"/>
      <c r="J747" s="222"/>
      <c r="K747" s="222"/>
      <c r="L747" s="227"/>
      <c r="M747" s="228"/>
      <c r="N747" s="229"/>
      <c r="O747" s="229"/>
      <c r="P747" s="229"/>
      <c r="Q747" s="229"/>
      <c r="R747" s="229"/>
      <c r="S747" s="229"/>
      <c r="T747" s="230"/>
      <c r="AT747" s="231" t="s">
        <v>161</v>
      </c>
      <c r="AU747" s="231" t="s">
        <v>158</v>
      </c>
      <c r="AV747" s="12" t="s">
        <v>158</v>
      </c>
      <c r="AW747" s="12" t="s">
        <v>43</v>
      </c>
      <c r="AX747" s="12" t="s">
        <v>80</v>
      </c>
      <c r="AY747" s="231" t="s">
        <v>150</v>
      </c>
    </row>
    <row r="748" spans="2:51" s="12" customFormat="1" ht="13.5">
      <c r="B748" s="221"/>
      <c r="C748" s="222"/>
      <c r="D748" s="207" t="s">
        <v>161</v>
      </c>
      <c r="E748" s="223" t="s">
        <v>37</v>
      </c>
      <c r="F748" s="224" t="s">
        <v>1498</v>
      </c>
      <c r="G748" s="222"/>
      <c r="H748" s="225">
        <v>2</v>
      </c>
      <c r="I748" s="226"/>
      <c r="J748" s="222"/>
      <c r="K748" s="222"/>
      <c r="L748" s="227"/>
      <c r="M748" s="228"/>
      <c r="N748" s="229"/>
      <c r="O748" s="229"/>
      <c r="P748" s="229"/>
      <c r="Q748" s="229"/>
      <c r="R748" s="229"/>
      <c r="S748" s="229"/>
      <c r="T748" s="230"/>
      <c r="AT748" s="231" t="s">
        <v>161</v>
      </c>
      <c r="AU748" s="231" t="s">
        <v>158</v>
      </c>
      <c r="AV748" s="12" t="s">
        <v>158</v>
      </c>
      <c r="AW748" s="12" t="s">
        <v>43</v>
      </c>
      <c r="AX748" s="12" t="s">
        <v>80</v>
      </c>
      <c r="AY748" s="231" t="s">
        <v>150</v>
      </c>
    </row>
    <row r="749" spans="2:51" s="13" customFormat="1" ht="13.5">
      <c r="B749" s="232"/>
      <c r="C749" s="233"/>
      <c r="D749" s="234" t="s">
        <v>161</v>
      </c>
      <c r="E749" s="235" t="s">
        <v>37</v>
      </c>
      <c r="F749" s="236" t="s">
        <v>164</v>
      </c>
      <c r="G749" s="233"/>
      <c r="H749" s="237">
        <v>14</v>
      </c>
      <c r="I749" s="238"/>
      <c r="J749" s="233"/>
      <c r="K749" s="233"/>
      <c r="L749" s="239"/>
      <c r="M749" s="240"/>
      <c r="N749" s="241"/>
      <c r="O749" s="241"/>
      <c r="P749" s="241"/>
      <c r="Q749" s="241"/>
      <c r="R749" s="241"/>
      <c r="S749" s="241"/>
      <c r="T749" s="242"/>
      <c r="AT749" s="243" t="s">
        <v>161</v>
      </c>
      <c r="AU749" s="243" t="s">
        <v>158</v>
      </c>
      <c r="AV749" s="13" t="s">
        <v>157</v>
      </c>
      <c r="AW749" s="13" t="s">
        <v>43</v>
      </c>
      <c r="AX749" s="13" t="s">
        <v>23</v>
      </c>
      <c r="AY749" s="243" t="s">
        <v>150</v>
      </c>
    </row>
    <row r="750" spans="2:65" s="1" customFormat="1" ht="31.5" customHeight="1">
      <c r="B750" s="42"/>
      <c r="C750" s="195" t="s">
        <v>633</v>
      </c>
      <c r="D750" s="195" t="s">
        <v>152</v>
      </c>
      <c r="E750" s="196" t="s">
        <v>767</v>
      </c>
      <c r="F750" s="197" t="s">
        <v>768</v>
      </c>
      <c r="G750" s="198" t="s">
        <v>622</v>
      </c>
      <c r="H750" s="199">
        <v>12</v>
      </c>
      <c r="I750" s="200"/>
      <c r="J750" s="201">
        <f>ROUND(I750*H750,2)</f>
        <v>0</v>
      </c>
      <c r="K750" s="197" t="s">
        <v>156</v>
      </c>
      <c r="L750" s="62"/>
      <c r="M750" s="202" t="s">
        <v>37</v>
      </c>
      <c r="N750" s="203" t="s">
        <v>52</v>
      </c>
      <c r="O750" s="43"/>
      <c r="P750" s="204">
        <f>O750*H750</f>
        <v>0</v>
      </c>
      <c r="Q750" s="204">
        <v>0</v>
      </c>
      <c r="R750" s="204">
        <f>Q750*H750</f>
        <v>0</v>
      </c>
      <c r="S750" s="204">
        <v>0</v>
      </c>
      <c r="T750" s="205">
        <f>S750*H750</f>
        <v>0</v>
      </c>
      <c r="AR750" s="24" t="s">
        <v>205</v>
      </c>
      <c r="AT750" s="24" t="s">
        <v>152</v>
      </c>
      <c r="AU750" s="24" t="s">
        <v>158</v>
      </c>
      <c r="AY750" s="24" t="s">
        <v>150</v>
      </c>
      <c r="BE750" s="206">
        <f>IF(N750="základní",J750,0)</f>
        <v>0</v>
      </c>
      <c r="BF750" s="206">
        <f>IF(N750="snížená",J750,0)</f>
        <v>0</v>
      </c>
      <c r="BG750" s="206">
        <f>IF(N750="zákl. přenesená",J750,0)</f>
        <v>0</v>
      </c>
      <c r="BH750" s="206">
        <f>IF(N750="sníž. přenesená",J750,0)</f>
        <v>0</v>
      </c>
      <c r="BI750" s="206">
        <f>IF(N750="nulová",J750,0)</f>
        <v>0</v>
      </c>
      <c r="BJ750" s="24" t="s">
        <v>158</v>
      </c>
      <c r="BK750" s="206">
        <f>ROUND(I750*H750,2)</f>
        <v>0</v>
      </c>
      <c r="BL750" s="24" t="s">
        <v>205</v>
      </c>
      <c r="BM750" s="24" t="s">
        <v>1499</v>
      </c>
    </row>
    <row r="751" spans="2:47" s="1" customFormat="1" ht="40.5">
      <c r="B751" s="42"/>
      <c r="C751" s="64"/>
      <c r="D751" s="207" t="s">
        <v>159</v>
      </c>
      <c r="E751" s="64"/>
      <c r="F751" s="208" t="s">
        <v>762</v>
      </c>
      <c r="G751" s="64"/>
      <c r="H751" s="64"/>
      <c r="I751" s="165"/>
      <c r="J751" s="64"/>
      <c r="K751" s="64"/>
      <c r="L751" s="62"/>
      <c r="M751" s="209"/>
      <c r="N751" s="43"/>
      <c r="O751" s="43"/>
      <c r="P751" s="43"/>
      <c r="Q751" s="43"/>
      <c r="R751" s="43"/>
      <c r="S751" s="43"/>
      <c r="T751" s="79"/>
      <c r="AT751" s="24" t="s">
        <v>159</v>
      </c>
      <c r="AU751" s="24" t="s">
        <v>158</v>
      </c>
    </row>
    <row r="752" spans="2:51" s="12" customFormat="1" ht="13.5">
      <c r="B752" s="221"/>
      <c r="C752" s="222"/>
      <c r="D752" s="207" t="s">
        <v>161</v>
      </c>
      <c r="E752" s="223" t="s">
        <v>37</v>
      </c>
      <c r="F752" s="224" t="s">
        <v>1500</v>
      </c>
      <c r="G752" s="222"/>
      <c r="H752" s="225">
        <v>11</v>
      </c>
      <c r="I752" s="226"/>
      <c r="J752" s="222"/>
      <c r="K752" s="222"/>
      <c r="L752" s="227"/>
      <c r="M752" s="228"/>
      <c r="N752" s="229"/>
      <c r="O752" s="229"/>
      <c r="P752" s="229"/>
      <c r="Q752" s="229"/>
      <c r="R752" s="229"/>
      <c r="S752" s="229"/>
      <c r="T752" s="230"/>
      <c r="AT752" s="231" t="s">
        <v>161</v>
      </c>
      <c r="AU752" s="231" t="s">
        <v>158</v>
      </c>
      <c r="AV752" s="12" t="s">
        <v>158</v>
      </c>
      <c r="AW752" s="12" t="s">
        <v>43</v>
      </c>
      <c r="AX752" s="12" t="s">
        <v>80</v>
      </c>
      <c r="AY752" s="231" t="s">
        <v>150</v>
      </c>
    </row>
    <row r="753" spans="2:51" s="12" customFormat="1" ht="13.5">
      <c r="B753" s="221"/>
      <c r="C753" s="222"/>
      <c r="D753" s="207" t="s">
        <v>161</v>
      </c>
      <c r="E753" s="223" t="s">
        <v>37</v>
      </c>
      <c r="F753" s="224" t="s">
        <v>1501</v>
      </c>
      <c r="G753" s="222"/>
      <c r="H753" s="225">
        <v>1</v>
      </c>
      <c r="I753" s="226"/>
      <c r="J753" s="222"/>
      <c r="K753" s="222"/>
      <c r="L753" s="227"/>
      <c r="M753" s="228"/>
      <c r="N753" s="229"/>
      <c r="O753" s="229"/>
      <c r="P753" s="229"/>
      <c r="Q753" s="229"/>
      <c r="R753" s="229"/>
      <c r="S753" s="229"/>
      <c r="T753" s="230"/>
      <c r="AT753" s="231" t="s">
        <v>161</v>
      </c>
      <c r="AU753" s="231" t="s">
        <v>158</v>
      </c>
      <c r="AV753" s="12" t="s">
        <v>158</v>
      </c>
      <c r="AW753" s="12" t="s">
        <v>43</v>
      </c>
      <c r="AX753" s="12" t="s">
        <v>80</v>
      </c>
      <c r="AY753" s="231" t="s">
        <v>150</v>
      </c>
    </row>
    <row r="754" spans="2:51" s="13" customFormat="1" ht="13.5">
      <c r="B754" s="232"/>
      <c r="C754" s="233"/>
      <c r="D754" s="234" t="s">
        <v>161</v>
      </c>
      <c r="E754" s="235" t="s">
        <v>37</v>
      </c>
      <c r="F754" s="236" t="s">
        <v>164</v>
      </c>
      <c r="G754" s="233"/>
      <c r="H754" s="237">
        <v>12</v>
      </c>
      <c r="I754" s="238"/>
      <c r="J754" s="233"/>
      <c r="K754" s="233"/>
      <c r="L754" s="239"/>
      <c r="M754" s="240"/>
      <c r="N754" s="241"/>
      <c r="O754" s="241"/>
      <c r="P754" s="241"/>
      <c r="Q754" s="241"/>
      <c r="R754" s="241"/>
      <c r="S754" s="241"/>
      <c r="T754" s="242"/>
      <c r="AT754" s="243" t="s">
        <v>161</v>
      </c>
      <c r="AU754" s="243" t="s">
        <v>158</v>
      </c>
      <c r="AV754" s="13" t="s">
        <v>157</v>
      </c>
      <c r="AW754" s="13" t="s">
        <v>43</v>
      </c>
      <c r="AX754" s="13" t="s">
        <v>23</v>
      </c>
      <c r="AY754" s="243" t="s">
        <v>150</v>
      </c>
    </row>
    <row r="755" spans="2:65" s="1" customFormat="1" ht="22.5" customHeight="1">
      <c r="B755" s="42"/>
      <c r="C755" s="251" t="s">
        <v>1502</v>
      </c>
      <c r="D755" s="251" t="s">
        <v>215</v>
      </c>
      <c r="E755" s="252" t="s">
        <v>774</v>
      </c>
      <c r="F755" s="253" t="s">
        <v>775</v>
      </c>
      <c r="G755" s="254" t="s">
        <v>198</v>
      </c>
      <c r="H755" s="255">
        <v>104.27</v>
      </c>
      <c r="I755" s="256"/>
      <c r="J755" s="257">
        <f>ROUND(I755*H755,2)</f>
        <v>0</v>
      </c>
      <c r="K755" s="253" t="s">
        <v>156</v>
      </c>
      <c r="L755" s="258"/>
      <c r="M755" s="259" t="s">
        <v>37</v>
      </c>
      <c r="N755" s="260" t="s">
        <v>52</v>
      </c>
      <c r="O755" s="43"/>
      <c r="P755" s="204">
        <f>O755*H755</f>
        <v>0</v>
      </c>
      <c r="Q755" s="204">
        <v>0.003</v>
      </c>
      <c r="R755" s="204">
        <f>Q755*H755</f>
        <v>0.31281</v>
      </c>
      <c r="S755" s="204">
        <v>0</v>
      </c>
      <c r="T755" s="205">
        <f>S755*H755</f>
        <v>0</v>
      </c>
      <c r="AR755" s="24" t="s">
        <v>268</v>
      </c>
      <c r="AT755" s="24" t="s">
        <v>215</v>
      </c>
      <c r="AU755" s="24" t="s">
        <v>158</v>
      </c>
      <c r="AY755" s="24" t="s">
        <v>150</v>
      </c>
      <c r="BE755" s="206">
        <f>IF(N755="základní",J755,0)</f>
        <v>0</v>
      </c>
      <c r="BF755" s="206">
        <f>IF(N755="snížená",J755,0)</f>
        <v>0</v>
      </c>
      <c r="BG755" s="206">
        <f>IF(N755="zákl. přenesená",J755,0)</f>
        <v>0</v>
      </c>
      <c r="BH755" s="206">
        <f>IF(N755="sníž. přenesená",J755,0)</f>
        <v>0</v>
      </c>
      <c r="BI755" s="206">
        <f>IF(N755="nulová",J755,0)</f>
        <v>0</v>
      </c>
      <c r="BJ755" s="24" t="s">
        <v>158</v>
      </c>
      <c r="BK755" s="206">
        <f>ROUND(I755*H755,2)</f>
        <v>0</v>
      </c>
      <c r="BL755" s="24" t="s">
        <v>205</v>
      </c>
      <c r="BM755" s="24" t="s">
        <v>1503</v>
      </c>
    </row>
    <row r="756" spans="2:51" s="12" customFormat="1" ht="13.5">
      <c r="B756" s="221"/>
      <c r="C756" s="222"/>
      <c r="D756" s="207" t="s">
        <v>161</v>
      </c>
      <c r="E756" s="223" t="s">
        <v>37</v>
      </c>
      <c r="F756" s="224" t="s">
        <v>1504</v>
      </c>
      <c r="G756" s="222"/>
      <c r="H756" s="225">
        <v>50.4</v>
      </c>
      <c r="I756" s="226"/>
      <c r="J756" s="222"/>
      <c r="K756" s="222"/>
      <c r="L756" s="227"/>
      <c r="M756" s="228"/>
      <c r="N756" s="229"/>
      <c r="O756" s="229"/>
      <c r="P756" s="229"/>
      <c r="Q756" s="229"/>
      <c r="R756" s="229"/>
      <c r="S756" s="229"/>
      <c r="T756" s="230"/>
      <c r="AT756" s="231" t="s">
        <v>161</v>
      </c>
      <c r="AU756" s="231" t="s">
        <v>158</v>
      </c>
      <c r="AV756" s="12" t="s">
        <v>158</v>
      </c>
      <c r="AW756" s="12" t="s">
        <v>43</v>
      </c>
      <c r="AX756" s="12" t="s">
        <v>80</v>
      </c>
      <c r="AY756" s="231" t="s">
        <v>150</v>
      </c>
    </row>
    <row r="757" spans="2:51" s="12" customFormat="1" ht="13.5">
      <c r="B757" s="221"/>
      <c r="C757" s="222"/>
      <c r="D757" s="207" t="s">
        <v>161</v>
      </c>
      <c r="E757" s="223" t="s">
        <v>37</v>
      </c>
      <c r="F757" s="224" t="s">
        <v>1505</v>
      </c>
      <c r="G757" s="222"/>
      <c r="H757" s="225">
        <v>9.6</v>
      </c>
      <c r="I757" s="226"/>
      <c r="J757" s="222"/>
      <c r="K757" s="222"/>
      <c r="L757" s="227"/>
      <c r="M757" s="228"/>
      <c r="N757" s="229"/>
      <c r="O757" s="229"/>
      <c r="P757" s="229"/>
      <c r="Q757" s="229"/>
      <c r="R757" s="229"/>
      <c r="S757" s="229"/>
      <c r="T757" s="230"/>
      <c r="AT757" s="231" t="s">
        <v>161</v>
      </c>
      <c r="AU757" s="231" t="s">
        <v>158</v>
      </c>
      <c r="AV757" s="12" t="s">
        <v>158</v>
      </c>
      <c r="AW757" s="12" t="s">
        <v>43</v>
      </c>
      <c r="AX757" s="12" t="s">
        <v>80</v>
      </c>
      <c r="AY757" s="231" t="s">
        <v>150</v>
      </c>
    </row>
    <row r="758" spans="2:51" s="12" customFormat="1" ht="13.5">
      <c r="B758" s="221"/>
      <c r="C758" s="222"/>
      <c r="D758" s="207" t="s">
        <v>161</v>
      </c>
      <c r="E758" s="223" t="s">
        <v>37</v>
      </c>
      <c r="F758" s="224" t="s">
        <v>1506</v>
      </c>
      <c r="G758" s="222"/>
      <c r="H758" s="225">
        <v>4.92</v>
      </c>
      <c r="I758" s="226"/>
      <c r="J758" s="222"/>
      <c r="K758" s="222"/>
      <c r="L758" s="227"/>
      <c r="M758" s="228"/>
      <c r="N758" s="229"/>
      <c r="O758" s="229"/>
      <c r="P758" s="229"/>
      <c r="Q758" s="229"/>
      <c r="R758" s="229"/>
      <c r="S758" s="229"/>
      <c r="T758" s="230"/>
      <c r="AT758" s="231" t="s">
        <v>161</v>
      </c>
      <c r="AU758" s="231" t="s">
        <v>158</v>
      </c>
      <c r="AV758" s="12" t="s">
        <v>158</v>
      </c>
      <c r="AW758" s="12" t="s">
        <v>43</v>
      </c>
      <c r="AX758" s="12" t="s">
        <v>80</v>
      </c>
      <c r="AY758" s="231" t="s">
        <v>150</v>
      </c>
    </row>
    <row r="759" spans="2:51" s="12" customFormat="1" ht="13.5">
      <c r="B759" s="221"/>
      <c r="C759" s="222"/>
      <c r="D759" s="207" t="s">
        <v>161</v>
      </c>
      <c r="E759" s="223" t="s">
        <v>37</v>
      </c>
      <c r="F759" s="224" t="s">
        <v>1507</v>
      </c>
      <c r="G759" s="222"/>
      <c r="H759" s="225">
        <v>18.7</v>
      </c>
      <c r="I759" s="226"/>
      <c r="J759" s="222"/>
      <c r="K759" s="222"/>
      <c r="L759" s="227"/>
      <c r="M759" s="228"/>
      <c r="N759" s="229"/>
      <c r="O759" s="229"/>
      <c r="P759" s="229"/>
      <c r="Q759" s="229"/>
      <c r="R759" s="229"/>
      <c r="S759" s="229"/>
      <c r="T759" s="230"/>
      <c r="AT759" s="231" t="s">
        <v>161</v>
      </c>
      <c r="AU759" s="231" t="s">
        <v>158</v>
      </c>
      <c r="AV759" s="12" t="s">
        <v>158</v>
      </c>
      <c r="AW759" s="12" t="s">
        <v>43</v>
      </c>
      <c r="AX759" s="12" t="s">
        <v>80</v>
      </c>
      <c r="AY759" s="231" t="s">
        <v>150</v>
      </c>
    </row>
    <row r="760" spans="2:51" s="12" customFormat="1" ht="13.5">
      <c r="B760" s="221"/>
      <c r="C760" s="222"/>
      <c r="D760" s="207" t="s">
        <v>161</v>
      </c>
      <c r="E760" s="223" t="s">
        <v>37</v>
      </c>
      <c r="F760" s="224" t="s">
        <v>1508</v>
      </c>
      <c r="G760" s="222"/>
      <c r="H760" s="225">
        <v>13.6</v>
      </c>
      <c r="I760" s="226"/>
      <c r="J760" s="222"/>
      <c r="K760" s="222"/>
      <c r="L760" s="227"/>
      <c r="M760" s="228"/>
      <c r="N760" s="229"/>
      <c r="O760" s="229"/>
      <c r="P760" s="229"/>
      <c r="Q760" s="229"/>
      <c r="R760" s="229"/>
      <c r="S760" s="229"/>
      <c r="T760" s="230"/>
      <c r="AT760" s="231" t="s">
        <v>161</v>
      </c>
      <c r="AU760" s="231" t="s">
        <v>158</v>
      </c>
      <c r="AV760" s="12" t="s">
        <v>158</v>
      </c>
      <c r="AW760" s="12" t="s">
        <v>43</v>
      </c>
      <c r="AX760" s="12" t="s">
        <v>80</v>
      </c>
      <c r="AY760" s="231" t="s">
        <v>150</v>
      </c>
    </row>
    <row r="761" spans="2:51" s="12" customFormat="1" ht="13.5">
      <c r="B761" s="221"/>
      <c r="C761" s="222"/>
      <c r="D761" s="207" t="s">
        <v>161</v>
      </c>
      <c r="E761" s="223" t="s">
        <v>37</v>
      </c>
      <c r="F761" s="224" t="s">
        <v>1509</v>
      </c>
      <c r="G761" s="222"/>
      <c r="H761" s="225">
        <v>2.3</v>
      </c>
      <c r="I761" s="226"/>
      <c r="J761" s="222"/>
      <c r="K761" s="222"/>
      <c r="L761" s="227"/>
      <c r="M761" s="228"/>
      <c r="N761" s="229"/>
      <c r="O761" s="229"/>
      <c r="P761" s="229"/>
      <c r="Q761" s="229"/>
      <c r="R761" s="229"/>
      <c r="S761" s="229"/>
      <c r="T761" s="230"/>
      <c r="AT761" s="231" t="s">
        <v>161</v>
      </c>
      <c r="AU761" s="231" t="s">
        <v>158</v>
      </c>
      <c r="AV761" s="12" t="s">
        <v>158</v>
      </c>
      <c r="AW761" s="12" t="s">
        <v>43</v>
      </c>
      <c r="AX761" s="12" t="s">
        <v>80</v>
      </c>
      <c r="AY761" s="231" t="s">
        <v>150</v>
      </c>
    </row>
    <row r="762" spans="2:51" s="12" customFormat="1" ht="13.5">
      <c r="B762" s="221"/>
      <c r="C762" s="222"/>
      <c r="D762" s="207" t="s">
        <v>161</v>
      </c>
      <c r="E762" s="223" t="s">
        <v>37</v>
      </c>
      <c r="F762" s="224" t="s">
        <v>1510</v>
      </c>
      <c r="G762" s="222"/>
      <c r="H762" s="225">
        <v>1.25</v>
      </c>
      <c r="I762" s="226"/>
      <c r="J762" s="222"/>
      <c r="K762" s="222"/>
      <c r="L762" s="227"/>
      <c r="M762" s="228"/>
      <c r="N762" s="229"/>
      <c r="O762" s="229"/>
      <c r="P762" s="229"/>
      <c r="Q762" s="229"/>
      <c r="R762" s="229"/>
      <c r="S762" s="229"/>
      <c r="T762" s="230"/>
      <c r="AT762" s="231" t="s">
        <v>161</v>
      </c>
      <c r="AU762" s="231" t="s">
        <v>158</v>
      </c>
      <c r="AV762" s="12" t="s">
        <v>158</v>
      </c>
      <c r="AW762" s="12" t="s">
        <v>43</v>
      </c>
      <c r="AX762" s="12" t="s">
        <v>80</v>
      </c>
      <c r="AY762" s="231" t="s">
        <v>150</v>
      </c>
    </row>
    <row r="763" spans="2:51" s="12" customFormat="1" ht="13.5">
      <c r="B763" s="221"/>
      <c r="C763" s="222"/>
      <c r="D763" s="207" t="s">
        <v>161</v>
      </c>
      <c r="E763" s="223" t="s">
        <v>37</v>
      </c>
      <c r="F763" s="224" t="s">
        <v>1511</v>
      </c>
      <c r="G763" s="222"/>
      <c r="H763" s="225">
        <v>1.1</v>
      </c>
      <c r="I763" s="226"/>
      <c r="J763" s="222"/>
      <c r="K763" s="222"/>
      <c r="L763" s="227"/>
      <c r="M763" s="228"/>
      <c r="N763" s="229"/>
      <c r="O763" s="229"/>
      <c r="P763" s="229"/>
      <c r="Q763" s="229"/>
      <c r="R763" s="229"/>
      <c r="S763" s="229"/>
      <c r="T763" s="230"/>
      <c r="AT763" s="231" t="s">
        <v>161</v>
      </c>
      <c r="AU763" s="231" t="s">
        <v>158</v>
      </c>
      <c r="AV763" s="12" t="s">
        <v>158</v>
      </c>
      <c r="AW763" s="12" t="s">
        <v>43</v>
      </c>
      <c r="AX763" s="12" t="s">
        <v>80</v>
      </c>
      <c r="AY763" s="231" t="s">
        <v>150</v>
      </c>
    </row>
    <row r="764" spans="2:51" s="12" customFormat="1" ht="13.5">
      <c r="B764" s="221"/>
      <c r="C764" s="222"/>
      <c r="D764" s="207" t="s">
        <v>161</v>
      </c>
      <c r="E764" s="223" t="s">
        <v>37</v>
      </c>
      <c r="F764" s="224" t="s">
        <v>1512</v>
      </c>
      <c r="G764" s="222"/>
      <c r="H764" s="225">
        <v>2.4</v>
      </c>
      <c r="I764" s="226"/>
      <c r="J764" s="222"/>
      <c r="K764" s="222"/>
      <c r="L764" s="227"/>
      <c r="M764" s="228"/>
      <c r="N764" s="229"/>
      <c r="O764" s="229"/>
      <c r="P764" s="229"/>
      <c r="Q764" s="229"/>
      <c r="R764" s="229"/>
      <c r="S764" s="229"/>
      <c r="T764" s="230"/>
      <c r="AT764" s="231" t="s">
        <v>161</v>
      </c>
      <c r="AU764" s="231" t="s">
        <v>158</v>
      </c>
      <c r="AV764" s="12" t="s">
        <v>158</v>
      </c>
      <c r="AW764" s="12" t="s">
        <v>43</v>
      </c>
      <c r="AX764" s="12" t="s">
        <v>80</v>
      </c>
      <c r="AY764" s="231" t="s">
        <v>150</v>
      </c>
    </row>
    <row r="765" spans="2:51" s="13" customFormat="1" ht="13.5">
      <c r="B765" s="232"/>
      <c r="C765" s="233"/>
      <c r="D765" s="234" t="s">
        <v>161</v>
      </c>
      <c r="E765" s="235" t="s">
        <v>37</v>
      </c>
      <c r="F765" s="236" t="s">
        <v>164</v>
      </c>
      <c r="G765" s="233"/>
      <c r="H765" s="237">
        <v>104.27</v>
      </c>
      <c r="I765" s="238"/>
      <c r="J765" s="233"/>
      <c r="K765" s="233"/>
      <c r="L765" s="239"/>
      <c r="M765" s="240"/>
      <c r="N765" s="241"/>
      <c r="O765" s="241"/>
      <c r="P765" s="241"/>
      <c r="Q765" s="241"/>
      <c r="R765" s="241"/>
      <c r="S765" s="241"/>
      <c r="T765" s="242"/>
      <c r="AT765" s="243" t="s">
        <v>161</v>
      </c>
      <c r="AU765" s="243" t="s">
        <v>158</v>
      </c>
      <c r="AV765" s="13" t="s">
        <v>157</v>
      </c>
      <c r="AW765" s="13" t="s">
        <v>43</v>
      </c>
      <c r="AX765" s="13" t="s">
        <v>23</v>
      </c>
      <c r="AY765" s="243" t="s">
        <v>150</v>
      </c>
    </row>
    <row r="766" spans="2:65" s="1" customFormat="1" ht="31.5" customHeight="1">
      <c r="B766" s="42"/>
      <c r="C766" s="195" t="s">
        <v>540</v>
      </c>
      <c r="D766" s="195" t="s">
        <v>152</v>
      </c>
      <c r="E766" s="196" t="s">
        <v>782</v>
      </c>
      <c r="F766" s="197" t="s">
        <v>783</v>
      </c>
      <c r="G766" s="198" t="s">
        <v>182</v>
      </c>
      <c r="H766" s="199">
        <v>7.091</v>
      </c>
      <c r="I766" s="200"/>
      <c r="J766" s="201">
        <f>ROUND(I766*H766,2)</f>
        <v>0</v>
      </c>
      <c r="K766" s="197" t="s">
        <v>156</v>
      </c>
      <c r="L766" s="62"/>
      <c r="M766" s="202" t="s">
        <v>37</v>
      </c>
      <c r="N766" s="203" t="s">
        <v>52</v>
      </c>
      <c r="O766" s="43"/>
      <c r="P766" s="204">
        <f>O766*H766</f>
        <v>0</v>
      </c>
      <c r="Q766" s="204">
        <v>0</v>
      </c>
      <c r="R766" s="204">
        <f>Q766*H766</f>
        <v>0</v>
      </c>
      <c r="S766" s="204">
        <v>0</v>
      </c>
      <c r="T766" s="205">
        <f>S766*H766</f>
        <v>0</v>
      </c>
      <c r="AR766" s="24" t="s">
        <v>205</v>
      </c>
      <c r="AT766" s="24" t="s">
        <v>152</v>
      </c>
      <c r="AU766" s="24" t="s">
        <v>158</v>
      </c>
      <c r="AY766" s="24" t="s">
        <v>150</v>
      </c>
      <c r="BE766" s="206">
        <f>IF(N766="základní",J766,0)</f>
        <v>0</v>
      </c>
      <c r="BF766" s="206">
        <f>IF(N766="snížená",J766,0)</f>
        <v>0</v>
      </c>
      <c r="BG766" s="206">
        <f>IF(N766="zákl. přenesená",J766,0)</f>
        <v>0</v>
      </c>
      <c r="BH766" s="206">
        <f>IF(N766="sníž. přenesená",J766,0)</f>
        <v>0</v>
      </c>
      <c r="BI766" s="206">
        <f>IF(N766="nulová",J766,0)</f>
        <v>0</v>
      </c>
      <c r="BJ766" s="24" t="s">
        <v>158</v>
      </c>
      <c r="BK766" s="206">
        <f>ROUND(I766*H766,2)</f>
        <v>0</v>
      </c>
      <c r="BL766" s="24" t="s">
        <v>205</v>
      </c>
      <c r="BM766" s="24" t="s">
        <v>828</v>
      </c>
    </row>
    <row r="767" spans="2:47" s="1" customFormat="1" ht="121.5">
      <c r="B767" s="42"/>
      <c r="C767" s="64"/>
      <c r="D767" s="207" t="s">
        <v>159</v>
      </c>
      <c r="E767" s="64"/>
      <c r="F767" s="208" t="s">
        <v>785</v>
      </c>
      <c r="G767" s="64"/>
      <c r="H767" s="64"/>
      <c r="I767" s="165"/>
      <c r="J767" s="64"/>
      <c r="K767" s="64"/>
      <c r="L767" s="62"/>
      <c r="M767" s="209"/>
      <c r="N767" s="43"/>
      <c r="O767" s="43"/>
      <c r="P767" s="43"/>
      <c r="Q767" s="43"/>
      <c r="R767" s="43"/>
      <c r="S767" s="43"/>
      <c r="T767" s="79"/>
      <c r="AT767" s="24" t="s">
        <v>159</v>
      </c>
      <c r="AU767" s="24" t="s">
        <v>158</v>
      </c>
    </row>
    <row r="768" spans="2:63" s="10" customFormat="1" ht="29.85" customHeight="1">
      <c r="B768" s="178"/>
      <c r="C768" s="179"/>
      <c r="D768" s="192" t="s">
        <v>79</v>
      </c>
      <c r="E768" s="193" t="s">
        <v>786</v>
      </c>
      <c r="F768" s="193" t="s">
        <v>787</v>
      </c>
      <c r="G768" s="179"/>
      <c r="H768" s="179"/>
      <c r="I768" s="182"/>
      <c r="J768" s="194">
        <f>BK768</f>
        <v>0</v>
      </c>
      <c r="K768" s="179"/>
      <c r="L768" s="184"/>
      <c r="M768" s="185"/>
      <c r="N768" s="186"/>
      <c r="O768" s="186"/>
      <c r="P768" s="187">
        <f>SUM(P769:P800)</f>
        <v>0</v>
      </c>
      <c r="Q768" s="186"/>
      <c r="R768" s="187">
        <f>SUM(R769:R800)</f>
        <v>0</v>
      </c>
      <c r="S768" s="186"/>
      <c r="T768" s="188">
        <f>SUM(T769:T800)</f>
        <v>4.409675</v>
      </c>
      <c r="AR768" s="189" t="s">
        <v>158</v>
      </c>
      <c r="AT768" s="190" t="s">
        <v>79</v>
      </c>
      <c r="AU768" s="190" t="s">
        <v>23</v>
      </c>
      <c r="AY768" s="189" t="s">
        <v>150</v>
      </c>
      <c r="BK768" s="191">
        <f>SUM(BK769:BK800)</f>
        <v>0</v>
      </c>
    </row>
    <row r="769" spans="2:65" s="1" customFormat="1" ht="31.5" customHeight="1">
      <c r="B769" s="42"/>
      <c r="C769" s="195" t="s">
        <v>829</v>
      </c>
      <c r="D769" s="195" t="s">
        <v>152</v>
      </c>
      <c r="E769" s="196" t="s">
        <v>789</v>
      </c>
      <c r="F769" s="197" t="s">
        <v>1513</v>
      </c>
      <c r="G769" s="198" t="s">
        <v>622</v>
      </c>
      <c r="H769" s="199">
        <v>54</v>
      </c>
      <c r="I769" s="200"/>
      <c r="J769" s="201">
        <f>ROUND(I769*H769,2)</f>
        <v>0</v>
      </c>
      <c r="K769" s="197" t="s">
        <v>37</v>
      </c>
      <c r="L769" s="62"/>
      <c r="M769" s="202" t="s">
        <v>37</v>
      </c>
      <c r="N769" s="203" t="s">
        <v>52</v>
      </c>
      <c r="O769" s="43"/>
      <c r="P769" s="204">
        <f>O769*H769</f>
        <v>0</v>
      </c>
      <c r="Q769" s="204">
        <v>0</v>
      </c>
      <c r="R769" s="204">
        <f>Q769*H769</f>
        <v>0</v>
      </c>
      <c r="S769" s="204">
        <v>0</v>
      </c>
      <c r="T769" s="205">
        <f>S769*H769</f>
        <v>0</v>
      </c>
      <c r="AR769" s="24" t="s">
        <v>205</v>
      </c>
      <c r="AT769" s="24" t="s">
        <v>152</v>
      </c>
      <c r="AU769" s="24" t="s">
        <v>158</v>
      </c>
      <c r="AY769" s="24" t="s">
        <v>150</v>
      </c>
      <c r="BE769" s="206">
        <f>IF(N769="základní",J769,0)</f>
        <v>0</v>
      </c>
      <c r="BF769" s="206">
        <f>IF(N769="snížená",J769,0)</f>
        <v>0</v>
      </c>
      <c r="BG769" s="206">
        <f>IF(N769="zákl. přenesená",J769,0)</f>
        <v>0</v>
      </c>
      <c r="BH769" s="206">
        <f>IF(N769="sníž. přenesená",J769,0)</f>
        <v>0</v>
      </c>
      <c r="BI769" s="206">
        <f>IF(N769="nulová",J769,0)</f>
        <v>0</v>
      </c>
      <c r="BJ769" s="24" t="s">
        <v>158</v>
      </c>
      <c r="BK769" s="206">
        <f>ROUND(I769*H769,2)</f>
        <v>0</v>
      </c>
      <c r="BL769" s="24" t="s">
        <v>205</v>
      </c>
      <c r="BM769" s="24" t="s">
        <v>832</v>
      </c>
    </row>
    <row r="770" spans="2:51" s="12" customFormat="1" ht="13.5">
      <c r="B770" s="221"/>
      <c r="C770" s="222"/>
      <c r="D770" s="207" t="s">
        <v>161</v>
      </c>
      <c r="E770" s="223" t="s">
        <v>37</v>
      </c>
      <c r="F770" s="224" t="s">
        <v>342</v>
      </c>
      <c r="G770" s="222"/>
      <c r="H770" s="225">
        <v>54</v>
      </c>
      <c r="I770" s="226"/>
      <c r="J770" s="222"/>
      <c r="K770" s="222"/>
      <c r="L770" s="227"/>
      <c r="M770" s="228"/>
      <c r="N770" s="229"/>
      <c r="O770" s="229"/>
      <c r="P770" s="229"/>
      <c r="Q770" s="229"/>
      <c r="R770" s="229"/>
      <c r="S770" s="229"/>
      <c r="T770" s="230"/>
      <c r="AT770" s="231" t="s">
        <v>161</v>
      </c>
      <c r="AU770" s="231" t="s">
        <v>158</v>
      </c>
      <c r="AV770" s="12" t="s">
        <v>158</v>
      </c>
      <c r="AW770" s="12" t="s">
        <v>43</v>
      </c>
      <c r="AX770" s="12" t="s">
        <v>80</v>
      </c>
      <c r="AY770" s="231" t="s">
        <v>150</v>
      </c>
    </row>
    <row r="771" spans="2:51" s="13" customFormat="1" ht="13.5">
      <c r="B771" s="232"/>
      <c r="C771" s="233"/>
      <c r="D771" s="234" t="s">
        <v>161</v>
      </c>
      <c r="E771" s="235" t="s">
        <v>37</v>
      </c>
      <c r="F771" s="236" t="s">
        <v>164</v>
      </c>
      <c r="G771" s="233"/>
      <c r="H771" s="237">
        <v>54</v>
      </c>
      <c r="I771" s="238"/>
      <c r="J771" s="233"/>
      <c r="K771" s="233"/>
      <c r="L771" s="239"/>
      <c r="M771" s="240"/>
      <c r="N771" s="241"/>
      <c r="O771" s="241"/>
      <c r="P771" s="241"/>
      <c r="Q771" s="241"/>
      <c r="R771" s="241"/>
      <c r="S771" s="241"/>
      <c r="T771" s="242"/>
      <c r="AT771" s="243" t="s">
        <v>161</v>
      </c>
      <c r="AU771" s="243" t="s">
        <v>158</v>
      </c>
      <c r="AV771" s="13" t="s">
        <v>157</v>
      </c>
      <c r="AW771" s="13" t="s">
        <v>43</v>
      </c>
      <c r="AX771" s="13" t="s">
        <v>23</v>
      </c>
      <c r="AY771" s="243" t="s">
        <v>150</v>
      </c>
    </row>
    <row r="772" spans="2:65" s="1" customFormat="1" ht="31.5" customHeight="1">
      <c r="B772" s="42"/>
      <c r="C772" s="195" t="s">
        <v>547</v>
      </c>
      <c r="D772" s="195" t="s">
        <v>152</v>
      </c>
      <c r="E772" s="196" t="s">
        <v>792</v>
      </c>
      <c r="F772" s="197" t="s">
        <v>1514</v>
      </c>
      <c r="G772" s="198" t="s">
        <v>622</v>
      </c>
      <c r="H772" s="199">
        <v>15</v>
      </c>
      <c r="I772" s="200"/>
      <c r="J772" s="201">
        <f>ROUND(I772*H772,2)</f>
        <v>0</v>
      </c>
      <c r="K772" s="197" t="s">
        <v>37</v>
      </c>
      <c r="L772" s="62"/>
      <c r="M772" s="202" t="s">
        <v>37</v>
      </c>
      <c r="N772" s="203" t="s">
        <v>52</v>
      </c>
      <c r="O772" s="43"/>
      <c r="P772" s="204">
        <f>O772*H772</f>
        <v>0</v>
      </c>
      <c r="Q772" s="204">
        <v>0</v>
      </c>
      <c r="R772" s="204">
        <f>Q772*H772</f>
        <v>0</v>
      </c>
      <c r="S772" s="204">
        <v>0</v>
      </c>
      <c r="T772" s="205">
        <f>S772*H772</f>
        <v>0</v>
      </c>
      <c r="AR772" s="24" t="s">
        <v>205</v>
      </c>
      <c r="AT772" s="24" t="s">
        <v>152</v>
      </c>
      <c r="AU772" s="24" t="s">
        <v>158</v>
      </c>
      <c r="AY772" s="24" t="s">
        <v>150</v>
      </c>
      <c r="BE772" s="206">
        <f>IF(N772="základní",J772,0)</f>
        <v>0</v>
      </c>
      <c r="BF772" s="206">
        <f>IF(N772="snížená",J772,0)</f>
        <v>0</v>
      </c>
      <c r="BG772" s="206">
        <f>IF(N772="zákl. přenesená",J772,0)</f>
        <v>0</v>
      </c>
      <c r="BH772" s="206">
        <f>IF(N772="sníž. přenesená",J772,0)</f>
        <v>0</v>
      </c>
      <c r="BI772" s="206">
        <f>IF(N772="nulová",J772,0)</f>
        <v>0</v>
      </c>
      <c r="BJ772" s="24" t="s">
        <v>158</v>
      </c>
      <c r="BK772" s="206">
        <f>ROUND(I772*H772,2)</f>
        <v>0</v>
      </c>
      <c r="BL772" s="24" t="s">
        <v>205</v>
      </c>
      <c r="BM772" s="24" t="s">
        <v>835</v>
      </c>
    </row>
    <row r="773" spans="2:51" s="12" customFormat="1" ht="13.5">
      <c r="B773" s="221"/>
      <c r="C773" s="222"/>
      <c r="D773" s="207" t="s">
        <v>161</v>
      </c>
      <c r="E773" s="223" t="s">
        <v>37</v>
      </c>
      <c r="F773" s="224" t="s">
        <v>10</v>
      </c>
      <c r="G773" s="222"/>
      <c r="H773" s="225">
        <v>15</v>
      </c>
      <c r="I773" s="226"/>
      <c r="J773" s="222"/>
      <c r="K773" s="222"/>
      <c r="L773" s="227"/>
      <c r="M773" s="228"/>
      <c r="N773" s="229"/>
      <c r="O773" s="229"/>
      <c r="P773" s="229"/>
      <c r="Q773" s="229"/>
      <c r="R773" s="229"/>
      <c r="S773" s="229"/>
      <c r="T773" s="230"/>
      <c r="AT773" s="231" t="s">
        <v>161</v>
      </c>
      <c r="AU773" s="231" t="s">
        <v>158</v>
      </c>
      <c r="AV773" s="12" t="s">
        <v>158</v>
      </c>
      <c r="AW773" s="12" t="s">
        <v>43</v>
      </c>
      <c r="AX773" s="12" t="s">
        <v>80</v>
      </c>
      <c r="AY773" s="231" t="s">
        <v>150</v>
      </c>
    </row>
    <row r="774" spans="2:51" s="13" customFormat="1" ht="13.5">
      <c r="B774" s="232"/>
      <c r="C774" s="233"/>
      <c r="D774" s="234" t="s">
        <v>161</v>
      </c>
      <c r="E774" s="235" t="s">
        <v>37</v>
      </c>
      <c r="F774" s="236" t="s">
        <v>164</v>
      </c>
      <c r="G774" s="233"/>
      <c r="H774" s="237">
        <v>15</v>
      </c>
      <c r="I774" s="238"/>
      <c r="J774" s="233"/>
      <c r="K774" s="233"/>
      <c r="L774" s="239"/>
      <c r="M774" s="240"/>
      <c r="N774" s="241"/>
      <c r="O774" s="241"/>
      <c r="P774" s="241"/>
      <c r="Q774" s="241"/>
      <c r="R774" s="241"/>
      <c r="S774" s="241"/>
      <c r="T774" s="242"/>
      <c r="AT774" s="243" t="s">
        <v>161</v>
      </c>
      <c r="AU774" s="243" t="s">
        <v>158</v>
      </c>
      <c r="AV774" s="13" t="s">
        <v>157</v>
      </c>
      <c r="AW774" s="13" t="s">
        <v>43</v>
      </c>
      <c r="AX774" s="13" t="s">
        <v>23</v>
      </c>
      <c r="AY774" s="243" t="s">
        <v>150</v>
      </c>
    </row>
    <row r="775" spans="2:65" s="1" customFormat="1" ht="31.5" customHeight="1">
      <c r="B775" s="42"/>
      <c r="C775" s="195" t="s">
        <v>836</v>
      </c>
      <c r="D775" s="195" t="s">
        <v>152</v>
      </c>
      <c r="E775" s="196" t="s">
        <v>795</v>
      </c>
      <c r="F775" s="197" t="s">
        <v>1515</v>
      </c>
      <c r="G775" s="198" t="s">
        <v>622</v>
      </c>
      <c r="H775" s="199">
        <v>5</v>
      </c>
      <c r="I775" s="200"/>
      <c r="J775" s="201">
        <f>ROUND(I775*H775,2)</f>
        <v>0</v>
      </c>
      <c r="K775" s="197" t="s">
        <v>37</v>
      </c>
      <c r="L775" s="62"/>
      <c r="M775" s="202" t="s">
        <v>37</v>
      </c>
      <c r="N775" s="203" t="s">
        <v>52</v>
      </c>
      <c r="O775" s="43"/>
      <c r="P775" s="204">
        <f>O775*H775</f>
        <v>0</v>
      </c>
      <c r="Q775" s="204">
        <v>0</v>
      </c>
      <c r="R775" s="204">
        <f>Q775*H775</f>
        <v>0</v>
      </c>
      <c r="S775" s="204">
        <v>0</v>
      </c>
      <c r="T775" s="205">
        <f>S775*H775</f>
        <v>0</v>
      </c>
      <c r="AR775" s="24" t="s">
        <v>205</v>
      </c>
      <c r="AT775" s="24" t="s">
        <v>152</v>
      </c>
      <c r="AU775" s="24" t="s">
        <v>158</v>
      </c>
      <c r="AY775" s="24" t="s">
        <v>150</v>
      </c>
      <c r="BE775" s="206">
        <f>IF(N775="základní",J775,0)</f>
        <v>0</v>
      </c>
      <c r="BF775" s="206">
        <f>IF(N775="snížená",J775,0)</f>
        <v>0</v>
      </c>
      <c r="BG775" s="206">
        <f>IF(N775="zákl. přenesená",J775,0)</f>
        <v>0</v>
      </c>
      <c r="BH775" s="206">
        <f>IF(N775="sníž. přenesená",J775,0)</f>
        <v>0</v>
      </c>
      <c r="BI775" s="206">
        <f>IF(N775="nulová",J775,0)</f>
        <v>0</v>
      </c>
      <c r="BJ775" s="24" t="s">
        <v>158</v>
      </c>
      <c r="BK775" s="206">
        <f>ROUND(I775*H775,2)</f>
        <v>0</v>
      </c>
      <c r="BL775" s="24" t="s">
        <v>205</v>
      </c>
      <c r="BM775" s="24" t="s">
        <v>839</v>
      </c>
    </row>
    <row r="776" spans="2:51" s="12" customFormat="1" ht="13.5">
      <c r="B776" s="221"/>
      <c r="C776" s="222"/>
      <c r="D776" s="207" t="s">
        <v>161</v>
      </c>
      <c r="E776" s="223" t="s">
        <v>37</v>
      </c>
      <c r="F776" s="224" t="s">
        <v>179</v>
      </c>
      <c r="G776" s="222"/>
      <c r="H776" s="225">
        <v>5</v>
      </c>
      <c r="I776" s="226"/>
      <c r="J776" s="222"/>
      <c r="K776" s="222"/>
      <c r="L776" s="227"/>
      <c r="M776" s="228"/>
      <c r="N776" s="229"/>
      <c r="O776" s="229"/>
      <c r="P776" s="229"/>
      <c r="Q776" s="229"/>
      <c r="R776" s="229"/>
      <c r="S776" s="229"/>
      <c r="T776" s="230"/>
      <c r="AT776" s="231" t="s">
        <v>161</v>
      </c>
      <c r="AU776" s="231" t="s">
        <v>158</v>
      </c>
      <c r="AV776" s="12" t="s">
        <v>158</v>
      </c>
      <c r="AW776" s="12" t="s">
        <v>43</v>
      </c>
      <c r="AX776" s="12" t="s">
        <v>80</v>
      </c>
      <c r="AY776" s="231" t="s">
        <v>150</v>
      </c>
    </row>
    <row r="777" spans="2:51" s="13" customFormat="1" ht="13.5">
      <c r="B777" s="232"/>
      <c r="C777" s="233"/>
      <c r="D777" s="234" t="s">
        <v>161</v>
      </c>
      <c r="E777" s="235" t="s">
        <v>37</v>
      </c>
      <c r="F777" s="236" t="s">
        <v>164</v>
      </c>
      <c r="G777" s="233"/>
      <c r="H777" s="237">
        <v>5</v>
      </c>
      <c r="I777" s="238"/>
      <c r="J777" s="233"/>
      <c r="K777" s="233"/>
      <c r="L777" s="239"/>
      <c r="M777" s="240"/>
      <c r="N777" s="241"/>
      <c r="O777" s="241"/>
      <c r="P777" s="241"/>
      <c r="Q777" s="241"/>
      <c r="R777" s="241"/>
      <c r="S777" s="241"/>
      <c r="T777" s="242"/>
      <c r="AT777" s="243" t="s">
        <v>161</v>
      </c>
      <c r="AU777" s="243" t="s">
        <v>158</v>
      </c>
      <c r="AV777" s="13" t="s">
        <v>157</v>
      </c>
      <c r="AW777" s="13" t="s">
        <v>43</v>
      </c>
      <c r="AX777" s="13" t="s">
        <v>23</v>
      </c>
      <c r="AY777" s="243" t="s">
        <v>150</v>
      </c>
    </row>
    <row r="778" spans="2:65" s="1" customFormat="1" ht="31.5" customHeight="1">
      <c r="B778" s="42"/>
      <c r="C778" s="195" t="s">
        <v>551</v>
      </c>
      <c r="D778" s="195" t="s">
        <v>152</v>
      </c>
      <c r="E778" s="196" t="s">
        <v>798</v>
      </c>
      <c r="F778" s="197" t="s">
        <v>1516</v>
      </c>
      <c r="G778" s="198" t="s">
        <v>622</v>
      </c>
      <c r="H778" s="199">
        <v>8</v>
      </c>
      <c r="I778" s="200"/>
      <c r="J778" s="201">
        <f>ROUND(I778*H778,2)</f>
        <v>0</v>
      </c>
      <c r="K778" s="197" t="s">
        <v>37</v>
      </c>
      <c r="L778" s="62"/>
      <c r="M778" s="202" t="s">
        <v>37</v>
      </c>
      <c r="N778" s="203" t="s">
        <v>52</v>
      </c>
      <c r="O778" s="43"/>
      <c r="P778" s="204">
        <f>O778*H778</f>
        <v>0</v>
      </c>
      <c r="Q778" s="204">
        <v>0</v>
      </c>
      <c r="R778" s="204">
        <f>Q778*H778</f>
        <v>0</v>
      </c>
      <c r="S778" s="204">
        <v>0</v>
      </c>
      <c r="T778" s="205">
        <f>S778*H778</f>
        <v>0</v>
      </c>
      <c r="AR778" s="24" t="s">
        <v>205</v>
      </c>
      <c r="AT778" s="24" t="s">
        <v>152</v>
      </c>
      <c r="AU778" s="24" t="s">
        <v>158</v>
      </c>
      <c r="AY778" s="24" t="s">
        <v>150</v>
      </c>
      <c r="BE778" s="206">
        <f>IF(N778="základní",J778,0)</f>
        <v>0</v>
      </c>
      <c r="BF778" s="206">
        <f>IF(N778="snížená",J778,0)</f>
        <v>0</v>
      </c>
      <c r="BG778" s="206">
        <f>IF(N778="zákl. přenesená",J778,0)</f>
        <v>0</v>
      </c>
      <c r="BH778" s="206">
        <f>IF(N778="sníž. přenesená",J778,0)</f>
        <v>0</v>
      </c>
      <c r="BI778" s="206">
        <f>IF(N778="nulová",J778,0)</f>
        <v>0</v>
      </c>
      <c r="BJ778" s="24" t="s">
        <v>158</v>
      </c>
      <c r="BK778" s="206">
        <f>ROUND(I778*H778,2)</f>
        <v>0</v>
      </c>
      <c r="BL778" s="24" t="s">
        <v>205</v>
      </c>
      <c r="BM778" s="24" t="s">
        <v>842</v>
      </c>
    </row>
    <row r="779" spans="2:65" s="1" customFormat="1" ht="22.5" customHeight="1">
      <c r="B779" s="42"/>
      <c r="C779" s="195" t="s">
        <v>843</v>
      </c>
      <c r="D779" s="195" t="s">
        <v>152</v>
      </c>
      <c r="E779" s="196" t="s">
        <v>802</v>
      </c>
      <c r="F779" s="197" t="s">
        <v>1517</v>
      </c>
      <c r="G779" s="198" t="s">
        <v>622</v>
      </c>
      <c r="H779" s="199">
        <v>6</v>
      </c>
      <c r="I779" s="200"/>
      <c r="J779" s="201">
        <f>ROUND(I779*H779,2)</f>
        <v>0</v>
      </c>
      <c r="K779" s="197" t="s">
        <v>37</v>
      </c>
      <c r="L779" s="62"/>
      <c r="M779" s="202" t="s">
        <v>37</v>
      </c>
      <c r="N779" s="203" t="s">
        <v>52</v>
      </c>
      <c r="O779" s="43"/>
      <c r="P779" s="204">
        <f>O779*H779</f>
        <v>0</v>
      </c>
      <c r="Q779" s="204">
        <v>0</v>
      </c>
      <c r="R779" s="204">
        <f>Q779*H779</f>
        <v>0</v>
      </c>
      <c r="S779" s="204">
        <v>0</v>
      </c>
      <c r="T779" s="205">
        <f>S779*H779</f>
        <v>0</v>
      </c>
      <c r="AR779" s="24" t="s">
        <v>205</v>
      </c>
      <c r="AT779" s="24" t="s">
        <v>152</v>
      </c>
      <c r="AU779" s="24" t="s">
        <v>158</v>
      </c>
      <c r="AY779" s="24" t="s">
        <v>150</v>
      </c>
      <c r="BE779" s="206">
        <f>IF(N779="základní",J779,0)</f>
        <v>0</v>
      </c>
      <c r="BF779" s="206">
        <f>IF(N779="snížená",J779,0)</f>
        <v>0</v>
      </c>
      <c r="BG779" s="206">
        <f>IF(N779="zákl. přenesená",J779,0)</f>
        <v>0</v>
      </c>
      <c r="BH779" s="206">
        <f>IF(N779="sníž. přenesená",J779,0)</f>
        <v>0</v>
      </c>
      <c r="BI779" s="206">
        <f>IF(N779="nulová",J779,0)</f>
        <v>0</v>
      </c>
      <c r="BJ779" s="24" t="s">
        <v>158</v>
      </c>
      <c r="BK779" s="206">
        <f>ROUND(I779*H779,2)</f>
        <v>0</v>
      </c>
      <c r="BL779" s="24" t="s">
        <v>205</v>
      </c>
      <c r="BM779" s="24" t="s">
        <v>846</v>
      </c>
    </row>
    <row r="780" spans="2:51" s="12" customFormat="1" ht="13.5">
      <c r="B780" s="221"/>
      <c r="C780" s="222"/>
      <c r="D780" s="207" t="s">
        <v>161</v>
      </c>
      <c r="E780" s="223" t="s">
        <v>37</v>
      </c>
      <c r="F780" s="224" t="s">
        <v>173</v>
      </c>
      <c r="G780" s="222"/>
      <c r="H780" s="225">
        <v>6</v>
      </c>
      <c r="I780" s="226"/>
      <c r="J780" s="222"/>
      <c r="K780" s="222"/>
      <c r="L780" s="227"/>
      <c r="M780" s="228"/>
      <c r="N780" s="229"/>
      <c r="O780" s="229"/>
      <c r="P780" s="229"/>
      <c r="Q780" s="229"/>
      <c r="R780" s="229"/>
      <c r="S780" s="229"/>
      <c r="T780" s="230"/>
      <c r="AT780" s="231" t="s">
        <v>161</v>
      </c>
      <c r="AU780" s="231" t="s">
        <v>158</v>
      </c>
      <c r="AV780" s="12" t="s">
        <v>158</v>
      </c>
      <c r="AW780" s="12" t="s">
        <v>43</v>
      </c>
      <c r="AX780" s="12" t="s">
        <v>80</v>
      </c>
      <c r="AY780" s="231" t="s">
        <v>150</v>
      </c>
    </row>
    <row r="781" spans="2:51" s="13" customFormat="1" ht="13.5">
      <c r="B781" s="232"/>
      <c r="C781" s="233"/>
      <c r="D781" s="234" t="s">
        <v>161</v>
      </c>
      <c r="E781" s="235" t="s">
        <v>37</v>
      </c>
      <c r="F781" s="236" t="s">
        <v>164</v>
      </c>
      <c r="G781" s="233"/>
      <c r="H781" s="237">
        <v>6</v>
      </c>
      <c r="I781" s="238"/>
      <c r="J781" s="233"/>
      <c r="K781" s="233"/>
      <c r="L781" s="239"/>
      <c r="M781" s="240"/>
      <c r="N781" s="241"/>
      <c r="O781" s="241"/>
      <c r="P781" s="241"/>
      <c r="Q781" s="241"/>
      <c r="R781" s="241"/>
      <c r="S781" s="241"/>
      <c r="T781" s="242"/>
      <c r="AT781" s="243" t="s">
        <v>161</v>
      </c>
      <c r="AU781" s="243" t="s">
        <v>158</v>
      </c>
      <c r="AV781" s="13" t="s">
        <v>157</v>
      </c>
      <c r="AW781" s="13" t="s">
        <v>43</v>
      </c>
      <c r="AX781" s="13" t="s">
        <v>23</v>
      </c>
      <c r="AY781" s="243" t="s">
        <v>150</v>
      </c>
    </row>
    <row r="782" spans="2:65" s="1" customFormat="1" ht="22.5" customHeight="1">
      <c r="B782" s="42"/>
      <c r="C782" s="195" t="s">
        <v>556</v>
      </c>
      <c r="D782" s="195" t="s">
        <v>152</v>
      </c>
      <c r="E782" s="196" t="s">
        <v>805</v>
      </c>
      <c r="F782" s="197" t="s">
        <v>1518</v>
      </c>
      <c r="G782" s="198" t="s">
        <v>622</v>
      </c>
      <c r="H782" s="199">
        <v>1</v>
      </c>
      <c r="I782" s="200"/>
      <c r="J782" s="201">
        <f aca="true" t="shared" si="0" ref="J782:J787">ROUND(I782*H782,2)</f>
        <v>0</v>
      </c>
      <c r="K782" s="197" t="s">
        <v>37</v>
      </c>
      <c r="L782" s="62"/>
      <c r="M782" s="202" t="s">
        <v>37</v>
      </c>
      <c r="N782" s="203" t="s">
        <v>52</v>
      </c>
      <c r="O782" s="43"/>
      <c r="P782" s="204">
        <f aca="true" t="shared" si="1" ref="P782:P787">O782*H782</f>
        <v>0</v>
      </c>
      <c r="Q782" s="204">
        <v>0</v>
      </c>
      <c r="R782" s="204">
        <f aca="true" t="shared" si="2" ref="R782:R787">Q782*H782</f>
        <v>0</v>
      </c>
      <c r="S782" s="204">
        <v>0</v>
      </c>
      <c r="T782" s="205">
        <f aca="true" t="shared" si="3" ref="T782:T787">S782*H782</f>
        <v>0</v>
      </c>
      <c r="AR782" s="24" t="s">
        <v>205</v>
      </c>
      <c r="AT782" s="24" t="s">
        <v>152</v>
      </c>
      <c r="AU782" s="24" t="s">
        <v>158</v>
      </c>
      <c r="AY782" s="24" t="s">
        <v>150</v>
      </c>
      <c r="BE782" s="206">
        <f aca="true" t="shared" si="4" ref="BE782:BE787">IF(N782="základní",J782,0)</f>
        <v>0</v>
      </c>
      <c r="BF782" s="206">
        <f aca="true" t="shared" si="5" ref="BF782:BF787">IF(N782="snížená",J782,0)</f>
        <v>0</v>
      </c>
      <c r="BG782" s="206">
        <f aca="true" t="shared" si="6" ref="BG782:BG787">IF(N782="zákl. přenesená",J782,0)</f>
        <v>0</v>
      </c>
      <c r="BH782" s="206">
        <f aca="true" t="shared" si="7" ref="BH782:BH787">IF(N782="sníž. přenesená",J782,0)</f>
        <v>0</v>
      </c>
      <c r="BI782" s="206">
        <f aca="true" t="shared" si="8" ref="BI782:BI787">IF(N782="nulová",J782,0)</f>
        <v>0</v>
      </c>
      <c r="BJ782" s="24" t="s">
        <v>158</v>
      </c>
      <c r="BK782" s="206">
        <f aca="true" t="shared" si="9" ref="BK782:BK787">ROUND(I782*H782,2)</f>
        <v>0</v>
      </c>
      <c r="BL782" s="24" t="s">
        <v>205</v>
      </c>
      <c r="BM782" s="24" t="s">
        <v>849</v>
      </c>
    </row>
    <row r="783" spans="2:65" s="1" customFormat="1" ht="31.5" customHeight="1">
      <c r="B783" s="42"/>
      <c r="C783" s="195" t="s">
        <v>850</v>
      </c>
      <c r="D783" s="195" t="s">
        <v>152</v>
      </c>
      <c r="E783" s="196" t="s">
        <v>812</v>
      </c>
      <c r="F783" s="197" t="s">
        <v>1519</v>
      </c>
      <c r="G783" s="198" t="s">
        <v>622</v>
      </c>
      <c r="H783" s="199">
        <v>1</v>
      </c>
      <c r="I783" s="200"/>
      <c r="J783" s="201">
        <f t="shared" si="0"/>
        <v>0</v>
      </c>
      <c r="K783" s="197" t="s">
        <v>37</v>
      </c>
      <c r="L783" s="62"/>
      <c r="M783" s="202" t="s">
        <v>37</v>
      </c>
      <c r="N783" s="203" t="s">
        <v>52</v>
      </c>
      <c r="O783" s="43"/>
      <c r="P783" s="204">
        <f t="shared" si="1"/>
        <v>0</v>
      </c>
      <c r="Q783" s="204">
        <v>0</v>
      </c>
      <c r="R783" s="204">
        <f t="shared" si="2"/>
        <v>0</v>
      </c>
      <c r="S783" s="204">
        <v>0</v>
      </c>
      <c r="T783" s="205">
        <f t="shared" si="3"/>
        <v>0</v>
      </c>
      <c r="AR783" s="24" t="s">
        <v>205</v>
      </c>
      <c r="AT783" s="24" t="s">
        <v>152</v>
      </c>
      <c r="AU783" s="24" t="s">
        <v>158</v>
      </c>
      <c r="AY783" s="24" t="s">
        <v>150</v>
      </c>
      <c r="BE783" s="206">
        <f t="shared" si="4"/>
        <v>0</v>
      </c>
      <c r="BF783" s="206">
        <f t="shared" si="5"/>
        <v>0</v>
      </c>
      <c r="BG783" s="206">
        <f t="shared" si="6"/>
        <v>0</v>
      </c>
      <c r="BH783" s="206">
        <f t="shared" si="7"/>
        <v>0</v>
      </c>
      <c r="BI783" s="206">
        <f t="shared" si="8"/>
        <v>0</v>
      </c>
      <c r="BJ783" s="24" t="s">
        <v>158</v>
      </c>
      <c r="BK783" s="206">
        <f t="shared" si="9"/>
        <v>0</v>
      </c>
      <c r="BL783" s="24" t="s">
        <v>205</v>
      </c>
      <c r="BM783" s="24" t="s">
        <v>853</v>
      </c>
    </row>
    <row r="784" spans="2:65" s="1" customFormat="1" ht="31.5" customHeight="1">
      <c r="B784" s="42"/>
      <c r="C784" s="195" t="s">
        <v>559</v>
      </c>
      <c r="D784" s="195" t="s">
        <v>152</v>
      </c>
      <c r="E784" s="196" t="s">
        <v>1520</v>
      </c>
      <c r="F784" s="197" t="s">
        <v>1521</v>
      </c>
      <c r="G784" s="198" t="s">
        <v>198</v>
      </c>
      <c r="H784" s="199">
        <v>275</v>
      </c>
      <c r="I784" s="200"/>
      <c r="J784" s="201">
        <f t="shared" si="0"/>
        <v>0</v>
      </c>
      <c r="K784" s="197" t="s">
        <v>37</v>
      </c>
      <c r="L784" s="62"/>
      <c r="M784" s="202" t="s">
        <v>37</v>
      </c>
      <c r="N784" s="203" t="s">
        <v>52</v>
      </c>
      <c r="O784" s="43"/>
      <c r="P784" s="204">
        <f t="shared" si="1"/>
        <v>0</v>
      </c>
      <c r="Q784" s="204">
        <v>0</v>
      </c>
      <c r="R784" s="204">
        <f t="shared" si="2"/>
        <v>0</v>
      </c>
      <c r="S784" s="204">
        <v>0</v>
      </c>
      <c r="T784" s="205">
        <f t="shared" si="3"/>
        <v>0</v>
      </c>
      <c r="AR784" s="24" t="s">
        <v>205</v>
      </c>
      <c r="AT784" s="24" t="s">
        <v>152</v>
      </c>
      <c r="AU784" s="24" t="s">
        <v>158</v>
      </c>
      <c r="AY784" s="24" t="s">
        <v>150</v>
      </c>
      <c r="BE784" s="206">
        <f t="shared" si="4"/>
        <v>0</v>
      </c>
      <c r="BF784" s="206">
        <f t="shared" si="5"/>
        <v>0</v>
      </c>
      <c r="BG784" s="206">
        <f t="shared" si="6"/>
        <v>0</v>
      </c>
      <c r="BH784" s="206">
        <f t="shared" si="7"/>
        <v>0</v>
      </c>
      <c r="BI784" s="206">
        <f t="shared" si="8"/>
        <v>0</v>
      </c>
      <c r="BJ784" s="24" t="s">
        <v>158</v>
      </c>
      <c r="BK784" s="206">
        <f t="shared" si="9"/>
        <v>0</v>
      </c>
      <c r="BL784" s="24" t="s">
        <v>205</v>
      </c>
      <c r="BM784" s="24" t="s">
        <v>856</v>
      </c>
    </row>
    <row r="785" spans="2:65" s="1" customFormat="1" ht="31.5" customHeight="1">
      <c r="B785" s="42"/>
      <c r="C785" s="195" t="s">
        <v>857</v>
      </c>
      <c r="D785" s="195" t="s">
        <v>152</v>
      </c>
      <c r="E785" s="196" t="s">
        <v>1522</v>
      </c>
      <c r="F785" s="197" t="s">
        <v>1523</v>
      </c>
      <c r="G785" s="198" t="s">
        <v>198</v>
      </c>
      <c r="H785" s="199">
        <v>65</v>
      </c>
      <c r="I785" s="200"/>
      <c r="J785" s="201">
        <f t="shared" si="0"/>
        <v>0</v>
      </c>
      <c r="K785" s="197" t="s">
        <v>37</v>
      </c>
      <c r="L785" s="62"/>
      <c r="M785" s="202" t="s">
        <v>37</v>
      </c>
      <c r="N785" s="203" t="s">
        <v>52</v>
      </c>
      <c r="O785" s="43"/>
      <c r="P785" s="204">
        <f t="shared" si="1"/>
        <v>0</v>
      </c>
      <c r="Q785" s="204">
        <v>0</v>
      </c>
      <c r="R785" s="204">
        <f t="shared" si="2"/>
        <v>0</v>
      </c>
      <c r="S785" s="204">
        <v>0</v>
      </c>
      <c r="T785" s="205">
        <f t="shared" si="3"/>
        <v>0</v>
      </c>
      <c r="AR785" s="24" t="s">
        <v>205</v>
      </c>
      <c r="AT785" s="24" t="s">
        <v>152</v>
      </c>
      <c r="AU785" s="24" t="s">
        <v>158</v>
      </c>
      <c r="AY785" s="24" t="s">
        <v>150</v>
      </c>
      <c r="BE785" s="206">
        <f t="shared" si="4"/>
        <v>0</v>
      </c>
      <c r="BF785" s="206">
        <f t="shared" si="5"/>
        <v>0</v>
      </c>
      <c r="BG785" s="206">
        <f t="shared" si="6"/>
        <v>0</v>
      </c>
      <c r="BH785" s="206">
        <f t="shared" si="7"/>
        <v>0</v>
      </c>
      <c r="BI785" s="206">
        <f t="shared" si="8"/>
        <v>0</v>
      </c>
      <c r="BJ785" s="24" t="s">
        <v>158</v>
      </c>
      <c r="BK785" s="206">
        <f t="shared" si="9"/>
        <v>0</v>
      </c>
      <c r="BL785" s="24" t="s">
        <v>205</v>
      </c>
      <c r="BM785" s="24" t="s">
        <v>860</v>
      </c>
    </row>
    <row r="786" spans="2:65" s="1" customFormat="1" ht="31.5" customHeight="1">
      <c r="B786" s="42"/>
      <c r="C786" s="195" t="s">
        <v>566</v>
      </c>
      <c r="D786" s="195" t="s">
        <v>152</v>
      </c>
      <c r="E786" s="196" t="s">
        <v>854</v>
      </c>
      <c r="F786" s="197" t="s">
        <v>855</v>
      </c>
      <c r="G786" s="198" t="s">
        <v>622</v>
      </c>
      <c r="H786" s="199">
        <v>2</v>
      </c>
      <c r="I786" s="200"/>
      <c r="J786" s="201">
        <f t="shared" si="0"/>
        <v>0</v>
      </c>
      <c r="K786" s="197" t="s">
        <v>37</v>
      </c>
      <c r="L786" s="62"/>
      <c r="M786" s="202" t="s">
        <v>37</v>
      </c>
      <c r="N786" s="203" t="s">
        <v>52</v>
      </c>
      <c r="O786" s="43"/>
      <c r="P786" s="204">
        <f t="shared" si="1"/>
        <v>0</v>
      </c>
      <c r="Q786" s="204">
        <v>0</v>
      </c>
      <c r="R786" s="204">
        <f t="shared" si="2"/>
        <v>0</v>
      </c>
      <c r="S786" s="204">
        <v>0</v>
      </c>
      <c r="T786" s="205">
        <f t="shared" si="3"/>
        <v>0</v>
      </c>
      <c r="AR786" s="24" t="s">
        <v>205</v>
      </c>
      <c r="AT786" s="24" t="s">
        <v>152</v>
      </c>
      <c r="AU786" s="24" t="s">
        <v>158</v>
      </c>
      <c r="AY786" s="24" t="s">
        <v>150</v>
      </c>
      <c r="BE786" s="206">
        <f t="shared" si="4"/>
        <v>0</v>
      </c>
      <c r="BF786" s="206">
        <f t="shared" si="5"/>
        <v>0</v>
      </c>
      <c r="BG786" s="206">
        <f t="shared" si="6"/>
        <v>0</v>
      </c>
      <c r="BH786" s="206">
        <f t="shared" si="7"/>
        <v>0</v>
      </c>
      <c r="BI786" s="206">
        <f t="shared" si="8"/>
        <v>0</v>
      </c>
      <c r="BJ786" s="24" t="s">
        <v>158</v>
      </c>
      <c r="BK786" s="206">
        <f t="shared" si="9"/>
        <v>0</v>
      </c>
      <c r="BL786" s="24" t="s">
        <v>205</v>
      </c>
      <c r="BM786" s="24" t="s">
        <v>864</v>
      </c>
    </row>
    <row r="787" spans="2:65" s="1" customFormat="1" ht="22.5" customHeight="1">
      <c r="B787" s="42"/>
      <c r="C787" s="195" t="s">
        <v>866</v>
      </c>
      <c r="D787" s="195" t="s">
        <v>152</v>
      </c>
      <c r="E787" s="196" t="s">
        <v>1524</v>
      </c>
      <c r="F787" s="197" t="s">
        <v>1525</v>
      </c>
      <c r="G787" s="198" t="s">
        <v>155</v>
      </c>
      <c r="H787" s="199">
        <v>22.075</v>
      </c>
      <c r="I787" s="200"/>
      <c r="J787" s="201">
        <f t="shared" si="0"/>
        <v>0</v>
      </c>
      <c r="K787" s="197" t="s">
        <v>156</v>
      </c>
      <c r="L787" s="62"/>
      <c r="M787" s="202" t="s">
        <v>37</v>
      </c>
      <c r="N787" s="203" t="s">
        <v>52</v>
      </c>
      <c r="O787" s="43"/>
      <c r="P787" s="204">
        <f t="shared" si="1"/>
        <v>0</v>
      </c>
      <c r="Q787" s="204">
        <v>0</v>
      </c>
      <c r="R787" s="204">
        <f t="shared" si="2"/>
        <v>0</v>
      </c>
      <c r="S787" s="204">
        <v>0.017</v>
      </c>
      <c r="T787" s="205">
        <f t="shared" si="3"/>
        <v>0.375275</v>
      </c>
      <c r="AR787" s="24" t="s">
        <v>205</v>
      </c>
      <c r="AT787" s="24" t="s">
        <v>152</v>
      </c>
      <c r="AU787" s="24" t="s">
        <v>158</v>
      </c>
      <c r="AY787" s="24" t="s">
        <v>150</v>
      </c>
      <c r="BE787" s="206">
        <f t="shared" si="4"/>
        <v>0</v>
      </c>
      <c r="BF787" s="206">
        <f t="shared" si="5"/>
        <v>0</v>
      </c>
      <c r="BG787" s="206">
        <f t="shared" si="6"/>
        <v>0</v>
      </c>
      <c r="BH787" s="206">
        <f t="shared" si="7"/>
        <v>0</v>
      </c>
      <c r="BI787" s="206">
        <f t="shared" si="8"/>
        <v>0</v>
      </c>
      <c r="BJ787" s="24" t="s">
        <v>158</v>
      </c>
      <c r="BK787" s="206">
        <f t="shared" si="9"/>
        <v>0</v>
      </c>
      <c r="BL787" s="24" t="s">
        <v>205</v>
      </c>
      <c r="BM787" s="24" t="s">
        <v>869</v>
      </c>
    </row>
    <row r="788" spans="2:51" s="12" customFormat="1" ht="13.5">
      <c r="B788" s="221"/>
      <c r="C788" s="222"/>
      <c r="D788" s="207" t="s">
        <v>161</v>
      </c>
      <c r="E788" s="223" t="s">
        <v>37</v>
      </c>
      <c r="F788" s="224" t="s">
        <v>1526</v>
      </c>
      <c r="G788" s="222"/>
      <c r="H788" s="225">
        <v>15.675</v>
      </c>
      <c r="I788" s="226"/>
      <c r="J788" s="222"/>
      <c r="K788" s="222"/>
      <c r="L788" s="227"/>
      <c r="M788" s="228"/>
      <c r="N788" s="229"/>
      <c r="O788" s="229"/>
      <c r="P788" s="229"/>
      <c r="Q788" s="229"/>
      <c r="R788" s="229"/>
      <c r="S788" s="229"/>
      <c r="T788" s="230"/>
      <c r="AT788" s="231" t="s">
        <v>161</v>
      </c>
      <c r="AU788" s="231" t="s">
        <v>158</v>
      </c>
      <c r="AV788" s="12" t="s">
        <v>158</v>
      </c>
      <c r="AW788" s="12" t="s">
        <v>43</v>
      </c>
      <c r="AX788" s="12" t="s">
        <v>80</v>
      </c>
      <c r="AY788" s="231" t="s">
        <v>150</v>
      </c>
    </row>
    <row r="789" spans="2:51" s="12" customFormat="1" ht="13.5">
      <c r="B789" s="221"/>
      <c r="C789" s="222"/>
      <c r="D789" s="207" t="s">
        <v>161</v>
      </c>
      <c r="E789" s="223" t="s">
        <v>37</v>
      </c>
      <c r="F789" s="224" t="s">
        <v>1527</v>
      </c>
      <c r="G789" s="222"/>
      <c r="H789" s="225">
        <v>6.4</v>
      </c>
      <c r="I789" s="226"/>
      <c r="J789" s="222"/>
      <c r="K789" s="222"/>
      <c r="L789" s="227"/>
      <c r="M789" s="228"/>
      <c r="N789" s="229"/>
      <c r="O789" s="229"/>
      <c r="P789" s="229"/>
      <c r="Q789" s="229"/>
      <c r="R789" s="229"/>
      <c r="S789" s="229"/>
      <c r="T789" s="230"/>
      <c r="AT789" s="231" t="s">
        <v>161</v>
      </c>
      <c r="AU789" s="231" t="s">
        <v>158</v>
      </c>
      <c r="AV789" s="12" t="s">
        <v>158</v>
      </c>
      <c r="AW789" s="12" t="s">
        <v>43</v>
      </c>
      <c r="AX789" s="12" t="s">
        <v>80</v>
      </c>
      <c r="AY789" s="231" t="s">
        <v>150</v>
      </c>
    </row>
    <row r="790" spans="2:51" s="13" customFormat="1" ht="13.5">
      <c r="B790" s="232"/>
      <c r="C790" s="233"/>
      <c r="D790" s="234" t="s">
        <v>161</v>
      </c>
      <c r="E790" s="235" t="s">
        <v>37</v>
      </c>
      <c r="F790" s="236" t="s">
        <v>164</v>
      </c>
      <c r="G790" s="233"/>
      <c r="H790" s="237">
        <v>22.075</v>
      </c>
      <c r="I790" s="238"/>
      <c r="J790" s="233"/>
      <c r="K790" s="233"/>
      <c r="L790" s="239"/>
      <c r="M790" s="240"/>
      <c r="N790" s="241"/>
      <c r="O790" s="241"/>
      <c r="P790" s="241"/>
      <c r="Q790" s="241"/>
      <c r="R790" s="241"/>
      <c r="S790" s="241"/>
      <c r="T790" s="242"/>
      <c r="AT790" s="243" t="s">
        <v>161</v>
      </c>
      <c r="AU790" s="243" t="s">
        <v>158</v>
      </c>
      <c r="AV790" s="13" t="s">
        <v>157</v>
      </c>
      <c r="AW790" s="13" t="s">
        <v>43</v>
      </c>
      <c r="AX790" s="13" t="s">
        <v>23</v>
      </c>
      <c r="AY790" s="243" t="s">
        <v>150</v>
      </c>
    </row>
    <row r="791" spans="2:65" s="1" customFormat="1" ht="22.5" customHeight="1">
      <c r="B791" s="42"/>
      <c r="C791" s="195" t="s">
        <v>574</v>
      </c>
      <c r="D791" s="195" t="s">
        <v>152</v>
      </c>
      <c r="E791" s="196" t="s">
        <v>858</v>
      </c>
      <c r="F791" s="197" t="s">
        <v>859</v>
      </c>
      <c r="G791" s="198" t="s">
        <v>155</v>
      </c>
      <c r="H791" s="199">
        <v>21.6</v>
      </c>
      <c r="I791" s="200"/>
      <c r="J791" s="201">
        <f>ROUND(I791*H791,2)</f>
        <v>0</v>
      </c>
      <c r="K791" s="197" t="s">
        <v>156</v>
      </c>
      <c r="L791" s="62"/>
      <c r="M791" s="202" t="s">
        <v>37</v>
      </c>
      <c r="N791" s="203" t="s">
        <v>52</v>
      </c>
      <c r="O791" s="43"/>
      <c r="P791" s="204">
        <f>O791*H791</f>
        <v>0</v>
      </c>
      <c r="Q791" s="204">
        <v>0</v>
      </c>
      <c r="R791" s="204">
        <f>Q791*H791</f>
        <v>0</v>
      </c>
      <c r="S791" s="204">
        <v>0.018</v>
      </c>
      <c r="T791" s="205">
        <f>S791*H791</f>
        <v>0.3888</v>
      </c>
      <c r="AR791" s="24" t="s">
        <v>205</v>
      </c>
      <c r="AT791" s="24" t="s">
        <v>152</v>
      </c>
      <c r="AU791" s="24" t="s">
        <v>158</v>
      </c>
      <c r="AY791" s="24" t="s">
        <v>150</v>
      </c>
      <c r="BE791" s="206">
        <f>IF(N791="základní",J791,0)</f>
        <v>0</v>
      </c>
      <c r="BF791" s="206">
        <f>IF(N791="snížená",J791,0)</f>
        <v>0</v>
      </c>
      <c r="BG791" s="206">
        <f>IF(N791="zákl. přenesená",J791,0)</f>
        <v>0</v>
      </c>
      <c r="BH791" s="206">
        <f>IF(N791="sníž. přenesená",J791,0)</f>
        <v>0</v>
      </c>
      <c r="BI791" s="206">
        <f>IF(N791="nulová",J791,0)</f>
        <v>0</v>
      </c>
      <c r="BJ791" s="24" t="s">
        <v>158</v>
      </c>
      <c r="BK791" s="206">
        <f>ROUND(I791*H791,2)</f>
        <v>0</v>
      </c>
      <c r="BL791" s="24" t="s">
        <v>205</v>
      </c>
      <c r="BM791" s="24" t="s">
        <v>872</v>
      </c>
    </row>
    <row r="792" spans="2:51" s="12" customFormat="1" ht="13.5">
      <c r="B792" s="221"/>
      <c r="C792" s="222"/>
      <c r="D792" s="207" t="s">
        <v>161</v>
      </c>
      <c r="E792" s="223" t="s">
        <v>37</v>
      </c>
      <c r="F792" s="224" t="s">
        <v>1528</v>
      </c>
      <c r="G792" s="222"/>
      <c r="H792" s="225">
        <v>21.6</v>
      </c>
      <c r="I792" s="226"/>
      <c r="J792" s="222"/>
      <c r="K792" s="222"/>
      <c r="L792" s="227"/>
      <c r="M792" s="228"/>
      <c r="N792" s="229"/>
      <c r="O792" s="229"/>
      <c r="P792" s="229"/>
      <c r="Q792" s="229"/>
      <c r="R792" s="229"/>
      <c r="S792" s="229"/>
      <c r="T792" s="230"/>
      <c r="AT792" s="231" t="s">
        <v>161</v>
      </c>
      <c r="AU792" s="231" t="s">
        <v>158</v>
      </c>
      <c r="AV792" s="12" t="s">
        <v>158</v>
      </c>
      <c r="AW792" s="12" t="s">
        <v>43</v>
      </c>
      <c r="AX792" s="12" t="s">
        <v>80</v>
      </c>
      <c r="AY792" s="231" t="s">
        <v>150</v>
      </c>
    </row>
    <row r="793" spans="2:51" s="13" customFormat="1" ht="13.5">
      <c r="B793" s="232"/>
      <c r="C793" s="233"/>
      <c r="D793" s="234" t="s">
        <v>161</v>
      </c>
      <c r="E793" s="235" t="s">
        <v>37</v>
      </c>
      <c r="F793" s="236" t="s">
        <v>164</v>
      </c>
      <c r="G793" s="233"/>
      <c r="H793" s="237">
        <v>21.6</v>
      </c>
      <c r="I793" s="238"/>
      <c r="J793" s="233"/>
      <c r="K793" s="233"/>
      <c r="L793" s="239"/>
      <c r="M793" s="240"/>
      <c r="N793" s="241"/>
      <c r="O793" s="241"/>
      <c r="P793" s="241"/>
      <c r="Q793" s="241"/>
      <c r="R793" s="241"/>
      <c r="S793" s="241"/>
      <c r="T793" s="242"/>
      <c r="AT793" s="243" t="s">
        <v>161</v>
      </c>
      <c r="AU793" s="243" t="s">
        <v>158</v>
      </c>
      <c r="AV793" s="13" t="s">
        <v>157</v>
      </c>
      <c r="AW793" s="13" t="s">
        <v>43</v>
      </c>
      <c r="AX793" s="13" t="s">
        <v>23</v>
      </c>
      <c r="AY793" s="243" t="s">
        <v>150</v>
      </c>
    </row>
    <row r="794" spans="2:65" s="1" customFormat="1" ht="22.5" customHeight="1">
      <c r="B794" s="42"/>
      <c r="C794" s="195" t="s">
        <v>876</v>
      </c>
      <c r="D794" s="195" t="s">
        <v>152</v>
      </c>
      <c r="E794" s="196" t="s">
        <v>862</v>
      </c>
      <c r="F794" s="197" t="s">
        <v>863</v>
      </c>
      <c r="G794" s="198" t="s">
        <v>198</v>
      </c>
      <c r="H794" s="199">
        <v>227.85</v>
      </c>
      <c r="I794" s="200"/>
      <c r="J794" s="201">
        <f>ROUND(I794*H794,2)</f>
        <v>0</v>
      </c>
      <c r="K794" s="197" t="s">
        <v>156</v>
      </c>
      <c r="L794" s="62"/>
      <c r="M794" s="202" t="s">
        <v>37</v>
      </c>
      <c r="N794" s="203" t="s">
        <v>52</v>
      </c>
      <c r="O794" s="43"/>
      <c r="P794" s="204">
        <f>O794*H794</f>
        <v>0</v>
      </c>
      <c r="Q794" s="204">
        <v>0</v>
      </c>
      <c r="R794" s="204">
        <f>Q794*H794</f>
        <v>0</v>
      </c>
      <c r="S794" s="204">
        <v>0.016</v>
      </c>
      <c r="T794" s="205">
        <f>S794*H794</f>
        <v>3.6456</v>
      </c>
      <c r="AR794" s="24" t="s">
        <v>205</v>
      </c>
      <c r="AT794" s="24" t="s">
        <v>152</v>
      </c>
      <c r="AU794" s="24" t="s">
        <v>158</v>
      </c>
      <c r="AY794" s="24" t="s">
        <v>150</v>
      </c>
      <c r="BE794" s="206">
        <f>IF(N794="základní",J794,0)</f>
        <v>0</v>
      </c>
      <c r="BF794" s="206">
        <f>IF(N794="snížená",J794,0)</f>
        <v>0</v>
      </c>
      <c r="BG794" s="206">
        <f>IF(N794="zákl. přenesená",J794,0)</f>
        <v>0</v>
      </c>
      <c r="BH794" s="206">
        <f>IF(N794="sníž. přenesená",J794,0)</f>
        <v>0</v>
      </c>
      <c r="BI794" s="206">
        <f>IF(N794="nulová",J794,0)</f>
        <v>0</v>
      </c>
      <c r="BJ794" s="24" t="s">
        <v>158</v>
      </c>
      <c r="BK794" s="206">
        <f>ROUND(I794*H794,2)</f>
        <v>0</v>
      </c>
      <c r="BL794" s="24" t="s">
        <v>205</v>
      </c>
      <c r="BM794" s="24" t="s">
        <v>879</v>
      </c>
    </row>
    <row r="795" spans="2:51" s="11" customFormat="1" ht="13.5">
      <c r="B795" s="210"/>
      <c r="C795" s="211"/>
      <c r="D795" s="207" t="s">
        <v>161</v>
      </c>
      <c r="E795" s="212" t="s">
        <v>37</v>
      </c>
      <c r="F795" s="213" t="s">
        <v>301</v>
      </c>
      <c r="G795" s="211"/>
      <c r="H795" s="214" t="s">
        <v>37</v>
      </c>
      <c r="I795" s="215"/>
      <c r="J795" s="211"/>
      <c r="K795" s="211"/>
      <c r="L795" s="216"/>
      <c r="M795" s="217"/>
      <c r="N795" s="218"/>
      <c r="O795" s="218"/>
      <c r="P795" s="218"/>
      <c r="Q795" s="218"/>
      <c r="R795" s="218"/>
      <c r="S795" s="218"/>
      <c r="T795" s="219"/>
      <c r="AT795" s="220" t="s">
        <v>161</v>
      </c>
      <c r="AU795" s="220" t="s">
        <v>158</v>
      </c>
      <c r="AV795" s="11" t="s">
        <v>23</v>
      </c>
      <c r="AW795" s="11" t="s">
        <v>43</v>
      </c>
      <c r="AX795" s="11" t="s">
        <v>80</v>
      </c>
      <c r="AY795" s="220" t="s">
        <v>150</v>
      </c>
    </row>
    <row r="796" spans="2:51" s="12" customFormat="1" ht="13.5">
      <c r="B796" s="221"/>
      <c r="C796" s="222"/>
      <c r="D796" s="207" t="s">
        <v>161</v>
      </c>
      <c r="E796" s="223" t="s">
        <v>37</v>
      </c>
      <c r="F796" s="224" t="s">
        <v>1529</v>
      </c>
      <c r="G796" s="222"/>
      <c r="H796" s="225">
        <v>143.1</v>
      </c>
      <c r="I796" s="226"/>
      <c r="J796" s="222"/>
      <c r="K796" s="222"/>
      <c r="L796" s="227"/>
      <c r="M796" s="228"/>
      <c r="N796" s="229"/>
      <c r="O796" s="229"/>
      <c r="P796" s="229"/>
      <c r="Q796" s="229"/>
      <c r="R796" s="229"/>
      <c r="S796" s="229"/>
      <c r="T796" s="230"/>
      <c r="AT796" s="231" t="s">
        <v>161</v>
      </c>
      <c r="AU796" s="231" t="s">
        <v>158</v>
      </c>
      <c r="AV796" s="12" t="s">
        <v>158</v>
      </c>
      <c r="AW796" s="12" t="s">
        <v>43</v>
      </c>
      <c r="AX796" s="12" t="s">
        <v>80</v>
      </c>
      <c r="AY796" s="231" t="s">
        <v>150</v>
      </c>
    </row>
    <row r="797" spans="2:51" s="12" customFormat="1" ht="13.5">
      <c r="B797" s="221"/>
      <c r="C797" s="222"/>
      <c r="D797" s="207" t="s">
        <v>161</v>
      </c>
      <c r="E797" s="223" t="s">
        <v>37</v>
      </c>
      <c r="F797" s="224" t="s">
        <v>1530</v>
      </c>
      <c r="G797" s="222"/>
      <c r="H797" s="225">
        <v>84.75</v>
      </c>
      <c r="I797" s="226"/>
      <c r="J797" s="222"/>
      <c r="K797" s="222"/>
      <c r="L797" s="227"/>
      <c r="M797" s="228"/>
      <c r="N797" s="229"/>
      <c r="O797" s="229"/>
      <c r="P797" s="229"/>
      <c r="Q797" s="229"/>
      <c r="R797" s="229"/>
      <c r="S797" s="229"/>
      <c r="T797" s="230"/>
      <c r="AT797" s="231" t="s">
        <v>161</v>
      </c>
      <c r="AU797" s="231" t="s">
        <v>158</v>
      </c>
      <c r="AV797" s="12" t="s">
        <v>158</v>
      </c>
      <c r="AW797" s="12" t="s">
        <v>43</v>
      </c>
      <c r="AX797" s="12" t="s">
        <v>80</v>
      </c>
      <c r="AY797" s="231" t="s">
        <v>150</v>
      </c>
    </row>
    <row r="798" spans="2:51" s="13" customFormat="1" ht="13.5">
      <c r="B798" s="232"/>
      <c r="C798" s="233"/>
      <c r="D798" s="234" t="s">
        <v>161</v>
      </c>
      <c r="E798" s="235" t="s">
        <v>37</v>
      </c>
      <c r="F798" s="236" t="s">
        <v>164</v>
      </c>
      <c r="G798" s="233"/>
      <c r="H798" s="237">
        <v>227.85</v>
      </c>
      <c r="I798" s="238"/>
      <c r="J798" s="233"/>
      <c r="K798" s="233"/>
      <c r="L798" s="239"/>
      <c r="M798" s="240"/>
      <c r="N798" s="241"/>
      <c r="O798" s="241"/>
      <c r="P798" s="241"/>
      <c r="Q798" s="241"/>
      <c r="R798" s="241"/>
      <c r="S798" s="241"/>
      <c r="T798" s="242"/>
      <c r="AT798" s="243" t="s">
        <v>161</v>
      </c>
      <c r="AU798" s="243" t="s">
        <v>158</v>
      </c>
      <c r="AV798" s="13" t="s">
        <v>157</v>
      </c>
      <c r="AW798" s="13" t="s">
        <v>43</v>
      </c>
      <c r="AX798" s="13" t="s">
        <v>23</v>
      </c>
      <c r="AY798" s="243" t="s">
        <v>150</v>
      </c>
    </row>
    <row r="799" spans="2:65" s="1" customFormat="1" ht="31.5" customHeight="1">
      <c r="B799" s="42"/>
      <c r="C799" s="195" t="s">
        <v>579</v>
      </c>
      <c r="D799" s="195" t="s">
        <v>152</v>
      </c>
      <c r="E799" s="196" t="s">
        <v>870</v>
      </c>
      <c r="F799" s="197" t="s">
        <v>871</v>
      </c>
      <c r="G799" s="198" t="s">
        <v>182</v>
      </c>
      <c r="H799" s="199">
        <v>12.44</v>
      </c>
      <c r="I799" s="200"/>
      <c r="J799" s="201">
        <f>ROUND(I799*H799,2)</f>
        <v>0</v>
      </c>
      <c r="K799" s="197" t="s">
        <v>156</v>
      </c>
      <c r="L799" s="62"/>
      <c r="M799" s="202" t="s">
        <v>37</v>
      </c>
      <c r="N799" s="203" t="s">
        <v>52</v>
      </c>
      <c r="O799" s="43"/>
      <c r="P799" s="204">
        <f>O799*H799</f>
        <v>0</v>
      </c>
      <c r="Q799" s="204">
        <v>0</v>
      </c>
      <c r="R799" s="204">
        <f>Q799*H799</f>
        <v>0</v>
      </c>
      <c r="S799" s="204">
        <v>0</v>
      </c>
      <c r="T799" s="205">
        <f>S799*H799</f>
        <v>0</v>
      </c>
      <c r="AR799" s="24" t="s">
        <v>205</v>
      </c>
      <c r="AT799" s="24" t="s">
        <v>152</v>
      </c>
      <c r="AU799" s="24" t="s">
        <v>158</v>
      </c>
      <c r="AY799" s="24" t="s">
        <v>150</v>
      </c>
      <c r="BE799" s="206">
        <f>IF(N799="základní",J799,0)</f>
        <v>0</v>
      </c>
      <c r="BF799" s="206">
        <f>IF(N799="snížená",J799,0)</f>
        <v>0</v>
      </c>
      <c r="BG799" s="206">
        <f>IF(N799="zákl. přenesená",J799,0)</f>
        <v>0</v>
      </c>
      <c r="BH799" s="206">
        <f>IF(N799="sníž. přenesená",J799,0)</f>
        <v>0</v>
      </c>
      <c r="BI799" s="206">
        <f>IF(N799="nulová",J799,0)</f>
        <v>0</v>
      </c>
      <c r="BJ799" s="24" t="s">
        <v>158</v>
      </c>
      <c r="BK799" s="206">
        <f>ROUND(I799*H799,2)</f>
        <v>0</v>
      </c>
      <c r="BL799" s="24" t="s">
        <v>205</v>
      </c>
      <c r="BM799" s="24" t="s">
        <v>883</v>
      </c>
    </row>
    <row r="800" spans="2:47" s="1" customFormat="1" ht="121.5">
      <c r="B800" s="42"/>
      <c r="C800" s="64"/>
      <c r="D800" s="207" t="s">
        <v>159</v>
      </c>
      <c r="E800" s="64"/>
      <c r="F800" s="208" t="s">
        <v>873</v>
      </c>
      <c r="G800" s="64"/>
      <c r="H800" s="64"/>
      <c r="I800" s="165"/>
      <c r="J800" s="64"/>
      <c r="K800" s="64"/>
      <c r="L800" s="62"/>
      <c r="M800" s="209"/>
      <c r="N800" s="43"/>
      <c r="O800" s="43"/>
      <c r="P800" s="43"/>
      <c r="Q800" s="43"/>
      <c r="R800" s="43"/>
      <c r="S800" s="43"/>
      <c r="T800" s="79"/>
      <c r="AT800" s="24" t="s">
        <v>159</v>
      </c>
      <c r="AU800" s="24" t="s">
        <v>158</v>
      </c>
    </row>
    <row r="801" spans="2:63" s="10" customFormat="1" ht="29.85" customHeight="1">
      <c r="B801" s="178"/>
      <c r="C801" s="179"/>
      <c r="D801" s="192" t="s">
        <v>79</v>
      </c>
      <c r="E801" s="193" t="s">
        <v>874</v>
      </c>
      <c r="F801" s="193" t="s">
        <v>875</v>
      </c>
      <c r="G801" s="179"/>
      <c r="H801" s="179"/>
      <c r="I801" s="182"/>
      <c r="J801" s="194">
        <f>BK801</f>
        <v>0</v>
      </c>
      <c r="K801" s="179"/>
      <c r="L801" s="184"/>
      <c r="M801" s="185"/>
      <c r="N801" s="186"/>
      <c r="O801" s="186"/>
      <c r="P801" s="187">
        <f>SUM(P802:P821)</f>
        <v>0</v>
      </c>
      <c r="Q801" s="186"/>
      <c r="R801" s="187">
        <f>SUM(R802:R821)</f>
        <v>7.713236039999999</v>
      </c>
      <c r="S801" s="186"/>
      <c r="T801" s="188">
        <f>SUM(T802:T821)</f>
        <v>0</v>
      </c>
      <c r="AR801" s="189" t="s">
        <v>158</v>
      </c>
      <c r="AT801" s="190" t="s">
        <v>79</v>
      </c>
      <c r="AU801" s="190" t="s">
        <v>23</v>
      </c>
      <c r="AY801" s="189" t="s">
        <v>150</v>
      </c>
      <c r="BK801" s="191">
        <f>SUM(BK802:BK821)</f>
        <v>0</v>
      </c>
    </row>
    <row r="802" spans="2:65" s="1" customFormat="1" ht="22.5" customHeight="1">
      <c r="B802" s="42"/>
      <c r="C802" s="195" t="s">
        <v>884</v>
      </c>
      <c r="D802" s="195" t="s">
        <v>152</v>
      </c>
      <c r="E802" s="196" t="s">
        <v>877</v>
      </c>
      <c r="F802" s="197" t="s">
        <v>878</v>
      </c>
      <c r="G802" s="198" t="s">
        <v>198</v>
      </c>
      <c r="H802" s="199">
        <v>399.66</v>
      </c>
      <c r="I802" s="200"/>
      <c r="J802" s="201">
        <f>ROUND(I802*H802,2)</f>
        <v>0</v>
      </c>
      <c r="K802" s="197" t="s">
        <v>156</v>
      </c>
      <c r="L802" s="62"/>
      <c r="M802" s="202" t="s">
        <v>37</v>
      </c>
      <c r="N802" s="203" t="s">
        <v>52</v>
      </c>
      <c r="O802" s="43"/>
      <c r="P802" s="204">
        <f>O802*H802</f>
        <v>0</v>
      </c>
      <c r="Q802" s="204">
        <v>0.00189</v>
      </c>
      <c r="R802" s="204">
        <f>Q802*H802</f>
        <v>0.7553574000000001</v>
      </c>
      <c r="S802" s="204">
        <v>0</v>
      </c>
      <c r="T802" s="205">
        <f>S802*H802</f>
        <v>0</v>
      </c>
      <c r="AR802" s="24" t="s">
        <v>205</v>
      </c>
      <c r="AT802" s="24" t="s">
        <v>152</v>
      </c>
      <c r="AU802" s="24" t="s">
        <v>158</v>
      </c>
      <c r="AY802" s="24" t="s">
        <v>150</v>
      </c>
      <c r="BE802" s="206">
        <f>IF(N802="základní",J802,0)</f>
        <v>0</v>
      </c>
      <c r="BF802" s="206">
        <f>IF(N802="snížená",J802,0)</f>
        <v>0</v>
      </c>
      <c r="BG802" s="206">
        <f>IF(N802="zákl. přenesená",J802,0)</f>
        <v>0</v>
      </c>
      <c r="BH802" s="206">
        <f>IF(N802="sníž. přenesená",J802,0)</f>
        <v>0</v>
      </c>
      <c r="BI802" s="206">
        <f>IF(N802="nulová",J802,0)</f>
        <v>0</v>
      </c>
      <c r="BJ802" s="24" t="s">
        <v>158</v>
      </c>
      <c r="BK802" s="206">
        <f>ROUND(I802*H802,2)</f>
        <v>0</v>
      </c>
      <c r="BL802" s="24" t="s">
        <v>205</v>
      </c>
      <c r="BM802" s="24" t="s">
        <v>887</v>
      </c>
    </row>
    <row r="803" spans="2:51" s="11" customFormat="1" ht="13.5">
      <c r="B803" s="210"/>
      <c r="C803" s="211"/>
      <c r="D803" s="207" t="s">
        <v>161</v>
      </c>
      <c r="E803" s="212" t="s">
        <v>37</v>
      </c>
      <c r="F803" s="213" t="s">
        <v>301</v>
      </c>
      <c r="G803" s="211"/>
      <c r="H803" s="214" t="s">
        <v>37</v>
      </c>
      <c r="I803" s="215"/>
      <c r="J803" s="211"/>
      <c r="K803" s="211"/>
      <c r="L803" s="216"/>
      <c r="M803" s="217"/>
      <c r="N803" s="218"/>
      <c r="O803" s="218"/>
      <c r="P803" s="218"/>
      <c r="Q803" s="218"/>
      <c r="R803" s="218"/>
      <c r="S803" s="218"/>
      <c r="T803" s="219"/>
      <c r="AT803" s="220" t="s">
        <v>161</v>
      </c>
      <c r="AU803" s="220" t="s">
        <v>158</v>
      </c>
      <c r="AV803" s="11" t="s">
        <v>23</v>
      </c>
      <c r="AW803" s="11" t="s">
        <v>43</v>
      </c>
      <c r="AX803" s="11" t="s">
        <v>80</v>
      </c>
      <c r="AY803" s="220" t="s">
        <v>150</v>
      </c>
    </row>
    <row r="804" spans="2:51" s="12" customFormat="1" ht="13.5">
      <c r="B804" s="221"/>
      <c r="C804" s="222"/>
      <c r="D804" s="207" t="s">
        <v>161</v>
      </c>
      <c r="E804" s="223" t="s">
        <v>37</v>
      </c>
      <c r="F804" s="224" t="s">
        <v>1531</v>
      </c>
      <c r="G804" s="222"/>
      <c r="H804" s="225">
        <v>277.56</v>
      </c>
      <c r="I804" s="226"/>
      <c r="J804" s="222"/>
      <c r="K804" s="222"/>
      <c r="L804" s="227"/>
      <c r="M804" s="228"/>
      <c r="N804" s="229"/>
      <c r="O804" s="229"/>
      <c r="P804" s="229"/>
      <c r="Q804" s="229"/>
      <c r="R804" s="229"/>
      <c r="S804" s="229"/>
      <c r="T804" s="230"/>
      <c r="AT804" s="231" t="s">
        <v>161</v>
      </c>
      <c r="AU804" s="231" t="s">
        <v>158</v>
      </c>
      <c r="AV804" s="12" t="s">
        <v>158</v>
      </c>
      <c r="AW804" s="12" t="s">
        <v>43</v>
      </c>
      <c r="AX804" s="12" t="s">
        <v>80</v>
      </c>
      <c r="AY804" s="231" t="s">
        <v>150</v>
      </c>
    </row>
    <row r="805" spans="2:51" s="12" customFormat="1" ht="13.5">
      <c r="B805" s="221"/>
      <c r="C805" s="222"/>
      <c r="D805" s="207" t="s">
        <v>161</v>
      </c>
      <c r="E805" s="223" t="s">
        <v>37</v>
      </c>
      <c r="F805" s="224" t="s">
        <v>1532</v>
      </c>
      <c r="G805" s="222"/>
      <c r="H805" s="225">
        <v>122.1</v>
      </c>
      <c r="I805" s="226"/>
      <c r="J805" s="222"/>
      <c r="K805" s="222"/>
      <c r="L805" s="227"/>
      <c r="M805" s="228"/>
      <c r="N805" s="229"/>
      <c r="O805" s="229"/>
      <c r="P805" s="229"/>
      <c r="Q805" s="229"/>
      <c r="R805" s="229"/>
      <c r="S805" s="229"/>
      <c r="T805" s="230"/>
      <c r="AT805" s="231" t="s">
        <v>161</v>
      </c>
      <c r="AU805" s="231" t="s">
        <v>158</v>
      </c>
      <c r="AV805" s="12" t="s">
        <v>158</v>
      </c>
      <c r="AW805" s="12" t="s">
        <v>43</v>
      </c>
      <c r="AX805" s="12" t="s">
        <v>80</v>
      </c>
      <c r="AY805" s="231" t="s">
        <v>150</v>
      </c>
    </row>
    <row r="806" spans="2:51" s="13" customFormat="1" ht="13.5">
      <c r="B806" s="232"/>
      <c r="C806" s="233"/>
      <c r="D806" s="234" t="s">
        <v>161</v>
      </c>
      <c r="E806" s="235" t="s">
        <v>37</v>
      </c>
      <c r="F806" s="236" t="s">
        <v>164</v>
      </c>
      <c r="G806" s="233"/>
      <c r="H806" s="237">
        <v>399.66</v>
      </c>
      <c r="I806" s="238"/>
      <c r="J806" s="233"/>
      <c r="K806" s="233"/>
      <c r="L806" s="239"/>
      <c r="M806" s="240"/>
      <c r="N806" s="241"/>
      <c r="O806" s="241"/>
      <c r="P806" s="241"/>
      <c r="Q806" s="241"/>
      <c r="R806" s="241"/>
      <c r="S806" s="241"/>
      <c r="T806" s="242"/>
      <c r="AT806" s="243" t="s">
        <v>161</v>
      </c>
      <c r="AU806" s="243" t="s">
        <v>158</v>
      </c>
      <c r="AV806" s="13" t="s">
        <v>157</v>
      </c>
      <c r="AW806" s="13" t="s">
        <v>43</v>
      </c>
      <c r="AX806" s="13" t="s">
        <v>23</v>
      </c>
      <c r="AY806" s="243" t="s">
        <v>150</v>
      </c>
    </row>
    <row r="807" spans="2:65" s="1" customFormat="1" ht="22.5" customHeight="1">
      <c r="B807" s="42"/>
      <c r="C807" s="251" t="s">
        <v>585</v>
      </c>
      <c r="D807" s="251" t="s">
        <v>215</v>
      </c>
      <c r="E807" s="252" t="s">
        <v>881</v>
      </c>
      <c r="F807" s="253" t="s">
        <v>882</v>
      </c>
      <c r="G807" s="254" t="s">
        <v>198</v>
      </c>
      <c r="H807" s="255">
        <v>439.626</v>
      </c>
      <c r="I807" s="256"/>
      <c r="J807" s="257">
        <f>ROUND(I807*H807,2)</f>
        <v>0</v>
      </c>
      <c r="K807" s="253" t="s">
        <v>37</v>
      </c>
      <c r="L807" s="258"/>
      <c r="M807" s="259" t="s">
        <v>37</v>
      </c>
      <c r="N807" s="260" t="s">
        <v>52</v>
      </c>
      <c r="O807" s="43"/>
      <c r="P807" s="204">
        <f>O807*H807</f>
        <v>0</v>
      </c>
      <c r="Q807" s="204">
        <v>0</v>
      </c>
      <c r="R807" s="204">
        <f>Q807*H807</f>
        <v>0</v>
      </c>
      <c r="S807" s="204">
        <v>0</v>
      </c>
      <c r="T807" s="205">
        <f>S807*H807</f>
        <v>0</v>
      </c>
      <c r="AR807" s="24" t="s">
        <v>268</v>
      </c>
      <c r="AT807" s="24" t="s">
        <v>215</v>
      </c>
      <c r="AU807" s="24" t="s">
        <v>158</v>
      </c>
      <c r="AY807" s="24" t="s">
        <v>150</v>
      </c>
      <c r="BE807" s="206">
        <f>IF(N807="základní",J807,0)</f>
        <v>0</v>
      </c>
      <c r="BF807" s="206">
        <f>IF(N807="snížená",J807,0)</f>
        <v>0</v>
      </c>
      <c r="BG807" s="206">
        <f>IF(N807="zákl. přenesená",J807,0)</f>
        <v>0</v>
      </c>
      <c r="BH807" s="206">
        <f>IF(N807="sníž. přenesená",J807,0)</f>
        <v>0</v>
      </c>
      <c r="BI807" s="206">
        <f>IF(N807="nulová",J807,0)</f>
        <v>0</v>
      </c>
      <c r="BJ807" s="24" t="s">
        <v>158</v>
      </c>
      <c r="BK807" s="206">
        <f>ROUND(I807*H807,2)</f>
        <v>0</v>
      </c>
      <c r="BL807" s="24" t="s">
        <v>205</v>
      </c>
      <c r="BM807" s="24" t="s">
        <v>1533</v>
      </c>
    </row>
    <row r="808" spans="2:65" s="1" customFormat="1" ht="31.5" customHeight="1">
      <c r="B808" s="42"/>
      <c r="C808" s="195" t="s">
        <v>892</v>
      </c>
      <c r="D808" s="195" t="s">
        <v>152</v>
      </c>
      <c r="E808" s="196" t="s">
        <v>885</v>
      </c>
      <c r="F808" s="197" t="s">
        <v>886</v>
      </c>
      <c r="G808" s="198" t="s">
        <v>155</v>
      </c>
      <c r="H808" s="199">
        <v>278.694</v>
      </c>
      <c r="I808" s="200"/>
      <c r="J808" s="201">
        <f>ROUND(I808*H808,2)</f>
        <v>0</v>
      </c>
      <c r="K808" s="197" t="s">
        <v>156</v>
      </c>
      <c r="L808" s="62"/>
      <c r="M808" s="202" t="s">
        <v>37</v>
      </c>
      <c r="N808" s="203" t="s">
        <v>52</v>
      </c>
      <c r="O808" s="43"/>
      <c r="P808" s="204">
        <f>O808*H808</f>
        <v>0</v>
      </c>
      <c r="Q808" s="204">
        <v>0.00376</v>
      </c>
      <c r="R808" s="204">
        <f>Q808*H808</f>
        <v>1.04788944</v>
      </c>
      <c r="S808" s="204">
        <v>0</v>
      </c>
      <c r="T808" s="205">
        <f>S808*H808</f>
        <v>0</v>
      </c>
      <c r="AR808" s="24" t="s">
        <v>205</v>
      </c>
      <c r="AT808" s="24" t="s">
        <v>152</v>
      </c>
      <c r="AU808" s="24" t="s">
        <v>158</v>
      </c>
      <c r="AY808" s="24" t="s">
        <v>150</v>
      </c>
      <c r="BE808" s="206">
        <f>IF(N808="základní",J808,0)</f>
        <v>0</v>
      </c>
      <c r="BF808" s="206">
        <f>IF(N808="snížená",J808,0)</f>
        <v>0</v>
      </c>
      <c r="BG808" s="206">
        <f>IF(N808="zákl. přenesená",J808,0)</f>
        <v>0</v>
      </c>
      <c r="BH808" s="206">
        <f>IF(N808="sníž. přenesená",J808,0)</f>
        <v>0</v>
      </c>
      <c r="BI808" s="206">
        <f>IF(N808="nulová",J808,0)</f>
        <v>0</v>
      </c>
      <c r="BJ808" s="24" t="s">
        <v>158</v>
      </c>
      <c r="BK808" s="206">
        <f>ROUND(I808*H808,2)</f>
        <v>0</v>
      </c>
      <c r="BL808" s="24" t="s">
        <v>205</v>
      </c>
      <c r="BM808" s="24" t="s">
        <v>895</v>
      </c>
    </row>
    <row r="809" spans="2:51" s="11" customFormat="1" ht="13.5">
      <c r="B809" s="210"/>
      <c r="C809" s="211"/>
      <c r="D809" s="207" t="s">
        <v>161</v>
      </c>
      <c r="E809" s="212" t="s">
        <v>37</v>
      </c>
      <c r="F809" s="213" t="s">
        <v>301</v>
      </c>
      <c r="G809" s="211"/>
      <c r="H809" s="214" t="s">
        <v>37</v>
      </c>
      <c r="I809" s="215"/>
      <c r="J809" s="211"/>
      <c r="K809" s="211"/>
      <c r="L809" s="216"/>
      <c r="M809" s="217"/>
      <c r="N809" s="218"/>
      <c r="O809" s="218"/>
      <c r="P809" s="218"/>
      <c r="Q809" s="218"/>
      <c r="R809" s="218"/>
      <c r="S809" s="218"/>
      <c r="T809" s="219"/>
      <c r="AT809" s="220" t="s">
        <v>161</v>
      </c>
      <c r="AU809" s="220" t="s">
        <v>158</v>
      </c>
      <c r="AV809" s="11" t="s">
        <v>23</v>
      </c>
      <c r="AW809" s="11" t="s">
        <v>43</v>
      </c>
      <c r="AX809" s="11" t="s">
        <v>80</v>
      </c>
      <c r="AY809" s="220" t="s">
        <v>150</v>
      </c>
    </row>
    <row r="810" spans="2:51" s="12" customFormat="1" ht="13.5">
      <c r="B810" s="221"/>
      <c r="C810" s="222"/>
      <c r="D810" s="207" t="s">
        <v>161</v>
      </c>
      <c r="E810" s="223" t="s">
        <v>37</v>
      </c>
      <c r="F810" s="224" t="s">
        <v>1347</v>
      </c>
      <c r="G810" s="222"/>
      <c r="H810" s="225">
        <v>176.904</v>
      </c>
      <c r="I810" s="226"/>
      <c r="J810" s="222"/>
      <c r="K810" s="222"/>
      <c r="L810" s="227"/>
      <c r="M810" s="228"/>
      <c r="N810" s="229"/>
      <c r="O810" s="229"/>
      <c r="P810" s="229"/>
      <c r="Q810" s="229"/>
      <c r="R810" s="229"/>
      <c r="S810" s="229"/>
      <c r="T810" s="230"/>
      <c r="AT810" s="231" t="s">
        <v>161</v>
      </c>
      <c r="AU810" s="231" t="s">
        <v>158</v>
      </c>
      <c r="AV810" s="12" t="s">
        <v>158</v>
      </c>
      <c r="AW810" s="12" t="s">
        <v>43</v>
      </c>
      <c r="AX810" s="12" t="s">
        <v>80</v>
      </c>
      <c r="AY810" s="231" t="s">
        <v>150</v>
      </c>
    </row>
    <row r="811" spans="2:51" s="12" customFormat="1" ht="13.5">
      <c r="B811" s="221"/>
      <c r="C811" s="222"/>
      <c r="D811" s="207" t="s">
        <v>161</v>
      </c>
      <c r="E811" s="223" t="s">
        <v>37</v>
      </c>
      <c r="F811" s="224" t="s">
        <v>1348</v>
      </c>
      <c r="G811" s="222"/>
      <c r="H811" s="225">
        <v>101.79</v>
      </c>
      <c r="I811" s="226"/>
      <c r="J811" s="222"/>
      <c r="K811" s="222"/>
      <c r="L811" s="227"/>
      <c r="M811" s="228"/>
      <c r="N811" s="229"/>
      <c r="O811" s="229"/>
      <c r="P811" s="229"/>
      <c r="Q811" s="229"/>
      <c r="R811" s="229"/>
      <c r="S811" s="229"/>
      <c r="T811" s="230"/>
      <c r="AT811" s="231" t="s">
        <v>161</v>
      </c>
      <c r="AU811" s="231" t="s">
        <v>158</v>
      </c>
      <c r="AV811" s="12" t="s">
        <v>158</v>
      </c>
      <c r="AW811" s="12" t="s">
        <v>43</v>
      </c>
      <c r="AX811" s="12" t="s">
        <v>80</v>
      </c>
      <c r="AY811" s="231" t="s">
        <v>150</v>
      </c>
    </row>
    <row r="812" spans="2:51" s="13" customFormat="1" ht="13.5">
      <c r="B812" s="232"/>
      <c r="C812" s="233"/>
      <c r="D812" s="234" t="s">
        <v>161</v>
      </c>
      <c r="E812" s="235" t="s">
        <v>37</v>
      </c>
      <c r="F812" s="236" t="s">
        <v>164</v>
      </c>
      <c r="G812" s="233"/>
      <c r="H812" s="237">
        <v>278.694</v>
      </c>
      <c r="I812" s="238"/>
      <c r="J812" s="233"/>
      <c r="K812" s="233"/>
      <c r="L812" s="239"/>
      <c r="M812" s="240"/>
      <c r="N812" s="241"/>
      <c r="O812" s="241"/>
      <c r="P812" s="241"/>
      <c r="Q812" s="241"/>
      <c r="R812" s="241"/>
      <c r="S812" s="241"/>
      <c r="T812" s="242"/>
      <c r="AT812" s="243" t="s">
        <v>161</v>
      </c>
      <c r="AU812" s="243" t="s">
        <v>158</v>
      </c>
      <c r="AV812" s="13" t="s">
        <v>157</v>
      </c>
      <c r="AW812" s="13" t="s">
        <v>43</v>
      </c>
      <c r="AX812" s="13" t="s">
        <v>23</v>
      </c>
      <c r="AY812" s="243" t="s">
        <v>150</v>
      </c>
    </row>
    <row r="813" spans="2:65" s="1" customFormat="1" ht="22.5" customHeight="1">
      <c r="B813" s="42"/>
      <c r="C813" s="251" t="s">
        <v>615</v>
      </c>
      <c r="D813" s="251" t="s">
        <v>215</v>
      </c>
      <c r="E813" s="252" t="s">
        <v>889</v>
      </c>
      <c r="F813" s="253" t="s">
        <v>890</v>
      </c>
      <c r="G813" s="254" t="s">
        <v>155</v>
      </c>
      <c r="H813" s="255">
        <v>306.563</v>
      </c>
      <c r="I813" s="256"/>
      <c r="J813" s="257">
        <f>ROUND(I813*H813,2)</f>
        <v>0</v>
      </c>
      <c r="K813" s="253" t="s">
        <v>156</v>
      </c>
      <c r="L813" s="258"/>
      <c r="M813" s="259" t="s">
        <v>37</v>
      </c>
      <c r="N813" s="260" t="s">
        <v>52</v>
      </c>
      <c r="O813" s="43"/>
      <c r="P813" s="204">
        <f>O813*H813</f>
        <v>0</v>
      </c>
      <c r="Q813" s="204">
        <v>0.0192</v>
      </c>
      <c r="R813" s="204">
        <f>Q813*H813</f>
        <v>5.8860095999999995</v>
      </c>
      <c r="S813" s="204">
        <v>0</v>
      </c>
      <c r="T813" s="205">
        <f>S813*H813</f>
        <v>0</v>
      </c>
      <c r="AR813" s="24" t="s">
        <v>268</v>
      </c>
      <c r="AT813" s="24" t="s">
        <v>215</v>
      </c>
      <c r="AU813" s="24" t="s">
        <v>158</v>
      </c>
      <c r="AY813" s="24" t="s">
        <v>150</v>
      </c>
      <c r="BE813" s="206">
        <f>IF(N813="základní",J813,0)</f>
        <v>0</v>
      </c>
      <c r="BF813" s="206">
        <f>IF(N813="snížená",J813,0)</f>
        <v>0</v>
      </c>
      <c r="BG813" s="206">
        <f>IF(N813="zákl. přenesená",J813,0)</f>
        <v>0</v>
      </c>
      <c r="BH813" s="206">
        <f>IF(N813="sníž. přenesená",J813,0)</f>
        <v>0</v>
      </c>
      <c r="BI813" s="206">
        <f>IF(N813="nulová",J813,0)</f>
        <v>0</v>
      </c>
      <c r="BJ813" s="24" t="s">
        <v>158</v>
      </c>
      <c r="BK813" s="206">
        <f>ROUND(I813*H813,2)</f>
        <v>0</v>
      </c>
      <c r="BL813" s="24" t="s">
        <v>205</v>
      </c>
      <c r="BM813" s="24" t="s">
        <v>1534</v>
      </c>
    </row>
    <row r="814" spans="2:65" s="1" customFormat="1" ht="22.5" customHeight="1">
      <c r="B814" s="42"/>
      <c r="C814" s="195" t="s">
        <v>920</v>
      </c>
      <c r="D814" s="195" t="s">
        <v>152</v>
      </c>
      <c r="E814" s="196" t="s">
        <v>893</v>
      </c>
      <c r="F814" s="197" t="s">
        <v>894</v>
      </c>
      <c r="G814" s="198" t="s">
        <v>198</v>
      </c>
      <c r="H814" s="199">
        <v>799.32</v>
      </c>
      <c r="I814" s="200"/>
      <c r="J814" s="201">
        <f>ROUND(I814*H814,2)</f>
        <v>0</v>
      </c>
      <c r="K814" s="197" t="s">
        <v>156</v>
      </c>
      <c r="L814" s="62"/>
      <c r="M814" s="202" t="s">
        <v>37</v>
      </c>
      <c r="N814" s="203" t="s">
        <v>52</v>
      </c>
      <c r="O814" s="43"/>
      <c r="P814" s="204">
        <f>O814*H814</f>
        <v>0</v>
      </c>
      <c r="Q814" s="204">
        <v>3E-05</v>
      </c>
      <c r="R814" s="204">
        <f>Q814*H814</f>
        <v>0.023979600000000004</v>
      </c>
      <c r="S814" s="204">
        <v>0</v>
      </c>
      <c r="T814" s="205">
        <f>S814*H814</f>
        <v>0</v>
      </c>
      <c r="AR814" s="24" t="s">
        <v>205</v>
      </c>
      <c r="AT814" s="24" t="s">
        <v>152</v>
      </c>
      <c r="AU814" s="24" t="s">
        <v>158</v>
      </c>
      <c r="AY814" s="24" t="s">
        <v>150</v>
      </c>
      <c r="BE814" s="206">
        <f>IF(N814="základní",J814,0)</f>
        <v>0</v>
      </c>
      <c r="BF814" s="206">
        <f>IF(N814="snížená",J814,0)</f>
        <v>0</v>
      </c>
      <c r="BG814" s="206">
        <f>IF(N814="zákl. přenesená",J814,0)</f>
        <v>0</v>
      </c>
      <c r="BH814" s="206">
        <f>IF(N814="sníž. přenesená",J814,0)</f>
        <v>0</v>
      </c>
      <c r="BI814" s="206">
        <f>IF(N814="nulová",J814,0)</f>
        <v>0</v>
      </c>
      <c r="BJ814" s="24" t="s">
        <v>158</v>
      </c>
      <c r="BK814" s="206">
        <f>ROUND(I814*H814,2)</f>
        <v>0</v>
      </c>
      <c r="BL814" s="24" t="s">
        <v>205</v>
      </c>
      <c r="BM814" s="24" t="s">
        <v>924</v>
      </c>
    </row>
    <row r="815" spans="2:47" s="1" customFormat="1" ht="40.5">
      <c r="B815" s="42"/>
      <c r="C815" s="64"/>
      <c r="D815" s="207" t="s">
        <v>159</v>
      </c>
      <c r="E815" s="64"/>
      <c r="F815" s="208" t="s">
        <v>896</v>
      </c>
      <c r="G815" s="64"/>
      <c r="H815" s="64"/>
      <c r="I815" s="165"/>
      <c r="J815" s="64"/>
      <c r="K815" s="64"/>
      <c r="L815" s="62"/>
      <c r="M815" s="209"/>
      <c r="N815" s="43"/>
      <c r="O815" s="43"/>
      <c r="P815" s="43"/>
      <c r="Q815" s="43"/>
      <c r="R815" s="43"/>
      <c r="S815" s="43"/>
      <c r="T815" s="79"/>
      <c r="AT815" s="24" t="s">
        <v>159</v>
      </c>
      <c r="AU815" s="24" t="s">
        <v>158</v>
      </c>
    </row>
    <row r="816" spans="2:51" s="11" customFormat="1" ht="13.5">
      <c r="B816" s="210"/>
      <c r="C816" s="211"/>
      <c r="D816" s="207" t="s">
        <v>161</v>
      </c>
      <c r="E816" s="212" t="s">
        <v>37</v>
      </c>
      <c r="F816" s="213" t="s">
        <v>897</v>
      </c>
      <c r="G816" s="211"/>
      <c r="H816" s="214" t="s">
        <v>37</v>
      </c>
      <c r="I816" s="215"/>
      <c r="J816" s="211"/>
      <c r="K816" s="211"/>
      <c r="L816" s="216"/>
      <c r="M816" s="217"/>
      <c r="N816" s="218"/>
      <c r="O816" s="218"/>
      <c r="P816" s="218"/>
      <c r="Q816" s="218"/>
      <c r="R816" s="218"/>
      <c r="S816" s="218"/>
      <c r="T816" s="219"/>
      <c r="AT816" s="220" t="s">
        <v>161</v>
      </c>
      <c r="AU816" s="220" t="s">
        <v>158</v>
      </c>
      <c r="AV816" s="11" t="s">
        <v>23</v>
      </c>
      <c r="AW816" s="11" t="s">
        <v>43</v>
      </c>
      <c r="AX816" s="11" t="s">
        <v>80</v>
      </c>
      <c r="AY816" s="220" t="s">
        <v>150</v>
      </c>
    </row>
    <row r="817" spans="2:51" s="12" customFormat="1" ht="13.5">
      <c r="B817" s="221"/>
      <c r="C817" s="222"/>
      <c r="D817" s="207" t="s">
        <v>161</v>
      </c>
      <c r="E817" s="223" t="s">
        <v>37</v>
      </c>
      <c r="F817" s="224" t="s">
        <v>1535</v>
      </c>
      <c r="G817" s="222"/>
      <c r="H817" s="225">
        <v>555.12</v>
      </c>
      <c r="I817" s="226"/>
      <c r="J817" s="222"/>
      <c r="K817" s="222"/>
      <c r="L817" s="227"/>
      <c r="M817" s="228"/>
      <c r="N817" s="229"/>
      <c r="O817" s="229"/>
      <c r="P817" s="229"/>
      <c r="Q817" s="229"/>
      <c r="R817" s="229"/>
      <c r="S817" s="229"/>
      <c r="T817" s="230"/>
      <c r="AT817" s="231" t="s">
        <v>161</v>
      </c>
      <c r="AU817" s="231" t="s">
        <v>158</v>
      </c>
      <c r="AV817" s="12" t="s">
        <v>158</v>
      </c>
      <c r="AW817" s="12" t="s">
        <v>43</v>
      </c>
      <c r="AX817" s="12" t="s">
        <v>80</v>
      </c>
      <c r="AY817" s="231" t="s">
        <v>150</v>
      </c>
    </row>
    <row r="818" spans="2:51" s="12" customFormat="1" ht="13.5">
      <c r="B818" s="221"/>
      <c r="C818" s="222"/>
      <c r="D818" s="207" t="s">
        <v>161</v>
      </c>
      <c r="E818" s="223" t="s">
        <v>37</v>
      </c>
      <c r="F818" s="224" t="s">
        <v>1536</v>
      </c>
      <c r="G818" s="222"/>
      <c r="H818" s="225">
        <v>244.2</v>
      </c>
      <c r="I818" s="226"/>
      <c r="J818" s="222"/>
      <c r="K818" s="222"/>
      <c r="L818" s="227"/>
      <c r="M818" s="228"/>
      <c r="N818" s="229"/>
      <c r="O818" s="229"/>
      <c r="P818" s="229"/>
      <c r="Q818" s="229"/>
      <c r="R818" s="229"/>
      <c r="S818" s="229"/>
      <c r="T818" s="230"/>
      <c r="AT818" s="231" t="s">
        <v>161</v>
      </c>
      <c r="AU818" s="231" t="s">
        <v>158</v>
      </c>
      <c r="AV818" s="12" t="s">
        <v>158</v>
      </c>
      <c r="AW818" s="12" t="s">
        <v>43</v>
      </c>
      <c r="AX818" s="12" t="s">
        <v>80</v>
      </c>
      <c r="AY818" s="231" t="s">
        <v>150</v>
      </c>
    </row>
    <row r="819" spans="2:51" s="13" customFormat="1" ht="13.5">
      <c r="B819" s="232"/>
      <c r="C819" s="233"/>
      <c r="D819" s="234" t="s">
        <v>161</v>
      </c>
      <c r="E819" s="235" t="s">
        <v>37</v>
      </c>
      <c r="F819" s="236" t="s">
        <v>164</v>
      </c>
      <c r="G819" s="233"/>
      <c r="H819" s="237">
        <v>799.32</v>
      </c>
      <c r="I819" s="238"/>
      <c r="J819" s="233"/>
      <c r="K819" s="233"/>
      <c r="L819" s="239"/>
      <c r="M819" s="240"/>
      <c r="N819" s="241"/>
      <c r="O819" s="241"/>
      <c r="P819" s="241"/>
      <c r="Q819" s="241"/>
      <c r="R819" s="241"/>
      <c r="S819" s="241"/>
      <c r="T819" s="242"/>
      <c r="AT819" s="243" t="s">
        <v>161</v>
      </c>
      <c r="AU819" s="243" t="s">
        <v>158</v>
      </c>
      <c r="AV819" s="13" t="s">
        <v>157</v>
      </c>
      <c r="AW819" s="13" t="s">
        <v>43</v>
      </c>
      <c r="AX819" s="13" t="s">
        <v>23</v>
      </c>
      <c r="AY819" s="243" t="s">
        <v>150</v>
      </c>
    </row>
    <row r="820" spans="2:65" s="1" customFormat="1" ht="31.5" customHeight="1">
      <c r="B820" s="42"/>
      <c r="C820" s="195" t="s">
        <v>598</v>
      </c>
      <c r="D820" s="195" t="s">
        <v>152</v>
      </c>
      <c r="E820" s="196" t="s">
        <v>898</v>
      </c>
      <c r="F820" s="197" t="s">
        <v>899</v>
      </c>
      <c r="G820" s="198" t="s">
        <v>182</v>
      </c>
      <c r="H820" s="199">
        <v>5.603</v>
      </c>
      <c r="I820" s="200"/>
      <c r="J820" s="201">
        <f>ROUND(I820*H820,2)</f>
        <v>0</v>
      </c>
      <c r="K820" s="197" t="s">
        <v>156</v>
      </c>
      <c r="L820" s="62"/>
      <c r="M820" s="202" t="s">
        <v>37</v>
      </c>
      <c r="N820" s="203" t="s">
        <v>52</v>
      </c>
      <c r="O820" s="43"/>
      <c r="P820" s="204">
        <f>O820*H820</f>
        <v>0</v>
      </c>
      <c r="Q820" s="204">
        <v>0</v>
      </c>
      <c r="R820" s="204">
        <f>Q820*H820</f>
        <v>0</v>
      </c>
      <c r="S820" s="204">
        <v>0</v>
      </c>
      <c r="T820" s="205">
        <f>S820*H820</f>
        <v>0</v>
      </c>
      <c r="AR820" s="24" t="s">
        <v>205</v>
      </c>
      <c r="AT820" s="24" t="s">
        <v>152</v>
      </c>
      <c r="AU820" s="24" t="s">
        <v>158</v>
      </c>
      <c r="AY820" s="24" t="s">
        <v>150</v>
      </c>
      <c r="BE820" s="206">
        <f>IF(N820="základní",J820,0)</f>
        <v>0</v>
      </c>
      <c r="BF820" s="206">
        <f>IF(N820="snížená",J820,0)</f>
        <v>0</v>
      </c>
      <c r="BG820" s="206">
        <f>IF(N820="zákl. přenesená",J820,0)</f>
        <v>0</v>
      </c>
      <c r="BH820" s="206">
        <f>IF(N820="sníž. přenesená",J820,0)</f>
        <v>0</v>
      </c>
      <c r="BI820" s="206">
        <f>IF(N820="nulová",J820,0)</f>
        <v>0</v>
      </c>
      <c r="BJ820" s="24" t="s">
        <v>158</v>
      </c>
      <c r="BK820" s="206">
        <f>ROUND(I820*H820,2)</f>
        <v>0</v>
      </c>
      <c r="BL820" s="24" t="s">
        <v>205</v>
      </c>
      <c r="BM820" s="24" t="s">
        <v>927</v>
      </c>
    </row>
    <row r="821" spans="2:47" s="1" customFormat="1" ht="121.5">
      <c r="B821" s="42"/>
      <c r="C821" s="64"/>
      <c r="D821" s="207" t="s">
        <v>159</v>
      </c>
      <c r="E821" s="64"/>
      <c r="F821" s="208" t="s">
        <v>580</v>
      </c>
      <c r="G821" s="64"/>
      <c r="H821" s="64"/>
      <c r="I821" s="165"/>
      <c r="J821" s="64"/>
      <c r="K821" s="64"/>
      <c r="L821" s="62"/>
      <c r="M821" s="209"/>
      <c r="N821" s="43"/>
      <c r="O821" s="43"/>
      <c r="P821" s="43"/>
      <c r="Q821" s="43"/>
      <c r="R821" s="43"/>
      <c r="S821" s="43"/>
      <c r="T821" s="79"/>
      <c r="AT821" s="24" t="s">
        <v>159</v>
      </c>
      <c r="AU821" s="24" t="s">
        <v>158</v>
      </c>
    </row>
    <row r="822" spans="2:63" s="10" customFormat="1" ht="29.85" customHeight="1">
      <c r="B822" s="178"/>
      <c r="C822" s="179"/>
      <c r="D822" s="192" t="s">
        <v>79</v>
      </c>
      <c r="E822" s="193" t="s">
        <v>901</v>
      </c>
      <c r="F822" s="193" t="s">
        <v>902</v>
      </c>
      <c r="G822" s="179"/>
      <c r="H822" s="179"/>
      <c r="I822" s="182"/>
      <c r="J822" s="194">
        <f>BK822</f>
        <v>0</v>
      </c>
      <c r="K822" s="179"/>
      <c r="L822" s="184"/>
      <c r="M822" s="185"/>
      <c r="N822" s="186"/>
      <c r="O822" s="186"/>
      <c r="P822" s="187">
        <f>SUM(P823:P824)</f>
        <v>0</v>
      </c>
      <c r="Q822" s="186"/>
      <c r="R822" s="187">
        <f>SUM(R823:R824)</f>
        <v>0.0196</v>
      </c>
      <c r="S822" s="186"/>
      <c r="T822" s="188">
        <f>SUM(T823:T824)</f>
        <v>0.168</v>
      </c>
      <c r="AR822" s="189" t="s">
        <v>158</v>
      </c>
      <c r="AT822" s="190" t="s">
        <v>79</v>
      </c>
      <c r="AU822" s="190" t="s">
        <v>23</v>
      </c>
      <c r="AY822" s="189" t="s">
        <v>150</v>
      </c>
      <c r="BK822" s="191">
        <f>SUM(BK823:BK824)</f>
        <v>0</v>
      </c>
    </row>
    <row r="823" spans="2:65" s="1" customFormat="1" ht="31.5" customHeight="1">
      <c r="B823" s="42"/>
      <c r="C823" s="195" t="s">
        <v>912</v>
      </c>
      <c r="D823" s="195" t="s">
        <v>152</v>
      </c>
      <c r="E823" s="196" t="s">
        <v>903</v>
      </c>
      <c r="F823" s="197" t="s">
        <v>904</v>
      </c>
      <c r="G823" s="198" t="s">
        <v>622</v>
      </c>
      <c r="H823" s="199">
        <v>56</v>
      </c>
      <c r="I823" s="200"/>
      <c r="J823" s="201">
        <f>ROUND(I823*H823,2)</f>
        <v>0</v>
      </c>
      <c r="K823" s="197" t="s">
        <v>156</v>
      </c>
      <c r="L823" s="62"/>
      <c r="M823" s="202" t="s">
        <v>37</v>
      </c>
      <c r="N823" s="203" t="s">
        <v>52</v>
      </c>
      <c r="O823" s="43"/>
      <c r="P823" s="204">
        <f>O823*H823</f>
        <v>0</v>
      </c>
      <c r="Q823" s="204">
        <v>0.00035</v>
      </c>
      <c r="R823" s="204">
        <f>Q823*H823</f>
        <v>0.0196</v>
      </c>
      <c r="S823" s="204">
        <v>0.003</v>
      </c>
      <c r="T823" s="205">
        <f>S823*H823</f>
        <v>0.168</v>
      </c>
      <c r="AR823" s="24" t="s">
        <v>205</v>
      </c>
      <c r="AT823" s="24" t="s">
        <v>152</v>
      </c>
      <c r="AU823" s="24" t="s">
        <v>158</v>
      </c>
      <c r="AY823" s="24" t="s">
        <v>150</v>
      </c>
      <c r="BE823" s="206">
        <f>IF(N823="základní",J823,0)</f>
        <v>0</v>
      </c>
      <c r="BF823" s="206">
        <f>IF(N823="snížená",J823,0)</f>
        <v>0</v>
      </c>
      <c r="BG823" s="206">
        <f>IF(N823="zákl. přenesená",J823,0)</f>
        <v>0</v>
      </c>
      <c r="BH823" s="206">
        <f>IF(N823="sníž. přenesená",J823,0)</f>
        <v>0</v>
      </c>
      <c r="BI823" s="206">
        <f>IF(N823="nulová",J823,0)</f>
        <v>0</v>
      </c>
      <c r="BJ823" s="24" t="s">
        <v>158</v>
      </c>
      <c r="BK823" s="206">
        <f>ROUND(I823*H823,2)</f>
        <v>0</v>
      </c>
      <c r="BL823" s="24" t="s">
        <v>205</v>
      </c>
      <c r="BM823" s="24" t="s">
        <v>1537</v>
      </c>
    </row>
    <row r="824" spans="2:47" s="1" customFormat="1" ht="27">
      <c r="B824" s="42"/>
      <c r="C824" s="64"/>
      <c r="D824" s="207" t="s">
        <v>159</v>
      </c>
      <c r="E824" s="64"/>
      <c r="F824" s="208" t="s">
        <v>906</v>
      </c>
      <c r="G824" s="64"/>
      <c r="H824" s="64"/>
      <c r="I824" s="165"/>
      <c r="J824" s="64"/>
      <c r="K824" s="64"/>
      <c r="L824" s="62"/>
      <c r="M824" s="209"/>
      <c r="N824" s="43"/>
      <c r="O824" s="43"/>
      <c r="P824" s="43"/>
      <c r="Q824" s="43"/>
      <c r="R824" s="43"/>
      <c r="S824" s="43"/>
      <c r="T824" s="79"/>
      <c r="AT824" s="24" t="s">
        <v>159</v>
      </c>
      <c r="AU824" s="24" t="s">
        <v>158</v>
      </c>
    </row>
    <row r="825" spans="2:63" s="10" customFormat="1" ht="29.85" customHeight="1">
      <c r="B825" s="178"/>
      <c r="C825" s="179"/>
      <c r="D825" s="192" t="s">
        <v>79</v>
      </c>
      <c r="E825" s="193" t="s">
        <v>1538</v>
      </c>
      <c r="F825" s="193" t="s">
        <v>1539</v>
      </c>
      <c r="G825" s="179"/>
      <c r="H825" s="179"/>
      <c r="I825" s="182"/>
      <c r="J825" s="194">
        <f>BK825</f>
        <v>0</v>
      </c>
      <c r="K825" s="179"/>
      <c r="L825" s="184"/>
      <c r="M825" s="185"/>
      <c r="N825" s="186"/>
      <c r="O825" s="186"/>
      <c r="P825" s="187">
        <f>SUM(P826:P829)</f>
        <v>0</v>
      </c>
      <c r="Q825" s="186"/>
      <c r="R825" s="187">
        <f>SUM(R826:R829)</f>
        <v>0.00579586</v>
      </c>
      <c r="S825" s="186"/>
      <c r="T825" s="188">
        <f>SUM(T826:T829)</f>
        <v>0</v>
      </c>
      <c r="AR825" s="189" t="s">
        <v>158</v>
      </c>
      <c r="AT825" s="190" t="s">
        <v>79</v>
      </c>
      <c r="AU825" s="190" t="s">
        <v>23</v>
      </c>
      <c r="AY825" s="189" t="s">
        <v>150</v>
      </c>
      <c r="BK825" s="191">
        <f>SUM(BK826:BK829)</f>
        <v>0</v>
      </c>
    </row>
    <row r="826" spans="2:65" s="1" customFormat="1" ht="31.5" customHeight="1">
      <c r="B826" s="42"/>
      <c r="C826" s="195" t="s">
        <v>930</v>
      </c>
      <c r="D826" s="195" t="s">
        <v>152</v>
      </c>
      <c r="E826" s="196" t="s">
        <v>1540</v>
      </c>
      <c r="F826" s="197" t="s">
        <v>1541</v>
      </c>
      <c r="G826" s="198" t="s">
        <v>155</v>
      </c>
      <c r="H826" s="199">
        <v>41.399</v>
      </c>
      <c r="I826" s="200"/>
      <c r="J826" s="201">
        <f>ROUND(I826*H826,2)</f>
        <v>0</v>
      </c>
      <c r="K826" s="197" t="s">
        <v>156</v>
      </c>
      <c r="L826" s="62"/>
      <c r="M826" s="202" t="s">
        <v>37</v>
      </c>
      <c r="N826" s="203" t="s">
        <v>52</v>
      </c>
      <c r="O826" s="43"/>
      <c r="P826" s="204">
        <f>O826*H826</f>
        <v>0</v>
      </c>
      <c r="Q826" s="204">
        <v>0.00014</v>
      </c>
      <c r="R826" s="204">
        <f>Q826*H826</f>
        <v>0.00579586</v>
      </c>
      <c r="S826" s="204">
        <v>0</v>
      </c>
      <c r="T826" s="205">
        <f>S826*H826</f>
        <v>0</v>
      </c>
      <c r="AR826" s="24" t="s">
        <v>205</v>
      </c>
      <c r="AT826" s="24" t="s">
        <v>152</v>
      </c>
      <c r="AU826" s="24" t="s">
        <v>158</v>
      </c>
      <c r="AY826" s="24" t="s">
        <v>150</v>
      </c>
      <c r="BE826" s="206">
        <f>IF(N826="základní",J826,0)</f>
        <v>0</v>
      </c>
      <c r="BF826" s="206">
        <f>IF(N826="snížená",J826,0)</f>
        <v>0</v>
      </c>
      <c r="BG826" s="206">
        <f>IF(N826="zákl. přenesená",J826,0)</f>
        <v>0</v>
      </c>
      <c r="BH826" s="206">
        <f>IF(N826="sníž. přenesená",J826,0)</f>
        <v>0</v>
      </c>
      <c r="BI826" s="206">
        <f>IF(N826="nulová",J826,0)</f>
        <v>0</v>
      </c>
      <c r="BJ826" s="24" t="s">
        <v>158</v>
      </c>
      <c r="BK826" s="206">
        <f>ROUND(I826*H826,2)</f>
        <v>0</v>
      </c>
      <c r="BL826" s="24" t="s">
        <v>205</v>
      </c>
      <c r="BM826" s="24" t="s">
        <v>932</v>
      </c>
    </row>
    <row r="827" spans="2:47" s="1" customFormat="1" ht="81">
      <c r="B827" s="42"/>
      <c r="C827" s="64"/>
      <c r="D827" s="207" t="s">
        <v>159</v>
      </c>
      <c r="E827" s="64"/>
      <c r="F827" s="208" t="s">
        <v>1542</v>
      </c>
      <c r="G827" s="64"/>
      <c r="H827" s="64"/>
      <c r="I827" s="165"/>
      <c r="J827" s="64"/>
      <c r="K827" s="64"/>
      <c r="L827" s="62"/>
      <c r="M827" s="209"/>
      <c r="N827" s="43"/>
      <c r="O827" s="43"/>
      <c r="P827" s="43"/>
      <c r="Q827" s="43"/>
      <c r="R827" s="43"/>
      <c r="S827" s="43"/>
      <c r="T827" s="79"/>
      <c r="AT827" s="24" t="s">
        <v>159</v>
      </c>
      <c r="AU827" s="24" t="s">
        <v>158</v>
      </c>
    </row>
    <row r="828" spans="2:51" s="12" customFormat="1" ht="13.5">
      <c r="B828" s="221"/>
      <c r="C828" s="222"/>
      <c r="D828" s="207" t="s">
        <v>161</v>
      </c>
      <c r="E828" s="223" t="s">
        <v>37</v>
      </c>
      <c r="F828" s="224" t="s">
        <v>1543</v>
      </c>
      <c r="G828" s="222"/>
      <c r="H828" s="225">
        <v>41.399</v>
      </c>
      <c r="I828" s="226"/>
      <c r="J828" s="222"/>
      <c r="K828" s="222"/>
      <c r="L828" s="227"/>
      <c r="M828" s="228"/>
      <c r="N828" s="229"/>
      <c r="O828" s="229"/>
      <c r="P828" s="229"/>
      <c r="Q828" s="229"/>
      <c r="R828" s="229"/>
      <c r="S828" s="229"/>
      <c r="T828" s="230"/>
      <c r="AT828" s="231" t="s">
        <v>161</v>
      </c>
      <c r="AU828" s="231" t="s">
        <v>158</v>
      </c>
      <c r="AV828" s="12" t="s">
        <v>158</v>
      </c>
      <c r="AW828" s="12" t="s">
        <v>43</v>
      </c>
      <c r="AX828" s="12" t="s">
        <v>80</v>
      </c>
      <c r="AY828" s="231" t="s">
        <v>150</v>
      </c>
    </row>
    <row r="829" spans="2:51" s="13" customFormat="1" ht="13.5">
      <c r="B829" s="232"/>
      <c r="C829" s="233"/>
      <c r="D829" s="207" t="s">
        <v>161</v>
      </c>
      <c r="E829" s="248" t="s">
        <v>37</v>
      </c>
      <c r="F829" s="249" t="s">
        <v>164</v>
      </c>
      <c r="G829" s="233"/>
      <c r="H829" s="250">
        <v>41.399</v>
      </c>
      <c r="I829" s="238"/>
      <c r="J829" s="233"/>
      <c r="K829" s="233"/>
      <c r="L829" s="239"/>
      <c r="M829" s="240"/>
      <c r="N829" s="241"/>
      <c r="O829" s="241"/>
      <c r="P829" s="241"/>
      <c r="Q829" s="241"/>
      <c r="R829" s="241"/>
      <c r="S829" s="241"/>
      <c r="T829" s="242"/>
      <c r="AT829" s="243" t="s">
        <v>161</v>
      </c>
      <c r="AU829" s="243" t="s">
        <v>158</v>
      </c>
      <c r="AV829" s="13" t="s">
        <v>157</v>
      </c>
      <c r="AW829" s="13" t="s">
        <v>43</v>
      </c>
      <c r="AX829" s="13" t="s">
        <v>23</v>
      </c>
      <c r="AY829" s="243" t="s">
        <v>150</v>
      </c>
    </row>
    <row r="830" spans="2:63" s="10" customFormat="1" ht="29.85" customHeight="1">
      <c r="B830" s="178"/>
      <c r="C830" s="179"/>
      <c r="D830" s="192" t="s">
        <v>79</v>
      </c>
      <c r="E830" s="193" t="s">
        <v>907</v>
      </c>
      <c r="F830" s="193" t="s">
        <v>908</v>
      </c>
      <c r="G830" s="179"/>
      <c r="H830" s="179"/>
      <c r="I830" s="182"/>
      <c r="J830" s="194">
        <f>BK830</f>
        <v>0</v>
      </c>
      <c r="K830" s="179"/>
      <c r="L830" s="184"/>
      <c r="M830" s="185"/>
      <c r="N830" s="186"/>
      <c r="O830" s="186"/>
      <c r="P830" s="187">
        <f>P831</f>
        <v>0</v>
      </c>
      <c r="Q830" s="186"/>
      <c r="R830" s="187">
        <f>R831</f>
        <v>0.0026</v>
      </c>
      <c r="S830" s="186"/>
      <c r="T830" s="188">
        <f>T831</f>
        <v>0</v>
      </c>
      <c r="AR830" s="189" t="s">
        <v>158</v>
      </c>
      <c r="AT830" s="190" t="s">
        <v>79</v>
      </c>
      <c r="AU830" s="190" t="s">
        <v>23</v>
      </c>
      <c r="AY830" s="189" t="s">
        <v>150</v>
      </c>
      <c r="BK830" s="191">
        <f>BK831</f>
        <v>0</v>
      </c>
    </row>
    <row r="831" spans="2:65" s="1" customFormat="1" ht="31.5" customHeight="1">
      <c r="B831" s="42"/>
      <c r="C831" s="195" t="s">
        <v>602</v>
      </c>
      <c r="D831" s="195" t="s">
        <v>152</v>
      </c>
      <c r="E831" s="196" t="s">
        <v>1224</v>
      </c>
      <c r="F831" s="197" t="s">
        <v>1225</v>
      </c>
      <c r="G831" s="198" t="s">
        <v>155</v>
      </c>
      <c r="H831" s="199">
        <v>10</v>
      </c>
      <c r="I831" s="200"/>
      <c r="J831" s="201">
        <f>ROUND(I831*H831,2)</f>
        <v>0</v>
      </c>
      <c r="K831" s="197" t="s">
        <v>156</v>
      </c>
      <c r="L831" s="62"/>
      <c r="M831" s="202" t="s">
        <v>37</v>
      </c>
      <c r="N831" s="203" t="s">
        <v>52</v>
      </c>
      <c r="O831" s="43"/>
      <c r="P831" s="204">
        <f>O831*H831</f>
        <v>0</v>
      </c>
      <c r="Q831" s="204">
        <v>0.00026</v>
      </c>
      <c r="R831" s="204">
        <f>Q831*H831</f>
        <v>0.0026</v>
      </c>
      <c r="S831" s="204">
        <v>0</v>
      </c>
      <c r="T831" s="205">
        <f>S831*H831</f>
        <v>0</v>
      </c>
      <c r="AR831" s="24" t="s">
        <v>205</v>
      </c>
      <c r="AT831" s="24" t="s">
        <v>152</v>
      </c>
      <c r="AU831" s="24" t="s">
        <v>158</v>
      </c>
      <c r="AY831" s="24" t="s">
        <v>150</v>
      </c>
      <c r="BE831" s="206">
        <f>IF(N831="základní",J831,0)</f>
        <v>0</v>
      </c>
      <c r="BF831" s="206">
        <f>IF(N831="snížená",J831,0)</f>
        <v>0</v>
      </c>
      <c r="BG831" s="206">
        <f>IF(N831="zákl. přenesená",J831,0)</f>
        <v>0</v>
      </c>
      <c r="BH831" s="206">
        <f>IF(N831="sníž. přenesená",J831,0)</f>
        <v>0</v>
      </c>
      <c r="BI831" s="206">
        <f>IF(N831="nulová",J831,0)</f>
        <v>0</v>
      </c>
      <c r="BJ831" s="24" t="s">
        <v>158</v>
      </c>
      <c r="BK831" s="206">
        <f>ROUND(I831*H831,2)</f>
        <v>0</v>
      </c>
      <c r="BL831" s="24" t="s">
        <v>205</v>
      </c>
      <c r="BM831" s="24" t="s">
        <v>1544</v>
      </c>
    </row>
    <row r="832" spans="2:63" s="10" customFormat="1" ht="37.35" customHeight="1">
      <c r="B832" s="178"/>
      <c r="C832" s="179"/>
      <c r="D832" s="180" t="s">
        <v>79</v>
      </c>
      <c r="E832" s="181" t="s">
        <v>916</v>
      </c>
      <c r="F832" s="181" t="s">
        <v>917</v>
      </c>
      <c r="G832" s="179"/>
      <c r="H832" s="179"/>
      <c r="I832" s="182"/>
      <c r="J832" s="183">
        <f>BK832</f>
        <v>0</v>
      </c>
      <c r="K832" s="179"/>
      <c r="L832" s="184"/>
      <c r="M832" s="185"/>
      <c r="N832" s="186"/>
      <c r="O832" s="186"/>
      <c r="P832" s="187">
        <f>P833+P836+P838</f>
        <v>0</v>
      </c>
      <c r="Q832" s="186"/>
      <c r="R832" s="187">
        <f>R833+R836+R838</f>
        <v>0</v>
      </c>
      <c r="S832" s="186"/>
      <c r="T832" s="188">
        <f>T833+T836+T838</f>
        <v>0</v>
      </c>
      <c r="AR832" s="189" t="s">
        <v>179</v>
      </c>
      <c r="AT832" s="190" t="s">
        <v>79</v>
      </c>
      <c r="AU832" s="190" t="s">
        <v>80</v>
      </c>
      <c r="AY832" s="189" t="s">
        <v>150</v>
      </c>
      <c r="BK832" s="191">
        <f>BK833+BK836+BK838</f>
        <v>0</v>
      </c>
    </row>
    <row r="833" spans="2:63" s="10" customFormat="1" ht="19.9" customHeight="1">
      <c r="B833" s="178"/>
      <c r="C833" s="179"/>
      <c r="D833" s="192" t="s">
        <v>79</v>
      </c>
      <c r="E833" s="193" t="s">
        <v>918</v>
      </c>
      <c r="F833" s="193" t="s">
        <v>919</v>
      </c>
      <c r="G833" s="179"/>
      <c r="H833" s="179"/>
      <c r="I833" s="182"/>
      <c r="J833" s="194">
        <f>BK833</f>
        <v>0</v>
      </c>
      <c r="K833" s="179"/>
      <c r="L833" s="184"/>
      <c r="M833" s="185"/>
      <c r="N833" s="186"/>
      <c r="O833" s="186"/>
      <c r="P833" s="187">
        <f>SUM(P834:P835)</f>
        <v>0</v>
      </c>
      <c r="Q833" s="186"/>
      <c r="R833" s="187">
        <f>SUM(R834:R835)</f>
        <v>0</v>
      </c>
      <c r="S833" s="186"/>
      <c r="T833" s="188">
        <f>SUM(T834:T835)</f>
        <v>0</v>
      </c>
      <c r="AR833" s="189" t="s">
        <v>179</v>
      </c>
      <c r="AT833" s="190" t="s">
        <v>79</v>
      </c>
      <c r="AU833" s="190" t="s">
        <v>23</v>
      </c>
      <c r="AY833" s="189" t="s">
        <v>150</v>
      </c>
      <c r="BK833" s="191">
        <f>SUM(BK834:BK835)</f>
        <v>0</v>
      </c>
    </row>
    <row r="834" spans="2:65" s="1" customFormat="1" ht="22.5" customHeight="1">
      <c r="B834" s="42"/>
      <c r="C834" s="195" t="s">
        <v>190</v>
      </c>
      <c r="D834" s="195" t="s">
        <v>152</v>
      </c>
      <c r="E834" s="196" t="s">
        <v>921</v>
      </c>
      <c r="F834" s="197" t="s">
        <v>922</v>
      </c>
      <c r="G834" s="198" t="s">
        <v>923</v>
      </c>
      <c r="H834" s="199">
        <v>1</v>
      </c>
      <c r="I834" s="200"/>
      <c r="J834" s="201">
        <f>ROUND(I834*H834,2)</f>
        <v>0</v>
      </c>
      <c r="K834" s="197" t="s">
        <v>37</v>
      </c>
      <c r="L834" s="62"/>
      <c r="M834" s="202" t="s">
        <v>37</v>
      </c>
      <c r="N834" s="203" t="s">
        <v>52</v>
      </c>
      <c r="O834" s="43"/>
      <c r="P834" s="204">
        <f>O834*H834</f>
        <v>0</v>
      </c>
      <c r="Q834" s="204">
        <v>0</v>
      </c>
      <c r="R834" s="204">
        <f>Q834*H834</f>
        <v>0</v>
      </c>
      <c r="S834" s="204">
        <v>0</v>
      </c>
      <c r="T834" s="205">
        <f>S834*H834</f>
        <v>0</v>
      </c>
      <c r="AR834" s="24" t="s">
        <v>157</v>
      </c>
      <c r="AT834" s="24" t="s">
        <v>152</v>
      </c>
      <c r="AU834" s="24" t="s">
        <v>158</v>
      </c>
      <c r="AY834" s="24" t="s">
        <v>150</v>
      </c>
      <c r="BE834" s="206">
        <f>IF(N834="základní",J834,0)</f>
        <v>0</v>
      </c>
      <c r="BF834" s="206">
        <f>IF(N834="snížená",J834,0)</f>
        <v>0</v>
      </c>
      <c r="BG834" s="206">
        <f>IF(N834="zákl. přenesená",J834,0)</f>
        <v>0</v>
      </c>
      <c r="BH834" s="206">
        <f>IF(N834="sníž. přenesená",J834,0)</f>
        <v>0</v>
      </c>
      <c r="BI834" s="206">
        <f>IF(N834="nulová",J834,0)</f>
        <v>0</v>
      </c>
      <c r="BJ834" s="24" t="s">
        <v>158</v>
      </c>
      <c r="BK834" s="206">
        <f>ROUND(I834*H834,2)</f>
        <v>0</v>
      </c>
      <c r="BL834" s="24" t="s">
        <v>157</v>
      </c>
      <c r="BM834" s="24" t="s">
        <v>1545</v>
      </c>
    </row>
    <row r="835" spans="2:65" s="1" customFormat="1" ht="22.5" customHeight="1">
      <c r="B835" s="42"/>
      <c r="C835" s="195" t="s">
        <v>220</v>
      </c>
      <c r="D835" s="195" t="s">
        <v>152</v>
      </c>
      <c r="E835" s="196" t="s">
        <v>925</v>
      </c>
      <c r="F835" s="197" t="s">
        <v>926</v>
      </c>
      <c r="G835" s="198" t="s">
        <v>923</v>
      </c>
      <c r="H835" s="199">
        <v>1</v>
      </c>
      <c r="I835" s="200"/>
      <c r="J835" s="201">
        <f>ROUND(I835*H835,2)</f>
        <v>0</v>
      </c>
      <c r="K835" s="197" t="s">
        <v>37</v>
      </c>
      <c r="L835" s="62"/>
      <c r="M835" s="202" t="s">
        <v>37</v>
      </c>
      <c r="N835" s="203" t="s">
        <v>52</v>
      </c>
      <c r="O835" s="43"/>
      <c r="P835" s="204">
        <f>O835*H835</f>
        <v>0</v>
      </c>
      <c r="Q835" s="204">
        <v>0</v>
      </c>
      <c r="R835" s="204">
        <f>Q835*H835</f>
        <v>0</v>
      </c>
      <c r="S835" s="204">
        <v>0</v>
      </c>
      <c r="T835" s="205">
        <f>S835*H835</f>
        <v>0</v>
      </c>
      <c r="AR835" s="24" t="s">
        <v>157</v>
      </c>
      <c r="AT835" s="24" t="s">
        <v>152</v>
      </c>
      <c r="AU835" s="24" t="s">
        <v>158</v>
      </c>
      <c r="AY835" s="24" t="s">
        <v>150</v>
      </c>
      <c r="BE835" s="206">
        <f>IF(N835="základní",J835,0)</f>
        <v>0</v>
      </c>
      <c r="BF835" s="206">
        <f>IF(N835="snížená",J835,0)</f>
        <v>0</v>
      </c>
      <c r="BG835" s="206">
        <f>IF(N835="zákl. přenesená",J835,0)</f>
        <v>0</v>
      </c>
      <c r="BH835" s="206">
        <f>IF(N835="sníž. přenesená",J835,0)</f>
        <v>0</v>
      </c>
      <c r="BI835" s="206">
        <f>IF(N835="nulová",J835,0)</f>
        <v>0</v>
      </c>
      <c r="BJ835" s="24" t="s">
        <v>158</v>
      </c>
      <c r="BK835" s="206">
        <f>ROUND(I835*H835,2)</f>
        <v>0</v>
      </c>
      <c r="BL835" s="24" t="s">
        <v>157</v>
      </c>
      <c r="BM835" s="24" t="s">
        <v>1546</v>
      </c>
    </row>
    <row r="836" spans="2:63" s="10" customFormat="1" ht="29.85" customHeight="1">
      <c r="B836" s="178"/>
      <c r="C836" s="179"/>
      <c r="D836" s="192" t="s">
        <v>79</v>
      </c>
      <c r="E836" s="193" t="s">
        <v>928</v>
      </c>
      <c r="F836" s="193" t="s">
        <v>929</v>
      </c>
      <c r="G836" s="179"/>
      <c r="H836" s="179"/>
      <c r="I836" s="182"/>
      <c r="J836" s="194">
        <f>BK836</f>
        <v>0</v>
      </c>
      <c r="K836" s="179"/>
      <c r="L836" s="184"/>
      <c r="M836" s="185"/>
      <c r="N836" s="186"/>
      <c r="O836" s="186"/>
      <c r="P836" s="187">
        <f>P837</f>
        <v>0</v>
      </c>
      <c r="Q836" s="186"/>
      <c r="R836" s="187">
        <f>R837</f>
        <v>0</v>
      </c>
      <c r="S836" s="186"/>
      <c r="T836" s="188">
        <f>T837</f>
        <v>0</v>
      </c>
      <c r="AR836" s="189" t="s">
        <v>179</v>
      </c>
      <c r="AT836" s="190" t="s">
        <v>79</v>
      </c>
      <c r="AU836" s="190" t="s">
        <v>23</v>
      </c>
      <c r="AY836" s="189" t="s">
        <v>150</v>
      </c>
      <c r="BK836" s="191">
        <f>BK837</f>
        <v>0</v>
      </c>
    </row>
    <row r="837" spans="2:65" s="1" customFormat="1" ht="22.5" customHeight="1">
      <c r="B837" s="42"/>
      <c r="C837" s="195" t="s">
        <v>226</v>
      </c>
      <c r="D837" s="195" t="s">
        <v>152</v>
      </c>
      <c r="E837" s="196" t="s">
        <v>931</v>
      </c>
      <c r="F837" s="197" t="s">
        <v>929</v>
      </c>
      <c r="G837" s="198" t="s">
        <v>923</v>
      </c>
      <c r="H837" s="199">
        <v>1</v>
      </c>
      <c r="I837" s="200"/>
      <c r="J837" s="201">
        <f>ROUND(I837*H837,2)</f>
        <v>0</v>
      </c>
      <c r="K837" s="197" t="s">
        <v>37</v>
      </c>
      <c r="L837" s="62"/>
      <c r="M837" s="202" t="s">
        <v>37</v>
      </c>
      <c r="N837" s="203" t="s">
        <v>52</v>
      </c>
      <c r="O837" s="43"/>
      <c r="P837" s="204">
        <f>O837*H837</f>
        <v>0</v>
      </c>
      <c r="Q837" s="204">
        <v>0</v>
      </c>
      <c r="R837" s="204">
        <f>Q837*H837</f>
        <v>0</v>
      </c>
      <c r="S837" s="204">
        <v>0</v>
      </c>
      <c r="T837" s="205">
        <f>S837*H837</f>
        <v>0</v>
      </c>
      <c r="AR837" s="24" t="s">
        <v>157</v>
      </c>
      <c r="AT837" s="24" t="s">
        <v>152</v>
      </c>
      <c r="AU837" s="24" t="s">
        <v>158</v>
      </c>
      <c r="AY837" s="24" t="s">
        <v>150</v>
      </c>
      <c r="BE837" s="206">
        <f>IF(N837="základní",J837,0)</f>
        <v>0</v>
      </c>
      <c r="BF837" s="206">
        <f>IF(N837="snížená",J837,0)</f>
        <v>0</v>
      </c>
      <c r="BG837" s="206">
        <f>IF(N837="zákl. přenesená",J837,0)</f>
        <v>0</v>
      </c>
      <c r="BH837" s="206">
        <f>IF(N837="sníž. přenesená",J837,0)</f>
        <v>0</v>
      </c>
      <c r="BI837" s="206">
        <f>IF(N837="nulová",J837,0)</f>
        <v>0</v>
      </c>
      <c r="BJ837" s="24" t="s">
        <v>158</v>
      </c>
      <c r="BK837" s="206">
        <f>ROUND(I837*H837,2)</f>
        <v>0</v>
      </c>
      <c r="BL837" s="24" t="s">
        <v>157</v>
      </c>
      <c r="BM837" s="24" t="s">
        <v>1547</v>
      </c>
    </row>
    <row r="838" spans="2:63" s="10" customFormat="1" ht="29.85" customHeight="1">
      <c r="B838" s="178"/>
      <c r="C838" s="179"/>
      <c r="D838" s="192" t="s">
        <v>79</v>
      </c>
      <c r="E838" s="193" t="s">
        <v>933</v>
      </c>
      <c r="F838" s="193" t="s">
        <v>934</v>
      </c>
      <c r="G838" s="179"/>
      <c r="H838" s="179"/>
      <c r="I838" s="182"/>
      <c r="J838" s="194">
        <f>BK838</f>
        <v>0</v>
      </c>
      <c r="K838" s="179"/>
      <c r="L838" s="184"/>
      <c r="M838" s="185"/>
      <c r="N838" s="186"/>
      <c r="O838" s="186"/>
      <c r="P838" s="187">
        <f>P839</f>
        <v>0</v>
      </c>
      <c r="Q838" s="186"/>
      <c r="R838" s="187">
        <f>R839</f>
        <v>0</v>
      </c>
      <c r="S838" s="186"/>
      <c r="T838" s="188">
        <f>T839</f>
        <v>0</v>
      </c>
      <c r="AR838" s="189" t="s">
        <v>179</v>
      </c>
      <c r="AT838" s="190" t="s">
        <v>79</v>
      </c>
      <c r="AU838" s="190" t="s">
        <v>23</v>
      </c>
      <c r="AY838" s="189" t="s">
        <v>150</v>
      </c>
      <c r="BK838" s="191">
        <f>BK839</f>
        <v>0</v>
      </c>
    </row>
    <row r="839" spans="2:65" s="1" customFormat="1" ht="22.5" customHeight="1">
      <c r="B839" s="42"/>
      <c r="C839" s="195" t="s">
        <v>1548</v>
      </c>
      <c r="D839" s="195" t="s">
        <v>152</v>
      </c>
      <c r="E839" s="196" t="s">
        <v>935</v>
      </c>
      <c r="F839" s="197" t="s">
        <v>936</v>
      </c>
      <c r="G839" s="198" t="s">
        <v>923</v>
      </c>
      <c r="H839" s="199">
        <v>1</v>
      </c>
      <c r="I839" s="200"/>
      <c r="J839" s="201">
        <f>ROUND(I839*H839,2)</f>
        <v>0</v>
      </c>
      <c r="K839" s="197" t="s">
        <v>37</v>
      </c>
      <c r="L839" s="62"/>
      <c r="M839" s="202" t="s">
        <v>37</v>
      </c>
      <c r="N839" s="272" t="s">
        <v>52</v>
      </c>
      <c r="O839" s="273"/>
      <c r="P839" s="274">
        <f>O839*H839</f>
        <v>0</v>
      </c>
      <c r="Q839" s="274">
        <v>0</v>
      </c>
      <c r="R839" s="274">
        <f>Q839*H839</f>
        <v>0</v>
      </c>
      <c r="S839" s="274">
        <v>0</v>
      </c>
      <c r="T839" s="275">
        <f>S839*H839</f>
        <v>0</v>
      </c>
      <c r="AR839" s="24" t="s">
        <v>937</v>
      </c>
      <c r="AT839" s="24" t="s">
        <v>152</v>
      </c>
      <c r="AU839" s="24" t="s">
        <v>158</v>
      </c>
      <c r="AY839" s="24" t="s">
        <v>150</v>
      </c>
      <c r="BE839" s="206">
        <f>IF(N839="základní",J839,0)</f>
        <v>0</v>
      </c>
      <c r="BF839" s="206">
        <f>IF(N839="snížená",J839,0)</f>
        <v>0</v>
      </c>
      <c r="BG839" s="206">
        <f>IF(N839="zákl. přenesená",J839,0)</f>
        <v>0</v>
      </c>
      <c r="BH839" s="206">
        <f>IF(N839="sníž. přenesená",J839,0)</f>
        <v>0</v>
      </c>
      <c r="BI839" s="206">
        <f>IF(N839="nulová",J839,0)</f>
        <v>0</v>
      </c>
      <c r="BJ839" s="24" t="s">
        <v>158</v>
      </c>
      <c r="BK839" s="206">
        <f>ROUND(I839*H839,2)</f>
        <v>0</v>
      </c>
      <c r="BL839" s="24" t="s">
        <v>937</v>
      </c>
      <c r="BM839" s="24" t="s">
        <v>1549</v>
      </c>
    </row>
    <row r="840" spans="2:12" s="1" customFormat="1" ht="6.95" customHeight="1">
      <c r="B840" s="57"/>
      <c r="C840" s="58"/>
      <c r="D840" s="58"/>
      <c r="E840" s="58"/>
      <c r="F840" s="58"/>
      <c r="G840" s="58"/>
      <c r="H840" s="58"/>
      <c r="I840" s="141"/>
      <c r="J840" s="58"/>
      <c r="K840" s="58"/>
      <c r="L840" s="62"/>
    </row>
  </sheetData>
  <sheetProtection password="CC35" sheet="1" objects="1" scenarios="1" formatCells="0" formatColumns="0" formatRows="0" sort="0" autoFilter="0"/>
  <autoFilter ref="C99:K839"/>
  <mergeCells count="9">
    <mergeCell ref="E90:H90"/>
    <mergeCell ref="E92:H9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98</v>
      </c>
      <c r="G1" s="400" t="s">
        <v>99</v>
      </c>
      <c r="H1" s="400"/>
      <c r="I1" s="116"/>
      <c r="J1" s="115" t="s">
        <v>100</v>
      </c>
      <c r="K1" s="114" t="s">
        <v>101</v>
      </c>
      <c r="L1" s="115" t="s">
        <v>102</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2"/>
      <c r="M2" s="392"/>
      <c r="N2" s="392"/>
      <c r="O2" s="392"/>
      <c r="P2" s="392"/>
      <c r="Q2" s="392"/>
      <c r="R2" s="392"/>
      <c r="S2" s="392"/>
      <c r="T2" s="392"/>
      <c r="U2" s="392"/>
      <c r="V2" s="392"/>
      <c r="AT2" s="24" t="s">
        <v>97</v>
      </c>
    </row>
    <row r="3" spans="2:46" ht="6.95" customHeight="1">
      <c r="B3" s="25"/>
      <c r="C3" s="26"/>
      <c r="D3" s="26"/>
      <c r="E3" s="26"/>
      <c r="F3" s="26"/>
      <c r="G3" s="26"/>
      <c r="H3" s="26"/>
      <c r="I3" s="117"/>
      <c r="J3" s="26"/>
      <c r="K3" s="27"/>
      <c r="AT3" s="24" t="s">
        <v>23</v>
      </c>
    </row>
    <row r="4" spans="2:46" ht="36.95" customHeight="1">
      <c r="B4" s="28"/>
      <c r="C4" s="29"/>
      <c r="D4" s="30" t="s">
        <v>103</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22.5" customHeight="1">
      <c r="B7" s="28"/>
      <c r="C7" s="29"/>
      <c r="D7" s="29"/>
      <c r="E7" s="393" t="str">
        <f>'Rekapitulace stavby'!K6</f>
        <v>Výměna oken a zateplení objektu – Centrum Rožmitál pod Třemšínem</v>
      </c>
      <c r="F7" s="394"/>
      <c r="G7" s="394"/>
      <c r="H7" s="394"/>
      <c r="I7" s="118"/>
      <c r="J7" s="29"/>
      <c r="K7" s="31"/>
    </row>
    <row r="8" spans="2:11" s="1" customFormat="1" ht="13.5">
      <c r="B8" s="42"/>
      <c r="C8" s="43"/>
      <c r="D8" s="37" t="s">
        <v>104</v>
      </c>
      <c r="E8" s="43"/>
      <c r="F8" s="43"/>
      <c r="G8" s="43"/>
      <c r="H8" s="43"/>
      <c r="I8" s="119"/>
      <c r="J8" s="43"/>
      <c r="K8" s="46"/>
    </row>
    <row r="9" spans="2:11" s="1" customFormat="1" ht="36.95" customHeight="1">
      <c r="B9" s="42"/>
      <c r="C9" s="43"/>
      <c r="D9" s="43"/>
      <c r="E9" s="395" t="s">
        <v>1550</v>
      </c>
      <c r="F9" s="396"/>
      <c r="G9" s="396"/>
      <c r="H9" s="396"/>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21</v>
      </c>
      <c r="G11" s="43"/>
      <c r="H11" s="43"/>
      <c r="I11" s="120" t="s">
        <v>22</v>
      </c>
      <c r="J11" s="35" t="s">
        <v>23</v>
      </c>
      <c r="K11" s="46"/>
    </row>
    <row r="12" spans="2:11" s="1" customFormat="1" ht="14.45" customHeight="1">
      <c r="B12" s="42"/>
      <c r="C12" s="43"/>
      <c r="D12" s="37" t="s">
        <v>24</v>
      </c>
      <c r="E12" s="43"/>
      <c r="F12" s="35" t="s">
        <v>25</v>
      </c>
      <c r="G12" s="43"/>
      <c r="H12" s="43"/>
      <c r="I12" s="120" t="s">
        <v>26</v>
      </c>
      <c r="J12" s="121" t="str">
        <f>'Rekapitulace stavby'!AN8</f>
        <v>14. 2. 2017</v>
      </c>
      <c r="K12" s="46"/>
    </row>
    <row r="13" spans="2:11" s="1" customFormat="1" ht="21.75" customHeight="1">
      <c r="B13" s="42"/>
      <c r="C13" s="43"/>
      <c r="D13" s="34" t="s">
        <v>28</v>
      </c>
      <c r="E13" s="43"/>
      <c r="F13" s="39" t="s">
        <v>29</v>
      </c>
      <c r="G13" s="43"/>
      <c r="H13" s="43"/>
      <c r="I13" s="122" t="s">
        <v>30</v>
      </c>
      <c r="J13" s="39" t="s">
        <v>940</v>
      </c>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37</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33</v>
      </c>
      <c r="J20" s="35" t="s">
        <v>41</v>
      </c>
      <c r="K20" s="46"/>
    </row>
    <row r="21" spans="2:11" s="1" customFormat="1" ht="18" customHeight="1">
      <c r="B21" s="42"/>
      <c r="C21" s="43"/>
      <c r="D21" s="43"/>
      <c r="E21" s="35" t="s">
        <v>42</v>
      </c>
      <c r="F21" s="43"/>
      <c r="G21" s="43"/>
      <c r="H21" s="43"/>
      <c r="I21" s="120" t="s">
        <v>36</v>
      </c>
      <c r="J21" s="35" t="s">
        <v>37</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44</v>
      </c>
      <c r="E23" s="43"/>
      <c r="F23" s="43"/>
      <c r="G23" s="43"/>
      <c r="H23" s="43"/>
      <c r="I23" s="119"/>
      <c r="J23" s="43"/>
      <c r="K23" s="46"/>
    </row>
    <row r="24" spans="2:11" s="6" customFormat="1" ht="63" customHeight="1">
      <c r="B24" s="123"/>
      <c r="C24" s="124"/>
      <c r="D24" s="124"/>
      <c r="E24" s="362" t="s">
        <v>45</v>
      </c>
      <c r="F24" s="362"/>
      <c r="G24" s="362"/>
      <c r="H24" s="362"/>
      <c r="I24" s="125"/>
      <c r="J24" s="124"/>
      <c r="K24" s="126"/>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7"/>
      <c r="J26" s="86"/>
      <c r="K26" s="128"/>
    </row>
    <row r="27" spans="2:11" s="1" customFormat="1" ht="25.35" customHeight="1">
      <c r="B27" s="42"/>
      <c r="C27" s="43"/>
      <c r="D27" s="129" t="s">
        <v>46</v>
      </c>
      <c r="E27" s="43"/>
      <c r="F27" s="43"/>
      <c r="G27" s="43"/>
      <c r="H27" s="43"/>
      <c r="I27" s="119"/>
      <c r="J27" s="130">
        <f>ROUND(J92,2)</f>
        <v>0</v>
      </c>
      <c r="K27" s="46"/>
    </row>
    <row r="28" spans="2:11" s="1" customFormat="1" ht="6.95" customHeight="1">
      <c r="B28" s="42"/>
      <c r="C28" s="43"/>
      <c r="D28" s="86"/>
      <c r="E28" s="86"/>
      <c r="F28" s="86"/>
      <c r="G28" s="86"/>
      <c r="H28" s="86"/>
      <c r="I28" s="127"/>
      <c r="J28" s="86"/>
      <c r="K28" s="128"/>
    </row>
    <row r="29" spans="2:11" s="1" customFormat="1" ht="14.45" customHeight="1">
      <c r="B29" s="42"/>
      <c r="C29" s="43"/>
      <c r="D29" s="43"/>
      <c r="E29" s="43"/>
      <c r="F29" s="47" t="s">
        <v>48</v>
      </c>
      <c r="G29" s="43"/>
      <c r="H29" s="43"/>
      <c r="I29" s="131" t="s">
        <v>47</v>
      </c>
      <c r="J29" s="47" t="s">
        <v>49</v>
      </c>
      <c r="K29" s="46"/>
    </row>
    <row r="30" spans="2:11" s="1" customFormat="1" ht="14.45" customHeight="1">
      <c r="B30" s="42"/>
      <c r="C30" s="43"/>
      <c r="D30" s="50" t="s">
        <v>50</v>
      </c>
      <c r="E30" s="50" t="s">
        <v>51</v>
      </c>
      <c r="F30" s="132">
        <f>ROUND(SUM(BE92:BE412),2)</f>
        <v>0</v>
      </c>
      <c r="G30" s="43"/>
      <c r="H30" s="43"/>
      <c r="I30" s="133">
        <v>0.21</v>
      </c>
      <c r="J30" s="132">
        <f>ROUND(ROUND((SUM(BE92:BE412)),2)*I30,2)</f>
        <v>0</v>
      </c>
      <c r="K30" s="46"/>
    </row>
    <row r="31" spans="2:11" s="1" customFormat="1" ht="14.45" customHeight="1">
      <c r="B31" s="42"/>
      <c r="C31" s="43"/>
      <c r="D31" s="43"/>
      <c r="E31" s="50" t="s">
        <v>52</v>
      </c>
      <c r="F31" s="132">
        <f>ROUND(SUM(BF92:BF412),2)</f>
        <v>0</v>
      </c>
      <c r="G31" s="43"/>
      <c r="H31" s="43"/>
      <c r="I31" s="133">
        <v>0.15</v>
      </c>
      <c r="J31" s="132">
        <f>ROUND(ROUND((SUM(BF92:BF412)),2)*I31,2)</f>
        <v>0</v>
      </c>
      <c r="K31" s="46"/>
    </row>
    <row r="32" spans="2:11" s="1" customFormat="1" ht="14.45" customHeight="1" hidden="1">
      <c r="B32" s="42"/>
      <c r="C32" s="43"/>
      <c r="D32" s="43"/>
      <c r="E32" s="50" t="s">
        <v>53</v>
      </c>
      <c r="F32" s="132">
        <f>ROUND(SUM(BG92:BG412),2)</f>
        <v>0</v>
      </c>
      <c r="G32" s="43"/>
      <c r="H32" s="43"/>
      <c r="I32" s="133">
        <v>0.21</v>
      </c>
      <c r="J32" s="132">
        <v>0</v>
      </c>
      <c r="K32" s="46"/>
    </row>
    <row r="33" spans="2:11" s="1" customFormat="1" ht="14.45" customHeight="1" hidden="1">
      <c r="B33" s="42"/>
      <c r="C33" s="43"/>
      <c r="D33" s="43"/>
      <c r="E33" s="50" t="s">
        <v>54</v>
      </c>
      <c r="F33" s="132">
        <f>ROUND(SUM(BH92:BH412),2)</f>
        <v>0</v>
      </c>
      <c r="G33" s="43"/>
      <c r="H33" s="43"/>
      <c r="I33" s="133">
        <v>0.15</v>
      </c>
      <c r="J33" s="132">
        <v>0</v>
      </c>
      <c r="K33" s="46"/>
    </row>
    <row r="34" spans="2:11" s="1" customFormat="1" ht="14.45" customHeight="1" hidden="1">
      <c r="B34" s="42"/>
      <c r="C34" s="43"/>
      <c r="D34" s="43"/>
      <c r="E34" s="50" t="s">
        <v>55</v>
      </c>
      <c r="F34" s="132">
        <f>ROUND(SUM(BI92:BI412),2)</f>
        <v>0</v>
      </c>
      <c r="G34" s="43"/>
      <c r="H34" s="43"/>
      <c r="I34" s="133">
        <v>0</v>
      </c>
      <c r="J34" s="132">
        <v>0</v>
      </c>
      <c r="K34" s="46"/>
    </row>
    <row r="35" spans="2:11" s="1" customFormat="1" ht="6.95" customHeight="1">
      <c r="B35" s="42"/>
      <c r="C35" s="43"/>
      <c r="D35" s="43"/>
      <c r="E35" s="43"/>
      <c r="F35" s="43"/>
      <c r="G35" s="43"/>
      <c r="H35" s="43"/>
      <c r="I35" s="119"/>
      <c r="J35" s="43"/>
      <c r="K35" s="46"/>
    </row>
    <row r="36" spans="2:11" s="1" customFormat="1" ht="25.35" customHeight="1">
      <c r="B36" s="42"/>
      <c r="C36" s="134"/>
      <c r="D36" s="135" t="s">
        <v>56</v>
      </c>
      <c r="E36" s="80"/>
      <c r="F36" s="80"/>
      <c r="G36" s="136" t="s">
        <v>57</v>
      </c>
      <c r="H36" s="137" t="s">
        <v>58</v>
      </c>
      <c r="I36" s="138"/>
      <c r="J36" s="139">
        <f>SUM(J27:J34)</f>
        <v>0</v>
      </c>
      <c r="K36" s="140"/>
    </row>
    <row r="37" spans="2:11" s="1" customFormat="1" ht="14.45" customHeight="1">
      <c r="B37" s="57"/>
      <c r="C37" s="58"/>
      <c r="D37" s="58"/>
      <c r="E37" s="58"/>
      <c r="F37" s="58"/>
      <c r="G37" s="58"/>
      <c r="H37" s="58"/>
      <c r="I37" s="141"/>
      <c r="J37" s="58"/>
      <c r="K37" s="59"/>
    </row>
    <row r="41" spans="2:11" s="1" customFormat="1" ht="6.95" customHeight="1">
      <c r="B41" s="142"/>
      <c r="C41" s="143"/>
      <c r="D41" s="143"/>
      <c r="E41" s="143"/>
      <c r="F41" s="143"/>
      <c r="G41" s="143"/>
      <c r="H41" s="143"/>
      <c r="I41" s="144"/>
      <c r="J41" s="143"/>
      <c r="K41" s="145"/>
    </row>
    <row r="42" spans="2:11" s="1" customFormat="1" ht="36.95" customHeight="1">
      <c r="B42" s="42"/>
      <c r="C42" s="30" t="s">
        <v>106</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22.5" customHeight="1">
      <c r="B45" s="42"/>
      <c r="C45" s="43"/>
      <c r="D45" s="43"/>
      <c r="E45" s="393" t="str">
        <f>E7</f>
        <v>Výměna oken a zateplení objektu – Centrum Rožmitál pod Třemšínem</v>
      </c>
      <c r="F45" s="394"/>
      <c r="G45" s="394"/>
      <c r="H45" s="394"/>
      <c r="I45" s="119"/>
      <c r="J45" s="43"/>
      <c r="K45" s="46"/>
    </row>
    <row r="46" spans="2:11" s="1" customFormat="1" ht="14.45" customHeight="1">
      <c r="B46" s="42"/>
      <c r="C46" s="37" t="s">
        <v>104</v>
      </c>
      <c r="D46" s="43"/>
      <c r="E46" s="43"/>
      <c r="F46" s="43"/>
      <c r="G46" s="43"/>
      <c r="H46" s="43"/>
      <c r="I46" s="119"/>
      <c r="J46" s="43"/>
      <c r="K46" s="46"/>
    </row>
    <row r="47" spans="2:11" s="1" customFormat="1" ht="23.25" customHeight="1">
      <c r="B47" s="42"/>
      <c r="C47" s="43"/>
      <c r="D47" s="43"/>
      <c r="E47" s="395" t="str">
        <f>E9</f>
        <v>04 - Blok E výměna o - 04 - Blok E výměna oken a...</v>
      </c>
      <c r="F47" s="396"/>
      <c r="G47" s="396"/>
      <c r="H47" s="396"/>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Rožmitál pod Třemšínem</v>
      </c>
      <c r="G49" s="43"/>
      <c r="H49" s="43"/>
      <c r="I49" s="120" t="s">
        <v>26</v>
      </c>
      <c r="J49" s="121" t="str">
        <f>IF(J12="","",J12)</f>
        <v>14. 2. 2017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Centrum Rožmitál pod Třemšínem</v>
      </c>
      <c r="G51" s="43"/>
      <c r="H51" s="43"/>
      <c r="I51" s="120" t="s">
        <v>40</v>
      </c>
      <c r="J51" s="35" t="str">
        <f>E21</f>
        <v>DABONA s.r.o., Sokolovská 682, Rychnov n. Kn.</v>
      </c>
      <c r="K51" s="46"/>
    </row>
    <row r="52" spans="2:11" s="1" customFormat="1" ht="14.45" customHeight="1">
      <c r="B52" s="42"/>
      <c r="C52" s="37" t="s">
        <v>38</v>
      </c>
      <c r="D52" s="43"/>
      <c r="E52" s="43"/>
      <c r="F52" s="35" t="str">
        <f>IF(E18="","",E18)</f>
        <v/>
      </c>
      <c r="G52" s="43"/>
      <c r="H52" s="43"/>
      <c r="I52" s="119"/>
      <c r="J52" s="43"/>
      <c r="K52" s="46"/>
    </row>
    <row r="53" spans="2:11" s="1" customFormat="1" ht="10.35" customHeight="1">
      <c r="B53" s="42"/>
      <c r="C53" s="43"/>
      <c r="D53" s="43"/>
      <c r="E53" s="43"/>
      <c r="F53" s="43"/>
      <c r="G53" s="43"/>
      <c r="H53" s="43"/>
      <c r="I53" s="119"/>
      <c r="J53" s="43"/>
      <c r="K53" s="46"/>
    </row>
    <row r="54" spans="2:11" s="1" customFormat="1" ht="29.25" customHeight="1">
      <c r="B54" s="42"/>
      <c r="C54" s="146" t="s">
        <v>107</v>
      </c>
      <c r="D54" s="134"/>
      <c r="E54" s="134"/>
      <c r="F54" s="134"/>
      <c r="G54" s="134"/>
      <c r="H54" s="134"/>
      <c r="I54" s="147"/>
      <c r="J54" s="148" t="s">
        <v>108</v>
      </c>
      <c r="K54" s="149"/>
    </row>
    <row r="55" spans="2:11" s="1" customFormat="1" ht="10.35" customHeight="1">
      <c r="B55" s="42"/>
      <c r="C55" s="43"/>
      <c r="D55" s="43"/>
      <c r="E55" s="43"/>
      <c r="F55" s="43"/>
      <c r="G55" s="43"/>
      <c r="H55" s="43"/>
      <c r="I55" s="119"/>
      <c r="J55" s="43"/>
      <c r="K55" s="46"/>
    </row>
    <row r="56" spans="2:47" s="1" customFormat="1" ht="29.25" customHeight="1">
      <c r="B56" s="42"/>
      <c r="C56" s="150" t="s">
        <v>109</v>
      </c>
      <c r="D56" s="43"/>
      <c r="E56" s="43"/>
      <c r="F56" s="43"/>
      <c r="G56" s="43"/>
      <c r="H56" s="43"/>
      <c r="I56" s="119"/>
      <c r="J56" s="130">
        <f>J92</f>
        <v>0</v>
      </c>
      <c r="K56" s="46"/>
      <c r="AU56" s="24" t="s">
        <v>110</v>
      </c>
    </row>
    <row r="57" spans="2:11" s="7" customFormat="1" ht="24.95" customHeight="1">
      <c r="B57" s="151"/>
      <c r="C57" s="152"/>
      <c r="D57" s="153" t="s">
        <v>111</v>
      </c>
      <c r="E57" s="154"/>
      <c r="F57" s="154"/>
      <c r="G57" s="154"/>
      <c r="H57" s="154"/>
      <c r="I57" s="155"/>
      <c r="J57" s="156">
        <f>J93</f>
        <v>0</v>
      </c>
      <c r="K57" s="157"/>
    </row>
    <row r="58" spans="2:11" s="8" customFormat="1" ht="19.9" customHeight="1">
      <c r="B58" s="158"/>
      <c r="C58" s="159"/>
      <c r="D58" s="160" t="s">
        <v>112</v>
      </c>
      <c r="E58" s="161"/>
      <c r="F58" s="161"/>
      <c r="G58" s="161"/>
      <c r="H58" s="161"/>
      <c r="I58" s="162"/>
      <c r="J58" s="163">
        <f>J94</f>
        <v>0</v>
      </c>
      <c r="K58" s="164"/>
    </row>
    <row r="59" spans="2:11" s="8" customFormat="1" ht="19.9" customHeight="1">
      <c r="B59" s="158"/>
      <c r="C59" s="159"/>
      <c r="D59" s="160" t="s">
        <v>113</v>
      </c>
      <c r="E59" s="161"/>
      <c r="F59" s="161"/>
      <c r="G59" s="161"/>
      <c r="H59" s="161"/>
      <c r="I59" s="162"/>
      <c r="J59" s="163">
        <f>J113</f>
        <v>0</v>
      </c>
      <c r="K59" s="164"/>
    </row>
    <row r="60" spans="2:11" s="8" customFormat="1" ht="19.9" customHeight="1">
      <c r="B60" s="158"/>
      <c r="C60" s="159"/>
      <c r="D60" s="160" t="s">
        <v>114</v>
      </c>
      <c r="E60" s="161"/>
      <c r="F60" s="161"/>
      <c r="G60" s="161"/>
      <c r="H60" s="161"/>
      <c r="I60" s="162"/>
      <c r="J60" s="163">
        <f>J124</f>
        <v>0</v>
      </c>
      <c r="K60" s="164"/>
    </row>
    <row r="61" spans="2:11" s="8" customFormat="1" ht="19.9" customHeight="1">
      <c r="B61" s="158"/>
      <c r="C61" s="159"/>
      <c r="D61" s="160" t="s">
        <v>115</v>
      </c>
      <c r="E61" s="161"/>
      <c r="F61" s="161"/>
      <c r="G61" s="161"/>
      <c r="H61" s="161"/>
      <c r="I61" s="162"/>
      <c r="J61" s="163">
        <f>J139</f>
        <v>0</v>
      </c>
      <c r="K61" s="164"/>
    </row>
    <row r="62" spans="2:11" s="8" customFormat="1" ht="19.9" customHeight="1">
      <c r="B62" s="158"/>
      <c r="C62" s="159"/>
      <c r="D62" s="160" t="s">
        <v>116</v>
      </c>
      <c r="E62" s="161"/>
      <c r="F62" s="161"/>
      <c r="G62" s="161"/>
      <c r="H62" s="161"/>
      <c r="I62" s="162"/>
      <c r="J62" s="163">
        <f>J262</f>
        <v>0</v>
      </c>
      <c r="K62" s="164"/>
    </row>
    <row r="63" spans="2:11" s="8" customFormat="1" ht="19.9" customHeight="1">
      <c r="B63" s="158"/>
      <c r="C63" s="159"/>
      <c r="D63" s="160" t="s">
        <v>117</v>
      </c>
      <c r="E63" s="161"/>
      <c r="F63" s="161"/>
      <c r="G63" s="161"/>
      <c r="H63" s="161"/>
      <c r="I63" s="162"/>
      <c r="J63" s="163">
        <f>J318</f>
        <v>0</v>
      </c>
      <c r="K63" s="164"/>
    </row>
    <row r="64" spans="2:11" s="8" customFormat="1" ht="19.9" customHeight="1">
      <c r="B64" s="158"/>
      <c r="C64" s="159"/>
      <c r="D64" s="160" t="s">
        <v>118</v>
      </c>
      <c r="E64" s="161"/>
      <c r="F64" s="161"/>
      <c r="G64" s="161"/>
      <c r="H64" s="161"/>
      <c r="I64" s="162"/>
      <c r="J64" s="163">
        <f>J327</f>
        <v>0</v>
      </c>
      <c r="K64" s="164"/>
    </row>
    <row r="65" spans="2:11" s="7" customFormat="1" ht="24.95" customHeight="1">
      <c r="B65" s="151"/>
      <c r="C65" s="152"/>
      <c r="D65" s="153" t="s">
        <v>119</v>
      </c>
      <c r="E65" s="154"/>
      <c r="F65" s="154"/>
      <c r="G65" s="154"/>
      <c r="H65" s="154"/>
      <c r="I65" s="155"/>
      <c r="J65" s="156">
        <f>J330</f>
        <v>0</v>
      </c>
      <c r="K65" s="157"/>
    </row>
    <row r="66" spans="2:11" s="8" customFormat="1" ht="19.9" customHeight="1">
      <c r="B66" s="158"/>
      <c r="C66" s="159"/>
      <c r="D66" s="160" t="s">
        <v>124</v>
      </c>
      <c r="E66" s="161"/>
      <c r="F66" s="161"/>
      <c r="G66" s="161"/>
      <c r="H66" s="161"/>
      <c r="I66" s="162"/>
      <c r="J66" s="163">
        <f>J331</f>
        <v>0</v>
      </c>
      <c r="K66" s="164"/>
    </row>
    <row r="67" spans="2:11" s="8" customFormat="1" ht="19.9" customHeight="1">
      <c r="B67" s="158"/>
      <c r="C67" s="159"/>
      <c r="D67" s="160" t="s">
        <v>125</v>
      </c>
      <c r="E67" s="161"/>
      <c r="F67" s="161"/>
      <c r="G67" s="161"/>
      <c r="H67" s="161"/>
      <c r="I67" s="162"/>
      <c r="J67" s="163">
        <f>J372</f>
        <v>0</v>
      </c>
      <c r="K67" s="164"/>
    </row>
    <row r="68" spans="2:11" s="8" customFormat="1" ht="19.9" customHeight="1">
      <c r="B68" s="158"/>
      <c r="C68" s="159"/>
      <c r="D68" s="160" t="s">
        <v>129</v>
      </c>
      <c r="E68" s="161"/>
      <c r="F68" s="161"/>
      <c r="G68" s="161"/>
      <c r="H68" s="161"/>
      <c r="I68" s="162"/>
      <c r="J68" s="163">
        <f>J400</f>
        <v>0</v>
      </c>
      <c r="K68" s="164"/>
    </row>
    <row r="69" spans="2:11" s="7" customFormat="1" ht="24.95" customHeight="1">
      <c r="B69" s="151"/>
      <c r="C69" s="152"/>
      <c r="D69" s="153" t="s">
        <v>130</v>
      </c>
      <c r="E69" s="154"/>
      <c r="F69" s="154"/>
      <c r="G69" s="154"/>
      <c r="H69" s="154"/>
      <c r="I69" s="155"/>
      <c r="J69" s="156">
        <f>J405</f>
        <v>0</v>
      </c>
      <c r="K69" s="157"/>
    </row>
    <row r="70" spans="2:11" s="8" customFormat="1" ht="19.9" customHeight="1">
      <c r="B70" s="158"/>
      <c r="C70" s="159"/>
      <c r="D70" s="160" t="s">
        <v>131</v>
      </c>
      <c r="E70" s="161"/>
      <c r="F70" s="161"/>
      <c r="G70" s="161"/>
      <c r="H70" s="161"/>
      <c r="I70" s="162"/>
      <c r="J70" s="163">
        <f>J406</f>
        <v>0</v>
      </c>
      <c r="K70" s="164"/>
    </row>
    <row r="71" spans="2:11" s="8" customFormat="1" ht="19.9" customHeight="1">
      <c r="B71" s="158"/>
      <c r="C71" s="159"/>
      <c r="D71" s="160" t="s">
        <v>132</v>
      </c>
      <c r="E71" s="161"/>
      <c r="F71" s="161"/>
      <c r="G71" s="161"/>
      <c r="H71" s="161"/>
      <c r="I71" s="162"/>
      <c r="J71" s="163">
        <f>J409</f>
        <v>0</v>
      </c>
      <c r="K71" s="164"/>
    </row>
    <row r="72" spans="2:11" s="8" customFormat="1" ht="19.9" customHeight="1">
      <c r="B72" s="158"/>
      <c r="C72" s="159"/>
      <c r="D72" s="160" t="s">
        <v>133</v>
      </c>
      <c r="E72" s="161"/>
      <c r="F72" s="161"/>
      <c r="G72" s="161"/>
      <c r="H72" s="161"/>
      <c r="I72" s="162"/>
      <c r="J72" s="163">
        <f>J411</f>
        <v>0</v>
      </c>
      <c r="K72" s="164"/>
    </row>
    <row r="73" spans="2:11" s="1" customFormat="1" ht="21.75" customHeight="1">
      <c r="B73" s="42"/>
      <c r="C73" s="43"/>
      <c r="D73" s="43"/>
      <c r="E73" s="43"/>
      <c r="F73" s="43"/>
      <c r="G73" s="43"/>
      <c r="H73" s="43"/>
      <c r="I73" s="119"/>
      <c r="J73" s="43"/>
      <c r="K73" s="46"/>
    </row>
    <row r="74" spans="2:11" s="1" customFormat="1" ht="6.95" customHeight="1">
      <c r="B74" s="57"/>
      <c r="C74" s="58"/>
      <c r="D74" s="58"/>
      <c r="E74" s="58"/>
      <c r="F74" s="58"/>
      <c r="G74" s="58"/>
      <c r="H74" s="58"/>
      <c r="I74" s="141"/>
      <c r="J74" s="58"/>
      <c r="K74" s="59"/>
    </row>
    <row r="78" spans="2:12" s="1" customFormat="1" ht="6.95" customHeight="1">
      <c r="B78" s="60"/>
      <c r="C78" s="61"/>
      <c r="D78" s="61"/>
      <c r="E78" s="61"/>
      <c r="F78" s="61"/>
      <c r="G78" s="61"/>
      <c r="H78" s="61"/>
      <c r="I78" s="144"/>
      <c r="J78" s="61"/>
      <c r="K78" s="61"/>
      <c r="L78" s="62"/>
    </row>
    <row r="79" spans="2:12" s="1" customFormat="1" ht="36.95" customHeight="1">
      <c r="B79" s="42"/>
      <c r="C79" s="63" t="s">
        <v>134</v>
      </c>
      <c r="D79" s="64"/>
      <c r="E79" s="64"/>
      <c r="F79" s="64"/>
      <c r="G79" s="64"/>
      <c r="H79" s="64"/>
      <c r="I79" s="165"/>
      <c r="J79" s="64"/>
      <c r="K79" s="64"/>
      <c r="L79" s="62"/>
    </row>
    <row r="80" spans="2:12" s="1" customFormat="1" ht="6.95" customHeight="1">
      <c r="B80" s="42"/>
      <c r="C80" s="64"/>
      <c r="D80" s="64"/>
      <c r="E80" s="64"/>
      <c r="F80" s="64"/>
      <c r="G80" s="64"/>
      <c r="H80" s="64"/>
      <c r="I80" s="165"/>
      <c r="J80" s="64"/>
      <c r="K80" s="64"/>
      <c r="L80" s="62"/>
    </row>
    <row r="81" spans="2:12" s="1" customFormat="1" ht="14.45" customHeight="1">
      <c r="B81" s="42"/>
      <c r="C81" s="66" t="s">
        <v>18</v>
      </c>
      <c r="D81" s="64"/>
      <c r="E81" s="64"/>
      <c r="F81" s="64"/>
      <c r="G81" s="64"/>
      <c r="H81" s="64"/>
      <c r="I81" s="165"/>
      <c r="J81" s="64"/>
      <c r="K81" s="64"/>
      <c r="L81" s="62"/>
    </row>
    <row r="82" spans="2:12" s="1" customFormat="1" ht="22.5" customHeight="1">
      <c r="B82" s="42"/>
      <c r="C82" s="64"/>
      <c r="D82" s="64"/>
      <c r="E82" s="397" t="str">
        <f>E7</f>
        <v>Výměna oken a zateplení objektu – Centrum Rožmitál pod Třemšínem</v>
      </c>
      <c r="F82" s="398"/>
      <c r="G82" s="398"/>
      <c r="H82" s="398"/>
      <c r="I82" s="165"/>
      <c r="J82" s="64"/>
      <c r="K82" s="64"/>
      <c r="L82" s="62"/>
    </row>
    <row r="83" spans="2:12" s="1" customFormat="1" ht="14.45" customHeight="1">
      <c r="B83" s="42"/>
      <c r="C83" s="66" t="s">
        <v>104</v>
      </c>
      <c r="D83" s="64"/>
      <c r="E83" s="64"/>
      <c r="F83" s="64"/>
      <c r="G83" s="64"/>
      <c r="H83" s="64"/>
      <c r="I83" s="165"/>
      <c r="J83" s="64"/>
      <c r="K83" s="64"/>
      <c r="L83" s="62"/>
    </row>
    <row r="84" spans="2:12" s="1" customFormat="1" ht="23.25" customHeight="1">
      <c r="B84" s="42"/>
      <c r="C84" s="64"/>
      <c r="D84" s="64"/>
      <c r="E84" s="373" t="str">
        <f>E9</f>
        <v>04 - Blok E výměna o - 04 - Blok E výměna oken a...</v>
      </c>
      <c r="F84" s="399"/>
      <c r="G84" s="399"/>
      <c r="H84" s="399"/>
      <c r="I84" s="165"/>
      <c r="J84" s="64"/>
      <c r="K84" s="64"/>
      <c r="L84" s="62"/>
    </row>
    <row r="85" spans="2:12" s="1" customFormat="1" ht="6.95" customHeight="1">
      <c r="B85" s="42"/>
      <c r="C85" s="64"/>
      <c r="D85" s="64"/>
      <c r="E85" s="64"/>
      <c r="F85" s="64"/>
      <c r="G85" s="64"/>
      <c r="H85" s="64"/>
      <c r="I85" s="165"/>
      <c r="J85" s="64"/>
      <c r="K85" s="64"/>
      <c r="L85" s="62"/>
    </row>
    <row r="86" spans="2:12" s="1" customFormat="1" ht="18" customHeight="1">
      <c r="B86" s="42"/>
      <c r="C86" s="66" t="s">
        <v>24</v>
      </c>
      <c r="D86" s="64"/>
      <c r="E86" s="64"/>
      <c r="F86" s="166" t="str">
        <f>F12</f>
        <v>Rožmitál pod Třemšínem</v>
      </c>
      <c r="G86" s="64"/>
      <c r="H86" s="64"/>
      <c r="I86" s="167" t="s">
        <v>26</v>
      </c>
      <c r="J86" s="74" t="str">
        <f>IF(J12="","",J12)</f>
        <v>14. 2. 2017</v>
      </c>
      <c r="K86" s="64"/>
      <c r="L86" s="62"/>
    </row>
    <row r="87" spans="2:12" s="1" customFormat="1" ht="6.95" customHeight="1">
      <c r="B87" s="42"/>
      <c r="C87" s="64"/>
      <c r="D87" s="64"/>
      <c r="E87" s="64"/>
      <c r="F87" s="64"/>
      <c r="G87" s="64"/>
      <c r="H87" s="64"/>
      <c r="I87" s="165"/>
      <c r="J87" s="64"/>
      <c r="K87" s="64"/>
      <c r="L87" s="62"/>
    </row>
    <row r="88" spans="2:12" s="1" customFormat="1" ht="13.5">
      <c r="B88" s="42"/>
      <c r="C88" s="66" t="s">
        <v>32</v>
      </c>
      <c r="D88" s="64"/>
      <c r="E88" s="64"/>
      <c r="F88" s="166" t="str">
        <f>E15</f>
        <v>Centrum Rožmitál pod Třemšínem</v>
      </c>
      <c r="G88" s="64"/>
      <c r="H88" s="64"/>
      <c r="I88" s="167" t="s">
        <v>40</v>
      </c>
      <c r="J88" s="166" t="str">
        <f>E21</f>
        <v>DABONA s.r.o., Sokolovská 682, Rychnov n. Kn.</v>
      </c>
      <c r="K88" s="64"/>
      <c r="L88" s="62"/>
    </row>
    <row r="89" spans="2:12" s="1" customFormat="1" ht="14.45" customHeight="1">
      <c r="B89" s="42"/>
      <c r="C89" s="66" t="s">
        <v>38</v>
      </c>
      <c r="D89" s="64"/>
      <c r="E89" s="64"/>
      <c r="F89" s="166" t="str">
        <f>IF(E18="","",E18)</f>
        <v/>
      </c>
      <c r="G89" s="64"/>
      <c r="H89" s="64"/>
      <c r="I89" s="165"/>
      <c r="J89" s="64"/>
      <c r="K89" s="64"/>
      <c r="L89" s="62"/>
    </row>
    <row r="90" spans="2:12" s="1" customFormat="1" ht="10.35" customHeight="1">
      <c r="B90" s="42"/>
      <c r="C90" s="64"/>
      <c r="D90" s="64"/>
      <c r="E90" s="64"/>
      <c r="F90" s="64"/>
      <c r="G90" s="64"/>
      <c r="H90" s="64"/>
      <c r="I90" s="165"/>
      <c r="J90" s="64"/>
      <c r="K90" s="64"/>
      <c r="L90" s="62"/>
    </row>
    <row r="91" spans="2:20" s="9" customFormat="1" ht="29.25" customHeight="1">
      <c r="B91" s="168"/>
      <c r="C91" s="169" t="s">
        <v>135</v>
      </c>
      <c r="D91" s="170" t="s">
        <v>65</v>
      </c>
      <c r="E91" s="170" t="s">
        <v>61</v>
      </c>
      <c r="F91" s="170" t="s">
        <v>136</v>
      </c>
      <c r="G91" s="170" t="s">
        <v>137</v>
      </c>
      <c r="H91" s="170" t="s">
        <v>138</v>
      </c>
      <c r="I91" s="171" t="s">
        <v>139</v>
      </c>
      <c r="J91" s="170" t="s">
        <v>108</v>
      </c>
      <c r="K91" s="172" t="s">
        <v>140</v>
      </c>
      <c r="L91" s="173"/>
      <c r="M91" s="82" t="s">
        <v>141</v>
      </c>
      <c r="N91" s="83" t="s">
        <v>50</v>
      </c>
      <c r="O91" s="83" t="s">
        <v>142</v>
      </c>
      <c r="P91" s="83" t="s">
        <v>143</v>
      </c>
      <c r="Q91" s="83" t="s">
        <v>144</v>
      </c>
      <c r="R91" s="83" t="s">
        <v>145</v>
      </c>
      <c r="S91" s="83" t="s">
        <v>146</v>
      </c>
      <c r="T91" s="84" t="s">
        <v>147</v>
      </c>
    </row>
    <row r="92" spans="2:63" s="1" customFormat="1" ht="29.25" customHeight="1">
      <c r="B92" s="42"/>
      <c r="C92" s="88" t="s">
        <v>109</v>
      </c>
      <c r="D92" s="64"/>
      <c r="E92" s="64"/>
      <c r="F92" s="64"/>
      <c r="G92" s="64"/>
      <c r="H92" s="64"/>
      <c r="I92" s="165"/>
      <c r="J92" s="174">
        <f>BK92</f>
        <v>0</v>
      </c>
      <c r="K92" s="64"/>
      <c r="L92" s="62"/>
      <c r="M92" s="85"/>
      <c r="N92" s="86"/>
      <c r="O92" s="86"/>
      <c r="P92" s="175">
        <f>P93+P330+P405</f>
        <v>0</v>
      </c>
      <c r="Q92" s="86"/>
      <c r="R92" s="175">
        <f>R93+R330+R405</f>
        <v>52.8565605</v>
      </c>
      <c r="S92" s="86"/>
      <c r="T92" s="176">
        <f>T93+T330+T405</f>
        <v>31.457861</v>
      </c>
      <c r="AT92" s="24" t="s">
        <v>79</v>
      </c>
      <c r="AU92" s="24" t="s">
        <v>110</v>
      </c>
      <c r="BK92" s="177">
        <f>BK93+BK330+BK405</f>
        <v>0</v>
      </c>
    </row>
    <row r="93" spans="2:63" s="10" customFormat="1" ht="37.35" customHeight="1">
      <c r="B93" s="178"/>
      <c r="C93" s="179"/>
      <c r="D93" s="180" t="s">
        <v>79</v>
      </c>
      <c r="E93" s="181" t="s">
        <v>148</v>
      </c>
      <c r="F93" s="181" t="s">
        <v>149</v>
      </c>
      <c r="G93" s="179"/>
      <c r="H93" s="179"/>
      <c r="I93" s="182"/>
      <c r="J93" s="183">
        <f>BK93</f>
        <v>0</v>
      </c>
      <c r="K93" s="179"/>
      <c r="L93" s="184"/>
      <c r="M93" s="185"/>
      <c r="N93" s="186"/>
      <c r="O93" s="186"/>
      <c r="P93" s="187">
        <f>P94+P113+P124+P139+P262+P318+P327</f>
        <v>0</v>
      </c>
      <c r="Q93" s="186"/>
      <c r="R93" s="187">
        <f>R94+R113+R124+R139+R262+R318+R327</f>
        <v>49.6778454</v>
      </c>
      <c r="S93" s="186"/>
      <c r="T93" s="188">
        <f>T94+T113+T124+T139+T262+T318+T327</f>
        <v>30.952594</v>
      </c>
      <c r="AR93" s="189" t="s">
        <v>23</v>
      </c>
      <c r="AT93" s="190" t="s">
        <v>79</v>
      </c>
      <c r="AU93" s="190" t="s">
        <v>80</v>
      </c>
      <c r="AY93" s="189" t="s">
        <v>150</v>
      </c>
      <c r="BK93" s="191">
        <f>BK94+BK113+BK124+BK139+BK262+BK318+BK327</f>
        <v>0</v>
      </c>
    </row>
    <row r="94" spans="2:63" s="10" customFormat="1" ht="19.9" customHeight="1">
      <c r="B94" s="178"/>
      <c r="C94" s="179"/>
      <c r="D94" s="192" t="s">
        <v>79</v>
      </c>
      <c r="E94" s="193" t="s">
        <v>23</v>
      </c>
      <c r="F94" s="193" t="s">
        <v>151</v>
      </c>
      <c r="G94" s="179"/>
      <c r="H94" s="179"/>
      <c r="I94" s="182"/>
      <c r="J94" s="194">
        <f>BK94</f>
        <v>0</v>
      </c>
      <c r="K94" s="179"/>
      <c r="L94" s="184"/>
      <c r="M94" s="185"/>
      <c r="N94" s="186"/>
      <c r="O94" s="186"/>
      <c r="P94" s="187">
        <f>SUM(P95:P112)</f>
        <v>0</v>
      </c>
      <c r="Q94" s="186"/>
      <c r="R94" s="187">
        <f>SUM(R95:R112)</f>
        <v>0</v>
      </c>
      <c r="S94" s="186"/>
      <c r="T94" s="188">
        <f>SUM(T95:T112)</f>
        <v>13.47624</v>
      </c>
      <c r="AR94" s="189" t="s">
        <v>23</v>
      </c>
      <c r="AT94" s="190" t="s">
        <v>79</v>
      </c>
      <c r="AU94" s="190" t="s">
        <v>23</v>
      </c>
      <c r="AY94" s="189" t="s">
        <v>150</v>
      </c>
      <c r="BK94" s="191">
        <f>SUM(BK95:BK112)</f>
        <v>0</v>
      </c>
    </row>
    <row r="95" spans="2:65" s="1" customFormat="1" ht="57" customHeight="1">
      <c r="B95" s="42"/>
      <c r="C95" s="195" t="s">
        <v>23</v>
      </c>
      <c r="D95" s="195" t="s">
        <v>152</v>
      </c>
      <c r="E95" s="196" t="s">
        <v>153</v>
      </c>
      <c r="F95" s="197" t="s">
        <v>154</v>
      </c>
      <c r="G95" s="198" t="s">
        <v>155</v>
      </c>
      <c r="H95" s="199">
        <v>52.848</v>
      </c>
      <c r="I95" s="200"/>
      <c r="J95" s="201">
        <f>ROUND(I95*H95,2)</f>
        <v>0</v>
      </c>
      <c r="K95" s="197" t="s">
        <v>156</v>
      </c>
      <c r="L95" s="62"/>
      <c r="M95" s="202" t="s">
        <v>37</v>
      </c>
      <c r="N95" s="203" t="s">
        <v>52</v>
      </c>
      <c r="O95" s="43"/>
      <c r="P95" s="204">
        <f>O95*H95</f>
        <v>0</v>
      </c>
      <c r="Q95" s="204">
        <v>0</v>
      </c>
      <c r="R95" s="204">
        <f>Q95*H95</f>
        <v>0</v>
      </c>
      <c r="S95" s="204">
        <v>0.255</v>
      </c>
      <c r="T95" s="205">
        <f>S95*H95</f>
        <v>13.47624</v>
      </c>
      <c r="AR95" s="24" t="s">
        <v>157</v>
      </c>
      <c r="AT95" s="24" t="s">
        <v>152</v>
      </c>
      <c r="AU95" s="24" t="s">
        <v>158</v>
      </c>
      <c r="AY95" s="24" t="s">
        <v>150</v>
      </c>
      <c r="BE95" s="206">
        <f>IF(N95="základní",J95,0)</f>
        <v>0</v>
      </c>
      <c r="BF95" s="206">
        <f>IF(N95="snížená",J95,0)</f>
        <v>0</v>
      </c>
      <c r="BG95" s="206">
        <f>IF(N95="zákl. přenesená",J95,0)</f>
        <v>0</v>
      </c>
      <c r="BH95" s="206">
        <f>IF(N95="sníž. přenesená",J95,0)</f>
        <v>0</v>
      </c>
      <c r="BI95" s="206">
        <f>IF(N95="nulová",J95,0)</f>
        <v>0</v>
      </c>
      <c r="BJ95" s="24" t="s">
        <v>158</v>
      </c>
      <c r="BK95" s="206">
        <f>ROUND(I95*H95,2)</f>
        <v>0</v>
      </c>
      <c r="BL95" s="24" t="s">
        <v>157</v>
      </c>
      <c r="BM95" s="24" t="s">
        <v>158</v>
      </c>
    </row>
    <row r="96" spans="2:47" s="1" customFormat="1" ht="189">
      <c r="B96" s="42"/>
      <c r="C96" s="64"/>
      <c r="D96" s="207" t="s">
        <v>159</v>
      </c>
      <c r="E96" s="64"/>
      <c r="F96" s="208" t="s">
        <v>160</v>
      </c>
      <c r="G96" s="64"/>
      <c r="H96" s="64"/>
      <c r="I96" s="165"/>
      <c r="J96" s="64"/>
      <c r="K96" s="64"/>
      <c r="L96" s="62"/>
      <c r="M96" s="209"/>
      <c r="N96" s="43"/>
      <c r="O96" s="43"/>
      <c r="P96" s="43"/>
      <c r="Q96" s="43"/>
      <c r="R96" s="43"/>
      <c r="S96" s="43"/>
      <c r="T96" s="79"/>
      <c r="AT96" s="24" t="s">
        <v>159</v>
      </c>
      <c r="AU96" s="24" t="s">
        <v>158</v>
      </c>
    </row>
    <row r="97" spans="2:51" s="11" customFormat="1" ht="13.5">
      <c r="B97" s="210"/>
      <c r="C97" s="211"/>
      <c r="D97" s="207" t="s">
        <v>161</v>
      </c>
      <c r="E97" s="212" t="s">
        <v>37</v>
      </c>
      <c r="F97" s="213" t="s">
        <v>162</v>
      </c>
      <c r="G97" s="211"/>
      <c r="H97" s="214" t="s">
        <v>37</v>
      </c>
      <c r="I97" s="215"/>
      <c r="J97" s="211"/>
      <c r="K97" s="211"/>
      <c r="L97" s="216"/>
      <c r="M97" s="217"/>
      <c r="N97" s="218"/>
      <c r="O97" s="218"/>
      <c r="P97" s="218"/>
      <c r="Q97" s="218"/>
      <c r="R97" s="218"/>
      <c r="S97" s="218"/>
      <c r="T97" s="219"/>
      <c r="AT97" s="220" t="s">
        <v>161</v>
      </c>
      <c r="AU97" s="220" t="s">
        <v>158</v>
      </c>
      <c r="AV97" s="11" t="s">
        <v>23</v>
      </c>
      <c r="AW97" s="11" t="s">
        <v>43</v>
      </c>
      <c r="AX97" s="11" t="s">
        <v>80</v>
      </c>
      <c r="AY97" s="220" t="s">
        <v>150</v>
      </c>
    </row>
    <row r="98" spans="2:51" s="12" customFormat="1" ht="13.5">
      <c r="B98" s="221"/>
      <c r="C98" s="222"/>
      <c r="D98" s="207" t="s">
        <v>161</v>
      </c>
      <c r="E98" s="223" t="s">
        <v>37</v>
      </c>
      <c r="F98" s="224" t="s">
        <v>1551</v>
      </c>
      <c r="G98" s="222"/>
      <c r="H98" s="225">
        <v>52.848</v>
      </c>
      <c r="I98" s="226"/>
      <c r="J98" s="222"/>
      <c r="K98" s="222"/>
      <c r="L98" s="227"/>
      <c r="M98" s="228"/>
      <c r="N98" s="229"/>
      <c r="O98" s="229"/>
      <c r="P98" s="229"/>
      <c r="Q98" s="229"/>
      <c r="R98" s="229"/>
      <c r="S98" s="229"/>
      <c r="T98" s="230"/>
      <c r="AT98" s="231" t="s">
        <v>161</v>
      </c>
      <c r="AU98" s="231" t="s">
        <v>158</v>
      </c>
      <c r="AV98" s="12" t="s">
        <v>158</v>
      </c>
      <c r="AW98" s="12" t="s">
        <v>43</v>
      </c>
      <c r="AX98" s="12" t="s">
        <v>80</v>
      </c>
      <c r="AY98" s="231" t="s">
        <v>150</v>
      </c>
    </row>
    <row r="99" spans="2:51" s="13" customFormat="1" ht="13.5">
      <c r="B99" s="232"/>
      <c r="C99" s="233"/>
      <c r="D99" s="234" t="s">
        <v>161</v>
      </c>
      <c r="E99" s="235" t="s">
        <v>37</v>
      </c>
      <c r="F99" s="236" t="s">
        <v>164</v>
      </c>
      <c r="G99" s="233"/>
      <c r="H99" s="237">
        <v>52.848</v>
      </c>
      <c r="I99" s="238"/>
      <c r="J99" s="233"/>
      <c r="K99" s="233"/>
      <c r="L99" s="239"/>
      <c r="M99" s="240"/>
      <c r="N99" s="241"/>
      <c r="O99" s="241"/>
      <c r="P99" s="241"/>
      <c r="Q99" s="241"/>
      <c r="R99" s="241"/>
      <c r="S99" s="241"/>
      <c r="T99" s="242"/>
      <c r="AT99" s="243" t="s">
        <v>161</v>
      </c>
      <c r="AU99" s="243" t="s">
        <v>158</v>
      </c>
      <c r="AV99" s="13" t="s">
        <v>157</v>
      </c>
      <c r="AW99" s="13" t="s">
        <v>43</v>
      </c>
      <c r="AX99" s="13" t="s">
        <v>23</v>
      </c>
      <c r="AY99" s="243" t="s">
        <v>150</v>
      </c>
    </row>
    <row r="100" spans="2:65" s="1" customFormat="1" ht="31.5" customHeight="1">
      <c r="B100" s="42"/>
      <c r="C100" s="195" t="s">
        <v>158</v>
      </c>
      <c r="D100" s="195" t="s">
        <v>152</v>
      </c>
      <c r="E100" s="196" t="s">
        <v>165</v>
      </c>
      <c r="F100" s="197" t="s">
        <v>166</v>
      </c>
      <c r="G100" s="198" t="s">
        <v>167</v>
      </c>
      <c r="H100" s="199">
        <v>13.212</v>
      </c>
      <c r="I100" s="200"/>
      <c r="J100" s="201">
        <f>ROUND(I100*H100,2)</f>
        <v>0</v>
      </c>
      <c r="K100" s="197" t="s">
        <v>156</v>
      </c>
      <c r="L100" s="62"/>
      <c r="M100" s="202" t="s">
        <v>37</v>
      </c>
      <c r="N100" s="203" t="s">
        <v>52</v>
      </c>
      <c r="O100" s="43"/>
      <c r="P100" s="204">
        <f>O100*H100</f>
        <v>0</v>
      </c>
      <c r="Q100" s="204">
        <v>0</v>
      </c>
      <c r="R100" s="204">
        <f>Q100*H100</f>
        <v>0</v>
      </c>
      <c r="S100" s="204">
        <v>0</v>
      </c>
      <c r="T100" s="205">
        <f>S100*H100</f>
        <v>0</v>
      </c>
      <c r="AR100" s="24" t="s">
        <v>157</v>
      </c>
      <c r="AT100" s="24" t="s">
        <v>152</v>
      </c>
      <c r="AU100" s="24" t="s">
        <v>158</v>
      </c>
      <c r="AY100" s="24" t="s">
        <v>150</v>
      </c>
      <c r="BE100" s="206">
        <f>IF(N100="základní",J100,0)</f>
        <v>0</v>
      </c>
      <c r="BF100" s="206">
        <f>IF(N100="snížená",J100,0)</f>
        <v>0</v>
      </c>
      <c r="BG100" s="206">
        <f>IF(N100="zákl. přenesená",J100,0)</f>
        <v>0</v>
      </c>
      <c r="BH100" s="206">
        <f>IF(N100="sníž. přenesená",J100,0)</f>
        <v>0</v>
      </c>
      <c r="BI100" s="206">
        <f>IF(N100="nulová",J100,0)</f>
        <v>0</v>
      </c>
      <c r="BJ100" s="24" t="s">
        <v>158</v>
      </c>
      <c r="BK100" s="206">
        <f>ROUND(I100*H100,2)</f>
        <v>0</v>
      </c>
      <c r="BL100" s="24" t="s">
        <v>157</v>
      </c>
      <c r="BM100" s="24" t="s">
        <v>157</v>
      </c>
    </row>
    <row r="101" spans="2:47" s="1" customFormat="1" ht="54">
      <c r="B101" s="42"/>
      <c r="C101" s="64"/>
      <c r="D101" s="207" t="s">
        <v>159</v>
      </c>
      <c r="E101" s="64"/>
      <c r="F101" s="208" t="s">
        <v>168</v>
      </c>
      <c r="G101" s="64"/>
      <c r="H101" s="64"/>
      <c r="I101" s="165"/>
      <c r="J101" s="64"/>
      <c r="K101" s="64"/>
      <c r="L101" s="62"/>
      <c r="M101" s="209"/>
      <c r="N101" s="43"/>
      <c r="O101" s="43"/>
      <c r="P101" s="43"/>
      <c r="Q101" s="43"/>
      <c r="R101" s="43"/>
      <c r="S101" s="43"/>
      <c r="T101" s="79"/>
      <c r="AT101" s="24" t="s">
        <v>159</v>
      </c>
      <c r="AU101" s="24" t="s">
        <v>158</v>
      </c>
    </row>
    <row r="102" spans="2:51" s="11" customFormat="1" ht="13.5">
      <c r="B102" s="210"/>
      <c r="C102" s="211"/>
      <c r="D102" s="207" t="s">
        <v>161</v>
      </c>
      <c r="E102" s="212" t="s">
        <v>37</v>
      </c>
      <c r="F102" s="213" t="s">
        <v>162</v>
      </c>
      <c r="G102" s="211"/>
      <c r="H102" s="214" t="s">
        <v>37</v>
      </c>
      <c r="I102" s="215"/>
      <c r="J102" s="211"/>
      <c r="K102" s="211"/>
      <c r="L102" s="216"/>
      <c r="M102" s="217"/>
      <c r="N102" s="218"/>
      <c r="O102" s="218"/>
      <c r="P102" s="218"/>
      <c r="Q102" s="218"/>
      <c r="R102" s="218"/>
      <c r="S102" s="218"/>
      <c r="T102" s="219"/>
      <c r="AT102" s="220" t="s">
        <v>161</v>
      </c>
      <c r="AU102" s="220" t="s">
        <v>158</v>
      </c>
      <c r="AV102" s="11" t="s">
        <v>23</v>
      </c>
      <c r="AW102" s="11" t="s">
        <v>43</v>
      </c>
      <c r="AX102" s="11" t="s">
        <v>80</v>
      </c>
      <c r="AY102" s="220" t="s">
        <v>150</v>
      </c>
    </row>
    <row r="103" spans="2:51" s="12" customFormat="1" ht="13.5">
      <c r="B103" s="221"/>
      <c r="C103" s="222"/>
      <c r="D103" s="207" t="s">
        <v>161</v>
      </c>
      <c r="E103" s="223" t="s">
        <v>37</v>
      </c>
      <c r="F103" s="224" t="s">
        <v>1552</v>
      </c>
      <c r="G103" s="222"/>
      <c r="H103" s="225">
        <v>13.212</v>
      </c>
      <c r="I103" s="226"/>
      <c r="J103" s="222"/>
      <c r="K103" s="222"/>
      <c r="L103" s="227"/>
      <c r="M103" s="228"/>
      <c r="N103" s="229"/>
      <c r="O103" s="229"/>
      <c r="P103" s="229"/>
      <c r="Q103" s="229"/>
      <c r="R103" s="229"/>
      <c r="S103" s="229"/>
      <c r="T103" s="230"/>
      <c r="AT103" s="231" t="s">
        <v>161</v>
      </c>
      <c r="AU103" s="231" t="s">
        <v>158</v>
      </c>
      <c r="AV103" s="12" t="s">
        <v>158</v>
      </c>
      <c r="AW103" s="12" t="s">
        <v>43</v>
      </c>
      <c r="AX103" s="12" t="s">
        <v>80</v>
      </c>
      <c r="AY103" s="231" t="s">
        <v>150</v>
      </c>
    </row>
    <row r="104" spans="2:51" s="13" customFormat="1" ht="13.5">
      <c r="B104" s="232"/>
      <c r="C104" s="233"/>
      <c r="D104" s="234" t="s">
        <v>161</v>
      </c>
      <c r="E104" s="235" t="s">
        <v>37</v>
      </c>
      <c r="F104" s="236" t="s">
        <v>164</v>
      </c>
      <c r="G104" s="233"/>
      <c r="H104" s="237">
        <v>13.212</v>
      </c>
      <c r="I104" s="238"/>
      <c r="J104" s="233"/>
      <c r="K104" s="233"/>
      <c r="L104" s="239"/>
      <c r="M104" s="240"/>
      <c r="N104" s="241"/>
      <c r="O104" s="241"/>
      <c r="P104" s="241"/>
      <c r="Q104" s="241"/>
      <c r="R104" s="241"/>
      <c r="S104" s="241"/>
      <c r="T104" s="242"/>
      <c r="AT104" s="243" t="s">
        <v>161</v>
      </c>
      <c r="AU104" s="243" t="s">
        <v>158</v>
      </c>
      <c r="AV104" s="13" t="s">
        <v>157</v>
      </c>
      <c r="AW104" s="13" t="s">
        <v>43</v>
      </c>
      <c r="AX104" s="13" t="s">
        <v>23</v>
      </c>
      <c r="AY104" s="243" t="s">
        <v>150</v>
      </c>
    </row>
    <row r="105" spans="2:65" s="1" customFormat="1" ht="44.25" customHeight="1">
      <c r="B105" s="42"/>
      <c r="C105" s="195" t="s">
        <v>170</v>
      </c>
      <c r="D105" s="195" t="s">
        <v>152</v>
      </c>
      <c r="E105" s="196" t="s">
        <v>171</v>
      </c>
      <c r="F105" s="197" t="s">
        <v>172</v>
      </c>
      <c r="G105" s="198" t="s">
        <v>167</v>
      </c>
      <c r="H105" s="199">
        <v>13.212</v>
      </c>
      <c r="I105" s="200"/>
      <c r="J105" s="201">
        <f>ROUND(I105*H105,2)</f>
        <v>0</v>
      </c>
      <c r="K105" s="197" t="s">
        <v>156</v>
      </c>
      <c r="L105" s="62"/>
      <c r="M105" s="202" t="s">
        <v>37</v>
      </c>
      <c r="N105" s="203" t="s">
        <v>52</v>
      </c>
      <c r="O105" s="43"/>
      <c r="P105" s="204">
        <f>O105*H105</f>
        <v>0</v>
      </c>
      <c r="Q105" s="204">
        <v>0</v>
      </c>
      <c r="R105" s="204">
        <f>Q105*H105</f>
        <v>0</v>
      </c>
      <c r="S105" s="204">
        <v>0</v>
      </c>
      <c r="T105" s="205">
        <f>S105*H105</f>
        <v>0</v>
      </c>
      <c r="AR105" s="24" t="s">
        <v>157</v>
      </c>
      <c r="AT105" s="24" t="s">
        <v>152</v>
      </c>
      <c r="AU105" s="24" t="s">
        <v>158</v>
      </c>
      <c r="AY105" s="24" t="s">
        <v>150</v>
      </c>
      <c r="BE105" s="206">
        <f>IF(N105="základní",J105,0)</f>
        <v>0</v>
      </c>
      <c r="BF105" s="206">
        <f>IF(N105="snížená",J105,0)</f>
        <v>0</v>
      </c>
      <c r="BG105" s="206">
        <f>IF(N105="zákl. přenesená",J105,0)</f>
        <v>0</v>
      </c>
      <c r="BH105" s="206">
        <f>IF(N105="sníž. přenesená",J105,0)</f>
        <v>0</v>
      </c>
      <c r="BI105" s="206">
        <f>IF(N105="nulová",J105,0)</f>
        <v>0</v>
      </c>
      <c r="BJ105" s="24" t="s">
        <v>158</v>
      </c>
      <c r="BK105" s="206">
        <f>ROUND(I105*H105,2)</f>
        <v>0</v>
      </c>
      <c r="BL105" s="24" t="s">
        <v>157</v>
      </c>
      <c r="BM105" s="24" t="s">
        <v>173</v>
      </c>
    </row>
    <row r="106" spans="2:47" s="1" customFormat="1" ht="189">
      <c r="B106" s="42"/>
      <c r="C106" s="64"/>
      <c r="D106" s="234" t="s">
        <v>159</v>
      </c>
      <c r="E106" s="64"/>
      <c r="F106" s="244" t="s">
        <v>174</v>
      </c>
      <c r="G106" s="64"/>
      <c r="H106" s="64"/>
      <c r="I106" s="165"/>
      <c r="J106" s="64"/>
      <c r="K106" s="64"/>
      <c r="L106" s="62"/>
      <c r="M106" s="209"/>
      <c r="N106" s="43"/>
      <c r="O106" s="43"/>
      <c r="P106" s="43"/>
      <c r="Q106" s="43"/>
      <c r="R106" s="43"/>
      <c r="S106" s="43"/>
      <c r="T106" s="79"/>
      <c r="AT106" s="24" t="s">
        <v>159</v>
      </c>
      <c r="AU106" s="24" t="s">
        <v>158</v>
      </c>
    </row>
    <row r="107" spans="2:65" s="1" customFormat="1" ht="22.5" customHeight="1">
      <c r="B107" s="42"/>
      <c r="C107" s="195" t="s">
        <v>157</v>
      </c>
      <c r="D107" s="195" t="s">
        <v>152</v>
      </c>
      <c r="E107" s="196" t="s">
        <v>175</v>
      </c>
      <c r="F107" s="197" t="s">
        <v>176</v>
      </c>
      <c r="G107" s="198" t="s">
        <v>167</v>
      </c>
      <c r="H107" s="199">
        <v>13.212</v>
      </c>
      <c r="I107" s="200"/>
      <c r="J107" s="201">
        <f>ROUND(I107*H107,2)</f>
        <v>0</v>
      </c>
      <c r="K107" s="197" t="s">
        <v>156</v>
      </c>
      <c r="L107" s="62"/>
      <c r="M107" s="202" t="s">
        <v>37</v>
      </c>
      <c r="N107" s="203" t="s">
        <v>52</v>
      </c>
      <c r="O107" s="43"/>
      <c r="P107" s="204">
        <f>O107*H107</f>
        <v>0</v>
      </c>
      <c r="Q107" s="204">
        <v>0</v>
      </c>
      <c r="R107" s="204">
        <f>Q107*H107</f>
        <v>0</v>
      </c>
      <c r="S107" s="204">
        <v>0</v>
      </c>
      <c r="T107" s="205">
        <f>S107*H107</f>
        <v>0</v>
      </c>
      <c r="AR107" s="24" t="s">
        <v>157</v>
      </c>
      <c r="AT107" s="24" t="s">
        <v>152</v>
      </c>
      <c r="AU107" s="24" t="s">
        <v>158</v>
      </c>
      <c r="AY107" s="24" t="s">
        <v>150</v>
      </c>
      <c r="BE107" s="206">
        <f>IF(N107="základní",J107,0)</f>
        <v>0</v>
      </c>
      <c r="BF107" s="206">
        <f>IF(N107="snížená",J107,0)</f>
        <v>0</v>
      </c>
      <c r="BG107" s="206">
        <f>IF(N107="zákl. přenesená",J107,0)</f>
        <v>0</v>
      </c>
      <c r="BH107" s="206">
        <f>IF(N107="sníž. přenesená",J107,0)</f>
        <v>0</v>
      </c>
      <c r="BI107" s="206">
        <f>IF(N107="nulová",J107,0)</f>
        <v>0</v>
      </c>
      <c r="BJ107" s="24" t="s">
        <v>158</v>
      </c>
      <c r="BK107" s="206">
        <f>ROUND(I107*H107,2)</f>
        <v>0</v>
      </c>
      <c r="BL107" s="24" t="s">
        <v>157</v>
      </c>
      <c r="BM107" s="24" t="s">
        <v>177</v>
      </c>
    </row>
    <row r="108" spans="2:47" s="1" customFormat="1" ht="297">
      <c r="B108" s="42"/>
      <c r="C108" s="64"/>
      <c r="D108" s="234" t="s">
        <v>159</v>
      </c>
      <c r="E108" s="64"/>
      <c r="F108" s="244" t="s">
        <v>178</v>
      </c>
      <c r="G108" s="64"/>
      <c r="H108" s="64"/>
      <c r="I108" s="165"/>
      <c r="J108" s="64"/>
      <c r="K108" s="64"/>
      <c r="L108" s="62"/>
      <c r="M108" s="209"/>
      <c r="N108" s="43"/>
      <c r="O108" s="43"/>
      <c r="P108" s="43"/>
      <c r="Q108" s="43"/>
      <c r="R108" s="43"/>
      <c r="S108" s="43"/>
      <c r="T108" s="79"/>
      <c r="AT108" s="24" t="s">
        <v>159</v>
      </c>
      <c r="AU108" s="24" t="s">
        <v>158</v>
      </c>
    </row>
    <row r="109" spans="2:65" s="1" customFormat="1" ht="22.5" customHeight="1">
      <c r="B109" s="42"/>
      <c r="C109" s="195" t="s">
        <v>179</v>
      </c>
      <c r="D109" s="195" t="s">
        <v>152</v>
      </c>
      <c r="E109" s="196" t="s">
        <v>180</v>
      </c>
      <c r="F109" s="197" t="s">
        <v>181</v>
      </c>
      <c r="G109" s="198" t="s">
        <v>182</v>
      </c>
      <c r="H109" s="199">
        <v>21.139</v>
      </c>
      <c r="I109" s="200"/>
      <c r="J109" s="201">
        <f>ROUND(I109*H109,2)</f>
        <v>0</v>
      </c>
      <c r="K109" s="197" t="s">
        <v>156</v>
      </c>
      <c r="L109" s="62"/>
      <c r="M109" s="202" t="s">
        <v>37</v>
      </c>
      <c r="N109" s="203" t="s">
        <v>52</v>
      </c>
      <c r="O109" s="43"/>
      <c r="P109" s="204">
        <f>O109*H109</f>
        <v>0</v>
      </c>
      <c r="Q109" s="204">
        <v>0</v>
      </c>
      <c r="R109" s="204">
        <f>Q109*H109</f>
        <v>0</v>
      </c>
      <c r="S109" s="204">
        <v>0</v>
      </c>
      <c r="T109" s="205">
        <f>S109*H109</f>
        <v>0</v>
      </c>
      <c r="AR109" s="24" t="s">
        <v>157</v>
      </c>
      <c r="AT109" s="24" t="s">
        <v>152</v>
      </c>
      <c r="AU109" s="24" t="s">
        <v>158</v>
      </c>
      <c r="AY109" s="24" t="s">
        <v>150</v>
      </c>
      <c r="BE109" s="206">
        <f>IF(N109="základní",J109,0)</f>
        <v>0</v>
      </c>
      <c r="BF109" s="206">
        <f>IF(N109="snížená",J109,0)</f>
        <v>0</v>
      </c>
      <c r="BG109" s="206">
        <f>IF(N109="zákl. přenesená",J109,0)</f>
        <v>0</v>
      </c>
      <c r="BH109" s="206">
        <f>IF(N109="sníž. přenesená",J109,0)</f>
        <v>0</v>
      </c>
      <c r="BI109" s="206">
        <f>IF(N109="nulová",J109,0)</f>
        <v>0</v>
      </c>
      <c r="BJ109" s="24" t="s">
        <v>158</v>
      </c>
      <c r="BK109" s="206">
        <f>ROUND(I109*H109,2)</f>
        <v>0</v>
      </c>
      <c r="BL109" s="24" t="s">
        <v>157</v>
      </c>
      <c r="BM109" s="24" t="s">
        <v>183</v>
      </c>
    </row>
    <row r="110" spans="2:47" s="1" customFormat="1" ht="297">
      <c r="B110" s="42"/>
      <c r="C110" s="64"/>
      <c r="D110" s="207" t="s">
        <v>159</v>
      </c>
      <c r="E110" s="64"/>
      <c r="F110" s="208" t="s">
        <v>178</v>
      </c>
      <c r="G110" s="64"/>
      <c r="H110" s="64"/>
      <c r="I110" s="165"/>
      <c r="J110" s="64"/>
      <c r="K110" s="64"/>
      <c r="L110" s="62"/>
      <c r="M110" s="209"/>
      <c r="N110" s="43"/>
      <c r="O110" s="43"/>
      <c r="P110" s="43"/>
      <c r="Q110" s="43"/>
      <c r="R110" s="43"/>
      <c r="S110" s="43"/>
      <c r="T110" s="79"/>
      <c r="AT110" s="24" t="s">
        <v>159</v>
      </c>
      <c r="AU110" s="24" t="s">
        <v>158</v>
      </c>
    </row>
    <row r="111" spans="2:51" s="12" customFormat="1" ht="13.5">
      <c r="B111" s="221"/>
      <c r="C111" s="222"/>
      <c r="D111" s="207" t="s">
        <v>161</v>
      </c>
      <c r="E111" s="223" t="s">
        <v>37</v>
      </c>
      <c r="F111" s="224" t="s">
        <v>1553</v>
      </c>
      <c r="G111" s="222"/>
      <c r="H111" s="225">
        <v>21.139</v>
      </c>
      <c r="I111" s="226"/>
      <c r="J111" s="222"/>
      <c r="K111" s="222"/>
      <c r="L111" s="227"/>
      <c r="M111" s="228"/>
      <c r="N111" s="229"/>
      <c r="O111" s="229"/>
      <c r="P111" s="229"/>
      <c r="Q111" s="229"/>
      <c r="R111" s="229"/>
      <c r="S111" s="229"/>
      <c r="T111" s="230"/>
      <c r="AT111" s="231" t="s">
        <v>161</v>
      </c>
      <c r="AU111" s="231" t="s">
        <v>158</v>
      </c>
      <c r="AV111" s="12" t="s">
        <v>158</v>
      </c>
      <c r="AW111" s="12" t="s">
        <v>43</v>
      </c>
      <c r="AX111" s="12" t="s">
        <v>80</v>
      </c>
      <c r="AY111" s="231" t="s">
        <v>150</v>
      </c>
    </row>
    <row r="112" spans="2:51" s="13" customFormat="1" ht="13.5">
      <c r="B112" s="232"/>
      <c r="C112" s="233"/>
      <c r="D112" s="207" t="s">
        <v>161</v>
      </c>
      <c r="E112" s="248" t="s">
        <v>37</v>
      </c>
      <c r="F112" s="249" t="s">
        <v>164</v>
      </c>
      <c r="G112" s="233"/>
      <c r="H112" s="250">
        <v>21.139</v>
      </c>
      <c r="I112" s="238"/>
      <c r="J112" s="233"/>
      <c r="K112" s="233"/>
      <c r="L112" s="239"/>
      <c r="M112" s="240"/>
      <c r="N112" s="241"/>
      <c r="O112" s="241"/>
      <c r="P112" s="241"/>
      <c r="Q112" s="241"/>
      <c r="R112" s="241"/>
      <c r="S112" s="241"/>
      <c r="T112" s="242"/>
      <c r="AT112" s="243" t="s">
        <v>161</v>
      </c>
      <c r="AU112" s="243" t="s">
        <v>158</v>
      </c>
      <c r="AV112" s="13" t="s">
        <v>157</v>
      </c>
      <c r="AW112" s="13" t="s">
        <v>43</v>
      </c>
      <c r="AX112" s="13" t="s">
        <v>23</v>
      </c>
      <c r="AY112" s="243" t="s">
        <v>150</v>
      </c>
    </row>
    <row r="113" spans="2:63" s="10" customFormat="1" ht="29.85" customHeight="1">
      <c r="B113" s="178"/>
      <c r="C113" s="179"/>
      <c r="D113" s="192" t="s">
        <v>79</v>
      </c>
      <c r="E113" s="193" t="s">
        <v>170</v>
      </c>
      <c r="F113" s="193" t="s">
        <v>184</v>
      </c>
      <c r="G113" s="179"/>
      <c r="H113" s="179"/>
      <c r="I113" s="182"/>
      <c r="J113" s="194">
        <f>BK113</f>
        <v>0</v>
      </c>
      <c r="K113" s="179"/>
      <c r="L113" s="184"/>
      <c r="M113" s="185"/>
      <c r="N113" s="186"/>
      <c r="O113" s="186"/>
      <c r="P113" s="187">
        <f>SUM(P114:P123)</f>
        <v>0</v>
      </c>
      <c r="Q113" s="186"/>
      <c r="R113" s="187">
        <f>SUM(R114:R123)</f>
        <v>5.45005687</v>
      </c>
      <c r="S113" s="186"/>
      <c r="T113" s="188">
        <f>SUM(T114:T123)</f>
        <v>0</v>
      </c>
      <c r="AR113" s="189" t="s">
        <v>23</v>
      </c>
      <c r="AT113" s="190" t="s">
        <v>79</v>
      </c>
      <c r="AU113" s="190" t="s">
        <v>23</v>
      </c>
      <c r="AY113" s="189" t="s">
        <v>150</v>
      </c>
      <c r="BK113" s="191">
        <f>SUM(BK114:BK123)</f>
        <v>0</v>
      </c>
    </row>
    <row r="114" spans="2:65" s="1" customFormat="1" ht="31.5" customHeight="1">
      <c r="B114" s="42"/>
      <c r="C114" s="195" t="s">
        <v>173</v>
      </c>
      <c r="D114" s="195" t="s">
        <v>152</v>
      </c>
      <c r="E114" s="196" t="s">
        <v>1554</v>
      </c>
      <c r="F114" s="197" t="s">
        <v>1555</v>
      </c>
      <c r="G114" s="198" t="s">
        <v>622</v>
      </c>
      <c r="H114" s="199">
        <v>46</v>
      </c>
      <c r="I114" s="200"/>
      <c r="J114" s="201">
        <f>ROUND(I114*H114,2)</f>
        <v>0</v>
      </c>
      <c r="K114" s="197" t="s">
        <v>156</v>
      </c>
      <c r="L114" s="62"/>
      <c r="M114" s="202" t="s">
        <v>37</v>
      </c>
      <c r="N114" s="203" t="s">
        <v>52</v>
      </c>
      <c r="O114" s="43"/>
      <c r="P114" s="204">
        <f>O114*H114</f>
        <v>0</v>
      </c>
      <c r="Q114" s="204">
        <v>0.04843</v>
      </c>
      <c r="R114" s="204">
        <f>Q114*H114</f>
        <v>2.22778</v>
      </c>
      <c r="S114" s="204">
        <v>0</v>
      </c>
      <c r="T114" s="205">
        <f>S114*H114</f>
        <v>0</v>
      </c>
      <c r="AR114" s="24" t="s">
        <v>157</v>
      </c>
      <c r="AT114" s="24" t="s">
        <v>152</v>
      </c>
      <c r="AU114" s="24" t="s">
        <v>158</v>
      </c>
      <c r="AY114" s="24" t="s">
        <v>150</v>
      </c>
      <c r="BE114" s="206">
        <f>IF(N114="základní",J114,0)</f>
        <v>0</v>
      </c>
      <c r="BF114" s="206">
        <f>IF(N114="snížená",J114,0)</f>
        <v>0</v>
      </c>
      <c r="BG114" s="206">
        <f>IF(N114="zákl. přenesená",J114,0)</f>
        <v>0</v>
      </c>
      <c r="BH114" s="206">
        <f>IF(N114="sníž. přenesená",J114,0)</f>
        <v>0</v>
      </c>
      <c r="BI114" s="206">
        <f>IF(N114="nulová",J114,0)</f>
        <v>0</v>
      </c>
      <c r="BJ114" s="24" t="s">
        <v>158</v>
      </c>
      <c r="BK114" s="206">
        <f>ROUND(I114*H114,2)</f>
        <v>0</v>
      </c>
      <c r="BL114" s="24" t="s">
        <v>157</v>
      </c>
      <c r="BM114" s="24" t="s">
        <v>187</v>
      </c>
    </row>
    <row r="115" spans="2:65" s="1" customFormat="1" ht="22.5" customHeight="1">
      <c r="B115" s="42"/>
      <c r="C115" s="251" t="s">
        <v>195</v>
      </c>
      <c r="D115" s="251" t="s">
        <v>215</v>
      </c>
      <c r="E115" s="252" t="s">
        <v>1556</v>
      </c>
      <c r="F115" s="253" t="s">
        <v>1557</v>
      </c>
      <c r="G115" s="254" t="s">
        <v>622</v>
      </c>
      <c r="H115" s="255">
        <v>46</v>
      </c>
      <c r="I115" s="256"/>
      <c r="J115" s="257">
        <f>ROUND(I115*H115,2)</f>
        <v>0</v>
      </c>
      <c r="K115" s="253" t="s">
        <v>37</v>
      </c>
      <c r="L115" s="258"/>
      <c r="M115" s="259" t="s">
        <v>37</v>
      </c>
      <c r="N115" s="260" t="s">
        <v>52</v>
      </c>
      <c r="O115" s="43"/>
      <c r="P115" s="204">
        <f>O115*H115</f>
        <v>0</v>
      </c>
      <c r="Q115" s="204">
        <v>0</v>
      </c>
      <c r="R115" s="204">
        <f>Q115*H115</f>
        <v>0</v>
      </c>
      <c r="S115" s="204">
        <v>0</v>
      </c>
      <c r="T115" s="205">
        <f>S115*H115</f>
        <v>0</v>
      </c>
      <c r="AR115" s="24" t="s">
        <v>177</v>
      </c>
      <c r="AT115" s="24" t="s">
        <v>215</v>
      </c>
      <c r="AU115" s="24" t="s">
        <v>158</v>
      </c>
      <c r="AY115" s="24" t="s">
        <v>150</v>
      </c>
      <c r="BE115" s="206">
        <f>IF(N115="základní",J115,0)</f>
        <v>0</v>
      </c>
      <c r="BF115" s="206">
        <f>IF(N115="snížená",J115,0)</f>
        <v>0</v>
      </c>
      <c r="BG115" s="206">
        <f>IF(N115="zákl. přenesená",J115,0)</f>
        <v>0</v>
      </c>
      <c r="BH115" s="206">
        <f>IF(N115="sníž. přenesená",J115,0)</f>
        <v>0</v>
      </c>
      <c r="BI115" s="206">
        <f>IF(N115="nulová",J115,0)</f>
        <v>0</v>
      </c>
      <c r="BJ115" s="24" t="s">
        <v>158</v>
      </c>
      <c r="BK115" s="206">
        <f>ROUND(I115*H115,2)</f>
        <v>0</v>
      </c>
      <c r="BL115" s="24" t="s">
        <v>157</v>
      </c>
      <c r="BM115" s="24" t="s">
        <v>199</v>
      </c>
    </row>
    <row r="116" spans="2:65" s="1" customFormat="1" ht="31.5" customHeight="1">
      <c r="B116" s="42"/>
      <c r="C116" s="195" t="s">
        <v>177</v>
      </c>
      <c r="D116" s="195" t="s">
        <v>152</v>
      </c>
      <c r="E116" s="196" t="s">
        <v>1558</v>
      </c>
      <c r="F116" s="197" t="s">
        <v>1559</v>
      </c>
      <c r="G116" s="198" t="s">
        <v>167</v>
      </c>
      <c r="H116" s="199">
        <v>5.569</v>
      </c>
      <c r="I116" s="200"/>
      <c r="J116" s="201">
        <f>ROUND(I116*H116,2)</f>
        <v>0</v>
      </c>
      <c r="K116" s="197" t="s">
        <v>156</v>
      </c>
      <c r="L116" s="62"/>
      <c r="M116" s="202" t="s">
        <v>37</v>
      </c>
      <c r="N116" s="203" t="s">
        <v>52</v>
      </c>
      <c r="O116" s="43"/>
      <c r="P116" s="204">
        <f>O116*H116</f>
        <v>0</v>
      </c>
      <c r="Q116" s="204">
        <v>0.56423</v>
      </c>
      <c r="R116" s="204">
        <f>Q116*H116</f>
        <v>3.14219687</v>
      </c>
      <c r="S116" s="204">
        <v>0</v>
      </c>
      <c r="T116" s="205">
        <f>S116*H116</f>
        <v>0</v>
      </c>
      <c r="AR116" s="24" t="s">
        <v>157</v>
      </c>
      <c r="AT116" s="24" t="s">
        <v>152</v>
      </c>
      <c r="AU116" s="24" t="s">
        <v>158</v>
      </c>
      <c r="AY116" s="24" t="s">
        <v>150</v>
      </c>
      <c r="BE116" s="206">
        <f>IF(N116="základní",J116,0)</f>
        <v>0</v>
      </c>
      <c r="BF116" s="206">
        <f>IF(N116="snížená",J116,0)</f>
        <v>0</v>
      </c>
      <c r="BG116" s="206">
        <f>IF(N116="zákl. přenesená",J116,0)</f>
        <v>0</v>
      </c>
      <c r="BH116" s="206">
        <f>IF(N116="sníž. přenesená",J116,0)</f>
        <v>0</v>
      </c>
      <c r="BI116" s="206">
        <f>IF(N116="nulová",J116,0)</f>
        <v>0</v>
      </c>
      <c r="BJ116" s="24" t="s">
        <v>158</v>
      </c>
      <c r="BK116" s="206">
        <f>ROUND(I116*H116,2)</f>
        <v>0</v>
      </c>
      <c r="BL116" s="24" t="s">
        <v>157</v>
      </c>
      <c r="BM116" s="24" t="s">
        <v>205</v>
      </c>
    </row>
    <row r="117" spans="2:51" s="11" customFormat="1" ht="13.5">
      <c r="B117" s="210"/>
      <c r="C117" s="211"/>
      <c r="D117" s="207" t="s">
        <v>161</v>
      </c>
      <c r="E117" s="212" t="s">
        <v>37</v>
      </c>
      <c r="F117" s="213" t="s">
        <v>1560</v>
      </c>
      <c r="G117" s="211"/>
      <c r="H117" s="214" t="s">
        <v>37</v>
      </c>
      <c r="I117" s="215"/>
      <c r="J117" s="211"/>
      <c r="K117" s="211"/>
      <c r="L117" s="216"/>
      <c r="M117" s="217"/>
      <c r="N117" s="218"/>
      <c r="O117" s="218"/>
      <c r="P117" s="218"/>
      <c r="Q117" s="218"/>
      <c r="R117" s="218"/>
      <c r="S117" s="218"/>
      <c r="T117" s="219"/>
      <c r="AT117" s="220" t="s">
        <v>161</v>
      </c>
      <c r="AU117" s="220" t="s">
        <v>158</v>
      </c>
      <c r="AV117" s="11" t="s">
        <v>23</v>
      </c>
      <c r="AW117" s="11" t="s">
        <v>43</v>
      </c>
      <c r="AX117" s="11" t="s">
        <v>80</v>
      </c>
      <c r="AY117" s="220" t="s">
        <v>150</v>
      </c>
    </row>
    <row r="118" spans="2:51" s="12" customFormat="1" ht="13.5">
      <c r="B118" s="221"/>
      <c r="C118" s="222"/>
      <c r="D118" s="207" t="s">
        <v>161</v>
      </c>
      <c r="E118" s="223" t="s">
        <v>37</v>
      </c>
      <c r="F118" s="224" t="s">
        <v>1561</v>
      </c>
      <c r="G118" s="222"/>
      <c r="H118" s="225">
        <v>5.569</v>
      </c>
      <c r="I118" s="226"/>
      <c r="J118" s="222"/>
      <c r="K118" s="222"/>
      <c r="L118" s="227"/>
      <c r="M118" s="228"/>
      <c r="N118" s="229"/>
      <c r="O118" s="229"/>
      <c r="P118" s="229"/>
      <c r="Q118" s="229"/>
      <c r="R118" s="229"/>
      <c r="S118" s="229"/>
      <c r="T118" s="230"/>
      <c r="AT118" s="231" t="s">
        <v>161</v>
      </c>
      <c r="AU118" s="231" t="s">
        <v>158</v>
      </c>
      <c r="AV118" s="12" t="s">
        <v>158</v>
      </c>
      <c r="AW118" s="12" t="s">
        <v>43</v>
      </c>
      <c r="AX118" s="12" t="s">
        <v>80</v>
      </c>
      <c r="AY118" s="231" t="s">
        <v>150</v>
      </c>
    </row>
    <row r="119" spans="2:51" s="13" customFormat="1" ht="13.5">
      <c r="B119" s="232"/>
      <c r="C119" s="233"/>
      <c r="D119" s="234" t="s">
        <v>161</v>
      </c>
      <c r="E119" s="235" t="s">
        <v>37</v>
      </c>
      <c r="F119" s="236" t="s">
        <v>164</v>
      </c>
      <c r="G119" s="233"/>
      <c r="H119" s="237">
        <v>5.569</v>
      </c>
      <c r="I119" s="238"/>
      <c r="J119" s="233"/>
      <c r="K119" s="233"/>
      <c r="L119" s="239"/>
      <c r="M119" s="240"/>
      <c r="N119" s="241"/>
      <c r="O119" s="241"/>
      <c r="P119" s="241"/>
      <c r="Q119" s="241"/>
      <c r="R119" s="241"/>
      <c r="S119" s="241"/>
      <c r="T119" s="242"/>
      <c r="AT119" s="243" t="s">
        <v>161</v>
      </c>
      <c r="AU119" s="243" t="s">
        <v>158</v>
      </c>
      <c r="AV119" s="13" t="s">
        <v>157</v>
      </c>
      <c r="AW119" s="13" t="s">
        <v>43</v>
      </c>
      <c r="AX119" s="13" t="s">
        <v>23</v>
      </c>
      <c r="AY119" s="243" t="s">
        <v>150</v>
      </c>
    </row>
    <row r="120" spans="2:65" s="1" customFormat="1" ht="22.5" customHeight="1">
      <c r="B120" s="42"/>
      <c r="C120" s="195" t="s">
        <v>206</v>
      </c>
      <c r="D120" s="195" t="s">
        <v>152</v>
      </c>
      <c r="E120" s="196" t="s">
        <v>196</v>
      </c>
      <c r="F120" s="197" t="s">
        <v>197</v>
      </c>
      <c r="G120" s="198" t="s">
        <v>198</v>
      </c>
      <c r="H120" s="199">
        <v>88</v>
      </c>
      <c r="I120" s="200"/>
      <c r="J120" s="201">
        <f>ROUND(I120*H120,2)</f>
        <v>0</v>
      </c>
      <c r="K120" s="197" t="s">
        <v>156</v>
      </c>
      <c r="L120" s="62"/>
      <c r="M120" s="202" t="s">
        <v>37</v>
      </c>
      <c r="N120" s="203" t="s">
        <v>52</v>
      </c>
      <c r="O120" s="43"/>
      <c r="P120" s="204">
        <f>O120*H120</f>
        <v>0</v>
      </c>
      <c r="Q120" s="204">
        <v>0.00091</v>
      </c>
      <c r="R120" s="204">
        <f>Q120*H120</f>
        <v>0.08008</v>
      </c>
      <c r="S120" s="204">
        <v>0</v>
      </c>
      <c r="T120" s="205">
        <f>S120*H120</f>
        <v>0</v>
      </c>
      <c r="AR120" s="24" t="s">
        <v>157</v>
      </c>
      <c r="AT120" s="24" t="s">
        <v>152</v>
      </c>
      <c r="AU120" s="24" t="s">
        <v>158</v>
      </c>
      <c r="AY120" s="24" t="s">
        <v>150</v>
      </c>
      <c r="BE120" s="206">
        <f>IF(N120="základní",J120,0)</f>
        <v>0</v>
      </c>
      <c r="BF120" s="206">
        <f>IF(N120="snížená",J120,0)</f>
        <v>0</v>
      </c>
      <c r="BG120" s="206">
        <f>IF(N120="zákl. přenesená",J120,0)</f>
        <v>0</v>
      </c>
      <c r="BH120" s="206">
        <f>IF(N120="sníž. přenesená",J120,0)</f>
        <v>0</v>
      </c>
      <c r="BI120" s="206">
        <f>IF(N120="nulová",J120,0)</f>
        <v>0</v>
      </c>
      <c r="BJ120" s="24" t="s">
        <v>158</v>
      </c>
      <c r="BK120" s="206">
        <f>ROUND(I120*H120,2)</f>
        <v>0</v>
      </c>
      <c r="BL120" s="24" t="s">
        <v>157</v>
      </c>
      <c r="BM120" s="24" t="s">
        <v>209</v>
      </c>
    </row>
    <row r="121" spans="2:47" s="1" customFormat="1" ht="148.5">
      <c r="B121" s="42"/>
      <c r="C121" s="64"/>
      <c r="D121" s="207" t="s">
        <v>159</v>
      </c>
      <c r="E121" s="64"/>
      <c r="F121" s="208" t="s">
        <v>200</v>
      </c>
      <c r="G121" s="64"/>
      <c r="H121" s="64"/>
      <c r="I121" s="165"/>
      <c r="J121" s="64"/>
      <c r="K121" s="64"/>
      <c r="L121" s="62"/>
      <c r="M121" s="209"/>
      <c r="N121" s="43"/>
      <c r="O121" s="43"/>
      <c r="P121" s="43"/>
      <c r="Q121" s="43"/>
      <c r="R121" s="43"/>
      <c r="S121" s="43"/>
      <c r="T121" s="79"/>
      <c r="AT121" s="24" t="s">
        <v>159</v>
      </c>
      <c r="AU121" s="24" t="s">
        <v>158</v>
      </c>
    </row>
    <row r="122" spans="2:51" s="12" customFormat="1" ht="13.5">
      <c r="B122" s="221"/>
      <c r="C122" s="222"/>
      <c r="D122" s="207" t="s">
        <v>161</v>
      </c>
      <c r="E122" s="223" t="s">
        <v>37</v>
      </c>
      <c r="F122" s="224" t="s">
        <v>449</v>
      </c>
      <c r="G122" s="222"/>
      <c r="H122" s="225">
        <v>88</v>
      </c>
      <c r="I122" s="226"/>
      <c r="J122" s="222"/>
      <c r="K122" s="222"/>
      <c r="L122" s="227"/>
      <c r="M122" s="228"/>
      <c r="N122" s="229"/>
      <c r="O122" s="229"/>
      <c r="P122" s="229"/>
      <c r="Q122" s="229"/>
      <c r="R122" s="229"/>
      <c r="S122" s="229"/>
      <c r="T122" s="230"/>
      <c r="AT122" s="231" t="s">
        <v>161</v>
      </c>
      <c r="AU122" s="231" t="s">
        <v>158</v>
      </c>
      <c r="AV122" s="12" t="s">
        <v>158</v>
      </c>
      <c r="AW122" s="12" t="s">
        <v>43</v>
      </c>
      <c r="AX122" s="12" t="s">
        <v>80</v>
      </c>
      <c r="AY122" s="231" t="s">
        <v>150</v>
      </c>
    </row>
    <row r="123" spans="2:51" s="13" customFormat="1" ht="13.5">
      <c r="B123" s="232"/>
      <c r="C123" s="233"/>
      <c r="D123" s="207" t="s">
        <v>161</v>
      </c>
      <c r="E123" s="248" t="s">
        <v>37</v>
      </c>
      <c r="F123" s="249" t="s">
        <v>164</v>
      </c>
      <c r="G123" s="233"/>
      <c r="H123" s="250">
        <v>88</v>
      </c>
      <c r="I123" s="238"/>
      <c r="J123" s="233"/>
      <c r="K123" s="233"/>
      <c r="L123" s="239"/>
      <c r="M123" s="240"/>
      <c r="N123" s="241"/>
      <c r="O123" s="241"/>
      <c r="P123" s="241"/>
      <c r="Q123" s="241"/>
      <c r="R123" s="241"/>
      <c r="S123" s="241"/>
      <c r="T123" s="242"/>
      <c r="AT123" s="243" t="s">
        <v>161</v>
      </c>
      <c r="AU123" s="243" t="s">
        <v>158</v>
      </c>
      <c r="AV123" s="13" t="s">
        <v>157</v>
      </c>
      <c r="AW123" s="13" t="s">
        <v>43</v>
      </c>
      <c r="AX123" s="13" t="s">
        <v>23</v>
      </c>
      <c r="AY123" s="243" t="s">
        <v>150</v>
      </c>
    </row>
    <row r="124" spans="2:63" s="10" customFormat="1" ht="29.85" customHeight="1">
      <c r="B124" s="178"/>
      <c r="C124" s="179"/>
      <c r="D124" s="192" t="s">
        <v>79</v>
      </c>
      <c r="E124" s="193" t="s">
        <v>179</v>
      </c>
      <c r="F124" s="193" t="s">
        <v>202</v>
      </c>
      <c r="G124" s="179"/>
      <c r="H124" s="179"/>
      <c r="I124" s="182"/>
      <c r="J124" s="194">
        <f>BK124</f>
        <v>0</v>
      </c>
      <c r="K124" s="179"/>
      <c r="L124" s="184"/>
      <c r="M124" s="185"/>
      <c r="N124" s="186"/>
      <c r="O124" s="186"/>
      <c r="P124" s="187">
        <f>SUM(P125:P138)</f>
        <v>0</v>
      </c>
      <c r="Q124" s="186"/>
      <c r="R124" s="187">
        <f>SUM(R125:R138)</f>
        <v>24.70503072</v>
      </c>
      <c r="S124" s="186"/>
      <c r="T124" s="188">
        <f>SUM(T125:T138)</f>
        <v>0</v>
      </c>
      <c r="AR124" s="189" t="s">
        <v>23</v>
      </c>
      <c r="AT124" s="190" t="s">
        <v>79</v>
      </c>
      <c r="AU124" s="190" t="s">
        <v>23</v>
      </c>
      <c r="AY124" s="189" t="s">
        <v>150</v>
      </c>
      <c r="BK124" s="191">
        <f>SUM(BK125:BK138)</f>
        <v>0</v>
      </c>
    </row>
    <row r="125" spans="2:65" s="1" customFormat="1" ht="22.5" customHeight="1">
      <c r="B125" s="42"/>
      <c r="C125" s="195" t="s">
        <v>183</v>
      </c>
      <c r="D125" s="195" t="s">
        <v>152</v>
      </c>
      <c r="E125" s="196" t="s">
        <v>203</v>
      </c>
      <c r="F125" s="197" t="s">
        <v>204</v>
      </c>
      <c r="G125" s="198" t="s">
        <v>155</v>
      </c>
      <c r="H125" s="199">
        <v>52.848</v>
      </c>
      <c r="I125" s="200"/>
      <c r="J125" s="201">
        <f>ROUND(I125*H125,2)</f>
        <v>0</v>
      </c>
      <c r="K125" s="197" t="s">
        <v>156</v>
      </c>
      <c r="L125" s="62"/>
      <c r="M125" s="202" t="s">
        <v>37</v>
      </c>
      <c r="N125" s="203" t="s">
        <v>52</v>
      </c>
      <c r="O125" s="43"/>
      <c r="P125" s="204">
        <f>O125*H125</f>
        <v>0</v>
      </c>
      <c r="Q125" s="204">
        <v>0.0982</v>
      </c>
      <c r="R125" s="204">
        <f>Q125*H125</f>
        <v>5.1896736</v>
      </c>
      <c r="S125" s="204">
        <v>0</v>
      </c>
      <c r="T125" s="205">
        <f>S125*H125</f>
        <v>0</v>
      </c>
      <c r="AR125" s="24" t="s">
        <v>157</v>
      </c>
      <c r="AT125" s="24" t="s">
        <v>152</v>
      </c>
      <c r="AU125" s="24" t="s">
        <v>158</v>
      </c>
      <c r="AY125" s="24" t="s">
        <v>150</v>
      </c>
      <c r="BE125" s="206">
        <f>IF(N125="základní",J125,0)</f>
        <v>0</v>
      </c>
      <c r="BF125" s="206">
        <f>IF(N125="snížená",J125,0)</f>
        <v>0</v>
      </c>
      <c r="BG125" s="206">
        <f>IF(N125="zákl. přenesená",J125,0)</f>
        <v>0</v>
      </c>
      <c r="BH125" s="206">
        <f>IF(N125="sníž. přenesená",J125,0)</f>
        <v>0</v>
      </c>
      <c r="BI125" s="206">
        <f>IF(N125="nulová",J125,0)</f>
        <v>0</v>
      </c>
      <c r="BJ125" s="24" t="s">
        <v>158</v>
      </c>
      <c r="BK125" s="206">
        <f>ROUND(I125*H125,2)</f>
        <v>0</v>
      </c>
      <c r="BL125" s="24" t="s">
        <v>157</v>
      </c>
      <c r="BM125" s="24" t="s">
        <v>212</v>
      </c>
    </row>
    <row r="126" spans="2:51" s="11" customFormat="1" ht="13.5">
      <c r="B126" s="210"/>
      <c r="C126" s="211"/>
      <c r="D126" s="207" t="s">
        <v>161</v>
      </c>
      <c r="E126" s="212" t="s">
        <v>37</v>
      </c>
      <c r="F126" s="213" t="s">
        <v>162</v>
      </c>
      <c r="G126" s="211"/>
      <c r="H126" s="214" t="s">
        <v>37</v>
      </c>
      <c r="I126" s="215"/>
      <c r="J126" s="211"/>
      <c r="K126" s="211"/>
      <c r="L126" s="216"/>
      <c r="M126" s="217"/>
      <c r="N126" s="218"/>
      <c r="O126" s="218"/>
      <c r="P126" s="218"/>
      <c r="Q126" s="218"/>
      <c r="R126" s="218"/>
      <c r="S126" s="218"/>
      <c r="T126" s="219"/>
      <c r="AT126" s="220" t="s">
        <v>161</v>
      </c>
      <c r="AU126" s="220" t="s">
        <v>158</v>
      </c>
      <c r="AV126" s="11" t="s">
        <v>23</v>
      </c>
      <c r="AW126" s="11" t="s">
        <v>43</v>
      </c>
      <c r="AX126" s="11" t="s">
        <v>80</v>
      </c>
      <c r="AY126" s="220" t="s">
        <v>150</v>
      </c>
    </row>
    <row r="127" spans="2:51" s="12" customFormat="1" ht="13.5">
      <c r="B127" s="221"/>
      <c r="C127" s="222"/>
      <c r="D127" s="207" t="s">
        <v>161</v>
      </c>
      <c r="E127" s="223" t="s">
        <v>37</v>
      </c>
      <c r="F127" s="224" t="s">
        <v>1551</v>
      </c>
      <c r="G127" s="222"/>
      <c r="H127" s="225">
        <v>52.848</v>
      </c>
      <c r="I127" s="226"/>
      <c r="J127" s="222"/>
      <c r="K127" s="222"/>
      <c r="L127" s="227"/>
      <c r="M127" s="228"/>
      <c r="N127" s="229"/>
      <c r="O127" s="229"/>
      <c r="P127" s="229"/>
      <c r="Q127" s="229"/>
      <c r="R127" s="229"/>
      <c r="S127" s="229"/>
      <c r="T127" s="230"/>
      <c r="AT127" s="231" t="s">
        <v>161</v>
      </c>
      <c r="AU127" s="231" t="s">
        <v>158</v>
      </c>
      <c r="AV127" s="12" t="s">
        <v>158</v>
      </c>
      <c r="AW127" s="12" t="s">
        <v>43</v>
      </c>
      <c r="AX127" s="12" t="s">
        <v>80</v>
      </c>
      <c r="AY127" s="231" t="s">
        <v>150</v>
      </c>
    </row>
    <row r="128" spans="2:51" s="13" customFormat="1" ht="13.5">
      <c r="B128" s="232"/>
      <c r="C128" s="233"/>
      <c r="D128" s="234" t="s">
        <v>161</v>
      </c>
      <c r="E128" s="235" t="s">
        <v>37</v>
      </c>
      <c r="F128" s="236" t="s">
        <v>164</v>
      </c>
      <c r="G128" s="233"/>
      <c r="H128" s="237">
        <v>52.848</v>
      </c>
      <c r="I128" s="238"/>
      <c r="J128" s="233"/>
      <c r="K128" s="233"/>
      <c r="L128" s="239"/>
      <c r="M128" s="240"/>
      <c r="N128" s="241"/>
      <c r="O128" s="241"/>
      <c r="P128" s="241"/>
      <c r="Q128" s="241"/>
      <c r="R128" s="241"/>
      <c r="S128" s="241"/>
      <c r="T128" s="242"/>
      <c r="AT128" s="243" t="s">
        <v>161</v>
      </c>
      <c r="AU128" s="243" t="s">
        <v>158</v>
      </c>
      <c r="AV128" s="13" t="s">
        <v>157</v>
      </c>
      <c r="AW128" s="13" t="s">
        <v>43</v>
      </c>
      <c r="AX128" s="13" t="s">
        <v>23</v>
      </c>
      <c r="AY128" s="243" t="s">
        <v>150</v>
      </c>
    </row>
    <row r="129" spans="2:65" s="1" customFormat="1" ht="22.5" customHeight="1">
      <c r="B129" s="42"/>
      <c r="C129" s="195" t="s">
        <v>214</v>
      </c>
      <c r="D129" s="195" t="s">
        <v>152</v>
      </c>
      <c r="E129" s="196" t="s">
        <v>207</v>
      </c>
      <c r="F129" s="197" t="s">
        <v>208</v>
      </c>
      <c r="G129" s="198" t="s">
        <v>155</v>
      </c>
      <c r="H129" s="199">
        <v>52.848</v>
      </c>
      <c r="I129" s="200"/>
      <c r="J129" s="201">
        <f>ROUND(I129*H129,2)</f>
        <v>0</v>
      </c>
      <c r="K129" s="197" t="s">
        <v>156</v>
      </c>
      <c r="L129" s="62"/>
      <c r="M129" s="202" t="s">
        <v>37</v>
      </c>
      <c r="N129" s="203" t="s">
        <v>52</v>
      </c>
      <c r="O129" s="43"/>
      <c r="P129" s="204">
        <f>O129*H129</f>
        <v>0</v>
      </c>
      <c r="Q129" s="204">
        <v>0.27994</v>
      </c>
      <c r="R129" s="204">
        <f>Q129*H129</f>
        <v>14.794269120000001</v>
      </c>
      <c r="S129" s="204">
        <v>0</v>
      </c>
      <c r="T129" s="205">
        <f>S129*H129</f>
        <v>0</v>
      </c>
      <c r="AR129" s="24" t="s">
        <v>157</v>
      </c>
      <c r="AT129" s="24" t="s">
        <v>152</v>
      </c>
      <c r="AU129" s="24" t="s">
        <v>158</v>
      </c>
      <c r="AY129" s="24" t="s">
        <v>150</v>
      </c>
      <c r="BE129" s="206">
        <f>IF(N129="základní",J129,0)</f>
        <v>0</v>
      </c>
      <c r="BF129" s="206">
        <f>IF(N129="snížená",J129,0)</f>
        <v>0</v>
      </c>
      <c r="BG129" s="206">
        <f>IF(N129="zákl. přenesená",J129,0)</f>
        <v>0</v>
      </c>
      <c r="BH129" s="206">
        <f>IF(N129="sníž. přenesená",J129,0)</f>
        <v>0</v>
      </c>
      <c r="BI129" s="206">
        <f>IF(N129="nulová",J129,0)</f>
        <v>0</v>
      </c>
      <c r="BJ129" s="24" t="s">
        <v>158</v>
      </c>
      <c r="BK129" s="206">
        <f>ROUND(I129*H129,2)</f>
        <v>0</v>
      </c>
      <c r="BL129" s="24" t="s">
        <v>157</v>
      </c>
      <c r="BM129" s="24" t="s">
        <v>218</v>
      </c>
    </row>
    <row r="130" spans="2:51" s="11" customFormat="1" ht="13.5">
      <c r="B130" s="210"/>
      <c r="C130" s="211"/>
      <c r="D130" s="207" t="s">
        <v>161</v>
      </c>
      <c r="E130" s="212" t="s">
        <v>37</v>
      </c>
      <c r="F130" s="213" t="s">
        <v>162</v>
      </c>
      <c r="G130" s="211"/>
      <c r="H130" s="214" t="s">
        <v>37</v>
      </c>
      <c r="I130" s="215"/>
      <c r="J130" s="211"/>
      <c r="K130" s="211"/>
      <c r="L130" s="216"/>
      <c r="M130" s="217"/>
      <c r="N130" s="218"/>
      <c r="O130" s="218"/>
      <c r="P130" s="218"/>
      <c r="Q130" s="218"/>
      <c r="R130" s="218"/>
      <c r="S130" s="218"/>
      <c r="T130" s="219"/>
      <c r="AT130" s="220" t="s">
        <v>161</v>
      </c>
      <c r="AU130" s="220" t="s">
        <v>158</v>
      </c>
      <c r="AV130" s="11" t="s">
        <v>23</v>
      </c>
      <c r="AW130" s="11" t="s">
        <v>43</v>
      </c>
      <c r="AX130" s="11" t="s">
        <v>80</v>
      </c>
      <c r="AY130" s="220" t="s">
        <v>150</v>
      </c>
    </row>
    <row r="131" spans="2:51" s="12" customFormat="1" ht="13.5">
      <c r="B131" s="221"/>
      <c r="C131" s="222"/>
      <c r="D131" s="207" t="s">
        <v>161</v>
      </c>
      <c r="E131" s="223" t="s">
        <v>37</v>
      </c>
      <c r="F131" s="224" t="s">
        <v>1551</v>
      </c>
      <c r="G131" s="222"/>
      <c r="H131" s="225">
        <v>52.848</v>
      </c>
      <c r="I131" s="226"/>
      <c r="J131" s="222"/>
      <c r="K131" s="222"/>
      <c r="L131" s="227"/>
      <c r="M131" s="228"/>
      <c r="N131" s="229"/>
      <c r="O131" s="229"/>
      <c r="P131" s="229"/>
      <c r="Q131" s="229"/>
      <c r="R131" s="229"/>
      <c r="S131" s="229"/>
      <c r="T131" s="230"/>
      <c r="AT131" s="231" t="s">
        <v>161</v>
      </c>
      <c r="AU131" s="231" t="s">
        <v>158</v>
      </c>
      <c r="AV131" s="12" t="s">
        <v>158</v>
      </c>
      <c r="AW131" s="12" t="s">
        <v>43</v>
      </c>
      <c r="AX131" s="12" t="s">
        <v>80</v>
      </c>
      <c r="AY131" s="231" t="s">
        <v>150</v>
      </c>
    </row>
    <row r="132" spans="2:51" s="13" customFormat="1" ht="13.5">
      <c r="B132" s="232"/>
      <c r="C132" s="233"/>
      <c r="D132" s="234" t="s">
        <v>161</v>
      </c>
      <c r="E132" s="235" t="s">
        <v>37</v>
      </c>
      <c r="F132" s="236" t="s">
        <v>164</v>
      </c>
      <c r="G132" s="233"/>
      <c r="H132" s="237">
        <v>52.848</v>
      </c>
      <c r="I132" s="238"/>
      <c r="J132" s="233"/>
      <c r="K132" s="233"/>
      <c r="L132" s="239"/>
      <c r="M132" s="240"/>
      <c r="N132" s="241"/>
      <c r="O132" s="241"/>
      <c r="P132" s="241"/>
      <c r="Q132" s="241"/>
      <c r="R132" s="241"/>
      <c r="S132" s="241"/>
      <c r="T132" s="242"/>
      <c r="AT132" s="243" t="s">
        <v>161</v>
      </c>
      <c r="AU132" s="243" t="s">
        <v>158</v>
      </c>
      <c r="AV132" s="13" t="s">
        <v>157</v>
      </c>
      <c r="AW132" s="13" t="s">
        <v>43</v>
      </c>
      <c r="AX132" s="13" t="s">
        <v>23</v>
      </c>
      <c r="AY132" s="243" t="s">
        <v>150</v>
      </c>
    </row>
    <row r="133" spans="2:65" s="1" customFormat="1" ht="44.25" customHeight="1">
      <c r="B133" s="42"/>
      <c r="C133" s="195" t="s">
        <v>187</v>
      </c>
      <c r="D133" s="195" t="s">
        <v>152</v>
      </c>
      <c r="E133" s="196" t="s">
        <v>210</v>
      </c>
      <c r="F133" s="197" t="s">
        <v>211</v>
      </c>
      <c r="G133" s="198" t="s">
        <v>155</v>
      </c>
      <c r="H133" s="199">
        <v>22.02</v>
      </c>
      <c r="I133" s="200"/>
      <c r="J133" s="201">
        <f>ROUND(I133*H133,2)</f>
        <v>0</v>
      </c>
      <c r="K133" s="197" t="s">
        <v>156</v>
      </c>
      <c r="L133" s="62"/>
      <c r="M133" s="202" t="s">
        <v>37</v>
      </c>
      <c r="N133" s="203" t="s">
        <v>52</v>
      </c>
      <c r="O133" s="43"/>
      <c r="P133" s="204">
        <f>O133*H133</f>
        <v>0</v>
      </c>
      <c r="Q133" s="204">
        <v>0.101</v>
      </c>
      <c r="R133" s="204">
        <f>Q133*H133</f>
        <v>2.22402</v>
      </c>
      <c r="S133" s="204">
        <v>0</v>
      </c>
      <c r="T133" s="205">
        <f>S133*H133</f>
        <v>0</v>
      </c>
      <c r="AR133" s="24" t="s">
        <v>157</v>
      </c>
      <c r="AT133" s="24" t="s">
        <v>152</v>
      </c>
      <c r="AU133" s="24" t="s">
        <v>158</v>
      </c>
      <c r="AY133" s="24" t="s">
        <v>150</v>
      </c>
      <c r="BE133" s="206">
        <f>IF(N133="základní",J133,0)</f>
        <v>0</v>
      </c>
      <c r="BF133" s="206">
        <f>IF(N133="snížená",J133,0)</f>
        <v>0</v>
      </c>
      <c r="BG133" s="206">
        <f>IF(N133="zákl. přenesená",J133,0)</f>
        <v>0</v>
      </c>
      <c r="BH133" s="206">
        <f>IF(N133="sníž. přenesená",J133,0)</f>
        <v>0</v>
      </c>
      <c r="BI133" s="206">
        <f>IF(N133="nulová",J133,0)</f>
        <v>0</v>
      </c>
      <c r="BJ133" s="24" t="s">
        <v>158</v>
      </c>
      <c r="BK133" s="206">
        <f>ROUND(I133*H133,2)</f>
        <v>0</v>
      </c>
      <c r="BL133" s="24" t="s">
        <v>157</v>
      </c>
      <c r="BM133" s="24" t="s">
        <v>232</v>
      </c>
    </row>
    <row r="134" spans="2:47" s="1" customFormat="1" ht="81">
      <c r="B134" s="42"/>
      <c r="C134" s="64"/>
      <c r="D134" s="207" t="s">
        <v>159</v>
      </c>
      <c r="E134" s="64"/>
      <c r="F134" s="208" t="s">
        <v>213</v>
      </c>
      <c r="G134" s="64"/>
      <c r="H134" s="64"/>
      <c r="I134" s="165"/>
      <c r="J134" s="64"/>
      <c r="K134" s="64"/>
      <c r="L134" s="62"/>
      <c r="M134" s="209"/>
      <c r="N134" s="43"/>
      <c r="O134" s="43"/>
      <c r="P134" s="43"/>
      <c r="Q134" s="43"/>
      <c r="R134" s="43"/>
      <c r="S134" s="43"/>
      <c r="T134" s="79"/>
      <c r="AT134" s="24" t="s">
        <v>159</v>
      </c>
      <c r="AU134" s="24" t="s">
        <v>158</v>
      </c>
    </row>
    <row r="135" spans="2:51" s="11" customFormat="1" ht="13.5">
      <c r="B135" s="210"/>
      <c r="C135" s="211"/>
      <c r="D135" s="207" t="s">
        <v>161</v>
      </c>
      <c r="E135" s="212" t="s">
        <v>37</v>
      </c>
      <c r="F135" s="213" t="s">
        <v>162</v>
      </c>
      <c r="G135" s="211"/>
      <c r="H135" s="214" t="s">
        <v>37</v>
      </c>
      <c r="I135" s="215"/>
      <c r="J135" s="211"/>
      <c r="K135" s="211"/>
      <c r="L135" s="216"/>
      <c r="M135" s="217"/>
      <c r="N135" s="218"/>
      <c r="O135" s="218"/>
      <c r="P135" s="218"/>
      <c r="Q135" s="218"/>
      <c r="R135" s="218"/>
      <c r="S135" s="218"/>
      <c r="T135" s="219"/>
      <c r="AT135" s="220" t="s">
        <v>161</v>
      </c>
      <c r="AU135" s="220" t="s">
        <v>158</v>
      </c>
      <c r="AV135" s="11" t="s">
        <v>23</v>
      </c>
      <c r="AW135" s="11" t="s">
        <v>43</v>
      </c>
      <c r="AX135" s="11" t="s">
        <v>80</v>
      </c>
      <c r="AY135" s="220" t="s">
        <v>150</v>
      </c>
    </row>
    <row r="136" spans="2:51" s="12" customFormat="1" ht="13.5">
      <c r="B136" s="221"/>
      <c r="C136" s="222"/>
      <c r="D136" s="207" t="s">
        <v>161</v>
      </c>
      <c r="E136" s="223" t="s">
        <v>37</v>
      </c>
      <c r="F136" s="224" t="s">
        <v>1562</v>
      </c>
      <c r="G136" s="222"/>
      <c r="H136" s="225">
        <v>22.02</v>
      </c>
      <c r="I136" s="226"/>
      <c r="J136" s="222"/>
      <c r="K136" s="222"/>
      <c r="L136" s="227"/>
      <c r="M136" s="228"/>
      <c r="N136" s="229"/>
      <c r="O136" s="229"/>
      <c r="P136" s="229"/>
      <c r="Q136" s="229"/>
      <c r="R136" s="229"/>
      <c r="S136" s="229"/>
      <c r="T136" s="230"/>
      <c r="AT136" s="231" t="s">
        <v>161</v>
      </c>
      <c r="AU136" s="231" t="s">
        <v>158</v>
      </c>
      <c r="AV136" s="12" t="s">
        <v>158</v>
      </c>
      <c r="AW136" s="12" t="s">
        <v>43</v>
      </c>
      <c r="AX136" s="12" t="s">
        <v>80</v>
      </c>
      <c r="AY136" s="231" t="s">
        <v>150</v>
      </c>
    </row>
    <row r="137" spans="2:51" s="13" customFormat="1" ht="13.5">
      <c r="B137" s="232"/>
      <c r="C137" s="233"/>
      <c r="D137" s="234" t="s">
        <v>161</v>
      </c>
      <c r="E137" s="235" t="s">
        <v>37</v>
      </c>
      <c r="F137" s="236" t="s">
        <v>164</v>
      </c>
      <c r="G137" s="233"/>
      <c r="H137" s="237">
        <v>22.02</v>
      </c>
      <c r="I137" s="238"/>
      <c r="J137" s="233"/>
      <c r="K137" s="233"/>
      <c r="L137" s="239"/>
      <c r="M137" s="240"/>
      <c r="N137" s="241"/>
      <c r="O137" s="241"/>
      <c r="P137" s="241"/>
      <c r="Q137" s="241"/>
      <c r="R137" s="241"/>
      <c r="S137" s="241"/>
      <c r="T137" s="242"/>
      <c r="AT137" s="243" t="s">
        <v>161</v>
      </c>
      <c r="AU137" s="243" t="s">
        <v>158</v>
      </c>
      <c r="AV137" s="13" t="s">
        <v>157</v>
      </c>
      <c r="AW137" s="13" t="s">
        <v>43</v>
      </c>
      <c r="AX137" s="13" t="s">
        <v>23</v>
      </c>
      <c r="AY137" s="243" t="s">
        <v>150</v>
      </c>
    </row>
    <row r="138" spans="2:65" s="1" customFormat="1" ht="22.5" customHeight="1">
      <c r="B138" s="42"/>
      <c r="C138" s="251" t="s">
        <v>248</v>
      </c>
      <c r="D138" s="251" t="s">
        <v>215</v>
      </c>
      <c r="E138" s="252" t="s">
        <v>216</v>
      </c>
      <c r="F138" s="253" t="s">
        <v>217</v>
      </c>
      <c r="G138" s="254" t="s">
        <v>155</v>
      </c>
      <c r="H138" s="255">
        <v>23.121</v>
      </c>
      <c r="I138" s="256"/>
      <c r="J138" s="257">
        <f>ROUND(I138*H138,2)</f>
        <v>0</v>
      </c>
      <c r="K138" s="253" t="s">
        <v>156</v>
      </c>
      <c r="L138" s="258"/>
      <c r="M138" s="259" t="s">
        <v>37</v>
      </c>
      <c r="N138" s="260" t="s">
        <v>52</v>
      </c>
      <c r="O138" s="43"/>
      <c r="P138" s="204">
        <f>O138*H138</f>
        <v>0</v>
      </c>
      <c r="Q138" s="204">
        <v>0.108</v>
      </c>
      <c r="R138" s="204">
        <f>Q138*H138</f>
        <v>2.4970679999999996</v>
      </c>
      <c r="S138" s="204">
        <v>0</v>
      </c>
      <c r="T138" s="205">
        <f>S138*H138</f>
        <v>0</v>
      </c>
      <c r="AR138" s="24" t="s">
        <v>177</v>
      </c>
      <c r="AT138" s="24" t="s">
        <v>215</v>
      </c>
      <c r="AU138" s="24" t="s">
        <v>158</v>
      </c>
      <c r="AY138" s="24" t="s">
        <v>150</v>
      </c>
      <c r="BE138" s="206">
        <f>IF(N138="základní",J138,0)</f>
        <v>0</v>
      </c>
      <c r="BF138" s="206">
        <f>IF(N138="snížená",J138,0)</f>
        <v>0</v>
      </c>
      <c r="BG138" s="206">
        <f>IF(N138="zákl. přenesená",J138,0)</f>
        <v>0</v>
      </c>
      <c r="BH138" s="206">
        <f>IF(N138="sníž. přenesená",J138,0)</f>
        <v>0</v>
      </c>
      <c r="BI138" s="206">
        <f>IF(N138="nulová",J138,0)</f>
        <v>0</v>
      </c>
      <c r="BJ138" s="24" t="s">
        <v>158</v>
      </c>
      <c r="BK138" s="206">
        <f>ROUND(I138*H138,2)</f>
        <v>0</v>
      </c>
      <c r="BL138" s="24" t="s">
        <v>157</v>
      </c>
      <c r="BM138" s="24" t="s">
        <v>251</v>
      </c>
    </row>
    <row r="139" spans="2:63" s="10" customFormat="1" ht="29.85" customHeight="1">
      <c r="B139" s="178"/>
      <c r="C139" s="179"/>
      <c r="D139" s="192" t="s">
        <v>79</v>
      </c>
      <c r="E139" s="193" t="s">
        <v>173</v>
      </c>
      <c r="F139" s="193" t="s">
        <v>219</v>
      </c>
      <c r="G139" s="179"/>
      <c r="H139" s="179"/>
      <c r="I139" s="182"/>
      <c r="J139" s="194">
        <f>BK139</f>
        <v>0</v>
      </c>
      <c r="K139" s="179"/>
      <c r="L139" s="184"/>
      <c r="M139" s="185"/>
      <c r="N139" s="186"/>
      <c r="O139" s="186"/>
      <c r="P139" s="187">
        <f>SUM(P140:P261)</f>
        <v>0</v>
      </c>
      <c r="Q139" s="186"/>
      <c r="R139" s="187">
        <f>SUM(R140:R261)</f>
        <v>11.88184326</v>
      </c>
      <c r="S139" s="186"/>
      <c r="T139" s="188">
        <f>SUM(T140:T261)</f>
        <v>0</v>
      </c>
      <c r="AR139" s="189" t="s">
        <v>23</v>
      </c>
      <c r="AT139" s="190" t="s">
        <v>79</v>
      </c>
      <c r="AU139" s="190" t="s">
        <v>23</v>
      </c>
      <c r="AY139" s="189" t="s">
        <v>150</v>
      </c>
      <c r="BK139" s="191">
        <f>SUM(BK140:BK261)</f>
        <v>0</v>
      </c>
    </row>
    <row r="140" spans="2:65" s="1" customFormat="1" ht="31.5" customHeight="1">
      <c r="B140" s="42"/>
      <c r="C140" s="195" t="s">
        <v>199</v>
      </c>
      <c r="D140" s="195" t="s">
        <v>152</v>
      </c>
      <c r="E140" s="196" t="s">
        <v>221</v>
      </c>
      <c r="F140" s="197" t="s">
        <v>222</v>
      </c>
      <c r="G140" s="198" t="s">
        <v>155</v>
      </c>
      <c r="H140" s="199">
        <v>31.19</v>
      </c>
      <c r="I140" s="200"/>
      <c r="J140" s="201">
        <f>ROUND(I140*H140,2)</f>
        <v>0</v>
      </c>
      <c r="K140" s="197" t="s">
        <v>156</v>
      </c>
      <c r="L140" s="62"/>
      <c r="M140" s="202" t="s">
        <v>37</v>
      </c>
      <c r="N140" s="203" t="s">
        <v>52</v>
      </c>
      <c r="O140" s="43"/>
      <c r="P140" s="204">
        <f>O140*H140</f>
        <v>0</v>
      </c>
      <c r="Q140" s="204">
        <v>0.00489</v>
      </c>
      <c r="R140" s="204">
        <f>Q140*H140</f>
        <v>0.15251910000000002</v>
      </c>
      <c r="S140" s="204">
        <v>0</v>
      </c>
      <c r="T140" s="205">
        <f>S140*H140</f>
        <v>0</v>
      </c>
      <c r="AR140" s="24" t="s">
        <v>157</v>
      </c>
      <c r="AT140" s="24" t="s">
        <v>152</v>
      </c>
      <c r="AU140" s="24" t="s">
        <v>158</v>
      </c>
      <c r="AY140" s="24" t="s">
        <v>150</v>
      </c>
      <c r="BE140" s="206">
        <f>IF(N140="základní",J140,0)</f>
        <v>0</v>
      </c>
      <c r="BF140" s="206">
        <f>IF(N140="snížená",J140,0)</f>
        <v>0</v>
      </c>
      <c r="BG140" s="206">
        <f>IF(N140="zákl. přenesená",J140,0)</f>
        <v>0</v>
      </c>
      <c r="BH140" s="206">
        <f>IF(N140="sníž. přenesená",J140,0)</f>
        <v>0</v>
      </c>
      <c r="BI140" s="206">
        <f>IF(N140="nulová",J140,0)</f>
        <v>0</v>
      </c>
      <c r="BJ140" s="24" t="s">
        <v>158</v>
      </c>
      <c r="BK140" s="206">
        <f>ROUND(I140*H140,2)</f>
        <v>0</v>
      </c>
      <c r="BL140" s="24" t="s">
        <v>157</v>
      </c>
      <c r="BM140" s="24" t="s">
        <v>262</v>
      </c>
    </row>
    <row r="141" spans="2:47" s="1" customFormat="1" ht="27">
      <c r="B141" s="42"/>
      <c r="C141" s="64"/>
      <c r="D141" s="207" t="s">
        <v>159</v>
      </c>
      <c r="E141" s="64"/>
      <c r="F141" s="208" t="s">
        <v>224</v>
      </c>
      <c r="G141" s="64"/>
      <c r="H141" s="64"/>
      <c r="I141" s="165"/>
      <c r="J141" s="64"/>
      <c r="K141" s="64"/>
      <c r="L141" s="62"/>
      <c r="M141" s="209"/>
      <c r="N141" s="43"/>
      <c r="O141" s="43"/>
      <c r="P141" s="43"/>
      <c r="Q141" s="43"/>
      <c r="R141" s="43"/>
      <c r="S141" s="43"/>
      <c r="T141" s="79"/>
      <c r="AT141" s="24" t="s">
        <v>159</v>
      </c>
      <c r="AU141" s="24" t="s">
        <v>158</v>
      </c>
    </row>
    <row r="142" spans="2:51" s="11" customFormat="1" ht="13.5">
      <c r="B142" s="210"/>
      <c r="C142" s="211"/>
      <c r="D142" s="207" t="s">
        <v>161</v>
      </c>
      <c r="E142" s="212" t="s">
        <v>37</v>
      </c>
      <c r="F142" s="213" t="s">
        <v>1560</v>
      </c>
      <c r="G142" s="211"/>
      <c r="H142" s="214" t="s">
        <v>37</v>
      </c>
      <c r="I142" s="215"/>
      <c r="J142" s="211"/>
      <c r="K142" s="211"/>
      <c r="L142" s="216"/>
      <c r="M142" s="217"/>
      <c r="N142" s="218"/>
      <c r="O142" s="218"/>
      <c r="P142" s="218"/>
      <c r="Q142" s="218"/>
      <c r="R142" s="218"/>
      <c r="S142" s="218"/>
      <c r="T142" s="219"/>
      <c r="AT142" s="220" t="s">
        <v>161</v>
      </c>
      <c r="AU142" s="220" t="s">
        <v>158</v>
      </c>
      <c r="AV142" s="11" t="s">
        <v>23</v>
      </c>
      <c r="AW142" s="11" t="s">
        <v>43</v>
      </c>
      <c r="AX142" s="11" t="s">
        <v>80</v>
      </c>
      <c r="AY142" s="220" t="s">
        <v>150</v>
      </c>
    </row>
    <row r="143" spans="2:51" s="12" customFormat="1" ht="13.5">
      <c r="B143" s="221"/>
      <c r="C143" s="222"/>
      <c r="D143" s="207" t="s">
        <v>161</v>
      </c>
      <c r="E143" s="223" t="s">
        <v>37</v>
      </c>
      <c r="F143" s="224" t="s">
        <v>1563</v>
      </c>
      <c r="G143" s="222"/>
      <c r="H143" s="225">
        <v>31.19</v>
      </c>
      <c r="I143" s="226"/>
      <c r="J143" s="222"/>
      <c r="K143" s="222"/>
      <c r="L143" s="227"/>
      <c r="M143" s="228"/>
      <c r="N143" s="229"/>
      <c r="O143" s="229"/>
      <c r="P143" s="229"/>
      <c r="Q143" s="229"/>
      <c r="R143" s="229"/>
      <c r="S143" s="229"/>
      <c r="T143" s="230"/>
      <c r="AT143" s="231" t="s">
        <v>161</v>
      </c>
      <c r="AU143" s="231" t="s">
        <v>158</v>
      </c>
      <c r="AV143" s="12" t="s">
        <v>158</v>
      </c>
      <c r="AW143" s="12" t="s">
        <v>43</v>
      </c>
      <c r="AX143" s="12" t="s">
        <v>80</v>
      </c>
      <c r="AY143" s="231" t="s">
        <v>150</v>
      </c>
    </row>
    <row r="144" spans="2:51" s="13" customFormat="1" ht="13.5">
      <c r="B144" s="232"/>
      <c r="C144" s="233"/>
      <c r="D144" s="234" t="s">
        <v>161</v>
      </c>
      <c r="E144" s="235" t="s">
        <v>37</v>
      </c>
      <c r="F144" s="236" t="s">
        <v>164</v>
      </c>
      <c r="G144" s="233"/>
      <c r="H144" s="237">
        <v>31.19</v>
      </c>
      <c r="I144" s="238"/>
      <c r="J144" s="233"/>
      <c r="K144" s="233"/>
      <c r="L144" s="239"/>
      <c r="M144" s="240"/>
      <c r="N144" s="241"/>
      <c r="O144" s="241"/>
      <c r="P144" s="241"/>
      <c r="Q144" s="241"/>
      <c r="R144" s="241"/>
      <c r="S144" s="241"/>
      <c r="T144" s="242"/>
      <c r="AT144" s="243" t="s">
        <v>161</v>
      </c>
      <c r="AU144" s="243" t="s">
        <v>158</v>
      </c>
      <c r="AV144" s="13" t="s">
        <v>157</v>
      </c>
      <c r="AW144" s="13" t="s">
        <v>43</v>
      </c>
      <c r="AX144" s="13" t="s">
        <v>23</v>
      </c>
      <c r="AY144" s="243" t="s">
        <v>150</v>
      </c>
    </row>
    <row r="145" spans="2:65" s="1" customFormat="1" ht="31.5" customHeight="1">
      <c r="B145" s="42"/>
      <c r="C145" s="195" t="s">
        <v>10</v>
      </c>
      <c r="D145" s="195" t="s">
        <v>152</v>
      </c>
      <c r="E145" s="196" t="s">
        <v>1564</v>
      </c>
      <c r="F145" s="197" t="s">
        <v>1565</v>
      </c>
      <c r="G145" s="198" t="s">
        <v>155</v>
      </c>
      <c r="H145" s="199">
        <v>31.19</v>
      </c>
      <c r="I145" s="200"/>
      <c r="J145" s="201">
        <f>ROUND(I145*H145,2)</f>
        <v>0</v>
      </c>
      <c r="K145" s="197" t="s">
        <v>156</v>
      </c>
      <c r="L145" s="62"/>
      <c r="M145" s="202" t="s">
        <v>37</v>
      </c>
      <c r="N145" s="203" t="s">
        <v>52</v>
      </c>
      <c r="O145" s="43"/>
      <c r="P145" s="204">
        <f>O145*H145</f>
        <v>0</v>
      </c>
      <c r="Q145" s="204">
        <v>0.00391</v>
      </c>
      <c r="R145" s="204">
        <f>Q145*H145</f>
        <v>0.12195290000000002</v>
      </c>
      <c r="S145" s="204">
        <v>0</v>
      </c>
      <c r="T145" s="205">
        <f>S145*H145</f>
        <v>0</v>
      </c>
      <c r="AR145" s="24" t="s">
        <v>157</v>
      </c>
      <c r="AT145" s="24" t="s">
        <v>152</v>
      </c>
      <c r="AU145" s="24" t="s">
        <v>158</v>
      </c>
      <c r="AY145" s="24" t="s">
        <v>150</v>
      </c>
      <c r="BE145" s="206">
        <f>IF(N145="základní",J145,0)</f>
        <v>0</v>
      </c>
      <c r="BF145" s="206">
        <f>IF(N145="snížená",J145,0)</f>
        <v>0</v>
      </c>
      <c r="BG145" s="206">
        <f>IF(N145="zákl. přenesená",J145,0)</f>
        <v>0</v>
      </c>
      <c r="BH145" s="206">
        <f>IF(N145="sníž. přenesená",J145,0)</f>
        <v>0</v>
      </c>
      <c r="BI145" s="206">
        <f>IF(N145="nulová",J145,0)</f>
        <v>0</v>
      </c>
      <c r="BJ145" s="24" t="s">
        <v>158</v>
      </c>
      <c r="BK145" s="206">
        <f>ROUND(I145*H145,2)</f>
        <v>0</v>
      </c>
      <c r="BL145" s="24" t="s">
        <v>157</v>
      </c>
      <c r="BM145" s="24" t="s">
        <v>265</v>
      </c>
    </row>
    <row r="146" spans="2:47" s="1" customFormat="1" ht="67.5">
      <c r="B146" s="42"/>
      <c r="C146" s="64"/>
      <c r="D146" s="234" t="s">
        <v>159</v>
      </c>
      <c r="E146" s="64"/>
      <c r="F146" s="244" t="s">
        <v>1566</v>
      </c>
      <c r="G146" s="64"/>
      <c r="H146" s="64"/>
      <c r="I146" s="165"/>
      <c r="J146" s="64"/>
      <c r="K146" s="64"/>
      <c r="L146" s="62"/>
      <c r="M146" s="209"/>
      <c r="N146" s="43"/>
      <c r="O146" s="43"/>
      <c r="P146" s="43"/>
      <c r="Q146" s="43"/>
      <c r="R146" s="43"/>
      <c r="S146" s="43"/>
      <c r="T146" s="79"/>
      <c r="AT146" s="24" t="s">
        <v>159</v>
      </c>
      <c r="AU146" s="24" t="s">
        <v>158</v>
      </c>
    </row>
    <row r="147" spans="2:65" s="1" customFormat="1" ht="22.5" customHeight="1">
      <c r="B147" s="42"/>
      <c r="C147" s="195" t="s">
        <v>205</v>
      </c>
      <c r="D147" s="195" t="s">
        <v>152</v>
      </c>
      <c r="E147" s="196" t="s">
        <v>230</v>
      </c>
      <c r="F147" s="197" t="s">
        <v>231</v>
      </c>
      <c r="G147" s="198" t="s">
        <v>198</v>
      </c>
      <c r="H147" s="199">
        <v>184.4</v>
      </c>
      <c r="I147" s="200"/>
      <c r="J147" s="201">
        <f>ROUND(I147*H147,2)</f>
        <v>0</v>
      </c>
      <c r="K147" s="197" t="s">
        <v>156</v>
      </c>
      <c r="L147" s="62"/>
      <c r="M147" s="202" t="s">
        <v>37</v>
      </c>
      <c r="N147" s="203" t="s">
        <v>52</v>
      </c>
      <c r="O147" s="43"/>
      <c r="P147" s="204">
        <f>O147*H147</f>
        <v>0</v>
      </c>
      <c r="Q147" s="204">
        <v>0.0015</v>
      </c>
      <c r="R147" s="204">
        <f>Q147*H147</f>
        <v>0.2766</v>
      </c>
      <c r="S147" s="204">
        <v>0</v>
      </c>
      <c r="T147" s="205">
        <f>S147*H147</f>
        <v>0</v>
      </c>
      <c r="AR147" s="24" t="s">
        <v>157</v>
      </c>
      <c r="AT147" s="24" t="s">
        <v>152</v>
      </c>
      <c r="AU147" s="24" t="s">
        <v>158</v>
      </c>
      <c r="AY147" s="24" t="s">
        <v>150</v>
      </c>
      <c r="BE147" s="206">
        <f>IF(N147="základní",J147,0)</f>
        <v>0</v>
      </c>
      <c r="BF147" s="206">
        <f>IF(N147="snížená",J147,0)</f>
        <v>0</v>
      </c>
      <c r="BG147" s="206">
        <f>IF(N147="zákl. přenesená",J147,0)</f>
        <v>0</v>
      </c>
      <c r="BH147" s="206">
        <f>IF(N147="sníž. přenesená",J147,0)</f>
        <v>0</v>
      </c>
      <c r="BI147" s="206">
        <f>IF(N147="nulová",J147,0)</f>
        <v>0</v>
      </c>
      <c r="BJ147" s="24" t="s">
        <v>158</v>
      </c>
      <c r="BK147" s="206">
        <f>ROUND(I147*H147,2)</f>
        <v>0</v>
      </c>
      <c r="BL147" s="24" t="s">
        <v>157</v>
      </c>
      <c r="BM147" s="24" t="s">
        <v>268</v>
      </c>
    </row>
    <row r="148" spans="2:47" s="1" customFormat="1" ht="54">
      <c r="B148" s="42"/>
      <c r="C148" s="64"/>
      <c r="D148" s="207" t="s">
        <v>159</v>
      </c>
      <c r="E148" s="64"/>
      <c r="F148" s="208" t="s">
        <v>233</v>
      </c>
      <c r="G148" s="64"/>
      <c r="H148" s="64"/>
      <c r="I148" s="165"/>
      <c r="J148" s="64"/>
      <c r="K148" s="64"/>
      <c r="L148" s="62"/>
      <c r="M148" s="209"/>
      <c r="N148" s="43"/>
      <c r="O148" s="43"/>
      <c r="P148" s="43"/>
      <c r="Q148" s="43"/>
      <c r="R148" s="43"/>
      <c r="S148" s="43"/>
      <c r="T148" s="79"/>
      <c r="AT148" s="24" t="s">
        <v>159</v>
      </c>
      <c r="AU148" s="24" t="s">
        <v>158</v>
      </c>
    </row>
    <row r="149" spans="2:51" s="11" customFormat="1" ht="13.5">
      <c r="B149" s="210"/>
      <c r="C149" s="211"/>
      <c r="D149" s="207" t="s">
        <v>161</v>
      </c>
      <c r="E149" s="212" t="s">
        <v>37</v>
      </c>
      <c r="F149" s="213" t="s">
        <v>1243</v>
      </c>
      <c r="G149" s="211"/>
      <c r="H149" s="214" t="s">
        <v>37</v>
      </c>
      <c r="I149" s="215"/>
      <c r="J149" s="211"/>
      <c r="K149" s="211"/>
      <c r="L149" s="216"/>
      <c r="M149" s="217"/>
      <c r="N149" s="218"/>
      <c r="O149" s="218"/>
      <c r="P149" s="218"/>
      <c r="Q149" s="218"/>
      <c r="R149" s="218"/>
      <c r="S149" s="218"/>
      <c r="T149" s="219"/>
      <c r="AT149" s="220" t="s">
        <v>161</v>
      </c>
      <c r="AU149" s="220" t="s">
        <v>158</v>
      </c>
      <c r="AV149" s="11" t="s">
        <v>23</v>
      </c>
      <c r="AW149" s="11" t="s">
        <v>43</v>
      </c>
      <c r="AX149" s="11" t="s">
        <v>80</v>
      </c>
      <c r="AY149" s="220" t="s">
        <v>150</v>
      </c>
    </row>
    <row r="150" spans="2:51" s="12" customFormat="1" ht="13.5">
      <c r="B150" s="221"/>
      <c r="C150" s="222"/>
      <c r="D150" s="207" t="s">
        <v>161</v>
      </c>
      <c r="E150" s="223" t="s">
        <v>37</v>
      </c>
      <c r="F150" s="224" t="s">
        <v>1567</v>
      </c>
      <c r="G150" s="222"/>
      <c r="H150" s="225">
        <v>145.2</v>
      </c>
      <c r="I150" s="226"/>
      <c r="J150" s="222"/>
      <c r="K150" s="222"/>
      <c r="L150" s="227"/>
      <c r="M150" s="228"/>
      <c r="N150" s="229"/>
      <c r="O150" s="229"/>
      <c r="P150" s="229"/>
      <c r="Q150" s="229"/>
      <c r="R150" s="229"/>
      <c r="S150" s="229"/>
      <c r="T150" s="230"/>
      <c r="AT150" s="231" t="s">
        <v>161</v>
      </c>
      <c r="AU150" s="231" t="s">
        <v>158</v>
      </c>
      <c r="AV150" s="12" t="s">
        <v>158</v>
      </c>
      <c r="AW150" s="12" t="s">
        <v>43</v>
      </c>
      <c r="AX150" s="12" t="s">
        <v>80</v>
      </c>
      <c r="AY150" s="231" t="s">
        <v>150</v>
      </c>
    </row>
    <row r="151" spans="2:51" s="12" customFormat="1" ht="13.5">
      <c r="B151" s="221"/>
      <c r="C151" s="222"/>
      <c r="D151" s="207" t="s">
        <v>161</v>
      </c>
      <c r="E151" s="223" t="s">
        <v>37</v>
      </c>
      <c r="F151" s="224" t="s">
        <v>1568</v>
      </c>
      <c r="G151" s="222"/>
      <c r="H151" s="225">
        <v>21.6</v>
      </c>
      <c r="I151" s="226"/>
      <c r="J151" s="222"/>
      <c r="K151" s="222"/>
      <c r="L151" s="227"/>
      <c r="M151" s="228"/>
      <c r="N151" s="229"/>
      <c r="O151" s="229"/>
      <c r="P151" s="229"/>
      <c r="Q151" s="229"/>
      <c r="R151" s="229"/>
      <c r="S151" s="229"/>
      <c r="T151" s="230"/>
      <c r="AT151" s="231" t="s">
        <v>161</v>
      </c>
      <c r="AU151" s="231" t="s">
        <v>158</v>
      </c>
      <c r="AV151" s="12" t="s">
        <v>158</v>
      </c>
      <c r="AW151" s="12" t="s">
        <v>43</v>
      </c>
      <c r="AX151" s="12" t="s">
        <v>80</v>
      </c>
      <c r="AY151" s="231" t="s">
        <v>150</v>
      </c>
    </row>
    <row r="152" spans="2:51" s="12" customFormat="1" ht="13.5">
      <c r="B152" s="221"/>
      <c r="C152" s="222"/>
      <c r="D152" s="207" t="s">
        <v>161</v>
      </c>
      <c r="E152" s="223" t="s">
        <v>37</v>
      </c>
      <c r="F152" s="224" t="s">
        <v>1569</v>
      </c>
      <c r="G152" s="222"/>
      <c r="H152" s="225">
        <v>8.4</v>
      </c>
      <c r="I152" s="226"/>
      <c r="J152" s="222"/>
      <c r="K152" s="222"/>
      <c r="L152" s="227"/>
      <c r="M152" s="228"/>
      <c r="N152" s="229"/>
      <c r="O152" s="229"/>
      <c r="P152" s="229"/>
      <c r="Q152" s="229"/>
      <c r="R152" s="229"/>
      <c r="S152" s="229"/>
      <c r="T152" s="230"/>
      <c r="AT152" s="231" t="s">
        <v>161</v>
      </c>
      <c r="AU152" s="231" t="s">
        <v>158</v>
      </c>
      <c r="AV152" s="12" t="s">
        <v>158</v>
      </c>
      <c r="AW152" s="12" t="s">
        <v>43</v>
      </c>
      <c r="AX152" s="12" t="s">
        <v>80</v>
      </c>
      <c r="AY152" s="231" t="s">
        <v>150</v>
      </c>
    </row>
    <row r="153" spans="2:51" s="12" customFormat="1" ht="13.5">
      <c r="B153" s="221"/>
      <c r="C153" s="222"/>
      <c r="D153" s="207" t="s">
        <v>161</v>
      </c>
      <c r="E153" s="223" t="s">
        <v>37</v>
      </c>
      <c r="F153" s="224" t="s">
        <v>1570</v>
      </c>
      <c r="G153" s="222"/>
      <c r="H153" s="225">
        <v>9.2</v>
      </c>
      <c r="I153" s="226"/>
      <c r="J153" s="222"/>
      <c r="K153" s="222"/>
      <c r="L153" s="227"/>
      <c r="M153" s="228"/>
      <c r="N153" s="229"/>
      <c r="O153" s="229"/>
      <c r="P153" s="229"/>
      <c r="Q153" s="229"/>
      <c r="R153" s="229"/>
      <c r="S153" s="229"/>
      <c r="T153" s="230"/>
      <c r="AT153" s="231" t="s">
        <v>161</v>
      </c>
      <c r="AU153" s="231" t="s">
        <v>158</v>
      </c>
      <c r="AV153" s="12" t="s">
        <v>158</v>
      </c>
      <c r="AW153" s="12" t="s">
        <v>43</v>
      </c>
      <c r="AX153" s="12" t="s">
        <v>80</v>
      </c>
      <c r="AY153" s="231" t="s">
        <v>150</v>
      </c>
    </row>
    <row r="154" spans="2:51" s="13" customFormat="1" ht="13.5">
      <c r="B154" s="232"/>
      <c r="C154" s="233"/>
      <c r="D154" s="234" t="s">
        <v>161</v>
      </c>
      <c r="E154" s="235" t="s">
        <v>37</v>
      </c>
      <c r="F154" s="236" t="s">
        <v>164</v>
      </c>
      <c r="G154" s="233"/>
      <c r="H154" s="237">
        <v>184.4</v>
      </c>
      <c r="I154" s="238"/>
      <c r="J154" s="233"/>
      <c r="K154" s="233"/>
      <c r="L154" s="239"/>
      <c r="M154" s="240"/>
      <c r="N154" s="241"/>
      <c r="O154" s="241"/>
      <c r="P154" s="241"/>
      <c r="Q154" s="241"/>
      <c r="R154" s="241"/>
      <c r="S154" s="241"/>
      <c r="T154" s="242"/>
      <c r="AT154" s="243" t="s">
        <v>161</v>
      </c>
      <c r="AU154" s="243" t="s">
        <v>158</v>
      </c>
      <c r="AV154" s="13" t="s">
        <v>157</v>
      </c>
      <c r="AW154" s="13" t="s">
        <v>43</v>
      </c>
      <c r="AX154" s="13" t="s">
        <v>23</v>
      </c>
      <c r="AY154" s="243" t="s">
        <v>150</v>
      </c>
    </row>
    <row r="155" spans="2:65" s="1" customFormat="1" ht="31.5" customHeight="1">
      <c r="B155" s="42"/>
      <c r="C155" s="195" t="s">
        <v>273</v>
      </c>
      <c r="D155" s="195" t="s">
        <v>152</v>
      </c>
      <c r="E155" s="196" t="s">
        <v>990</v>
      </c>
      <c r="F155" s="197" t="s">
        <v>991</v>
      </c>
      <c r="G155" s="198" t="s">
        <v>155</v>
      </c>
      <c r="H155" s="199">
        <v>41.04</v>
      </c>
      <c r="I155" s="200"/>
      <c r="J155" s="201">
        <f>ROUND(I155*H155,2)</f>
        <v>0</v>
      </c>
      <c r="K155" s="197" t="s">
        <v>156</v>
      </c>
      <c r="L155" s="62"/>
      <c r="M155" s="202" t="s">
        <v>37</v>
      </c>
      <c r="N155" s="203" t="s">
        <v>52</v>
      </c>
      <c r="O155" s="43"/>
      <c r="P155" s="204">
        <f>O155*H155</f>
        <v>0</v>
      </c>
      <c r="Q155" s="204">
        <v>0.00956</v>
      </c>
      <c r="R155" s="204">
        <f>Q155*H155</f>
        <v>0.39234240000000004</v>
      </c>
      <c r="S155" s="204">
        <v>0</v>
      </c>
      <c r="T155" s="205">
        <f>S155*H155</f>
        <v>0</v>
      </c>
      <c r="AR155" s="24" t="s">
        <v>157</v>
      </c>
      <c r="AT155" s="24" t="s">
        <v>152</v>
      </c>
      <c r="AU155" s="24" t="s">
        <v>158</v>
      </c>
      <c r="AY155" s="24" t="s">
        <v>150</v>
      </c>
      <c r="BE155" s="206">
        <f>IF(N155="základní",J155,0)</f>
        <v>0</v>
      </c>
      <c r="BF155" s="206">
        <f>IF(N155="snížená",J155,0)</f>
        <v>0</v>
      </c>
      <c r="BG155" s="206">
        <f>IF(N155="zákl. přenesená",J155,0)</f>
        <v>0</v>
      </c>
      <c r="BH155" s="206">
        <f>IF(N155="sníž. přenesená",J155,0)</f>
        <v>0</v>
      </c>
      <c r="BI155" s="206">
        <f>IF(N155="nulová",J155,0)</f>
        <v>0</v>
      </c>
      <c r="BJ155" s="24" t="s">
        <v>158</v>
      </c>
      <c r="BK155" s="206">
        <f>ROUND(I155*H155,2)</f>
        <v>0</v>
      </c>
      <c r="BL155" s="24" t="s">
        <v>157</v>
      </c>
      <c r="BM155" s="24" t="s">
        <v>276</v>
      </c>
    </row>
    <row r="156" spans="2:47" s="1" customFormat="1" ht="162">
      <c r="B156" s="42"/>
      <c r="C156" s="64"/>
      <c r="D156" s="207" t="s">
        <v>159</v>
      </c>
      <c r="E156" s="64"/>
      <c r="F156" s="208" t="s">
        <v>252</v>
      </c>
      <c r="G156" s="64"/>
      <c r="H156" s="64"/>
      <c r="I156" s="165"/>
      <c r="J156" s="64"/>
      <c r="K156" s="64"/>
      <c r="L156" s="62"/>
      <c r="M156" s="209"/>
      <c r="N156" s="43"/>
      <c r="O156" s="43"/>
      <c r="P156" s="43"/>
      <c r="Q156" s="43"/>
      <c r="R156" s="43"/>
      <c r="S156" s="43"/>
      <c r="T156" s="79"/>
      <c r="AT156" s="24" t="s">
        <v>159</v>
      </c>
      <c r="AU156" s="24" t="s">
        <v>158</v>
      </c>
    </row>
    <row r="157" spans="2:51" s="12" customFormat="1" ht="13.5">
      <c r="B157" s="221"/>
      <c r="C157" s="222"/>
      <c r="D157" s="207" t="s">
        <v>161</v>
      </c>
      <c r="E157" s="223" t="s">
        <v>37</v>
      </c>
      <c r="F157" s="224" t="s">
        <v>1571</v>
      </c>
      <c r="G157" s="222"/>
      <c r="H157" s="225">
        <v>41.04</v>
      </c>
      <c r="I157" s="226"/>
      <c r="J157" s="222"/>
      <c r="K157" s="222"/>
      <c r="L157" s="227"/>
      <c r="M157" s="228"/>
      <c r="N157" s="229"/>
      <c r="O157" s="229"/>
      <c r="P157" s="229"/>
      <c r="Q157" s="229"/>
      <c r="R157" s="229"/>
      <c r="S157" s="229"/>
      <c r="T157" s="230"/>
      <c r="AT157" s="231" t="s">
        <v>161</v>
      </c>
      <c r="AU157" s="231" t="s">
        <v>158</v>
      </c>
      <c r="AV157" s="12" t="s">
        <v>158</v>
      </c>
      <c r="AW157" s="12" t="s">
        <v>43</v>
      </c>
      <c r="AX157" s="12" t="s">
        <v>80</v>
      </c>
      <c r="AY157" s="231" t="s">
        <v>150</v>
      </c>
    </row>
    <row r="158" spans="2:51" s="13" customFormat="1" ht="13.5">
      <c r="B158" s="232"/>
      <c r="C158" s="233"/>
      <c r="D158" s="234" t="s">
        <v>161</v>
      </c>
      <c r="E158" s="235" t="s">
        <v>37</v>
      </c>
      <c r="F158" s="236" t="s">
        <v>164</v>
      </c>
      <c r="G158" s="233"/>
      <c r="H158" s="237">
        <v>41.04</v>
      </c>
      <c r="I158" s="238"/>
      <c r="J158" s="233"/>
      <c r="K158" s="233"/>
      <c r="L158" s="239"/>
      <c r="M158" s="240"/>
      <c r="N158" s="241"/>
      <c r="O158" s="241"/>
      <c r="P158" s="241"/>
      <c r="Q158" s="241"/>
      <c r="R158" s="241"/>
      <c r="S158" s="241"/>
      <c r="T158" s="242"/>
      <c r="AT158" s="243" t="s">
        <v>161</v>
      </c>
      <c r="AU158" s="243" t="s">
        <v>158</v>
      </c>
      <c r="AV158" s="13" t="s">
        <v>157</v>
      </c>
      <c r="AW158" s="13" t="s">
        <v>43</v>
      </c>
      <c r="AX158" s="13" t="s">
        <v>23</v>
      </c>
      <c r="AY158" s="243" t="s">
        <v>150</v>
      </c>
    </row>
    <row r="159" spans="2:65" s="1" customFormat="1" ht="22.5" customHeight="1">
      <c r="B159" s="42"/>
      <c r="C159" s="251" t="s">
        <v>209</v>
      </c>
      <c r="D159" s="251" t="s">
        <v>215</v>
      </c>
      <c r="E159" s="252" t="s">
        <v>1572</v>
      </c>
      <c r="F159" s="253" t="s">
        <v>995</v>
      </c>
      <c r="G159" s="254" t="s">
        <v>155</v>
      </c>
      <c r="H159" s="255">
        <v>41.861</v>
      </c>
      <c r="I159" s="256"/>
      <c r="J159" s="257">
        <f>ROUND(I159*H159,2)</f>
        <v>0</v>
      </c>
      <c r="K159" s="253" t="s">
        <v>37</v>
      </c>
      <c r="L159" s="258"/>
      <c r="M159" s="259" t="s">
        <v>37</v>
      </c>
      <c r="N159" s="260" t="s">
        <v>52</v>
      </c>
      <c r="O159" s="43"/>
      <c r="P159" s="204">
        <f>O159*H159</f>
        <v>0</v>
      </c>
      <c r="Q159" s="204">
        <v>0</v>
      </c>
      <c r="R159" s="204">
        <f>Q159*H159</f>
        <v>0</v>
      </c>
      <c r="S159" s="204">
        <v>0</v>
      </c>
      <c r="T159" s="205">
        <f>S159*H159</f>
        <v>0</v>
      </c>
      <c r="AR159" s="24" t="s">
        <v>177</v>
      </c>
      <c r="AT159" s="24" t="s">
        <v>215</v>
      </c>
      <c r="AU159" s="24" t="s">
        <v>158</v>
      </c>
      <c r="AY159" s="24" t="s">
        <v>150</v>
      </c>
      <c r="BE159" s="206">
        <f>IF(N159="základní",J159,0)</f>
        <v>0</v>
      </c>
      <c r="BF159" s="206">
        <f>IF(N159="snížená",J159,0)</f>
        <v>0</v>
      </c>
      <c r="BG159" s="206">
        <f>IF(N159="zákl. přenesená",J159,0)</f>
        <v>0</v>
      </c>
      <c r="BH159" s="206">
        <f>IF(N159="sníž. přenesená",J159,0)</f>
        <v>0</v>
      </c>
      <c r="BI159" s="206">
        <f>IF(N159="nulová",J159,0)</f>
        <v>0</v>
      </c>
      <c r="BJ159" s="24" t="s">
        <v>158</v>
      </c>
      <c r="BK159" s="206">
        <f>ROUND(I159*H159,2)</f>
        <v>0</v>
      </c>
      <c r="BL159" s="24" t="s">
        <v>157</v>
      </c>
      <c r="BM159" s="24" t="s">
        <v>283</v>
      </c>
    </row>
    <row r="160" spans="2:65" s="1" customFormat="1" ht="31.5" customHeight="1">
      <c r="B160" s="42"/>
      <c r="C160" s="195" t="s">
        <v>289</v>
      </c>
      <c r="D160" s="195" t="s">
        <v>152</v>
      </c>
      <c r="E160" s="196" t="s">
        <v>263</v>
      </c>
      <c r="F160" s="197" t="s">
        <v>264</v>
      </c>
      <c r="G160" s="198" t="s">
        <v>155</v>
      </c>
      <c r="H160" s="199">
        <v>45.144</v>
      </c>
      <c r="I160" s="200"/>
      <c r="J160" s="201">
        <f>ROUND(I160*H160,2)</f>
        <v>0</v>
      </c>
      <c r="K160" s="197" t="s">
        <v>156</v>
      </c>
      <c r="L160" s="62"/>
      <c r="M160" s="202" t="s">
        <v>37</v>
      </c>
      <c r="N160" s="203" t="s">
        <v>52</v>
      </c>
      <c r="O160" s="43"/>
      <c r="P160" s="204">
        <f>O160*H160</f>
        <v>0</v>
      </c>
      <c r="Q160" s="204">
        <v>0.00348</v>
      </c>
      <c r="R160" s="204">
        <f>Q160*H160</f>
        <v>0.15710111999999998</v>
      </c>
      <c r="S160" s="204">
        <v>0</v>
      </c>
      <c r="T160" s="205">
        <f>S160*H160</f>
        <v>0</v>
      </c>
      <c r="AR160" s="24" t="s">
        <v>157</v>
      </c>
      <c r="AT160" s="24" t="s">
        <v>152</v>
      </c>
      <c r="AU160" s="24" t="s">
        <v>158</v>
      </c>
      <c r="AY160" s="24" t="s">
        <v>150</v>
      </c>
      <c r="BE160" s="206">
        <f>IF(N160="základní",J160,0)</f>
        <v>0</v>
      </c>
      <c r="BF160" s="206">
        <f>IF(N160="snížená",J160,0)</f>
        <v>0</v>
      </c>
      <c r="BG160" s="206">
        <f>IF(N160="zákl. přenesená",J160,0)</f>
        <v>0</v>
      </c>
      <c r="BH160" s="206">
        <f>IF(N160="sníž. přenesená",J160,0)</f>
        <v>0</v>
      </c>
      <c r="BI160" s="206">
        <f>IF(N160="nulová",J160,0)</f>
        <v>0</v>
      </c>
      <c r="BJ160" s="24" t="s">
        <v>158</v>
      </c>
      <c r="BK160" s="206">
        <f>ROUND(I160*H160,2)</f>
        <v>0</v>
      </c>
      <c r="BL160" s="24" t="s">
        <v>157</v>
      </c>
      <c r="BM160" s="24" t="s">
        <v>292</v>
      </c>
    </row>
    <row r="161" spans="2:51" s="12" customFormat="1" ht="13.5">
      <c r="B161" s="221"/>
      <c r="C161" s="222"/>
      <c r="D161" s="207" t="s">
        <v>161</v>
      </c>
      <c r="E161" s="223" t="s">
        <v>37</v>
      </c>
      <c r="F161" s="224" t="s">
        <v>1573</v>
      </c>
      <c r="G161" s="222"/>
      <c r="H161" s="225">
        <v>45.144</v>
      </c>
      <c r="I161" s="226"/>
      <c r="J161" s="222"/>
      <c r="K161" s="222"/>
      <c r="L161" s="227"/>
      <c r="M161" s="228"/>
      <c r="N161" s="229"/>
      <c r="O161" s="229"/>
      <c r="P161" s="229"/>
      <c r="Q161" s="229"/>
      <c r="R161" s="229"/>
      <c r="S161" s="229"/>
      <c r="T161" s="230"/>
      <c r="AT161" s="231" t="s">
        <v>161</v>
      </c>
      <c r="AU161" s="231" t="s">
        <v>158</v>
      </c>
      <c r="AV161" s="12" t="s">
        <v>158</v>
      </c>
      <c r="AW161" s="12" t="s">
        <v>43</v>
      </c>
      <c r="AX161" s="12" t="s">
        <v>80</v>
      </c>
      <c r="AY161" s="231" t="s">
        <v>150</v>
      </c>
    </row>
    <row r="162" spans="2:51" s="13" customFormat="1" ht="13.5">
      <c r="B162" s="232"/>
      <c r="C162" s="233"/>
      <c r="D162" s="234" t="s">
        <v>161</v>
      </c>
      <c r="E162" s="235" t="s">
        <v>37</v>
      </c>
      <c r="F162" s="236" t="s">
        <v>164</v>
      </c>
      <c r="G162" s="233"/>
      <c r="H162" s="237">
        <v>45.144</v>
      </c>
      <c r="I162" s="238"/>
      <c r="J162" s="233"/>
      <c r="K162" s="233"/>
      <c r="L162" s="239"/>
      <c r="M162" s="240"/>
      <c r="N162" s="241"/>
      <c r="O162" s="241"/>
      <c r="P162" s="241"/>
      <c r="Q162" s="241"/>
      <c r="R162" s="241"/>
      <c r="S162" s="241"/>
      <c r="T162" s="242"/>
      <c r="AT162" s="243" t="s">
        <v>161</v>
      </c>
      <c r="AU162" s="243" t="s">
        <v>158</v>
      </c>
      <c r="AV162" s="13" t="s">
        <v>157</v>
      </c>
      <c r="AW162" s="13" t="s">
        <v>43</v>
      </c>
      <c r="AX162" s="13" t="s">
        <v>23</v>
      </c>
      <c r="AY162" s="243" t="s">
        <v>150</v>
      </c>
    </row>
    <row r="163" spans="2:65" s="1" customFormat="1" ht="31.5" customHeight="1">
      <c r="B163" s="42"/>
      <c r="C163" s="195" t="s">
        <v>212</v>
      </c>
      <c r="D163" s="195" t="s">
        <v>152</v>
      </c>
      <c r="E163" s="196" t="s">
        <v>266</v>
      </c>
      <c r="F163" s="197" t="s">
        <v>267</v>
      </c>
      <c r="G163" s="198" t="s">
        <v>155</v>
      </c>
      <c r="H163" s="199">
        <v>170.194</v>
      </c>
      <c r="I163" s="200"/>
      <c r="J163" s="201">
        <f>ROUND(I163*H163,2)</f>
        <v>0</v>
      </c>
      <c r="K163" s="197" t="s">
        <v>156</v>
      </c>
      <c r="L163" s="62"/>
      <c r="M163" s="202" t="s">
        <v>37</v>
      </c>
      <c r="N163" s="203" t="s">
        <v>52</v>
      </c>
      <c r="O163" s="43"/>
      <c r="P163" s="204">
        <f>O163*H163</f>
        <v>0</v>
      </c>
      <c r="Q163" s="204">
        <v>0.02048</v>
      </c>
      <c r="R163" s="204">
        <f>Q163*H163</f>
        <v>3.48557312</v>
      </c>
      <c r="S163" s="204">
        <v>0</v>
      </c>
      <c r="T163" s="205">
        <f>S163*H163</f>
        <v>0</v>
      </c>
      <c r="AR163" s="24" t="s">
        <v>157</v>
      </c>
      <c r="AT163" s="24" t="s">
        <v>152</v>
      </c>
      <c r="AU163" s="24" t="s">
        <v>158</v>
      </c>
      <c r="AY163" s="24" t="s">
        <v>150</v>
      </c>
      <c r="BE163" s="206">
        <f>IF(N163="základní",J163,0)</f>
        <v>0</v>
      </c>
      <c r="BF163" s="206">
        <f>IF(N163="snížená",J163,0)</f>
        <v>0</v>
      </c>
      <c r="BG163" s="206">
        <f>IF(N163="zákl. přenesená",J163,0)</f>
        <v>0</v>
      </c>
      <c r="BH163" s="206">
        <f>IF(N163="sníž. přenesená",J163,0)</f>
        <v>0</v>
      </c>
      <c r="BI163" s="206">
        <f>IF(N163="nulová",J163,0)</f>
        <v>0</v>
      </c>
      <c r="BJ163" s="24" t="s">
        <v>158</v>
      </c>
      <c r="BK163" s="206">
        <f>ROUND(I163*H163,2)</f>
        <v>0</v>
      </c>
      <c r="BL163" s="24" t="s">
        <v>157</v>
      </c>
      <c r="BM163" s="24" t="s">
        <v>295</v>
      </c>
    </row>
    <row r="164" spans="2:47" s="1" customFormat="1" ht="121.5">
      <c r="B164" s="42"/>
      <c r="C164" s="64"/>
      <c r="D164" s="207" t="s">
        <v>159</v>
      </c>
      <c r="E164" s="64"/>
      <c r="F164" s="208" t="s">
        <v>269</v>
      </c>
      <c r="G164" s="64"/>
      <c r="H164" s="64"/>
      <c r="I164" s="165"/>
      <c r="J164" s="64"/>
      <c r="K164" s="64"/>
      <c r="L164" s="62"/>
      <c r="M164" s="209"/>
      <c r="N164" s="43"/>
      <c r="O164" s="43"/>
      <c r="P164" s="43"/>
      <c r="Q164" s="43"/>
      <c r="R164" s="43"/>
      <c r="S164" s="43"/>
      <c r="T164" s="79"/>
      <c r="AT164" s="24" t="s">
        <v>159</v>
      </c>
      <c r="AU164" s="24" t="s">
        <v>158</v>
      </c>
    </row>
    <row r="165" spans="2:51" s="11" customFormat="1" ht="13.5">
      <c r="B165" s="210"/>
      <c r="C165" s="211"/>
      <c r="D165" s="207" t="s">
        <v>161</v>
      </c>
      <c r="E165" s="212" t="s">
        <v>37</v>
      </c>
      <c r="F165" s="213" t="s">
        <v>270</v>
      </c>
      <c r="G165" s="211"/>
      <c r="H165" s="214" t="s">
        <v>37</v>
      </c>
      <c r="I165" s="215"/>
      <c r="J165" s="211"/>
      <c r="K165" s="211"/>
      <c r="L165" s="216"/>
      <c r="M165" s="217"/>
      <c r="N165" s="218"/>
      <c r="O165" s="218"/>
      <c r="P165" s="218"/>
      <c r="Q165" s="218"/>
      <c r="R165" s="218"/>
      <c r="S165" s="218"/>
      <c r="T165" s="219"/>
      <c r="AT165" s="220" t="s">
        <v>161</v>
      </c>
      <c r="AU165" s="220" t="s">
        <v>158</v>
      </c>
      <c r="AV165" s="11" t="s">
        <v>23</v>
      </c>
      <c r="AW165" s="11" t="s">
        <v>43</v>
      </c>
      <c r="AX165" s="11" t="s">
        <v>80</v>
      </c>
      <c r="AY165" s="220" t="s">
        <v>150</v>
      </c>
    </row>
    <row r="166" spans="2:51" s="11" customFormat="1" ht="13.5">
      <c r="B166" s="210"/>
      <c r="C166" s="211"/>
      <c r="D166" s="207" t="s">
        <v>161</v>
      </c>
      <c r="E166" s="212" t="s">
        <v>37</v>
      </c>
      <c r="F166" s="213" t="s">
        <v>271</v>
      </c>
      <c r="G166" s="211"/>
      <c r="H166" s="214" t="s">
        <v>37</v>
      </c>
      <c r="I166" s="215"/>
      <c r="J166" s="211"/>
      <c r="K166" s="211"/>
      <c r="L166" s="216"/>
      <c r="M166" s="217"/>
      <c r="N166" s="218"/>
      <c r="O166" s="218"/>
      <c r="P166" s="218"/>
      <c r="Q166" s="218"/>
      <c r="R166" s="218"/>
      <c r="S166" s="218"/>
      <c r="T166" s="219"/>
      <c r="AT166" s="220" t="s">
        <v>161</v>
      </c>
      <c r="AU166" s="220" t="s">
        <v>158</v>
      </c>
      <c r="AV166" s="11" t="s">
        <v>23</v>
      </c>
      <c r="AW166" s="11" t="s">
        <v>43</v>
      </c>
      <c r="AX166" s="11" t="s">
        <v>80</v>
      </c>
      <c r="AY166" s="220" t="s">
        <v>150</v>
      </c>
    </row>
    <row r="167" spans="2:51" s="12" customFormat="1" ht="13.5">
      <c r="B167" s="221"/>
      <c r="C167" s="222"/>
      <c r="D167" s="207" t="s">
        <v>161</v>
      </c>
      <c r="E167" s="223" t="s">
        <v>37</v>
      </c>
      <c r="F167" s="224" t="s">
        <v>1574</v>
      </c>
      <c r="G167" s="222"/>
      <c r="H167" s="225">
        <v>143.108</v>
      </c>
      <c r="I167" s="226"/>
      <c r="J167" s="222"/>
      <c r="K167" s="222"/>
      <c r="L167" s="227"/>
      <c r="M167" s="228"/>
      <c r="N167" s="229"/>
      <c r="O167" s="229"/>
      <c r="P167" s="229"/>
      <c r="Q167" s="229"/>
      <c r="R167" s="229"/>
      <c r="S167" s="229"/>
      <c r="T167" s="230"/>
      <c r="AT167" s="231" t="s">
        <v>161</v>
      </c>
      <c r="AU167" s="231" t="s">
        <v>158</v>
      </c>
      <c r="AV167" s="12" t="s">
        <v>158</v>
      </c>
      <c r="AW167" s="12" t="s">
        <v>43</v>
      </c>
      <c r="AX167" s="12" t="s">
        <v>80</v>
      </c>
      <c r="AY167" s="231" t="s">
        <v>150</v>
      </c>
    </row>
    <row r="168" spans="2:51" s="12" customFormat="1" ht="13.5">
      <c r="B168" s="221"/>
      <c r="C168" s="222"/>
      <c r="D168" s="207" t="s">
        <v>161</v>
      </c>
      <c r="E168" s="223" t="s">
        <v>37</v>
      </c>
      <c r="F168" s="224" t="s">
        <v>1575</v>
      </c>
      <c r="G168" s="222"/>
      <c r="H168" s="225">
        <v>27.086</v>
      </c>
      <c r="I168" s="226"/>
      <c r="J168" s="222"/>
      <c r="K168" s="222"/>
      <c r="L168" s="227"/>
      <c r="M168" s="228"/>
      <c r="N168" s="229"/>
      <c r="O168" s="229"/>
      <c r="P168" s="229"/>
      <c r="Q168" s="229"/>
      <c r="R168" s="229"/>
      <c r="S168" s="229"/>
      <c r="T168" s="230"/>
      <c r="AT168" s="231" t="s">
        <v>161</v>
      </c>
      <c r="AU168" s="231" t="s">
        <v>158</v>
      </c>
      <c r="AV168" s="12" t="s">
        <v>158</v>
      </c>
      <c r="AW168" s="12" t="s">
        <v>43</v>
      </c>
      <c r="AX168" s="12" t="s">
        <v>80</v>
      </c>
      <c r="AY168" s="231" t="s">
        <v>150</v>
      </c>
    </row>
    <row r="169" spans="2:51" s="13" customFormat="1" ht="13.5">
      <c r="B169" s="232"/>
      <c r="C169" s="233"/>
      <c r="D169" s="234" t="s">
        <v>161</v>
      </c>
      <c r="E169" s="235" t="s">
        <v>37</v>
      </c>
      <c r="F169" s="236" t="s">
        <v>164</v>
      </c>
      <c r="G169" s="233"/>
      <c r="H169" s="237">
        <v>170.194</v>
      </c>
      <c r="I169" s="238"/>
      <c r="J169" s="233"/>
      <c r="K169" s="233"/>
      <c r="L169" s="239"/>
      <c r="M169" s="240"/>
      <c r="N169" s="241"/>
      <c r="O169" s="241"/>
      <c r="P169" s="241"/>
      <c r="Q169" s="241"/>
      <c r="R169" s="241"/>
      <c r="S169" s="241"/>
      <c r="T169" s="242"/>
      <c r="AT169" s="243" t="s">
        <v>161</v>
      </c>
      <c r="AU169" s="243" t="s">
        <v>158</v>
      </c>
      <c r="AV169" s="13" t="s">
        <v>157</v>
      </c>
      <c r="AW169" s="13" t="s">
        <v>43</v>
      </c>
      <c r="AX169" s="13" t="s">
        <v>23</v>
      </c>
      <c r="AY169" s="243" t="s">
        <v>150</v>
      </c>
    </row>
    <row r="170" spans="2:65" s="1" customFormat="1" ht="31.5" customHeight="1">
      <c r="B170" s="42"/>
      <c r="C170" s="195" t="s">
        <v>9</v>
      </c>
      <c r="D170" s="195" t="s">
        <v>152</v>
      </c>
      <c r="E170" s="196" t="s">
        <v>281</v>
      </c>
      <c r="F170" s="197" t="s">
        <v>282</v>
      </c>
      <c r="G170" s="198" t="s">
        <v>198</v>
      </c>
      <c r="H170" s="199">
        <v>89.17</v>
      </c>
      <c r="I170" s="200"/>
      <c r="J170" s="201">
        <f>ROUND(I170*H170,2)</f>
        <v>0</v>
      </c>
      <c r="K170" s="197" t="s">
        <v>156</v>
      </c>
      <c r="L170" s="62"/>
      <c r="M170" s="202" t="s">
        <v>37</v>
      </c>
      <c r="N170" s="203" t="s">
        <v>52</v>
      </c>
      <c r="O170" s="43"/>
      <c r="P170" s="204">
        <f>O170*H170</f>
        <v>0</v>
      </c>
      <c r="Q170" s="204">
        <v>2E-05</v>
      </c>
      <c r="R170" s="204">
        <f>Q170*H170</f>
        <v>0.0017834</v>
      </c>
      <c r="S170" s="204">
        <v>0</v>
      </c>
      <c r="T170" s="205">
        <f>S170*H170</f>
        <v>0</v>
      </c>
      <c r="AR170" s="24" t="s">
        <v>157</v>
      </c>
      <c r="AT170" s="24" t="s">
        <v>152</v>
      </c>
      <c r="AU170" s="24" t="s">
        <v>158</v>
      </c>
      <c r="AY170" s="24" t="s">
        <v>150</v>
      </c>
      <c r="BE170" s="206">
        <f>IF(N170="základní",J170,0)</f>
        <v>0</v>
      </c>
      <c r="BF170" s="206">
        <f>IF(N170="snížená",J170,0)</f>
        <v>0</v>
      </c>
      <c r="BG170" s="206">
        <f>IF(N170="zákl. přenesená",J170,0)</f>
        <v>0</v>
      </c>
      <c r="BH170" s="206">
        <f>IF(N170="sníž. přenesená",J170,0)</f>
        <v>0</v>
      </c>
      <c r="BI170" s="206">
        <f>IF(N170="nulová",J170,0)</f>
        <v>0</v>
      </c>
      <c r="BJ170" s="24" t="s">
        <v>158</v>
      </c>
      <c r="BK170" s="206">
        <f>ROUND(I170*H170,2)</f>
        <v>0</v>
      </c>
      <c r="BL170" s="24" t="s">
        <v>157</v>
      </c>
      <c r="BM170" s="24" t="s">
        <v>316</v>
      </c>
    </row>
    <row r="171" spans="2:47" s="1" customFormat="1" ht="67.5">
      <c r="B171" s="42"/>
      <c r="C171" s="64"/>
      <c r="D171" s="207" t="s">
        <v>159</v>
      </c>
      <c r="E171" s="64"/>
      <c r="F171" s="208" t="s">
        <v>284</v>
      </c>
      <c r="G171" s="64"/>
      <c r="H171" s="64"/>
      <c r="I171" s="165"/>
      <c r="J171" s="64"/>
      <c r="K171" s="64"/>
      <c r="L171" s="62"/>
      <c r="M171" s="209"/>
      <c r="N171" s="43"/>
      <c r="O171" s="43"/>
      <c r="P171" s="43"/>
      <c r="Q171" s="43"/>
      <c r="R171" s="43"/>
      <c r="S171" s="43"/>
      <c r="T171" s="79"/>
      <c r="AT171" s="24" t="s">
        <v>159</v>
      </c>
      <c r="AU171" s="24" t="s">
        <v>158</v>
      </c>
    </row>
    <row r="172" spans="2:51" s="12" customFormat="1" ht="13.5">
      <c r="B172" s="221"/>
      <c r="C172" s="222"/>
      <c r="D172" s="207" t="s">
        <v>161</v>
      </c>
      <c r="E172" s="223" t="s">
        <v>37</v>
      </c>
      <c r="F172" s="224" t="s">
        <v>1576</v>
      </c>
      <c r="G172" s="222"/>
      <c r="H172" s="225">
        <v>89.17</v>
      </c>
      <c r="I172" s="226"/>
      <c r="J172" s="222"/>
      <c r="K172" s="222"/>
      <c r="L172" s="227"/>
      <c r="M172" s="228"/>
      <c r="N172" s="229"/>
      <c r="O172" s="229"/>
      <c r="P172" s="229"/>
      <c r="Q172" s="229"/>
      <c r="R172" s="229"/>
      <c r="S172" s="229"/>
      <c r="T172" s="230"/>
      <c r="AT172" s="231" t="s">
        <v>161</v>
      </c>
      <c r="AU172" s="231" t="s">
        <v>158</v>
      </c>
      <c r="AV172" s="12" t="s">
        <v>158</v>
      </c>
      <c r="AW172" s="12" t="s">
        <v>43</v>
      </c>
      <c r="AX172" s="12" t="s">
        <v>80</v>
      </c>
      <c r="AY172" s="231" t="s">
        <v>150</v>
      </c>
    </row>
    <row r="173" spans="2:51" s="13" customFormat="1" ht="13.5">
      <c r="B173" s="232"/>
      <c r="C173" s="233"/>
      <c r="D173" s="234" t="s">
        <v>161</v>
      </c>
      <c r="E173" s="235" t="s">
        <v>37</v>
      </c>
      <c r="F173" s="236" t="s">
        <v>164</v>
      </c>
      <c r="G173" s="233"/>
      <c r="H173" s="237">
        <v>89.17</v>
      </c>
      <c r="I173" s="238"/>
      <c r="J173" s="233"/>
      <c r="K173" s="233"/>
      <c r="L173" s="239"/>
      <c r="M173" s="240"/>
      <c r="N173" s="241"/>
      <c r="O173" s="241"/>
      <c r="P173" s="241"/>
      <c r="Q173" s="241"/>
      <c r="R173" s="241"/>
      <c r="S173" s="241"/>
      <c r="T173" s="242"/>
      <c r="AT173" s="243" t="s">
        <v>161</v>
      </c>
      <c r="AU173" s="243" t="s">
        <v>158</v>
      </c>
      <c r="AV173" s="13" t="s">
        <v>157</v>
      </c>
      <c r="AW173" s="13" t="s">
        <v>43</v>
      </c>
      <c r="AX173" s="13" t="s">
        <v>23</v>
      </c>
      <c r="AY173" s="243" t="s">
        <v>150</v>
      </c>
    </row>
    <row r="174" spans="2:65" s="1" customFormat="1" ht="22.5" customHeight="1">
      <c r="B174" s="42"/>
      <c r="C174" s="251" t="s">
        <v>218</v>
      </c>
      <c r="D174" s="251" t="s">
        <v>215</v>
      </c>
      <c r="E174" s="252" t="s">
        <v>290</v>
      </c>
      <c r="F174" s="253" t="s">
        <v>291</v>
      </c>
      <c r="G174" s="254" t="s">
        <v>198</v>
      </c>
      <c r="H174" s="255">
        <v>93.629</v>
      </c>
      <c r="I174" s="256"/>
      <c r="J174" s="257">
        <f>ROUND(I174*H174,2)</f>
        <v>0</v>
      </c>
      <c r="K174" s="253" t="s">
        <v>156</v>
      </c>
      <c r="L174" s="258"/>
      <c r="M174" s="259" t="s">
        <v>37</v>
      </c>
      <c r="N174" s="260" t="s">
        <v>52</v>
      </c>
      <c r="O174" s="43"/>
      <c r="P174" s="204">
        <f>O174*H174</f>
        <v>0</v>
      </c>
      <c r="Q174" s="204">
        <v>0.0001</v>
      </c>
      <c r="R174" s="204">
        <f>Q174*H174</f>
        <v>0.0093629</v>
      </c>
      <c r="S174" s="204">
        <v>0</v>
      </c>
      <c r="T174" s="205">
        <f>S174*H174</f>
        <v>0</v>
      </c>
      <c r="AR174" s="24" t="s">
        <v>177</v>
      </c>
      <c r="AT174" s="24" t="s">
        <v>215</v>
      </c>
      <c r="AU174" s="24" t="s">
        <v>158</v>
      </c>
      <c r="AY174" s="24" t="s">
        <v>150</v>
      </c>
      <c r="BE174" s="206">
        <f>IF(N174="základní",J174,0)</f>
        <v>0</v>
      </c>
      <c r="BF174" s="206">
        <f>IF(N174="snížená",J174,0)</f>
        <v>0</v>
      </c>
      <c r="BG174" s="206">
        <f>IF(N174="zákl. přenesená",J174,0)</f>
        <v>0</v>
      </c>
      <c r="BH174" s="206">
        <f>IF(N174="sníž. přenesená",J174,0)</f>
        <v>0</v>
      </c>
      <c r="BI174" s="206">
        <f>IF(N174="nulová",J174,0)</f>
        <v>0</v>
      </c>
      <c r="BJ174" s="24" t="s">
        <v>158</v>
      </c>
      <c r="BK174" s="206">
        <f>ROUND(I174*H174,2)</f>
        <v>0</v>
      </c>
      <c r="BL174" s="24" t="s">
        <v>157</v>
      </c>
      <c r="BM174" s="24" t="s">
        <v>321</v>
      </c>
    </row>
    <row r="175" spans="2:65" s="1" customFormat="1" ht="31.5" customHeight="1">
      <c r="B175" s="42"/>
      <c r="C175" s="195" t="s">
        <v>322</v>
      </c>
      <c r="D175" s="195" t="s">
        <v>152</v>
      </c>
      <c r="E175" s="196" t="s">
        <v>293</v>
      </c>
      <c r="F175" s="197" t="s">
        <v>294</v>
      </c>
      <c r="G175" s="198" t="s">
        <v>198</v>
      </c>
      <c r="H175" s="199">
        <v>477.8</v>
      </c>
      <c r="I175" s="200"/>
      <c r="J175" s="201">
        <f>ROUND(I175*H175,2)</f>
        <v>0</v>
      </c>
      <c r="K175" s="197" t="s">
        <v>156</v>
      </c>
      <c r="L175" s="62"/>
      <c r="M175" s="202" t="s">
        <v>37</v>
      </c>
      <c r="N175" s="203" t="s">
        <v>52</v>
      </c>
      <c r="O175" s="43"/>
      <c r="P175" s="204">
        <f>O175*H175</f>
        <v>0</v>
      </c>
      <c r="Q175" s="204">
        <v>0</v>
      </c>
      <c r="R175" s="204">
        <f>Q175*H175</f>
        <v>0</v>
      </c>
      <c r="S175" s="204">
        <v>0</v>
      </c>
      <c r="T175" s="205">
        <f>S175*H175</f>
        <v>0</v>
      </c>
      <c r="AR175" s="24" t="s">
        <v>157</v>
      </c>
      <c r="AT175" s="24" t="s">
        <v>152</v>
      </c>
      <c r="AU175" s="24" t="s">
        <v>158</v>
      </c>
      <c r="AY175" s="24" t="s">
        <v>150</v>
      </c>
      <c r="BE175" s="206">
        <f>IF(N175="základní",J175,0)</f>
        <v>0</v>
      </c>
      <c r="BF175" s="206">
        <f>IF(N175="snížená",J175,0)</f>
        <v>0</v>
      </c>
      <c r="BG175" s="206">
        <f>IF(N175="zákl. přenesená",J175,0)</f>
        <v>0</v>
      </c>
      <c r="BH175" s="206">
        <f>IF(N175="sníž. přenesená",J175,0)</f>
        <v>0</v>
      </c>
      <c r="BI175" s="206">
        <f>IF(N175="nulová",J175,0)</f>
        <v>0</v>
      </c>
      <c r="BJ175" s="24" t="s">
        <v>158</v>
      </c>
      <c r="BK175" s="206">
        <f>ROUND(I175*H175,2)</f>
        <v>0</v>
      </c>
      <c r="BL175" s="24" t="s">
        <v>157</v>
      </c>
      <c r="BM175" s="24" t="s">
        <v>325</v>
      </c>
    </row>
    <row r="176" spans="2:47" s="1" customFormat="1" ht="67.5">
      <c r="B176" s="42"/>
      <c r="C176" s="64"/>
      <c r="D176" s="207" t="s">
        <v>159</v>
      </c>
      <c r="E176" s="64"/>
      <c r="F176" s="208" t="s">
        <v>284</v>
      </c>
      <c r="G176" s="64"/>
      <c r="H176" s="64"/>
      <c r="I176" s="165"/>
      <c r="J176" s="64"/>
      <c r="K176" s="64"/>
      <c r="L176" s="62"/>
      <c r="M176" s="209"/>
      <c r="N176" s="43"/>
      <c r="O176" s="43"/>
      <c r="P176" s="43"/>
      <c r="Q176" s="43"/>
      <c r="R176" s="43"/>
      <c r="S176" s="43"/>
      <c r="T176" s="79"/>
      <c r="AT176" s="24" t="s">
        <v>159</v>
      </c>
      <c r="AU176" s="24" t="s">
        <v>158</v>
      </c>
    </row>
    <row r="177" spans="2:51" s="11" customFormat="1" ht="13.5">
      <c r="B177" s="210"/>
      <c r="C177" s="211"/>
      <c r="D177" s="207" t="s">
        <v>161</v>
      </c>
      <c r="E177" s="212" t="s">
        <v>37</v>
      </c>
      <c r="F177" s="213" t="s">
        <v>1577</v>
      </c>
      <c r="G177" s="211"/>
      <c r="H177" s="214" t="s">
        <v>37</v>
      </c>
      <c r="I177" s="215"/>
      <c r="J177" s="211"/>
      <c r="K177" s="211"/>
      <c r="L177" s="216"/>
      <c r="M177" s="217"/>
      <c r="N177" s="218"/>
      <c r="O177" s="218"/>
      <c r="P177" s="218"/>
      <c r="Q177" s="218"/>
      <c r="R177" s="218"/>
      <c r="S177" s="218"/>
      <c r="T177" s="219"/>
      <c r="AT177" s="220" t="s">
        <v>161</v>
      </c>
      <c r="AU177" s="220" t="s">
        <v>158</v>
      </c>
      <c r="AV177" s="11" t="s">
        <v>23</v>
      </c>
      <c r="AW177" s="11" t="s">
        <v>43</v>
      </c>
      <c r="AX177" s="11" t="s">
        <v>80</v>
      </c>
      <c r="AY177" s="220" t="s">
        <v>150</v>
      </c>
    </row>
    <row r="178" spans="2:51" s="12" customFormat="1" ht="13.5">
      <c r="B178" s="221"/>
      <c r="C178" s="222"/>
      <c r="D178" s="207" t="s">
        <v>161</v>
      </c>
      <c r="E178" s="223" t="s">
        <v>37</v>
      </c>
      <c r="F178" s="224" t="s">
        <v>1578</v>
      </c>
      <c r="G178" s="222"/>
      <c r="H178" s="225">
        <v>25.4</v>
      </c>
      <c r="I178" s="226"/>
      <c r="J178" s="222"/>
      <c r="K178" s="222"/>
      <c r="L178" s="227"/>
      <c r="M178" s="228"/>
      <c r="N178" s="229"/>
      <c r="O178" s="229"/>
      <c r="P178" s="229"/>
      <c r="Q178" s="229"/>
      <c r="R178" s="229"/>
      <c r="S178" s="229"/>
      <c r="T178" s="230"/>
      <c r="AT178" s="231" t="s">
        <v>161</v>
      </c>
      <c r="AU178" s="231" t="s">
        <v>158</v>
      </c>
      <c r="AV178" s="12" t="s">
        <v>158</v>
      </c>
      <c r="AW178" s="12" t="s">
        <v>43</v>
      </c>
      <c r="AX178" s="12" t="s">
        <v>80</v>
      </c>
      <c r="AY178" s="231" t="s">
        <v>150</v>
      </c>
    </row>
    <row r="179" spans="2:51" s="11" customFormat="1" ht="13.5">
      <c r="B179" s="210"/>
      <c r="C179" s="211"/>
      <c r="D179" s="207" t="s">
        <v>161</v>
      </c>
      <c r="E179" s="212" t="s">
        <v>37</v>
      </c>
      <c r="F179" s="213" t="s">
        <v>303</v>
      </c>
      <c r="G179" s="211"/>
      <c r="H179" s="214" t="s">
        <v>37</v>
      </c>
      <c r="I179" s="215"/>
      <c r="J179" s="211"/>
      <c r="K179" s="211"/>
      <c r="L179" s="216"/>
      <c r="M179" s="217"/>
      <c r="N179" s="218"/>
      <c r="O179" s="218"/>
      <c r="P179" s="218"/>
      <c r="Q179" s="218"/>
      <c r="R179" s="218"/>
      <c r="S179" s="218"/>
      <c r="T179" s="219"/>
      <c r="AT179" s="220" t="s">
        <v>161</v>
      </c>
      <c r="AU179" s="220" t="s">
        <v>158</v>
      </c>
      <c r="AV179" s="11" t="s">
        <v>23</v>
      </c>
      <c r="AW179" s="11" t="s">
        <v>43</v>
      </c>
      <c r="AX179" s="11" t="s">
        <v>80</v>
      </c>
      <c r="AY179" s="220" t="s">
        <v>150</v>
      </c>
    </row>
    <row r="180" spans="2:51" s="12" customFormat="1" ht="13.5">
      <c r="B180" s="221"/>
      <c r="C180" s="222"/>
      <c r="D180" s="207" t="s">
        <v>161</v>
      </c>
      <c r="E180" s="223" t="s">
        <v>37</v>
      </c>
      <c r="F180" s="224" t="s">
        <v>1579</v>
      </c>
      <c r="G180" s="222"/>
      <c r="H180" s="225">
        <v>84</v>
      </c>
      <c r="I180" s="226"/>
      <c r="J180" s="222"/>
      <c r="K180" s="222"/>
      <c r="L180" s="227"/>
      <c r="M180" s="228"/>
      <c r="N180" s="229"/>
      <c r="O180" s="229"/>
      <c r="P180" s="229"/>
      <c r="Q180" s="229"/>
      <c r="R180" s="229"/>
      <c r="S180" s="229"/>
      <c r="T180" s="230"/>
      <c r="AT180" s="231" t="s">
        <v>161</v>
      </c>
      <c r="AU180" s="231" t="s">
        <v>158</v>
      </c>
      <c r="AV180" s="12" t="s">
        <v>158</v>
      </c>
      <c r="AW180" s="12" t="s">
        <v>43</v>
      </c>
      <c r="AX180" s="12" t="s">
        <v>80</v>
      </c>
      <c r="AY180" s="231" t="s">
        <v>150</v>
      </c>
    </row>
    <row r="181" spans="2:51" s="14" customFormat="1" ht="13.5">
      <c r="B181" s="261"/>
      <c r="C181" s="262"/>
      <c r="D181" s="207" t="s">
        <v>161</v>
      </c>
      <c r="E181" s="263" t="s">
        <v>37</v>
      </c>
      <c r="F181" s="264" t="s">
        <v>238</v>
      </c>
      <c r="G181" s="262"/>
      <c r="H181" s="265">
        <v>109.4</v>
      </c>
      <c r="I181" s="266"/>
      <c r="J181" s="262"/>
      <c r="K181" s="262"/>
      <c r="L181" s="267"/>
      <c r="M181" s="268"/>
      <c r="N181" s="269"/>
      <c r="O181" s="269"/>
      <c r="P181" s="269"/>
      <c r="Q181" s="269"/>
      <c r="R181" s="269"/>
      <c r="S181" s="269"/>
      <c r="T181" s="270"/>
      <c r="AT181" s="271" t="s">
        <v>161</v>
      </c>
      <c r="AU181" s="271" t="s">
        <v>158</v>
      </c>
      <c r="AV181" s="14" t="s">
        <v>170</v>
      </c>
      <c r="AW181" s="14" t="s">
        <v>43</v>
      </c>
      <c r="AX181" s="14" t="s">
        <v>80</v>
      </c>
      <c r="AY181" s="271" t="s">
        <v>150</v>
      </c>
    </row>
    <row r="182" spans="2:51" s="11" customFormat="1" ht="13.5">
      <c r="B182" s="210"/>
      <c r="C182" s="211"/>
      <c r="D182" s="207" t="s">
        <v>161</v>
      </c>
      <c r="E182" s="212" t="s">
        <v>37</v>
      </c>
      <c r="F182" s="213" t="s">
        <v>1266</v>
      </c>
      <c r="G182" s="211"/>
      <c r="H182" s="214" t="s">
        <v>37</v>
      </c>
      <c r="I182" s="215"/>
      <c r="J182" s="211"/>
      <c r="K182" s="211"/>
      <c r="L182" s="216"/>
      <c r="M182" s="217"/>
      <c r="N182" s="218"/>
      <c r="O182" s="218"/>
      <c r="P182" s="218"/>
      <c r="Q182" s="218"/>
      <c r="R182" s="218"/>
      <c r="S182" s="218"/>
      <c r="T182" s="219"/>
      <c r="AT182" s="220" t="s">
        <v>161</v>
      </c>
      <c r="AU182" s="220" t="s">
        <v>158</v>
      </c>
      <c r="AV182" s="11" t="s">
        <v>23</v>
      </c>
      <c r="AW182" s="11" t="s">
        <v>43</v>
      </c>
      <c r="AX182" s="11" t="s">
        <v>80</v>
      </c>
      <c r="AY182" s="220" t="s">
        <v>150</v>
      </c>
    </row>
    <row r="183" spans="2:51" s="12" customFormat="1" ht="13.5">
      <c r="B183" s="221"/>
      <c r="C183" s="222"/>
      <c r="D183" s="207" t="s">
        <v>161</v>
      </c>
      <c r="E183" s="223" t="s">
        <v>37</v>
      </c>
      <c r="F183" s="224" t="s">
        <v>1567</v>
      </c>
      <c r="G183" s="222"/>
      <c r="H183" s="225">
        <v>145.2</v>
      </c>
      <c r="I183" s="226"/>
      <c r="J183" s="222"/>
      <c r="K183" s="222"/>
      <c r="L183" s="227"/>
      <c r="M183" s="228"/>
      <c r="N183" s="229"/>
      <c r="O183" s="229"/>
      <c r="P183" s="229"/>
      <c r="Q183" s="229"/>
      <c r="R183" s="229"/>
      <c r="S183" s="229"/>
      <c r="T183" s="230"/>
      <c r="AT183" s="231" t="s">
        <v>161</v>
      </c>
      <c r="AU183" s="231" t="s">
        <v>158</v>
      </c>
      <c r="AV183" s="12" t="s">
        <v>158</v>
      </c>
      <c r="AW183" s="12" t="s">
        <v>43</v>
      </c>
      <c r="AX183" s="12" t="s">
        <v>80</v>
      </c>
      <c r="AY183" s="231" t="s">
        <v>150</v>
      </c>
    </row>
    <row r="184" spans="2:51" s="12" customFormat="1" ht="13.5">
      <c r="B184" s="221"/>
      <c r="C184" s="222"/>
      <c r="D184" s="207" t="s">
        <v>161</v>
      </c>
      <c r="E184" s="223" t="s">
        <v>37</v>
      </c>
      <c r="F184" s="224" t="s">
        <v>1568</v>
      </c>
      <c r="G184" s="222"/>
      <c r="H184" s="225">
        <v>21.6</v>
      </c>
      <c r="I184" s="226"/>
      <c r="J184" s="222"/>
      <c r="K184" s="222"/>
      <c r="L184" s="227"/>
      <c r="M184" s="228"/>
      <c r="N184" s="229"/>
      <c r="O184" s="229"/>
      <c r="P184" s="229"/>
      <c r="Q184" s="229"/>
      <c r="R184" s="229"/>
      <c r="S184" s="229"/>
      <c r="T184" s="230"/>
      <c r="AT184" s="231" t="s">
        <v>161</v>
      </c>
      <c r="AU184" s="231" t="s">
        <v>158</v>
      </c>
      <c r="AV184" s="12" t="s">
        <v>158</v>
      </c>
      <c r="AW184" s="12" t="s">
        <v>43</v>
      </c>
      <c r="AX184" s="12" t="s">
        <v>80</v>
      </c>
      <c r="AY184" s="231" t="s">
        <v>150</v>
      </c>
    </row>
    <row r="185" spans="2:51" s="12" customFormat="1" ht="13.5">
      <c r="B185" s="221"/>
      <c r="C185" s="222"/>
      <c r="D185" s="207" t="s">
        <v>161</v>
      </c>
      <c r="E185" s="223" t="s">
        <v>37</v>
      </c>
      <c r="F185" s="224" t="s">
        <v>1569</v>
      </c>
      <c r="G185" s="222"/>
      <c r="H185" s="225">
        <v>8.4</v>
      </c>
      <c r="I185" s="226"/>
      <c r="J185" s="222"/>
      <c r="K185" s="222"/>
      <c r="L185" s="227"/>
      <c r="M185" s="228"/>
      <c r="N185" s="229"/>
      <c r="O185" s="229"/>
      <c r="P185" s="229"/>
      <c r="Q185" s="229"/>
      <c r="R185" s="229"/>
      <c r="S185" s="229"/>
      <c r="T185" s="230"/>
      <c r="AT185" s="231" t="s">
        <v>161</v>
      </c>
      <c r="AU185" s="231" t="s">
        <v>158</v>
      </c>
      <c r="AV185" s="12" t="s">
        <v>158</v>
      </c>
      <c r="AW185" s="12" t="s">
        <v>43</v>
      </c>
      <c r="AX185" s="12" t="s">
        <v>80</v>
      </c>
      <c r="AY185" s="231" t="s">
        <v>150</v>
      </c>
    </row>
    <row r="186" spans="2:51" s="12" customFormat="1" ht="13.5">
      <c r="B186" s="221"/>
      <c r="C186" s="222"/>
      <c r="D186" s="207" t="s">
        <v>161</v>
      </c>
      <c r="E186" s="223" t="s">
        <v>37</v>
      </c>
      <c r="F186" s="224" t="s">
        <v>1580</v>
      </c>
      <c r="G186" s="222"/>
      <c r="H186" s="225">
        <v>9</v>
      </c>
      <c r="I186" s="226"/>
      <c r="J186" s="222"/>
      <c r="K186" s="222"/>
      <c r="L186" s="227"/>
      <c r="M186" s="228"/>
      <c r="N186" s="229"/>
      <c r="O186" s="229"/>
      <c r="P186" s="229"/>
      <c r="Q186" s="229"/>
      <c r="R186" s="229"/>
      <c r="S186" s="229"/>
      <c r="T186" s="230"/>
      <c r="AT186" s="231" t="s">
        <v>161</v>
      </c>
      <c r="AU186" s="231" t="s">
        <v>158</v>
      </c>
      <c r="AV186" s="12" t="s">
        <v>158</v>
      </c>
      <c r="AW186" s="12" t="s">
        <v>43</v>
      </c>
      <c r="AX186" s="12" t="s">
        <v>80</v>
      </c>
      <c r="AY186" s="231" t="s">
        <v>150</v>
      </c>
    </row>
    <row r="187" spans="2:51" s="14" customFormat="1" ht="13.5">
      <c r="B187" s="261"/>
      <c r="C187" s="262"/>
      <c r="D187" s="207" t="s">
        <v>161</v>
      </c>
      <c r="E187" s="263" t="s">
        <v>37</v>
      </c>
      <c r="F187" s="264" t="s">
        <v>238</v>
      </c>
      <c r="G187" s="262"/>
      <c r="H187" s="265">
        <v>184.2</v>
      </c>
      <c r="I187" s="266"/>
      <c r="J187" s="262"/>
      <c r="K187" s="262"/>
      <c r="L187" s="267"/>
      <c r="M187" s="268"/>
      <c r="N187" s="269"/>
      <c r="O187" s="269"/>
      <c r="P187" s="269"/>
      <c r="Q187" s="269"/>
      <c r="R187" s="269"/>
      <c r="S187" s="269"/>
      <c r="T187" s="270"/>
      <c r="AT187" s="271" t="s">
        <v>161</v>
      </c>
      <c r="AU187" s="271" t="s">
        <v>158</v>
      </c>
      <c r="AV187" s="14" t="s">
        <v>170</v>
      </c>
      <c r="AW187" s="14" t="s">
        <v>43</v>
      </c>
      <c r="AX187" s="14" t="s">
        <v>80</v>
      </c>
      <c r="AY187" s="271" t="s">
        <v>150</v>
      </c>
    </row>
    <row r="188" spans="2:51" s="12" customFormat="1" ht="13.5">
      <c r="B188" s="221"/>
      <c r="C188" s="222"/>
      <c r="D188" s="207" t="s">
        <v>161</v>
      </c>
      <c r="E188" s="223" t="s">
        <v>37</v>
      </c>
      <c r="F188" s="224" t="s">
        <v>1581</v>
      </c>
      <c r="G188" s="222"/>
      <c r="H188" s="225">
        <v>184.2</v>
      </c>
      <c r="I188" s="226"/>
      <c r="J188" s="222"/>
      <c r="K188" s="222"/>
      <c r="L188" s="227"/>
      <c r="M188" s="228"/>
      <c r="N188" s="229"/>
      <c r="O188" s="229"/>
      <c r="P188" s="229"/>
      <c r="Q188" s="229"/>
      <c r="R188" s="229"/>
      <c r="S188" s="229"/>
      <c r="T188" s="230"/>
      <c r="AT188" s="231" t="s">
        <v>161</v>
      </c>
      <c r="AU188" s="231" t="s">
        <v>158</v>
      </c>
      <c r="AV188" s="12" t="s">
        <v>158</v>
      </c>
      <c r="AW188" s="12" t="s">
        <v>43</v>
      </c>
      <c r="AX188" s="12" t="s">
        <v>80</v>
      </c>
      <c r="AY188" s="231" t="s">
        <v>150</v>
      </c>
    </row>
    <row r="189" spans="2:51" s="13" customFormat="1" ht="13.5">
      <c r="B189" s="232"/>
      <c r="C189" s="233"/>
      <c r="D189" s="234" t="s">
        <v>161</v>
      </c>
      <c r="E189" s="235" t="s">
        <v>37</v>
      </c>
      <c r="F189" s="236" t="s">
        <v>164</v>
      </c>
      <c r="G189" s="233"/>
      <c r="H189" s="237">
        <v>477.8</v>
      </c>
      <c r="I189" s="238"/>
      <c r="J189" s="233"/>
      <c r="K189" s="233"/>
      <c r="L189" s="239"/>
      <c r="M189" s="240"/>
      <c r="N189" s="241"/>
      <c r="O189" s="241"/>
      <c r="P189" s="241"/>
      <c r="Q189" s="241"/>
      <c r="R189" s="241"/>
      <c r="S189" s="241"/>
      <c r="T189" s="242"/>
      <c r="AT189" s="243" t="s">
        <v>161</v>
      </c>
      <c r="AU189" s="243" t="s">
        <v>158</v>
      </c>
      <c r="AV189" s="13" t="s">
        <v>157</v>
      </c>
      <c r="AW189" s="13" t="s">
        <v>43</v>
      </c>
      <c r="AX189" s="13" t="s">
        <v>23</v>
      </c>
      <c r="AY189" s="243" t="s">
        <v>150</v>
      </c>
    </row>
    <row r="190" spans="2:65" s="1" customFormat="1" ht="22.5" customHeight="1">
      <c r="B190" s="42"/>
      <c r="C190" s="251" t="s">
        <v>232</v>
      </c>
      <c r="D190" s="251" t="s">
        <v>215</v>
      </c>
      <c r="E190" s="252" t="s">
        <v>314</v>
      </c>
      <c r="F190" s="253" t="s">
        <v>315</v>
      </c>
      <c r="G190" s="254" t="s">
        <v>198</v>
      </c>
      <c r="H190" s="255">
        <v>171.57</v>
      </c>
      <c r="I190" s="256"/>
      <c r="J190" s="257">
        <f>ROUND(I190*H190,2)</f>
        <v>0</v>
      </c>
      <c r="K190" s="253" t="s">
        <v>156</v>
      </c>
      <c r="L190" s="258"/>
      <c r="M190" s="259" t="s">
        <v>37</v>
      </c>
      <c r="N190" s="260" t="s">
        <v>52</v>
      </c>
      <c r="O190" s="43"/>
      <c r="P190" s="204">
        <f>O190*H190</f>
        <v>0</v>
      </c>
      <c r="Q190" s="204">
        <v>0.0001</v>
      </c>
      <c r="R190" s="204">
        <f>Q190*H190</f>
        <v>0.017157</v>
      </c>
      <c r="S190" s="204">
        <v>0</v>
      </c>
      <c r="T190" s="205">
        <f>S190*H190</f>
        <v>0</v>
      </c>
      <c r="AR190" s="24" t="s">
        <v>177</v>
      </c>
      <c r="AT190" s="24" t="s">
        <v>215</v>
      </c>
      <c r="AU190" s="24" t="s">
        <v>158</v>
      </c>
      <c r="AY190" s="24" t="s">
        <v>150</v>
      </c>
      <c r="BE190" s="206">
        <f>IF(N190="základní",J190,0)</f>
        <v>0</v>
      </c>
      <c r="BF190" s="206">
        <f>IF(N190="snížená",J190,0)</f>
        <v>0</v>
      </c>
      <c r="BG190" s="206">
        <f>IF(N190="zákl. přenesená",J190,0)</f>
        <v>0</v>
      </c>
      <c r="BH190" s="206">
        <f>IF(N190="sníž. přenesená",J190,0)</f>
        <v>0</v>
      </c>
      <c r="BI190" s="206">
        <f>IF(N190="nulová",J190,0)</f>
        <v>0</v>
      </c>
      <c r="BJ190" s="24" t="s">
        <v>158</v>
      </c>
      <c r="BK190" s="206">
        <f>ROUND(I190*H190,2)</f>
        <v>0</v>
      </c>
      <c r="BL190" s="24" t="s">
        <v>157</v>
      </c>
      <c r="BM190" s="24" t="s">
        <v>329</v>
      </c>
    </row>
    <row r="191" spans="2:65" s="1" customFormat="1" ht="22.5" customHeight="1">
      <c r="B191" s="42"/>
      <c r="C191" s="251" t="s">
        <v>330</v>
      </c>
      <c r="D191" s="251" t="s">
        <v>215</v>
      </c>
      <c r="E191" s="252" t="s">
        <v>319</v>
      </c>
      <c r="F191" s="253" t="s">
        <v>320</v>
      </c>
      <c r="G191" s="254" t="s">
        <v>198</v>
      </c>
      <c r="H191" s="255">
        <v>132</v>
      </c>
      <c r="I191" s="256"/>
      <c r="J191" s="257">
        <f>ROUND(I191*H191,2)</f>
        <v>0</v>
      </c>
      <c r="K191" s="253" t="s">
        <v>37</v>
      </c>
      <c r="L191" s="258"/>
      <c r="M191" s="259" t="s">
        <v>37</v>
      </c>
      <c r="N191" s="260" t="s">
        <v>52</v>
      </c>
      <c r="O191" s="43"/>
      <c r="P191" s="204">
        <f>O191*H191</f>
        <v>0</v>
      </c>
      <c r="Q191" s="204">
        <v>0</v>
      </c>
      <c r="R191" s="204">
        <f>Q191*H191</f>
        <v>0</v>
      </c>
      <c r="S191" s="204">
        <v>0</v>
      </c>
      <c r="T191" s="205">
        <f>S191*H191</f>
        <v>0</v>
      </c>
      <c r="AR191" s="24" t="s">
        <v>177</v>
      </c>
      <c r="AT191" s="24" t="s">
        <v>215</v>
      </c>
      <c r="AU191" s="24" t="s">
        <v>158</v>
      </c>
      <c r="AY191" s="24" t="s">
        <v>150</v>
      </c>
      <c r="BE191" s="206">
        <f>IF(N191="základní",J191,0)</f>
        <v>0</v>
      </c>
      <c r="BF191" s="206">
        <f>IF(N191="snížená",J191,0)</f>
        <v>0</v>
      </c>
      <c r="BG191" s="206">
        <f>IF(N191="zákl. přenesená",J191,0)</f>
        <v>0</v>
      </c>
      <c r="BH191" s="206">
        <f>IF(N191="sníž. přenesená",J191,0)</f>
        <v>0</v>
      </c>
      <c r="BI191" s="206">
        <f>IF(N191="nulová",J191,0)</f>
        <v>0</v>
      </c>
      <c r="BJ191" s="24" t="s">
        <v>158</v>
      </c>
      <c r="BK191" s="206">
        <f>ROUND(I191*H191,2)</f>
        <v>0</v>
      </c>
      <c r="BL191" s="24" t="s">
        <v>157</v>
      </c>
      <c r="BM191" s="24" t="s">
        <v>333</v>
      </c>
    </row>
    <row r="192" spans="2:65" s="1" customFormat="1" ht="22.5" customHeight="1">
      <c r="B192" s="42"/>
      <c r="C192" s="195" t="s">
        <v>251</v>
      </c>
      <c r="D192" s="195" t="s">
        <v>152</v>
      </c>
      <c r="E192" s="196" t="s">
        <v>331</v>
      </c>
      <c r="F192" s="197" t="s">
        <v>332</v>
      </c>
      <c r="G192" s="198" t="s">
        <v>198</v>
      </c>
      <c r="H192" s="199">
        <v>72.2</v>
      </c>
      <c r="I192" s="200"/>
      <c r="J192" s="201">
        <f>ROUND(I192*H192,2)</f>
        <v>0</v>
      </c>
      <c r="K192" s="197" t="s">
        <v>37</v>
      </c>
      <c r="L192" s="62"/>
      <c r="M192" s="202" t="s">
        <v>37</v>
      </c>
      <c r="N192" s="203" t="s">
        <v>52</v>
      </c>
      <c r="O192" s="43"/>
      <c r="P192" s="204">
        <f>O192*H192</f>
        <v>0</v>
      </c>
      <c r="Q192" s="204">
        <v>0</v>
      </c>
      <c r="R192" s="204">
        <f>Q192*H192</f>
        <v>0</v>
      </c>
      <c r="S192" s="204">
        <v>0</v>
      </c>
      <c r="T192" s="205">
        <f>S192*H192</f>
        <v>0</v>
      </c>
      <c r="AR192" s="24" t="s">
        <v>157</v>
      </c>
      <c r="AT192" s="24" t="s">
        <v>152</v>
      </c>
      <c r="AU192" s="24" t="s">
        <v>158</v>
      </c>
      <c r="AY192" s="24" t="s">
        <v>150</v>
      </c>
      <c r="BE192" s="206">
        <f>IF(N192="základní",J192,0)</f>
        <v>0</v>
      </c>
      <c r="BF192" s="206">
        <f>IF(N192="snížená",J192,0)</f>
        <v>0</v>
      </c>
      <c r="BG192" s="206">
        <f>IF(N192="zákl. přenesená",J192,0)</f>
        <v>0</v>
      </c>
      <c r="BH192" s="206">
        <f>IF(N192="sníž. přenesená",J192,0)</f>
        <v>0</v>
      </c>
      <c r="BI192" s="206">
        <f>IF(N192="nulová",J192,0)</f>
        <v>0</v>
      </c>
      <c r="BJ192" s="24" t="s">
        <v>158</v>
      </c>
      <c r="BK192" s="206">
        <f>ROUND(I192*H192,2)</f>
        <v>0</v>
      </c>
      <c r="BL192" s="24" t="s">
        <v>157</v>
      </c>
      <c r="BM192" s="24" t="s">
        <v>337</v>
      </c>
    </row>
    <row r="193" spans="2:51" s="11" customFormat="1" ht="13.5">
      <c r="B193" s="210"/>
      <c r="C193" s="211"/>
      <c r="D193" s="207" t="s">
        <v>161</v>
      </c>
      <c r="E193" s="212" t="s">
        <v>37</v>
      </c>
      <c r="F193" s="213" t="s">
        <v>1582</v>
      </c>
      <c r="G193" s="211"/>
      <c r="H193" s="214" t="s">
        <v>37</v>
      </c>
      <c r="I193" s="215"/>
      <c r="J193" s="211"/>
      <c r="K193" s="211"/>
      <c r="L193" s="216"/>
      <c r="M193" s="217"/>
      <c r="N193" s="218"/>
      <c r="O193" s="218"/>
      <c r="P193" s="218"/>
      <c r="Q193" s="218"/>
      <c r="R193" s="218"/>
      <c r="S193" s="218"/>
      <c r="T193" s="219"/>
      <c r="AT193" s="220" t="s">
        <v>161</v>
      </c>
      <c r="AU193" s="220" t="s">
        <v>158</v>
      </c>
      <c r="AV193" s="11" t="s">
        <v>23</v>
      </c>
      <c r="AW193" s="11" t="s">
        <v>43</v>
      </c>
      <c r="AX193" s="11" t="s">
        <v>80</v>
      </c>
      <c r="AY193" s="220" t="s">
        <v>150</v>
      </c>
    </row>
    <row r="194" spans="2:51" s="12" customFormat="1" ht="13.5">
      <c r="B194" s="221"/>
      <c r="C194" s="222"/>
      <c r="D194" s="207" t="s">
        <v>161</v>
      </c>
      <c r="E194" s="223" t="s">
        <v>37</v>
      </c>
      <c r="F194" s="224" t="s">
        <v>1583</v>
      </c>
      <c r="G194" s="222"/>
      <c r="H194" s="225">
        <v>52.8</v>
      </c>
      <c r="I194" s="226"/>
      <c r="J194" s="222"/>
      <c r="K194" s="222"/>
      <c r="L194" s="227"/>
      <c r="M194" s="228"/>
      <c r="N194" s="229"/>
      <c r="O194" s="229"/>
      <c r="P194" s="229"/>
      <c r="Q194" s="229"/>
      <c r="R194" s="229"/>
      <c r="S194" s="229"/>
      <c r="T194" s="230"/>
      <c r="AT194" s="231" t="s">
        <v>161</v>
      </c>
      <c r="AU194" s="231" t="s">
        <v>158</v>
      </c>
      <c r="AV194" s="12" t="s">
        <v>158</v>
      </c>
      <c r="AW194" s="12" t="s">
        <v>43</v>
      </c>
      <c r="AX194" s="12" t="s">
        <v>80</v>
      </c>
      <c r="AY194" s="231" t="s">
        <v>150</v>
      </c>
    </row>
    <row r="195" spans="2:51" s="12" customFormat="1" ht="13.5">
      <c r="B195" s="221"/>
      <c r="C195" s="222"/>
      <c r="D195" s="207" t="s">
        <v>161</v>
      </c>
      <c r="E195" s="223" t="s">
        <v>37</v>
      </c>
      <c r="F195" s="224" t="s">
        <v>1584</v>
      </c>
      <c r="G195" s="222"/>
      <c r="H195" s="225">
        <v>7.2</v>
      </c>
      <c r="I195" s="226"/>
      <c r="J195" s="222"/>
      <c r="K195" s="222"/>
      <c r="L195" s="227"/>
      <c r="M195" s="228"/>
      <c r="N195" s="229"/>
      <c r="O195" s="229"/>
      <c r="P195" s="229"/>
      <c r="Q195" s="229"/>
      <c r="R195" s="229"/>
      <c r="S195" s="229"/>
      <c r="T195" s="230"/>
      <c r="AT195" s="231" t="s">
        <v>161</v>
      </c>
      <c r="AU195" s="231" t="s">
        <v>158</v>
      </c>
      <c r="AV195" s="12" t="s">
        <v>158</v>
      </c>
      <c r="AW195" s="12" t="s">
        <v>43</v>
      </c>
      <c r="AX195" s="12" t="s">
        <v>80</v>
      </c>
      <c r="AY195" s="231" t="s">
        <v>150</v>
      </c>
    </row>
    <row r="196" spans="2:51" s="12" customFormat="1" ht="13.5">
      <c r="B196" s="221"/>
      <c r="C196" s="222"/>
      <c r="D196" s="207" t="s">
        <v>161</v>
      </c>
      <c r="E196" s="223" t="s">
        <v>37</v>
      </c>
      <c r="F196" s="224" t="s">
        <v>1585</v>
      </c>
      <c r="G196" s="222"/>
      <c r="H196" s="225">
        <v>2.4</v>
      </c>
      <c r="I196" s="226"/>
      <c r="J196" s="222"/>
      <c r="K196" s="222"/>
      <c r="L196" s="227"/>
      <c r="M196" s="228"/>
      <c r="N196" s="229"/>
      <c r="O196" s="229"/>
      <c r="P196" s="229"/>
      <c r="Q196" s="229"/>
      <c r="R196" s="229"/>
      <c r="S196" s="229"/>
      <c r="T196" s="230"/>
      <c r="AT196" s="231" t="s">
        <v>161</v>
      </c>
      <c r="AU196" s="231" t="s">
        <v>158</v>
      </c>
      <c r="AV196" s="12" t="s">
        <v>158</v>
      </c>
      <c r="AW196" s="12" t="s">
        <v>43</v>
      </c>
      <c r="AX196" s="12" t="s">
        <v>80</v>
      </c>
      <c r="AY196" s="231" t="s">
        <v>150</v>
      </c>
    </row>
    <row r="197" spans="2:51" s="12" customFormat="1" ht="13.5">
      <c r="B197" s="221"/>
      <c r="C197" s="222"/>
      <c r="D197" s="207" t="s">
        <v>161</v>
      </c>
      <c r="E197" s="223" t="s">
        <v>37</v>
      </c>
      <c r="F197" s="224" t="s">
        <v>1586</v>
      </c>
      <c r="G197" s="222"/>
      <c r="H197" s="225">
        <v>1.8</v>
      </c>
      <c r="I197" s="226"/>
      <c r="J197" s="222"/>
      <c r="K197" s="222"/>
      <c r="L197" s="227"/>
      <c r="M197" s="228"/>
      <c r="N197" s="229"/>
      <c r="O197" s="229"/>
      <c r="P197" s="229"/>
      <c r="Q197" s="229"/>
      <c r="R197" s="229"/>
      <c r="S197" s="229"/>
      <c r="T197" s="230"/>
      <c r="AT197" s="231" t="s">
        <v>161</v>
      </c>
      <c r="AU197" s="231" t="s">
        <v>158</v>
      </c>
      <c r="AV197" s="12" t="s">
        <v>158</v>
      </c>
      <c r="AW197" s="12" t="s">
        <v>43</v>
      </c>
      <c r="AX197" s="12" t="s">
        <v>80</v>
      </c>
      <c r="AY197" s="231" t="s">
        <v>150</v>
      </c>
    </row>
    <row r="198" spans="2:51" s="14" customFormat="1" ht="13.5">
      <c r="B198" s="261"/>
      <c r="C198" s="262"/>
      <c r="D198" s="207" t="s">
        <v>161</v>
      </c>
      <c r="E198" s="263" t="s">
        <v>37</v>
      </c>
      <c r="F198" s="264" t="s">
        <v>238</v>
      </c>
      <c r="G198" s="262"/>
      <c r="H198" s="265">
        <v>64.2</v>
      </c>
      <c r="I198" s="266"/>
      <c r="J198" s="262"/>
      <c r="K198" s="262"/>
      <c r="L198" s="267"/>
      <c r="M198" s="268"/>
      <c r="N198" s="269"/>
      <c r="O198" s="269"/>
      <c r="P198" s="269"/>
      <c r="Q198" s="269"/>
      <c r="R198" s="269"/>
      <c r="S198" s="269"/>
      <c r="T198" s="270"/>
      <c r="AT198" s="271" t="s">
        <v>161</v>
      </c>
      <c r="AU198" s="271" t="s">
        <v>158</v>
      </c>
      <c r="AV198" s="14" t="s">
        <v>170</v>
      </c>
      <c r="AW198" s="14" t="s">
        <v>43</v>
      </c>
      <c r="AX198" s="14" t="s">
        <v>80</v>
      </c>
      <c r="AY198" s="271" t="s">
        <v>150</v>
      </c>
    </row>
    <row r="199" spans="2:51" s="11" customFormat="1" ht="13.5">
      <c r="B199" s="210"/>
      <c r="C199" s="211"/>
      <c r="D199" s="207" t="s">
        <v>161</v>
      </c>
      <c r="E199" s="212" t="s">
        <v>37</v>
      </c>
      <c r="F199" s="213" t="s">
        <v>1281</v>
      </c>
      <c r="G199" s="211"/>
      <c r="H199" s="214" t="s">
        <v>37</v>
      </c>
      <c r="I199" s="215"/>
      <c r="J199" s="211"/>
      <c r="K199" s="211"/>
      <c r="L199" s="216"/>
      <c r="M199" s="217"/>
      <c r="N199" s="218"/>
      <c r="O199" s="218"/>
      <c r="P199" s="218"/>
      <c r="Q199" s="218"/>
      <c r="R199" s="218"/>
      <c r="S199" s="218"/>
      <c r="T199" s="219"/>
      <c r="AT199" s="220" t="s">
        <v>161</v>
      </c>
      <c r="AU199" s="220" t="s">
        <v>158</v>
      </c>
      <c r="AV199" s="11" t="s">
        <v>23</v>
      </c>
      <c r="AW199" s="11" t="s">
        <v>43</v>
      </c>
      <c r="AX199" s="11" t="s">
        <v>80</v>
      </c>
      <c r="AY199" s="220" t="s">
        <v>150</v>
      </c>
    </row>
    <row r="200" spans="2:51" s="12" customFormat="1" ht="13.5">
      <c r="B200" s="221"/>
      <c r="C200" s="222"/>
      <c r="D200" s="207" t="s">
        <v>161</v>
      </c>
      <c r="E200" s="223" t="s">
        <v>37</v>
      </c>
      <c r="F200" s="224" t="s">
        <v>177</v>
      </c>
      <c r="G200" s="222"/>
      <c r="H200" s="225">
        <v>8</v>
      </c>
      <c r="I200" s="226"/>
      <c r="J200" s="222"/>
      <c r="K200" s="222"/>
      <c r="L200" s="227"/>
      <c r="M200" s="228"/>
      <c r="N200" s="229"/>
      <c r="O200" s="229"/>
      <c r="P200" s="229"/>
      <c r="Q200" s="229"/>
      <c r="R200" s="229"/>
      <c r="S200" s="229"/>
      <c r="T200" s="230"/>
      <c r="AT200" s="231" t="s">
        <v>161</v>
      </c>
      <c r="AU200" s="231" t="s">
        <v>158</v>
      </c>
      <c r="AV200" s="12" t="s">
        <v>158</v>
      </c>
      <c r="AW200" s="12" t="s">
        <v>43</v>
      </c>
      <c r="AX200" s="12" t="s">
        <v>80</v>
      </c>
      <c r="AY200" s="231" t="s">
        <v>150</v>
      </c>
    </row>
    <row r="201" spans="2:51" s="14" customFormat="1" ht="13.5">
      <c r="B201" s="261"/>
      <c r="C201" s="262"/>
      <c r="D201" s="207" t="s">
        <v>161</v>
      </c>
      <c r="E201" s="263" t="s">
        <v>37</v>
      </c>
      <c r="F201" s="264" t="s">
        <v>238</v>
      </c>
      <c r="G201" s="262"/>
      <c r="H201" s="265">
        <v>8</v>
      </c>
      <c r="I201" s="266"/>
      <c r="J201" s="262"/>
      <c r="K201" s="262"/>
      <c r="L201" s="267"/>
      <c r="M201" s="268"/>
      <c r="N201" s="269"/>
      <c r="O201" s="269"/>
      <c r="P201" s="269"/>
      <c r="Q201" s="269"/>
      <c r="R201" s="269"/>
      <c r="S201" s="269"/>
      <c r="T201" s="270"/>
      <c r="AT201" s="271" t="s">
        <v>161</v>
      </c>
      <c r="AU201" s="271" t="s">
        <v>158</v>
      </c>
      <c r="AV201" s="14" t="s">
        <v>170</v>
      </c>
      <c r="AW201" s="14" t="s">
        <v>43</v>
      </c>
      <c r="AX201" s="14" t="s">
        <v>80</v>
      </c>
      <c r="AY201" s="271" t="s">
        <v>150</v>
      </c>
    </row>
    <row r="202" spans="2:51" s="13" customFormat="1" ht="13.5">
      <c r="B202" s="232"/>
      <c r="C202" s="233"/>
      <c r="D202" s="234" t="s">
        <v>161</v>
      </c>
      <c r="E202" s="235" t="s">
        <v>37</v>
      </c>
      <c r="F202" s="236" t="s">
        <v>164</v>
      </c>
      <c r="G202" s="233"/>
      <c r="H202" s="237">
        <v>72.2</v>
      </c>
      <c r="I202" s="238"/>
      <c r="J202" s="233"/>
      <c r="K202" s="233"/>
      <c r="L202" s="239"/>
      <c r="M202" s="240"/>
      <c r="N202" s="241"/>
      <c r="O202" s="241"/>
      <c r="P202" s="241"/>
      <c r="Q202" s="241"/>
      <c r="R202" s="241"/>
      <c r="S202" s="241"/>
      <c r="T202" s="242"/>
      <c r="AT202" s="243" t="s">
        <v>161</v>
      </c>
      <c r="AU202" s="243" t="s">
        <v>158</v>
      </c>
      <c r="AV202" s="13" t="s">
        <v>157</v>
      </c>
      <c r="AW202" s="13" t="s">
        <v>43</v>
      </c>
      <c r="AX202" s="13" t="s">
        <v>23</v>
      </c>
      <c r="AY202" s="243" t="s">
        <v>150</v>
      </c>
    </row>
    <row r="203" spans="2:65" s="1" customFormat="1" ht="22.5" customHeight="1">
      <c r="B203" s="42"/>
      <c r="C203" s="251" t="s">
        <v>339</v>
      </c>
      <c r="D203" s="251" t="s">
        <v>215</v>
      </c>
      <c r="E203" s="252" t="s">
        <v>335</v>
      </c>
      <c r="F203" s="253" t="s">
        <v>336</v>
      </c>
      <c r="G203" s="254" t="s">
        <v>198</v>
      </c>
      <c r="H203" s="255">
        <v>77.04</v>
      </c>
      <c r="I203" s="256"/>
      <c r="J203" s="257">
        <f>ROUND(I203*H203,2)</f>
        <v>0</v>
      </c>
      <c r="K203" s="253" t="s">
        <v>156</v>
      </c>
      <c r="L203" s="258"/>
      <c r="M203" s="259" t="s">
        <v>37</v>
      </c>
      <c r="N203" s="260" t="s">
        <v>52</v>
      </c>
      <c r="O203" s="43"/>
      <c r="P203" s="204">
        <f>O203*H203</f>
        <v>0</v>
      </c>
      <c r="Q203" s="204">
        <v>0.0001</v>
      </c>
      <c r="R203" s="204">
        <f>Q203*H203</f>
        <v>0.007704000000000001</v>
      </c>
      <c r="S203" s="204">
        <v>0</v>
      </c>
      <c r="T203" s="205">
        <f>S203*H203</f>
        <v>0</v>
      </c>
      <c r="AR203" s="24" t="s">
        <v>177</v>
      </c>
      <c r="AT203" s="24" t="s">
        <v>215</v>
      </c>
      <c r="AU203" s="24" t="s">
        <v>158</v>
      </c>
      <c r="AY203" s="24" t="s">
        <v>150</v>
      </c>
      <c r="BE203" s="206">
        <f>IF(N203="základní",J203,0)</f>
        <v>0</v>
      </c>
      <c r="BF203" s="206">
        <f>IF(N203="snížená",J203,0)</f>
        <v>0</v>
      </c>
      <c r="BG203" s="206">
        <f>IF(N203="zákl. přenesená",J203,0)</f>
        <v>0</v>
      </c>
      <c r="BH203" s="206">
        <f>IF(N203="sníž. přenesená",J203,0)</f>
        <v>0</v>
      </c>
      <c r="BI203" s="206">
        <f>IF(N203="nulová",J203,0)</f>
        <v>0</v>
      </c>
      <c r="BJ203" s="24" t="s">
        <v>158</v>
      </c>
      <c r="BK203" s="206">
        <f>ROUND(I203*H203,2)</f>
        <v>0</v>
      </c>
      <c r="BL203" s="24" t="s">
        <v>157</v>
      </c>
      <c r="BM203" s="24" t="s">
        <v>342</v>
      </c>
    </row>
    <row r="204" spans="2:51" s="12" customFormat="1" ht="13.5">
      <c r="B204" s="221"/>
      <c r="C204" s="222"/>
      <c r="D204" s="207" t="s">
        <v>161</v>
      </c>
      <c r="E204" s="223" t="s">
        <v>37</v>
      </c>
      <c r="F204" s="224" t="s">
        <v>1587</v>
      </c>
      <c r="G204" s="222"/>
      <c r="H204" s="225">
        <v>77.04</v>
      </c>
      <c r="I204" s="226"/>
      <c r="J204" s="222"/>
      <c r="K204" s="222"/>
      <c r="L204" s="227"/>
      <c r="M204" s="228"/>
      <c r="N204" s="229"/>
      <c r="O204" s="229"/>
      <c r="P204" s="229"/>
      <c r="Q204" s="229"/>
      <c r="R204" s="229"/>
      <c r="S204" s="229"/>
      <c r="T204" s="230"/>
      <c r="AT204" s="231" t="s">
        <v>161</v>
      </c>
      <c r="AU204" s="231" t="s">
        <v>158</v>
      </c>
      <c r="AV204" s="12" t="s">
        <v>158</v>
      </c>
      <c r="AW204" s="12" t="s">
        <v>43</v>
      </c>
      <c r="AX204" s="12" t="s">
        <v>80</v>
      </c>
      <c r="AY204" s="231" t="s">
        <v>150</v>
      </c>
    </row>
    <row r="205" spans="2:51" s="13" customFormat="1" ht="13.5">
      <c r="B205" s="232"/>
      <c r="C205" s="233"/>
      <c r="D205" s="234" t="s">
        <v>161</v>
      </c>
      <c r="E205" s="235" t="s">
        <v>37</v>
      </c>
      <c r="F205" s="236" t="s">
        <v>164</v>
      </c>
      <c r="G205" s="233"/>
      <c r="H205" s="237">
        <v>77.04</v>
      </c>
      <c r="I205" s="238"/>
      <c r="J205" s="233"/>
      <c r="K205" s="233"/>
      <c r="L205" s="239"/>
      <c r="M205" s="240"/>
      <c r="N205" s="241"/>
      <c r="O205" s="241"/>
      <c r="P205" s="241"/>
      <c r="Q205" s="241"/>
      <c r="R205" s="241"/>
      <c r="S205" s="241"/>
      <c r="T205" s="242"/>
      <c r="AT205" s="243" t="s">
        <v>161</v>
      </c>
      <c r="AU205" s="243" t="s">
        <v>158</v>
      </c>
      <c r="AV205" s="13" t="s">
        <v>157</v>
      </c>
      <c r="AW205" s="13" t="s">
        <v>43</v>
      </c>
      <c r="AX205" s="13" t="s">
        <v>23</v>
      </c>
      <c r="AY205" s="243" t="s">
        <v>150</v>
      </c>
    </row>
    <row r="206" spans="2:65" s="1" customFormat="1" ht="22.5" customHeight="1">
      <c r="B206" s="42"/>
      <c r="C206" s="251" t="s">
        <v>262</v>
      </c>
      <c r="D206" s="251" t="s">
        <v>215</v>
      </c>
      <c r="E206" s="252" t="s">
        <v>327</v>
      </c>
      <c r="F206" s="253" t="s">
        <v>328</v>
      </c>
      <c r="G206" s="254" t="s">
        <v>198</v>
      </c>
      <c r="H206" s="255">
        <v>8.8</v>
      </c>
      <c r="I206" s="256"/>
      <c r="J206" s="257">
        <f>ROUND(I206*H206,2)</f>
        <v>0</v>
      </c>
      <c r="K206" s="253" t="s">
        <v>156</v>
      </c>
      <c r="L206" s="258"/>
      <c r="M206" s="259" t="s">
        <v>37</v>
      </c>
      <c r="N206" s="260" t="s">
        <v>52</v>
      </c>
      <c r="O206" s="43"/>
      <c r="P206" s="204">
        <f>O206*H206</f>
        <v>0</v>
      </c>
      <c r="Q206" s="204">
        <v>0.0001</v>
      </c>
      <c r="R206" s="204">
        <f>Q206*H206</f>
        <v>0.0008800000000000001</v>
      </c>
      <c r="S206" s="204">
        <v>0</v>
      </c>
      <c r="T206" s="205">
        <f>S206*H206</f>
        <v>0</v>
      </c>
      <c r="AR206" s="24" t="s">
        <v>177</v>
      </c>
      <c r="AT206" s="24" t="s">
        <v>215</v>
      </c>
      <c r="AU206" s="24" t="s">
        <v>158</v>
      </c>
      <c r="AY206" s="24" t="s">
        <v>150</v>
      </c>
      <c r="BE206" s="206">
        <f>IF(N206="základní",J206,0)</f>
        <v>0</v>
      </c>
      <c r="BF206" s="206">
        <f>IF(N206="snížená",J206,0)</f>
        <v>0</v>
      </c>
      <c r="BG206" s="206">
        <f>IF(N206="zákl. přenesená",J206,0)</f>
        <v>0</v>
      </c>
      <c r="BH206" s="206">
        <f>IF(N206="sníž. přenesená",J206,0)</f>
        <v>0</v>
      </c>
      <c r="BI206" s="206">
        <f>IF(N206="nulová",J206,0)</f>
        <v>0</v>
      </c>
      <c r="BJ206" s="24" t="s">
        <v>158</v>
      </c>
      <c r="BK206" s="206">
        <f>ROUND(I206*H206,2)</f>
        <v>0</v>
      </c>
      <c r="BL206" s="24" t="s">
        <v>157</v>
      </c>
      <c r="BM206" s="24" t="s">
        <v>345</v>
      </c>
    </row>
    <row r="207" spans="2:65" s="1" customFormat="1" ht="31.5" customHeight="1">
      <c r="B207" s="42"/>
      <c r="C207" s="195" t="s">
        <v>346</v>
      </c>
      <c r="D207" s="195" t="s">
        <v>152</v>
      </c>
      <c r="E207" s="196" t="s">
        <v>1588</v>
      </c>
      <c r="F207" s="197" t="s">
        <v>1589</v>
      </c>
      <c r="G207" s="198" t="s">
        <v>155</v>
      </c>
      <c r="H207" s="199">
        <v>44.51</v>
      </c>
      <c r="I207" s="200"/>
      <c r="J207" s="201">
        <f>ROUND(I207*H207,2)</f>
        <v>0</v>
      </c>
      <c r="K207" s="197" t="s">
        <v>156</v>
      </c>
      <c r="L207" s="62"/>
      <c r="M207" s="202" t="s">
        <v>37</v>
      </c>
      <c r="N207" s="203" t="s">
        <v>52</v>
      </c>
      <c r="O207" s="43"/>
      <c r="P207" s="204">
        <f>O207*H207</f>
        <v>0</v>
      </c>
      <c r="Q207" s="204">
        <v>0.0085</v>
      </c>
      <c r="R207" s="204">
        <f>Q207*H207</f>
        <v>0.37833500000000003</v>
      </c>
      <c r="S207" s="204">
        <v>0</v>
      </c>
      <c r="T207" s="205">
        <f>S207*H207</f>
        <v>0</v>
      </c>
      <c r="AR207" s="24" t="s">
        <v>157</v>
      </c>
      <c r="AT207" s="24" t="s">
        <v>152</v>
      </c>
      <c r="AU207" s="24" t="s">
        <v>158</v>
      </c>
      <c r="AY207" s="24" t="s">
        <v>150</v>
      </c>
      <c r="BE207" s="206">
        <f>IF(N207="základní",J207,0)</f>
        <v>0</v>
      </c>
      <c r="BF207" s="206">
        <f>IF(N207="snížená",J207,0)</f>
        <v>0</v>
      </c>
      <c r="BG207" s="206">
        <f>IF(N207="zákl. přenesená",J207,0)</f>
        <v>0</v>
      </c>
      <c r="BH207" s="206">
        <f>IF(N207="sníž. přenesená",J207,0)</f>
        <v>0</v>
      </c>
      <c r="BI207" s="206">
        <f>IF(N207="nulová",J207,0)</f>
        <v>0</v>
      </c>
      <c r="BJ207" s="24" t="s">
        <v>158</v>
      </c>
      <c r="BK207" s="206">
        <f>ROUND(I207*H207,2)</f>
        <v>0</v>
      </c>
      <c r="BL207" s="24" t="s">
        <v>157</v>
      </c>
      <c r="BM207" s="24" t="s">
        <v>349</v>
      </c>
    </row>
    <row r="208" spans="2:47" s="1" customFormat="1" ht="162">
      <c r="B208" s="42"/>
      <c r="C208" s="64"/>
      <c r="D208" s="207" t="s">
        <v>159</v>
      </c>
      <c r="E208" s="64"/>
      <c r="F208" s="208" t="s">
        <v>252</v>
      </c>
      <c r="G208" s="64"/>
      <c r="H208" s="64"/>
      <c r="I208" s="165"/>
      <c r="J208" s="64"/>
      <c r="K208" s="64"/>
      <c r="L208" s="62"/>
      <c r="M208" s="209"/>
      <c r="N208" s="43"/>
      <c r="O208" s="43"/>
      <c r="P208" s="43"/>
      <c r="Q208" s="43"/>
      <c r="R208" s="43"/>
      <c r="S208" s="43"/>
      <c r="T208" s="79"/>
      <c r="AT208" s="24" t="s">
        <v>159</v>
      </c>
      <c r="AU208" s="24" t="s">
        <v>158</v>
      </c>
    </row>
    <row r="209" spans="2:51" s="11" customFormat="1" ht="13.5">
      <c r="B209" s="210"/>
      <c r="C209" s="211"/>
      <c r="D209" s="207" t="s">
        <v>161</v>
      </c>
      <c r="E209" s="212" t="s">
        <v>37</v>
      </c>
      <c r="F209" s="213" t="s">
        <v>1020</v>
      </c>
      <c r="G209" s="211"/>
      <c r="H209" s="214" t="s">
        <v>37</v>
      </c>
      <c r="I209" s="215"/>
      <c r="J209" s="211"/>
      <c r="K209" s="211"/>
      <c r="L209" s="216"/>
      <c r="M209" s="217"/>
      <c r="N209" s="218"/>
      <c r="O209" s="218"/>
      <c r="P209" s="218"/>
      <c r="Q209" s="218"/>
      <c r="R209" s="218"/>
      <c r="S209" s="218"/>
      <c r="T209" s="219"/>
      <c r="AT209" s="220" t="s">
        <v>161</v>
      </c>
      <c r="AU209" s="220" t="s">
        <v>158</v>
      </c>
      <c r="AV209" s="11" t="s">
        <v>23</v>
      </c>
      <c r="AW209" s="11" t="s">
        <v>43</v>
      </c>
      <c r="AX209" s="11" t="s">
        <v>80</v>
      </c>
      <c r="AY209" s="220" t="s">
        <v>150</v>
      </c>
    </row>
    <row r="210" spans="2:51" s="12" customFormat="1" ht="13.5">
      <c r="B210" s="221"/>
      <c r="C210" s="222"/>
      <c r="D210" s="207" t="s">
        <v>161</v>
      </c>
      <c r="E210" s="223" t="s">
        <v>37</v>
      </c>
      <c r="F210" s="224" t="s">
        <v>1590</v>
      </c>
      <c r="G210" s="222"/>
      <c r="H210" s="225">
        <v>44.51</v>
      </c>
      <c r="I210" s="226"/>
      <c r="J210" s="222"/>
      <c r="K210" s="222"/>
      <c r="L210" s="227"/>
      <c r="M210" s="228"/>
      <c r="N210" s="229"/>
      <c r="O210" s="229"/>
      <c r="P210" s="229"/>
      <c r="Q210" s="229"/>
      <c r="R210" s="229"/>
      <c r="S210" s="229"/>
      <c r="T210" s="230"/>
      <c r="AT210" s="231" t="s">
        <v>161</v>
      </c>
      <c r="AU210" s="231" t="s">
        <v>158</v>
      </c>
      <c r="AV210" s="12" t="s">
        <v>158</v>
      </c>
      <c r="AW210" s="12" t="s">
        <v>43</v>
      </c>
      <c r="AX210" s="12" t="s">
        <v>80</v>
      </c>
      <c r="AY210" s="231" t="s">
        <v>150</v>
      </c>
    </row>
    <row r="211" spans="2:51" s="13" customFormat="1" ht="13.5">
      <c r="B211" s="232"/>
      <c r="C211" s="233"/>
      <c r="D211" s="234" t="s">
        <v>161</v>
      </c>
      <c r="E211" s="235" t="s">
        <v>37</v>
      </c>
      <c r="F211" s="236" t="s">
        <v>164</v>
      </c>
      <c r="G211" s="233"/>
      <c r="H211" s="237">
        <v>44.51</v>
      </c>
      <c r="I211" s="238"/>
      <c r="J211" s="233"/>
      <c r="K211" s="233"/>
      <c r="L211" s="239"/>
      <c r="M211" s="240"/>
      <c r="N211" s="241"/>
      <c r="O211" s="241"/>
      <c r="P211" s="241"/>
      <c r="Q211" s="241"/>
      <c r="R211" s="241"/>
      <c r="S211" s="241"/>
      <c r="T211" s="242"/>
      <c r="AT211" s="243" t="s">
        <v>161</v>
      </c>
      <c r="AU211" s="243" t="s">
        <v>158</v>
      </c>
      <c r="AV211" s="13" t="s">
        <v>157</v>
      </c>
      <c r="AW211" s="13" t="s">
        <v>43</v>
      </c>
      <c r="AX211" s="13" t="s">
        <v>23</v>
      </c>
      <c r="AY211" s="243" t="s">
        <v>150</v>
      </c>
    </row>
    <row r="212" spans="2:65" s="1" customFormat="1" ht="22.5" customHeight="1">
      <c r="B212" s="42"/>
      <c r="C212" s="251" t="s">
        <v>265</v>
      </c>
      <c r="D212" s="251" t="s">
        <v>215</v>
      </c>
      <c r="E212" s="252" t="s">
        <v>1591</v>
      </c>
      <c r="F212" s="253" t="s">
        <v>1592</v>
      </c>
      <c r="G212" s="254" t="s">
        <v>155</v>
      </c>
      <c r="H212" s="255">
        <v>45.4</v>
      </c>
      <c r="I212" s="256"/>
      <c r="J212" s="257">
        <f>ROUND(I212*H212,2)</f>
        <v>0</v>
      </c>
      <c r="K212" s="253" t="s">
        <v>156</v>
      </c>
      <c r="L212" s="258"/>
      <c r="M212" s="259" t="s">
        <v>37</v>
      </c>
      <c r="N212" s="260" t="s">
        <v>52</v>
      </c>
      <c r="O212" s="43"/>
      <c r="P212" s="204">
        <f>O212*H212</f>
        <v>0</v>
      </c>
      <c r="Q212" s="204">
        <v>0.0041</v>
      </c>
      <c r="R212" s="204">
        <f>Q212*H212</f>
        <v>0.18614</v>
      </c>
      <c r="S212" s="204">
        <v>0</v>
      </c>
      <c r="T212" s="205">
        <f>S212*H212</f>
        <v>0</v>
      </c>
      <c r="AR212" s="24" t="s">
        <v>177</v>
      </c>
      <c r="AT212" s="24" t="s">
        <v>215</v>
      </c>
      <c r="AU212" s="24" t="s">
        <v>158</v>
      </c>
      <c r="AY212" s="24" t="s">
        <v>150</v>
      </c>
      <c r="BE212" s="206">
        <f>IF(N212="základní",J212,0)</f>
        <v>0</v>
      </c>
      <c r="BF212" s="206">
        <f>IF(N212="snížená",J212,0)</f>
        <v>0</v>
      </c>
      <c r="BG212" s="206">
        <f>IF(N212="zákl. přenesená",J212,0)</f>
        <v>0</v>
      </c>
      <c r="BH212" s="206">
        <f>IF(N212="sníž. přenesená",J212,0)</f>
        <v>0</v>
      </c>
      <c r="BI212" s="206">
        <f>IF(N212="nulová",J212,0)</f>
        <v>0</v>
      </c>
      <c r="BJ212" s="24" t="s">
        <v>158</v>
      </c>
      <c r="BK212" s="206">
        <f>ROUND(I212*H212,2)</f>
        <v>0</v>
      </c>
      <c r="BL212" s="24" t="s">
        <v>157</v>
      </c>
      <c r="BM212" s="24" t="s">
        <v>359</v>
      </c>
    </row>
    <row r="213" spans="2:65" s="1" customFormat="1" ht="31.5" customHeight="1">
      <c r="B213" s="42"/>
      <c r="C213" s="195" t="s">
        <v>360</v>
      </c>
      <c r="D213" s="195" t="s">
        <v>152</v>
      </c>
      <c r="E213" s="196" t="s">
        <v>377</v>
      </c>
      <c r="F213" s="197" t="s">
        <v>378</v>
      </c>
      <c r="G213" s="198" t="s">
        <v>155</v>
      </c>
      <c r="H213" s="199">
        <v>210.853</v>
      </c>
      <c r="I213" s="200"/>
      <c r="J213" s="201">
        <f>ROUND(I213*H213,2)</f>
        <v>0</v>
      </c>
      <c r="K213" s="197" t="s">
        <v>156</v>
      </c>
      <c r="L213" s="62"/>
      <c r="M213" s="202" t="s">
        <v>37</v>
      </c>
      <c r="N213" s="203" t="s">
        <v>52</v>
      </c>
      <c r="O213" s="43"/>
      <c r="P213" s="204">
        <f>O213*H213</f>
        <v>0</v>
      </c>
      <c r="Q213" s="204">
        <v>0.00944</v>
      </c>
      <c r="R213" s="204">
        <f>Q213*H213</f>
        <v>1.9904523200000002</v>
      </c>
      <c r="S213" s="204">
        <v>0</v>
      </c>
      <c r="T213" s="205">
        <f>S213*H213</f>
        <v>0</v>
      </c>
      <c r="AR213" s="24" t="s">
        <v>157</v>
      </c>
      <c r="AT213" s="24" t="s">
        <v>152</v>
      </c>
      <c r="AU213" s="24" t="s">
        <v>158</v>
      </c>
      <c r="AY213" s="24" t="s">
        <v>150</v>
      </c>
      <c r="BE213" s="206">
        <f>IF(N213="základní",J213,0)</f>
        <v>0</v>
      </c>
      <c r="BF213" s="206">
        <f>IF(N213="snížená",J213,0)</f>
        <v>0</v>
      </c>
      <c r="BG213" s="206">
        <f>IF(N213="zákl. přenesená",J213,0)</f>
        <v>0</v>
      </c>
      <c r="BH213" s="206">
        <f>IF(N213="sníž. přenesená",J213,0)</f>
        <v>0</v>
      </c>
      <c r="BI213" s="206">
        <f>IF(N213="nulová",J213,0)</f>
        <v>0</v>
      </c>
      <c r="BJ213" s="24" t="s">
        <v>158</v>
      </c>
      <c r="BK213" s="206">
        <f>ROUND(I213*H213,2)</f>
        <v>0</v>
      </c>
      <c r="BL213" s="24" t="s">
        <v>157</v>
      </c>
      <c r="BM213" s="24" t="s">
        <v>363</v>
      </c>
    </row>
    <row r="214" spans="2:47" s="1" customFormat="1" ht="162">
      <c r="B214" s="42"/>
      <c r="C214" s="64"/>
      <c r="D214" s="207" t="s">
        <v>159</v>
      </c>
      <c r="E214" s="64"/>
      <c r="F214" s="208" t="s">
        <v>252</v>
      </c>
      <c r="G214" s="64"/>
      <c r="H214" s="64"/>
      <c r="I214" s="165"/>
      <c r="J214" s="64"/>
      <c r="K214" s="64"/>
      <c r="L214" s="62"/>
      <c r="M214" s="209"/>
      <c r="N214" s="43"/>
      <c r="O214" s="43"/>
      <c r="P214" s="43"/>
      <c r="Q214" s="43"/>
      <c r="R214" s="43"/>
      <c r="S214" s="43"/>
      <c r="T214" s="79"/>
      <c r="AT214" s="24" t="s">
        <v>159</v>
      </c>
      <c r="AU214" s="24" t="s">
        <v>158</v>
      </c>
    </row>
    <row r="215" spans="2:51" s="11" customFormat="1" ht="13.5">
      <c r="B215" s="210"/>
      <c r="C215" s="211"/>
      <c r="D215" s="207" t="s">
        <v>161</v>
      </c>
      <c r="E215" s="212" t="s">
        <v>37</v>
      </c>
      <c r="F215" s="213" t="s">
        <v>1020</v>
      </c>
      <c r="G215" s="211"/>
      <c r="H215" s="214" t="s">
        <v>37</v>
      </c>
      <c r="I215" s="215"/>
      <c r="J215" s="211"/>
      <c r="K215" s="211"/>
      <c r="L215" s="216"/>
      <c r="M215" s="217"/>
      <c r="N215" s="218"/>
      <c r="O215" s="218"/>
      <c r="P215" s="218"/>
      <c r="Q215" s="218"/>
      <c r="R215" s="218"/>
      <c r="S215" s="218"/>
      <c r="T215" s="219"/>
      <c r="AT215" s="220" t="s">
        <v>161</v>
      </c>
      <c r="AU215" s="220" t="s">
        <v>158</v>
      </c>
      <c r="AV215" s="11" t="s">
        <v>23</v>
      </c>
      <c r="AW215" s="11" t="s">
        <v>43</v>
      </c>
      <c r="AX215" s="11" t="s">
        <v>80</v>
      </c>
      <c r="AY215" s="220" t="s">
        <v>150</v>
      </c>
    </row>
    <row r="216" spans="2:51" s="12" customFormat="1" ht="13.5">
      <c r="B216" s="221"/>
      <c r="C216" s="222"/>
      <c r="D216" s="207" t="s">
        <v>161</v>
      </c>
      <c r="E216" s="223" t="s">
        <v>37</v>
      </c>
      <c r="F216" s="224" t="s">
        <v>1593</v>
      </c>
      <c r="G216" s="222"/>
      <c r="H216" s="225">
        <v>328.033</v>
      </c>
      <c r="I216" s="226"/>
      <c r="J216" s="222"/>
      <c r="K216" s="222"/>
      <c r="L216" s="227"/>
      <c r="M216" s="228"/>
      <c r="N216" s="229"/>
      <c r="O216" s="229"/>
      <c r="P216" s="229"/>
      <c r="Q216" s="229"/>
      <c r="R216" s="229"/>
      <c r="S216" s="229"/>
      <c r="T216" s="230"/>
      <c r="AT216" s="231" t="s">
        <v>161</v>
      </c>
      <c r="AU216" s="231" t="s">
        <v>158</v>
      </c>
      <c r="AV216" s="12" t="s">
        <v>158</v>
      </c>
      <c r="AW216" s="12" t="s">
        <v>43</v>
      </c>
      <c r="AX216" s="12" t="s">
        <v>80</v>
      </c>
      <c r="AY216" s="231" t="s">
        <v>150</v>
      </c>
    </row>
    <row r="217" spans="2:51" s="14" customFormat="1" ht="13.5">
      <c r="B217" s="261"/>
      <c r="C217" s="262"/>
      <c r="D217" s="207" t="s">
        <v>161</v>
      </c>
      <c r="E217" s="263" t="s">
        <v>37</v>
      </c>
      <c r="F217" s="264" t="s">
        <v>238</v>
      </c>
      <c r="G217" s="262"/>
      <c r="H217" s="265">
        <v>328.033</v>
      </c>
      <c r="I217" s="266"/>
      <c r="J217" s="262"/>
      <c r="K217" s="262"/>
      <c r="L217" s="267"/>
      <c r="M217" s="268"/>
      <c r="N217" s="269"/>
      <c r="O217" s="269"/>
      <c r="P217" s="269"/>
      <c r="Q217" s="269"/>
      <c r="R217" s="269"/>
      <c r="S217" s="269"/>
      <c r="T217" s="270"/>
      <c r="AT217" s="271" t="s">
        <v>161</v>
      </c>
      <c r="AU217" s="271" t="s">
        <v>158</v>
      </c>
      <c r="AV217" s="14" t="s">
        <v>170</v>
      </c>
      <c r="AW217" s="14" t="s">
        <v>43</v>
      </c>
      <c r="AX217" s="14" t="s">
        <v>80</v>
      </c>
      <c r="AY217" s="271" t="s">
        <v>150</v>
      </c>
    </row>
    <row r="218" spans="2:51" s="11" customFormat="1" ht="13.5">
      <c r="B218" s="210"/>
      <c r="C218" s="211"/>
      <c r="D218" s="207" t="s">
        <v>161</v>
      </c>
      <c r="E218" s="212" t="s">
        <v>37</v>
      </c>
      <c r="F218" s="213" t="s">
        <v>1594</v>
      </c>
      <c r="G218" s="211"/>
      <c r="H218" s="214" t="s">
        <v>37</v>
      </c>
      <c r="I218" s="215"/>
      <c r="J218" s="211"/>
      <c r="K218" s="211"/>
      <c r="L218" s="216"/>
      <c r="M218" s="217"/>
      <c r="N218" s="218"/>
      <c r="O218" s="218"/>
      <c r="P218" s="218"/>
      <c r="Q218" s="218"/>
      <c r="R218" s="218"/>
      <c r="S218" s="218"/>
      <c r="T218" s="219"/>
      <c r="AT218" s="220" t="s">
        <v>161</v>
      </c>
      <c r="AU218" s="220" t="s">
        <v>158</v>
      </c>
      <c r="AV218" s="11" t="s">
        <v>23</v>
      </c>
      <c r="AW218" s="11" t="s">
        <v>43</v>
      </c>
      <c r="AX218" s="11" t="s">
        <v>80</v>
      </c>
      <c r="AY218" s="220" t="s">
        <v>150</v>
      </c>
    </row>
    <row r="219" spans="2:51" s="12" customFormat="1" ht="13.5">
      <c r="B219" s="221"/>
      <c r="C219" s="222"/>
      <c r="D219" s="207" t="s">
        <v>161</v>
      </c>
      <c r="E219" s="223" t="s">
        <v>37</v>
      </c>
      <c r="F219" s="224" t="s">
        <v>1595</v>
      </c>
      <c r="G219" s="222"/>
      <c r="H219" s="225">
        <v>-95.04</v>
      </c>
      <c r="I219" s="226"/>
      <c r="J219" s="222"/>
      <c r="K219" s="222"/>
      <c r="L219" s="227"/>
      <c r="M219" s="228"/>
      <c r="N219" s="229"/>
      <c r="O219" s="229"/>
      <c r="P219" s="229"/>
      <c r="Q219" s="229"/>
      <c r="R219" s="229"/>
      <c r="S219" s="229"/>
      <c r="T219" s="230"/>
      <c r="AT219" s="231" t="s">
        <v>161</v>
      </c>
      <c r="AU219" s="231" t="s">
        <v>158</v>
      </c>
      <c r="AV219" s="12" t="s">
        <v>158</v>
      </c>
      <c r="AW219" s="12" t="s">
        <v>43</v>
      </c>
      <c r="AX219" s="12" t="s">
        <v>80</v>
      </c>
      <c r="AY219" s="231" t="s">
        <v>150</v>
      </c>
    </row>
    <row r="220" spans="2:51" s="12" customFormat="1" ht="13.5">
      <c r="B220" s="221"/>
      <c r="C220" s="222"/>
      <c r="D220" s="207" t="s">
        <v>161</v>
      </c>
      <c r="E220" s="223" t="s">
        <v>37</v>
      </c>
      <c r="F220" s="224" t="s">
        <v>1596</v>
      </c>
      <c r="G220" s="222"/>
      <c r="H220" s="225">
        <v>-12.96</v>
      </c>
      <c r="I220" s="226"/>
      <c r="J220" s="222"/>
      <c r="K220" s="222"/>
      <c r="L220" s="227"/>
      <c r="M220" s="228"/>
      <c r="N220" s="229"/>
      <c r="O220" s="229"/>
      <c r="P220" s="229"/>
      <c r="Q220" s="229"/>
      <c r="R220" s="229"/>
      <c r="S220" s="229"/>
      <c r="T220" s="230"/>
      <c r="AT220" s="231" t="s">
        <v>161</v>
      </c>
      <c r="AU220" s="231" t="s">
        <v>158</v>
      </c>
      <c r="AV220" s="12" t="s">
        <v>158</v>
      </c>
      <c r="AW220" s="12" t="s">
        <v>43</v>
      </c>
      <c r="AX220" s="12" t="s">
        <v>80</v>
      </c>
      <c r="AY220" s="231" t="s">
        <v>150</v>
      </c>
    </row>
    <row r="221" spans="2:51" s="12" customFormat="1" ht="13.5">
      <c r="B221" s="221"/>
      <c r="C221" s="222"/>
      <c r="D221" s="207" t="s">
        <v>161</v>
      </c>
      <c r="E221" s="223" t="s">
        <v>37</v>
      </c>
      <c r="F221" s="224" t="s">
        <v>1597</v>
      </c>
      <c r="G221" s="222"/>
      <c r="H221" s="225">
        <v>-4.32</v>
      </c>
      <c r="I221" s="226"/>
      <c r="J221" s="222"/>
      <c r="K221" s="222"/>
      <c r="L221" s="227"/>
      <c r="M221" s="228"/>
      <c r="N221" s="229"/>
      <c r="O221" s="229"/>
      <c r="P221" s="229"/>
      <c r="Q221" s="229"/>
      <c r="R221" s="229"/>
      <c r="S221" s="229"/>
      <c r="T221" s="230"/>
      <c r="AT221" s="231" t="s">
        <v>161</v>
      </c>
      <c r="AU221" s="231" t="s">
        <v>158</v>
      </c>
      <c r="AV221" s="12" t="s">
        <v>158</v>
      </c>
      <c r="AW221" s="12" t="s">
        <v>43</v>
      </c>
      <c r="AX221" s="12" t="s">
        <v>80</v>
      </c>
      <c r="AY221" s="231" t="s">
        <v>150</v>
      </c>
    </row>
    <row r="222" spans="2:51" s="12" customFormat="1" ht="13.5">
      <c r="B222" s="221"/>
      <c r="C222" s="222"/>
      <c r="D222" s="207" t="s">
        <v>161</v>
      </c>
      <c r="E222" s="223" t="s">
        <v>37</v>
      </c>
      <c r="F222" s="224" t="s">
        <v>1598</v>
      </c>
      <c r="G222" s="222"/>
      <c r="H222" s="225">
        <v>-4.86</v>
      </c>
      <c r="I222" s="226"/>
      <c r="J222" s="222"/>
      <c r="K222" s="222"/>
      <c r="L222" s="227"/>
      <c r="M222" s="228"/>
      <c r="N222" s="229"/>
      <c r="O222" s="229"/>
      <c r="P222" s="229"/>
      <c r="Q222" s="229"/>
      <c r="R222" s="229"/>
      <c r="S222" s="229"/>
      <c r="T222" s="230"/>
      <c r="AT222" s="231" t="s">
        <v>161</v>
      </c>
      <c r="AU222" s="231" t="s">
        <v>158</v>
      </c>
      <c r="AV222" s="12" t="s">
        <v>158</v>
      </c>
      <c r="AW222" s="12" t="s">
        <v>43</v>
      </c>
      <c r="AX222" s="12" t="s">
        <v>80</v>
      </c>
      <c r="AY222" s="231" t="s">
        <v>150</v>
      </c>
    </row>
    <row r="223" spans="2:51" s="13" customFormat="1" ht="13.5">
      <c r="B223" s="232"/>
      <c r="C223" s="233"/>
      <c r="D223" s="234" t="s">
        <v>161</v>
      </c>
      <c r="E223" s="235" t="s">
        <v>37</v>
      </c>
      <c r="F223" s="236" t="s">
        <v>164</v>
      </c>
      <c r="G223" s="233"/>
      <c r="H223" s="237">
        <v>210.853</v>
      </c>
      <c r="I223" s="238"/>
      <c r="J223" s="233"/>
      <c r="K223" s="233"/>
      <c r="L223" s="239"/>
      <c r="M223" s="240"/>
      <c r="N223" s="241"/>
      <c r="O223" s="241"/>
      <c r="P223" s="241"/>
      <c r="Q223" s="241"/>
      <c r="R223" s="241"/>
      <c r="S223" s="241"/>
      <c r="T223" s="242"/>
      <c r="AT223" s="243" t="s">
        <v>161</v>
      </c>
      <c r="AU223" s="243" t="s">
        <v>158</v>
      </c>
      <c r="AV223" s="13" t="s">
        <v>157</v>
      </c>
      <c r="AW223" s="13" t="s">
        <v>43</v>
      </c>
      <c r="AX223" s="13" t="s">
        <v>23</v>
      </c>
      <c r="AY223" s="243" t="s">
        <v>150</v>
      </c>
    </row>
    <row r="224" spans="2:65" s="1" customFormat="1" ht="22.5" customHeight="1">
      <c r="B224" s="42"/>
      <c r="C224" s="251" t="s">
        <v>268</v>
      </c>
      <c r="D224" s="251" t="s">
        <v>215</v>
      </c>
      <c r="E224" s="252" t="s">
        <v>390</v>
      </c>
      <c r="F224" s="253" t="s">
        <v>391</v>
      </c>
      <c r="G224" s="254" t="s">
        <v>155</v>
      </c>
      <c r="H224" s="255">
        <v>215.07</v>
      </c>
      <c r="I224" s="256"/>
      <c r="J224" s="257">
        <f>ROUND(I224*H224,2)</f>
        <v>0</v>
      </c>
      <c r="K224" s="253" t="s">
        <v>156</v>
      </c>
      <c r="L224" s="258"/>
      <c r="M224" s="259" t="s">
        <v>37</v>
      </c>
      <c r="N224" s="260" t="s">
        <v>52</v>
      </c>
      <c r="O224" s="43"/>
      <c r="P224" s="204">
        <f>O224*H224</f>
        <v>0</v>
      </c>
      <c r="Q224" s="204">
        <v>0.0165</v>
      </c>
      <c r="R224" s="204">
        <f>Q224*H224</f>
        <v>3.548655</v>
      </c>
      <c r="S224" s="204">
        <v>0</v>
      </c>
      <c r="T224" s="205">
        <f>S224*H224</f>
        <v>0</v>
      </c>
      <c r="AR224" s="24" t="s">
        <v>177</v>
      </c>
      <c r="AT224" s="24" t="s">
        <v>215</v>
      </c>
      <c r="AU224" s="24" t="s">
        <v>158</v>
      </c>
      <c r="AY224" s="24" t="s">
        <v>150</v>
      </c>
      <c r="BE224" s="206">
        <f>IF(N224="základní",J224,0)</f>
        <v>0</v>
      </c>
      <c r="BF224" s="206">
        <f>IF(N224="snížená",J224,0)</f>
        <v>0</v>
      </c>
      <c r="BG224" s="206">
        <f>IF(N224="zákl. přenesená",J224,0)</f>
        <v>0</v>
      </c>
      <c r="BH224" s="206">
        <f>IF(N224="sníž. přenesená",J224,0)</f>
        <v>0</v>
      </c>
      <c r="BI224" s="206">
        <f>IF(N224="nulová",J224,0)</f>
        <v>0</v>
      </c>
      <c r="BJ224" s="24" t="s">
        <v>158</v>
      </c>
      <c r="BK224" s="206">
        <f>ROUND(I224*H224,2)</f>
        <v>0</v>
      </c>
      <c r="BL224" s="24" t="s">
        <v>157</v>
      </c>
      <c r="BM224" s="24" t="s">
        <v>375</v>
      </c>
    </row>
    <row r="225" spans="2:65" s="1" customFormat="1" ht="44.25" customHeight="1">
      <c r="B225" s="42"/>
      <c r="C225" s="195" t="s">
        <v>376</v>
      </c>
      <c r="D225" s="195" t="s">
        <v>152</v>
      </c>
      <c r="E225" s="196" t="s">
        <v>394</v>
      </c>
      <c r="F225" s="197" t="s">
        <v>395</v>
      </c>
      <c r="G225" s="198" t="s">
        <v>198</v>
      </c>
      <c r="H225" s="199">
        <v>184.4</v>
      </c>
      <c r="I225" s="200"/>
      <c r="J225" s="201">
        <f>ROUND(I225*H225,2)</f>
        <v>0</v>
      </c>
      <c r="K225" s="197" t="s">
        <v>156</v>
      </c>
      <c r="L225" s="62"/>
      <c r="M225" s="202" t="s">
        <v>37</v>
      </c>
      <c r="N225" s="203" t="s">
        <v>52</v>
      </c>
      <c r="O225" s="43"/>
      <c r="P225" s="204">
        <f>O225*H225</f>
        <v>0</v>
      </c>
      <c r="Q225" s="204">
        <v>0.00168</v>
      </c>
      <c r="R225" s="204">
        <f>Q225*H225</f>
        <v>0.309792</v>
      </c>
      <c r="S225" s="204">
        <v>0</v>
      </c>
      <c r="T225" s="205">
        <f>S225*H225</f>
        <v>0</v>
      </c>
      <c r="AR225" s="24" t="s">
        <v>157</v>
      </c>
      <c r="AT225" s="24" t="s">
        <v>152</v>
      </c>
      <c r="AU225" s="24" t="s">
        <v>158</v>
      </c>
      <c r="AY225" s="24" t="s">
        <v>150</v>
      </c>
      <c r="BE225" s="206">
        <f>IF(N225="základní",J225,0)</f>
        <v>0</v>
      </c>
      <c r="BF225" s="206">
        <f>IF(N225="snížená",J225,0)</f>
        <v>0</v>
      </c>
      <c r="BG225" s="206">
        <f>IF(N225="zákl. přenesená",J225,0)</f>
        <v>0</v>
      </c>
      <c r="BH225" s="206">
        <f>IF(N225="sníž. přenesená",J225,0)</f>
        <v>0</v>
      </c>
      <c r="BI225" s="206">
        <f>IF(N225="nulová",J225,0)</f>
        <v>0</v>
      </c>
      <c r="BJ225" s="24" t="s">
        <v>158</v>
      </c>
      <c r="BK225" s="206">
        <f>ROUND(I225*H225,2)</f>
        <v>0</v>
      </c>
      <c r="BL225" s="24" t="s">
        <v>157</v>
      </c>
      <c r="BM225" s="24" t="s">
        <v>379</v>
      </c>
    </row>
    <row r="226" spans="2:47" s="1" customFormat="1" ht="121.5">
      <c r="B226" s="42"/>
      <c r="C226" s="64"/>
      <c r="D226" s="207" t="s">
        <v>159</v>
      </c>
      <c r="E226" s="64"/>
      <c r="F226" s="208" t="s">
        <v>397</v>
      </c>
      <c r="G226" s="64"/>
      <c r="H226" s="64"/>
      <c r="I226" s="165"/>
      <c r="J226" s="64"/>
      <c r="K226" s="64"/>
      <c r="L226" s="62"/>
      <c r="M226" s="209"/>
      <c r="N226" s="43"/>
      <c r="O226" s="43"/>
      <c r="P226" s="43"/>
      <c r="Q226" s="43"/>
      <c r="R226" s="43"/>
      <c r="S226" s="43"/>
      <c r="T226" s="79"/>
      <c r="AT226" s="24" t="s">
        <v>159</v>
      </c>
      <c r="AU226" s="24" t="s">
        <v>158</v>
      </c>
    </row>
    <row r="227" spans="2:51" s="11" customFormat="1" ht="13.5">
      <c r="B227" s="210"/>
      <c r="C227" s="211"/>
      <c r="D227" s="207" t="s">
        <v>161</v>
      </c>
      <c r="E227" s="212" t="s">
        <v>37</v>
      </c>
      <c r="F227" s="213" t="s">
        <v>1243</v>
      </c>
      <c r="G227" s="211"/>
      <c r="H227" s="214" t="s">
        <v>37</v>
      </c>
      <c r="I227" s="215"/>
      <c r="J227" s="211"/>
      <c r="K227" s="211"/>
      <c r="L227" s="216"/>
      <c r="M227" s="217"/>
      <c r="N227" s="218"/>
      <c r="O227" s="218"/>
      <c r="P227" s="218"/>
      <c r="Q227" s="218"/>
      <c r="R227" s="218"/>
      <c r="S227" s="218"/>
      <c r="T227" s="219"/>
      <c r="AT227" s="220" t="s">
        <v>161</v>
      </c>
      <c r="AU227" s="220" t="s">
        <v>158</v>
      </c>
      <c r="AV227" s="11" t="s">
        <v>23</v>
      </c>
      <c r="AW227" s="11" t="s">
        <v>43</v>
      </c>
      <c r="AX227" s="11" t="s">
        <v>80</v>
      </c>
      <c r="AY227" s="220" t="s">
        <v>150</v>
      </c>
    </row>
    <row r="228" spans="2:51" s="12" customFormat="1" ht="13.5">
      <c r="B228" s="221"/>
      <c r="C228" s="222"/>
      <c r="D228" s="207" t="s">
        <v>161</v>
      </c>
      <c r="E228" s="223" t="s">
        <v>37</v>
      </c>
      <c r="F228" s="224" t="s">
        <v>1567</v>
      </c>
      <c r="G228" s="222"/>
      <c r="H228" s="225">
        <v>145.2</v>
      </c>
      <c r="I228" s="226"/>
      <c r="J228" s="222"/>
      <c r="K228" s="222"/>
      <c r="L228" s="227"/>
      <c r="M228" s="228"/>
      <c r="N228" s="229"/>
      <c r="O228" s="229"/>
      <c r="P228" s="229"/>
      <c r="Q228" s="229"/>
      <c r="R228" s="229"/>
      <c r="S228" s="229"/>
      <c r="T228" s="230"/>
      <c r="AT228" s="231" t="s">
        <v>161</v>
      </c>
      <c r="AU228" s="231" t="s">
        <v>158</v>
      </c>
      <c r="AV228" s="12" t="s">
        <v>158</v>
      </c>
      <c r="AW228" s="12" t="s">
        <v>43</v>
      </c>
      <c r="AX228" s="12" t="s">
        <v>80</v>
      </c>
      <c r="AY228" s="231" t="s">
        <v>150</v>
      </c>
    </row>
    <row r="229" spans="2:51" s="12" customFormat="1" ht="13.5">
      <c r="B229" s="221"/>
      <c r="C229" s="222"/>
      <c r="D229" s="207" t="s">
        <v>161</v>
      </c>
      <c r="E229" s="223" t="s">
        <v>37</v>
      </c>
      <c r="F229" s="224" t="s">
        <v>1568</v>
      </c>
      <c r="G229" s="222"/>
      <c r="H229" s="225">
        <v>21.6</v>
      </c>
      <c r="I229" s="226"/>
      <c r="J229" s="222"/>
      <c r="K229" s="222"/>
      <c r="L229" s="227"/>
      <c r="M229" s="228"/>
      <c r="N229" s="229"/>
      <c r="O229" s="229"/>
      <c r="P229" s="229"/>
      <c r="Q229" s="229"/>
      <c r="R229" s="229"/>
      <c r="S229" s="229"/>
      <c r="T229" s="230"/>
      <c r="AT229" s="231" t="s">
        <v>161</v>
      </c>
      <c r="AU229" s="231" t="s">
        <v>158</v>
      </c>
      <c r="AV229" s="12" t="s">
        <v>158</v>
      </c>
      <c r="AW229" s="12" t="s">
        <v>43</v>
      </c>
      <c r="AX229" s="12" t="s">
        <v>80</v>
      </c>
      <c r="AY229" s="231" t="s">
        <v>150</v>
      </c>
    </row>
    <row r="230" spans="2:51" s="12" customFormat="1" ht="13.5">
      <c r="B230" s="221"/>
      <c r="C230" s="222"/>
      <c r="D230" s="207" t="s">
        <v>161</v>
      </c>
      <c r="E230" s="223" t="s">
        <v>37</v>
      </c>
      <c r="F230" s="224" t="s">
        <v>1569</v>
      </c>
      <c r="G230" s="222"/>
      <c r="H230" s="225">
        <v>8.4</v>
      </c>
      <c r="I230" s="226"/>
      <c r="J230" s="222"/>
      <c r="K230" s="222"/>
      <c r="L230" s="227"/>
      <c r="M230" s="228"/>
      <c r="N230" s="229"/>
      <c r="O230" s="229"/>
      <c r="P230" s="229"/>
      <c r="Q230" s="229"/>
      <c r="R230" s="229"/>
      <c r="S230" s="229"/>
      <c r="T230" s="230"/>
      <c r="AT230" s="231" t="s">
        <v>161</v>
      </c>
      <c r="AU230" s="231" t="s">
        <v>158</v>
      </c>
      <c r="AV230" s="12" t="s">
        <v>158</v>
      </c>
      <c r="AW230" s="12" t="s">
        <v>43</v>
      </c>
      <c r="AX230" s="12" t="s">
        <v>80</v>
      </c>
      <c r="AY230" s="231" t="s">
        <v>150</v>
      </c>
    </row>
    <row r="231" spans="2:51" s="12" customFormat="1" ht="13.5">
      <c r="B231" s="221"/>
      <c r="C231" s="222"/>
      <c r="D231" s="207" t="s">
        <v>161</v>
      </c>
      <c r="E231" s="223" t="s">
        <v>37</v>
      </c>
      <c r="F231" s="224" t="s">
        <v>1570</v>
      </c>
      <c r="G231" s="222"/>
      <c r="H231" s="225">
        <v>9.2</v>
      </c>
      <c r="I231" s="226"/>
      <c r="J231" s="222"/>
      <c r="K231" s="222"/>
      <c r="L231" s="227"/>
      <c r="M231" s="228"/>
      <c r="N231" s="229"/>
      <c r="O231" s="229"/>
      <c r="P231" s="229"/>
      <c r="Q231" s="229"/>
      <c r="R231" s="229"/>
      <c r="S231" s="229"/>
      <c r="T231" s="230"/>
      <c r="AT231" s="231" t="s">
        <v>161</v>
      </c>
      <c r="AU231" s="231" t="s">
        <v>158</v>
      </c>
      <c r="AV231" s="12" t="s">
        <v>158</v>
      </c>
      <c r="AW231" s="12" t="s">
        <v>43</v>
      </c>
      <c r="AX231" s="12" t="s">
        <v>80</v>
      </c>
      <c r="AY231" s="231" t="s">
        <v>150</v>
      </c>
    </row>
    <row r="232" spans="2:51" s="13" customFormat="1" ht="13.5">
      <c r="B232" s="232"/>
      <c r="C232" s="233"/>
      <c r="D232" s="234" t="s">
        <v>161</v>
      </c>
      <c r="E232" s="235" t="s">
        <v>37</v>
      </c>
      <c r="F232" s="236" t="s">
        <v>164</v>
      </c>
      <c r="G232" s="233"/>
      <c r="H232" s="237">
        <v>184.4</v>
      </c>
      <c r="I232" s="238"/>
      <c r="J232" s="233"/>
      <c r="K232" s="233"/>
      <c r="L232" s="239"/>
      <c r="M232" s="240"/>
      <c r="N232" s="241"/>
      <c r="O232" s="241"/>
      <c r="P232" s="241"/>
      <c r="Q232" s="241"/>
      <c r="R232" s="241"/>
      <c r="S232" s="241"/>
      <c r="T232" s="242"/>
      <c r="AT232" s="243" t="s">
        <v>161</v>
      </c>
      <c r="AU232" s="243" t="s">
        <v>158</v>
      </c>
      <c r="AV232" s="13" t="s">
        <v>157</v>
      </c>
      <c r="AW232" s="13" t="s">
        <v>43</v>
      </c>
      <c r="AX232" s="13" t="s">
        <v>23</v>
      </c>
      <c r="AY232" s="243" t="s">
        <v>150</v>
      </c>
    </row>
    <row r="233" spans="2:65" s="1" customFormat="1" ht="22.5" customHeight="1">
      <c r="B233" s="42"/>
      <c r="C233" s="251" t="s">
        <v>276</v>
      </c>
      <c r="D233" s="251" t="s">
        <v>215</v>
      </c>
      <c r="E233" s="252" t="s">
        <v>398</v>
      </c>
      <c r="F233" s="253" t="s">
        <v>399</v>
      </c>
      <c r="G233" s="254" t="s">
        <v>155</v>
      </c>
      <c r="H233" s="255">
        <v>29.043</v>
      </c>
      <c r="I233" s="256"/>
      <c r="J233" s="257">
        <f>ROUND(I233*H233,2)</f>
        <v>0</v>
      </c>
      <c r="K233" s="253" t="s">
        <v>37</v>
      </c>
      <c r="L233" s="258"/>
      <c r="M233" s="259" t="s">
        <v>37</v>
      </c>
      <c r="N233" s="260" t="s">
        <v>52</v>
      </c>
      <c r="O233" s="43"/>
      <c r="P233" s="204">
        <f>O233*H233</f>
        <v>0</v>
      </c>
      <c r="Q233" s="204">
        <v>0</v>
      </c>
      <c r="R233" s="204">
        <f>Q233*H233</f>
        <v>0</v>
      </c>
      <c r="S233" s="204">
        <v>0</v>
      </c>
      <c r="T233" s="205">
        <f>S233*H233</f>
        <v>0</v>
      </c>
      <c r="AR233" s="24" t="s">
        <v>177</v>
      </c>
      <c r="AT233" s="24" t="s">
        <v>215</v>
      </c>
      <c r="AU233" s="24" t="s">
        <v>158</v>
      </c>
      <c r="AY233" s="24" t="s">
        <v>150</v>
      </c>
      <c r="BE233" s="206">
        <f>IF(N233="základní",J233,0)</f>
        <v>0</v>
      </c>
      <c r="BF233" s="206">
        <f>IF(N233="snížená",J233,0)</f>
        <v>0</v>
      </c>
      <c r="BG233" s="206">
        <f>IF(N233="zákl. přenesená",J233,0)</f>
        <v>0</v>
      </c>
      <c r="BH233" s="206">
        <f>IF(N233="sníž. přenesená",J233,0)</f>
        <v>0</v>
      </c>
      <c r="BI233" s="206">
        <f>IF(N233="nulová",J233,0)</f>
        <v>0</v>
      </c>
      <c r="BJ233" s="24" t="s">
        <v>158</v>
      </c>
      <c r="BK233" s="206">
        <f>ROUND(I233*H233,2)</f>
        <v>0</v>
      </c>
      <c r="BL233" s="24" t="s">
        <v>157</v>
      </c>
      <c r="BM233" s="24" t="s">
        <v>392</v>
      </c>
    </row>
    <row r="234" spans="2:65" s="1" customFormat="1" ht="31.5" customHeight="1">
      <c r="B234" s="42"/>
      <c r="C234" s="195" t="s">
        <v>393</v>
      </c>
      <c r="D234" s="195" t="s">
        <v>152</v>
      </c>
      <c r="E234" s="196" t="s">
        <v>405</v>
      </c>
      <c r="F234" s="197" t="s">
        <v>406</v>
      </c>
      <c r="G234" s="198" t="s">
        <v>155</v>
      </c>
      <c r="H234" s="199">
        <v>238.513</v>
      </c>
      <c r="I234" s="200"/>
      <c r="J234" s="201">
        <f>ROUND(I234*H234,2)</f>
        <v>0</v>
      </c>
      <c r="K234" s="197" t="s">
        <v>156</v>
      </c>
      <c r="L234" s="62"/>
      <c r="M234" s="202" t="s">
        <v>37</v>
      </c>
      <c r="N234" s="203" t="s">
        <v>52</v>
      </c>
      <c r="O234" s="43"/>
      <c r="P234" s="204">
        <f>O234*H234</f>
        <v>0</v>
      </c>
      <c r="Q234" s="204">
        <v>0.00348</v>
      </c>
      <c r="R234" s="204">
        <f>Q234*H234</f>
        <v>0.83002524</v>
      </c>
      <c r="S234" s="204">
        <v>0</v>
      </c>
      <c r="T234" s="205">
        <f>S234*H234</f>
        <v>0</v>
      </c>
      <c r="AR234" s="24" t="s">
        <v>157</v>
      </c>
      <c r="AT234" s="24" t="s">
        <v>152</v>
      </c>
      <c r="AU234" s="24" t="s">
        <v>158</v>
      </c>
      <c r="AY234" s="24" t="s">
        <v>150</v>
      </c>
      <c r="BE234" s="206">
        <f>IF(N234="základní",J234,0)</f>
        <v>0</v>
      </c>
      <c r="BF234" s="206">
        <f>IF(N234="snížená",J234,0)</f>
        <v>0</v>
      </c>
      <c r="BG234" s="206">
        <f>IF(N234="zákl. přenesená",J234,0)</f>
        <v>0</v>
      </c>
      <c r="BH234" s="206">
        <f>IF(N234="sníž. přenesená",J234,0)</f>
        <v>0</v>
      </c>
      <c r="BI234" s="206">
        <f>IF(N234="nulová",J234,0)</f>
        <v>0</v>
      </c>
      <c r="BJ234" s="24" t="s">
        <v>158</v>
      </c>
      <c r="BK234" s="206">
        <f>ROUND(I234*H234,2)</f>
        <v>0</v>
      </c>
      <c r="BL234" s="24" t="s">
        <v>157</v>
      </c>
      <c r="BM234" s="24" t="s">
        <v>396</v>
      </c>
    </row>
    <row r="235" spans="2:51" s="11" customFormat="1" ht="13.5">
      <c r="B235" s="210"/>
      <c r="C235" s="211"/>
      <c r="D235" s="207" t="s">
        <v>161</v>
      </c>
      <c r="E235" s="212" t="s">
        <v>37</v>
      </c>
      <c r="F235" s="213" t="s">
        <v>1020</v>
      </c>
      <c r="G235" s="211"/>
      <c r="H235" s="214" t="s">
        <v>37</v>
      </c>
      <c r="I235" s="215"/>
      <c r="J235" s="211"/>
      <c r="K235" s="211"/>
      <c r="L235" s="216"/>
      <c r="M235" s="217"/>
      <c r="N235" s="218"/>
      <c r="O235" s="218"/>
      <c r="P235" s="218"/>
      <c r="Q235" s="218"/>
      <c r="R235" s="218"/>
      <c r="S235" s="218"/>
      <c r="T235" s="219"/>
      <c r="AT235" s="220" t="s">
        <v>161</v>
      </c>
      <c r="AU235" s="220" t="s">
        <v>158</v>
      </c>
      <c r="AV235" s="11" t="s">
        <v>23</v>
      </c>
      <c r="AW235" s="11" t="s">
        <v>43</v>
      </c>
      <c r="AX235" s="11" t="s">
        <v>80</v>
      </c>
      <c r="AY235" s="220" t="s">
        <v>150</v>
      </c>
    </row>
    <row r="236" spans="2:51" s="12" customFormat="1" ht="13.5">
      <c r="B236" s="221"/>
      <c r="C236" s="222"/>
      <c r="D236" s="207" t="s">
        <v>161</v>
      </c>
      <c r="E236" s="223" t="s">
        <v>37</v>
      </c>
      <c r="F236" s="224" t="s">
        <v>1593</v>
      </c>
      <c r="G236" s="222"/>
      <c r="H236" s="225">
        <v>328.033</v>
      </c>
      <c r="I236" s="226"/>
      <c r="J236" s="222"/>
      <c r="K236" s="222"/>
      <c r="L236" s="227"/>
      <c r="M236" s="228"/>
      <c r="N236" s="229"/>
      <c r="O236" s="229"/>
      <c r="P236" s="229"/>
      <c r="Q236" s="229"/>
      <c r="R236" s="229"/>
      <c r="S236" s="229"/>
      <c r="T236" s="230"/>
      <c r="AT236" s="231" t="s">
        <v>161</v>
      </c>
      <c r="AU236" s="231" t="s">
        <v>158</v>
      </c>
      <c r="AV236" s="12" t="s">
        <v>158</v>
      </c>
      <c r="AW236" s="12" t="s">
        <v>43</v>
      </c>
      <c r="AX236" s="12" t="s">
        <v>80</v>
      </c>
      <c r="AY236" s="231" t="s">
        <v>150</v>
      </c>
    </row>
    <row r="237" spans="2:51" s="14" customFormat="1" ht="13.5">
      <c r="B237" s="261"/>
      <c r="C237" s="262"/>
      <c r="D237" s="207" t="s">
        <v>161</v>
      </c>
      <c r="E237" s="263" t="s">
        <v>37</v>
      </c>
      <c r="F237" s="264" t="s">
        <v>238</v>
      </c>
      <c r="G237" s="262"/>
      <c r="H237" s="265">
        <v>328.033</v>
      </c>
      <c r="I237" s="266"/>
      <c r="J237" s="262"/>
      <c r="K237" s="262"/>
      <c r="L237" s="267"/>
      <c r="M237" s="268"/>
      <c r="N237" s="269"/>
      <c r="O237" s="269"/>
      <c r="P237" s="269"/>
      <c r="Q237" s="269"/>
      <c r="R237" s="269"/>
      <c r="S237" s="269"/>
      <c r="T237" s="270"/>
      <c r="AT237" s="271" t="s">
        <v>161</v>
      </c>
      <c r="AU237" s="271" t="s">
        <v>158</v>
      </c>
      <c r="AV237" s="14" t="s">
        <v>170</v>
      </c>
      <c r="AW237" s="14" t="s">
        <v>43</v>
      </c>
      <c r="AX237" s="14" t="s">
        <v>80</v>
      </c>
      <c r="AY237" s="271" t="s">
        <v>150</v>
      </c>
    </row>
    <row r="238" spans="2:51" s="11" customFormat="1" ht="13.5">
      <c r="B238" s="210"/>
      <c r="C238" s="211"/>
      <c r="D238" s="207" t="s">
        <v>161</v>
      </c>
      <c r="E238" s="212" t="s">
        <v>37</v>
      </c>
      <c r="F238" s="213" t="s">
        <v>1594</v>
      </c>
      <c r="G238" s="211"/>
      <c r="H238" s="214" t="s">
        <v>37</v>
      </c>
      <c r="I238" s="215"/>
      <c r="J238" s="211"/>
      <c r="K238" s="211"/>
      <c r="L238" s="216"/>
      <c r="M238" s="217"/>
      <c r="N238" s="218"/>
      <c r="O238" s="218"/>
      <c r="P238" s="218"/>
      <c r="Q238" s="218"/>
      <c r="R238" s="218"/>
      <c r="S238" s="218"/>
      <c r="T238" s="219"/>
      <c r="AT238" s="220" t="s">
        <v>161</v>
      </c>
      <c r="AU238" s="220" t="s">
        <v>158</v>
      </c>
      <c r="AV238" s="11" t="s">
        <v>23</v>
      </c>
      <c r="AW238" s="11" t="s">
        <v>43</v>
      </c>
      <c r="AX238" s="11" t="s">
        <v>80</v>
      </c>
      <c r="AY238" s="220" t="s">
        <v>150</v>
      </c>
    </row>
    <row r="239" spans="2:51" s="12" customFormat="1" ht="13.5">
      <c r="B239" s="221"/>
      <c r="C239" s="222"/>
      <c r="D239" s="207" t="s">
        <v>161</v>
      </c>
      <c r="E239" s="223" t="s">
        <v>37</v>
      </c>
      <c r="F239" s="224" t="s">
        <v>1595</v>
      </c>
      <c r="G239" s="222"/>
      <c r="H239" s="225">
        <v>-95.04</v>
      </c>
      <c r="I239" s="226"/>
      <c r="J239" s="222"/>
      <c r="K239" s="222"/>
      <c r="L239" s="227"/>
      <c r="M239" s="228"/>
      <c r="N239" s="229"/>
      <c r="O239" s="229"/>
      <c r="P239" s="229"/>
      <c r="Q239" s="229"/>
      <c r="R239" s="229"/>
      <c r="S239" s="229"/>
      <c r="T239" s="230"/>
      <c r="AT239" s="231" t="s">
        <v>161</v>
      </c>
      <c r="AU239" s="231" t="s">
        <v>158</v>
      </c>
      <c r="AV239" s="12" t="s">
        <v>158</v>
      </c>
      <c r="AW239" s="12" t="s">
        <v>43</v>
      </c>
      <c r="AX239" s="12" t="s">
        <v>80</v>
      </c>
      <c r="AY239" s="231" t="s">
        <v>150</v>
      </c>
    </row>
    <row r="240" spans="2:51" s="12" customFormat="1" ht="13.5">
      <c r="B240" s="221"/>
      <c r="C240" s="222"/>
      <c r="D240" s="207" t="s">
        <v>161</v>
      </c>
      <c r="E240" s="223" t="s">
        <v>37</v>
      </c>
      <c r="F240" s="224" t="s">
        <v>1596</v>
      </c>
      <c r="G240" s="222"/>
      <c r="H240" s="225">
        <v>-12.96</v>
      </c>
      <c r="I240" s="226"/>
      <c r="J240" s="222"/>
      <c r="K240" s="222"/>
      <c r="L240" s="227"/>
      <c r="M240" s="228"/>
      <c r="N240" s="229"/>
      <c r="O240" s="229"/>
      <c r="P240" s="229"/>
      <c r="Q240" s="229"/>
      <c r="R240" s="229"/>
      <c r="S240" s="229"/>
      <c r="T240" s="230"/>
      <c r="AT240" s="231" t="s">
        <v>161</v>
      </c>
      <c r="AU240" s="231" t="s">
        <v>158</v>
      </c>
      <c r="AV240" s="12" t="s">
        <v>158</v>
      </c>
      <c r="AW240" s="12" t="s">
        <v>43</v>
      </c>
      <c r="AX240" s="12" t="s">
        <v>80</v>
      </c>
      <c r="AY240" s="231" t="s">
        <v>150</v>
      </c>
    </row>
    <row r="241" spans="2:51" s="12" customFormat="1" ht="13.5">
      <c r="B241" s="221"/>
      <c r="C241" s="222"/>
      <c r="D241" s="207" t="s">
        <v>161</v>
      </c>
      <c r="E241" s="223" t="s">
        <v>37</v>
      </c>
      <c r="F241" s="224" t="s">
        <v>1597</v>
      </c>
      <c r="G241" s="222"/>
      <c r="H241" s="225">
        <v>-4.32</v>
      </c>
      <c r="I241" s="226"/>
      <c r="J241" s="222"/>
      <c r="K241" s="222"/>
      <c r="L241" s="227"/>
      <c r="M241" s="228"/>
      <c r="N241" s="229"/>
      <c r="O241" s="229"/>
      <c r="P241" s="229"/>
      <c r="Q241" s="229"/>
      <c r="R241" s="229"/>
      <c r="S241" s="229"/>
      <c r="T241" s="230"/>
      <c r="AT241" s="231" t="s">
        <v>161</v>
      </c>
      <c r="AU241" s="231" t="s">
        <v>158</v>
      </c>
      <c r="AV241" s="12" t="s">
        <v>158</v>
      </c>
      <c r="AW241" s="12" t="s">
        <v>43</v>
      </c>
      <c r="AX241" s="12" t="s">
        <v>80</v>
      </c>
      <c r="AY241" s="231" t="s">
        <v>150</v>
      </c>
    </row>
    <row r="242" spans="2:51" s="12" customFormat="1" ht="13.5">
      <c r="B242" s="221"/>
      <c r="C242" s="222"/>
      <c r="D242" s="207" t="s">
        <v>161</v>
      </c>
      <c r="E242" s="223" t="s">
        <v>37</v>
      </c>
      <c r="F242" s="224" t="s">
        <v>1598</v>
      </c>
      <c r="G242" s="222"/>
      <c r="H242" s="225">
        <v>-4.86</v>
      </c>
      <c r="I242" s="226"/>
      <c r="J242" s="222"/>
      <c r="K242" s="222"/>
      <c r="L242" s="227"/>
      <c r="M242" s="228"/>
      <c r="N242" s="229"/>
      <c r="O242" s="229"/>
      <c r="P242" s="229"/>
      <c r="Q242" s="229"/>
      <c r="R242" s="229"/>
      <c r="S242" s="229"/>
      <c r="T242" s="230"/>
      <c r="AT242" s="231" t="s">
        <v>161</v>
      </c>
      <c r="AU242" s="231" t="s">
        <v>158</v>
      </c>
      <c r="AV242" s="12" t="s">
        <v>158</v>
      </c>
      <c r="AW242" s="12" t="s">
        <v>43</v>
      </c>
      <c r="AX242" s="12" t="s">
        <v>80</v>
      </c>
      <c r="AY242" s="231" t="s">
        <v>150</v>
      </c>
    </row>
    <row r="243" spans="2:51" s="14" customFormat="1" ht="13.5">
      <c r="B243" s="261"/>
      <c r="C243" s="262"/>
      <c r="D243" s="207" t="s">
        <v>161</v>
      </c>
      <c r="E243" s="263" t="s">
        <v>37</v>
      </c>
      <c r="F243" s="264" t="s">
        <v>238</v>
      </c>
      <c r="G243" s="262"/>
      <c r="H243" s="265">
        <v>-117.18</v>
      </c>
      <c r="I243" s="266"/>
      <c r="J243" s="262"/>
      <c r="K243" s="262"/>
      <c r="L243" s="267"/>
      <c r="M243" s="268"/>
      <c r="N243" s="269"/>
      <c r="O243" s="269"/>
      <c r="P243" s="269"/>
      <c r="Q243" s="269"/>
      <c r="R243" s="269"/>
      <c r="S243" s="269"/>
      <c r="T243" s="270"/>
      <c r="AT243" s="271" t="s">
        <v>161</v>
      </c>
      <c r="AU243" s="271" t="s">
        <v>158</v>
      </c>
      <c r="AV243" s="14" t="s">
        <v>170</v>
      </c>
      <c r="AW243" s="14" t="s">
        <v>43</v>
      </c>
      <c r="AX243" s="14" t="s">
        <v>80</v>
      </c>
      <c r="AY243" s="271" t="s">
        <v>150</v>
      </c>
    </row>
    <row r="244" spans="2:51" s="12" customFormat="1" ht="13.5">
      <c r="B244" s="221"/>
      <c r="C244" s="222"/>
      <c r="D244" s="207" t="s">
        <v>161</v>
      </c>
      <c r="E244" s="223" t="s">
        <v>37</v>
      </c>
      <c r="F244" s="224" t="s">
        <v>1599</v>
      </c>
      <c r="G244" s="222"/>
      <c r="H244" s="225">
        <v>27.66</v>
      </c>
      <c r="I244" s="226"/>
      <c r="J244" s="222"/>
      <c r="K244" s="222"/>
      <c r="L244" s="227"/>
      <c r="M244" s="228"/>
      <c r="N244" s="229"/>
      <c r="O244" s="229"/>
      <c r="P244" s="229"/>
      <c r="Q244" s="229"/>
      <c r="R244" s="229"/>
      <c r="S244" s="229"/>
      <c r="T244" s="230"/>
      <c r="AT244" s="231" t="s">
        <v>161</v>
      </c>
      <c r="AU244" s="231" t="s">
        <v>158</v>
      </c>
      <c r="AV244" s="12" t="s">
        <v>158</v>
      </c>
      <c r="AW244" s="12" t="s">
        <v>43</v>
      </c>
      <c r="AX244" s="12" t="s">
        <v>80</v>
      </c>
      <c r="AY244" s="231" t="s">
        <v>150</v>
      </c>
    </row>
    <row r="245" spans="2:51" s="14" customFormat="1" ht="13.5">
      <c r="B245" s="261"/>
      <c r="C245" s="262"/>
      <c r="D245" s="207" t="s">
        <v>161</v>
      </c>
      <c r="E245" s="263" t="s">
        <v>37</v>
      </c>
      <c r="F245" s="264" t="s">
        <v>238</v>
      </c>
      <c r="G245" s="262"/>
      <c r="H245" s="265">
        <v>27.66</v>
      </c>
      <c r="I245" s="266"/>
      <c r="J245" s="262"/>
      <c r="K245" s="262"/>
      <c r="L245" s="267"/>
      <c r="M245" s="268"/>
      <c r="N245" s="269"/>
      <c r="O245" s="269"/>
      <c r="P245" s="269"/>
      <c r="Q245" s="269"/>
      <c r="R245" s="269"/>
      <c r="S245" s="269"/>
      <c r="T245" s="270"/>
      <c r="AT245" s="271" t="s">
        <v>161</v>
      </c>
      <c r="AU245" s="271" t="s">
        <v>158</v>
      </c>
      <c r="AV245" s="14" t="s">
        <v>170</v>
      </c>
      <c r="AW245" s="14" t="s">
        <v>43</v>
      </c>
      <c r="AX245" s="14" t="s">
        <v>80</v>
      </c>
      <c r="AY245" s="271" t="s">
        <v>150</v>
      </c>
    </row>
    <row r="246" spans="2:51" s="13" customFormat="1" ht="13.5">
      <c r="B246" s="232"/>
      <c r="C246" s="233"/>
      <c r="D246" s="234" t="s">
        <v>161</v>
      </c>
      <c r="E246" s="235" t="s">
        <v>37</v>
      </c>
      <c r="F246" s="236" t="s">
        <v>164</v>
      </c>
      <c r="G246" s="233"/>
      <c r="H246" s="237">
        <v>238.513</v>
      </c>
      <c r="I246" s="238"/>
      <c r="J246" s="233"/>
      <c r="K246" s="233"/>
      <c r="L246" s="239"/>
      <c r="M246" s="240"/>
      <c r="N246" s="241"/>
      <c r="O246" s="241"/>
      <c r="P246" s="241"/>
      <c r="Q246" s="241"/>
      <c r="R246" s="241"/>
      <c r="S246" s="241"/>
      <c r="T246" s="242"/>
      <c r="AT246" s="243" t="s">
        <v>161</v>
      </c>
      <c r="AU246" s="243" t="s">
        <v>158</v>
      </c>
      <c r="AV246" s="13" t="s">
        <v>157</v>
      </c>
      <c r="AW246" s="13" t="s">
        <v>43</v>
      </c>
      <c r="AX246" s="13" t="s">
        <v>23</v>
      </c>
      <c r="AY246" s="243" t="s">
        <v>150</v>
      </c>
    </row>
    <row r="247" spans="2:65" s="1" customFormat="1" ht="22.5" customHeight="1">
      <c r="B247" s="42"/>
      <c r="C247" s="195" t="s">
        <v>283</v>
      </c>
      <c r="D247" s="195" t="s">
        <v>152</v>
      </c>
      <c r="E247" s="196" t="s">
        <v>1042</v>
      </c>
      <c r="F247" s="197" t="s">
        <v>1043</v>
      </c>
      <c r="G247" s="198" t="s">
        <v>155</v>
      </c>
      <c r="H247" s="199">
        <v>44.51</v>
      </c>
      <c r="I247" s="200"/>
      <c r="J247" s="201">
        <f>ROUND(I247*H247,2)</f>
        <v>0</v>
      </c>
      <c r="K247" s="197" t="s">
        <v>37</v>
      </c>
      <c r="L247" s="62"/>
      <c r="M247" s="202" t="s">
        <v>37</v>
      </c>
      <c r="N247" s="203" t="s">
        <v>52</v>
      </c>
      <c r="O247" s="43"/>
      <c r="P247" s="204">
        <f>O247*H247</f>
        <v>0</v>
      </c>
      <c r="Q247" s="204">
        <v>0</v>
      </c>
      <c r="R247" s="204">
        <f>Q247*H247</f>
        <v>0</v>
      </c>
      <c r="S247" s="204">
        <v>0</v>
      </c>
      <c r="T247" s="205">
        <f>S247*H247</f>
        <v>0</v>
      </c>
      <c r="AR247" s="24" t="s">
        <v>157</v>
      </c>
      <c r="AT247" s="24" t="s">
        <v>152</v>
      </c>
      <c r="AU247" s="24" t="s">
        <v>158</v>
      </c>
      <c r="AY247" s="24" t="s">
        <v>150</v>
      </c>
      <c r="BE247" s="206">
        <f>IF(N247="základní",J247,0)</f>
        <v>0</v>
      </c>
      <c r="BF247" s="206">
        <f>IF(N247="snížená",J247,0)</f>
        <v>0</v>
      </c>
      <c r="BG247" s="206">
        <f>IF(N247="zákl. přenesená",J247,0)</f>
        <v>0</v>
      </c>
      <c r="BH247" s="206">
        <f>IF(N247="sníž. přenesená",J247,0)</f>
        <v>0</v>
      </c>
      <c r="BI247" s="206">
        <f>IF(N247="nulová",J247,0)</f>
        <v>0</v>
      </c>
      <c r="BJ247" s="24" t="s">
        <v>158</v>
      </c>
      <c r="BK247" s="206">
        <f>ROUND(I247*H247,2)</f>
        <v>0</v>
      </c>
      <c r="BL247" s="24" t="s">
        <v>157</v>
      </c>
      <c r="BM247" s="24" t="s">
        <v>400</v>
      </c>
    </row>
    <row r="248" spans="2:51" s="11" customFormat="1" ht="13.5">
      <c r="B248" s="210"/>
      <c r="C248" s="211"/>
      <c r="D248" s="207" t="s">
        <v>161</v>
      </c>
      <c r="E248" s="212" t="s">
        <v>37</v>
      </c>
      <c r="F248" s="213" t="s">
        <v>1020</v>
      </c>
      <c r="G248" s="211"/>
      <c r="H248" s="214" t="s">
        <v>37</v>
      </c>
      <c r="I248" s="215"/>
      <c r="J248" s="211"/>
      <c r="K248" s="211"/>
      <c r="L248" s="216"/>
      <c r="M248" s="217"/>
      <c r="N248" s="218"/>
      <c r="O248" s="218"/>
      <c r="P248" s="218"/>
      <c r="Q248" s="218"/>
      <c r="R248" s="218"/>
      <c r="S248" s="218"/>
      <c r="T248" s="219"/>
      <c r="AT248" s="220" t="s">
        <v>161</v>
      </c>
      <c r="AU248" s="220" t="s">
        <v>158</v>
      </c>
      <c r="AV248" s="11" t="s">
        <v>23</v>
      </c>
      <c r="AW248" s="11" t="s">
        <v>43</v>
      </c>
      <c r="AX248" s="11" t="s">
        <v>80</v>
      </c>
      <c r="AY248" s="220" t="s">
        <v>150</v>
      </c>
    </row>
    <row r="249" spans="2:51" s="12" customFormat="1" ht="13.5">
      <c r="B249" s="221"/>
      <c r="C249" s="222"/>
      <c r="D249" s="207" t="s">
        <v>161</v>
      </c>
      <c r="E249" s="223" t="s">
        <v>37</v>
      </c>
      <c r="F249" s="224" t="s">
        <v>1590</v>
      </c>
      <c r="G249" s="222"/>
      <c r="H249" s="225">
        <v>44.51</v>
      </c>
      <c r="I249" s="226"/>
      <c r="J249" s="222"/>
      <c r="K249" s="222"/>
      <c r="L249" s="227"/>
      <c r="M249" s="228"/>
      <c r="N249" s="229"/>
      <c r="O249" s="229"/>
      <c r="P249" s="229"/>
      <c r="Q249" s="229"/>
      <c r="R249" s="229"/>
      <c r="S249" s="229"/>
      <c r="T249" s="230"/>
      <c r="AT249" s="231" t="s">
        <v>161</v>
      </c>
      <c r="AU249" s="231" t="s">
        <v>158</v>
      </c>
      <c r="AV249" s="12" t="s">
        <v>158</v>
      </c>
      <c r="AW249" s="12" t="s">
        <v>43</v>
      </c>
      <c r="AX249" s="12" t="s">
        <v>80</v>
      </c>
      <c r="AY249" s="231" t="s">
        <v>150</v>
      </c>
    </row>
    <row r="250" spans="2:51" s="13" customFormat="1" ht="13.5">
      <c r="B250" s="232"/>
      <c r="C250" s="233"/>
      <c r="D250" s="234" t="s">
        <v>161</v>
      </c>
      <c r="E250" s="235" t="s">
        <v>37</v>
      </c>
      <c r="F250" s="236" t="s">
        <v>164</v>
      </c>
      <c r="G250" s="233"/>
      <c r="H250" s="237">
        <v>44.51</v>
      </c>
      <c r="I250" s="238"/>
      <c r="J250" s="233"/>
      <c r="K250" s="233"/>
      <c r="L250" s="239"/>
      <c r="M250" s="240"/>
      <c r="N250" s="241"/>
      <c r="O250" s="241"/>
      <c r="P250" s="241"/>
      <c r="Q250" s="241"/>
      <c r="R250" s="241"/>
      <c r="S250" s="241"/>
      <c r="T250" s="242"/>
      <c r="AT250" s="243" t="s">
        <v>161</v>
      </c>
      <c r="AU250" s="243" t="s">
        <v>158</v>
      </c>
      <c r="AV250" s="13" t="s">
        <v>157</v>
      </c>
      <c r="AW250" s="13" t="s">
        <v>43</v>
      </c>
      <c r="AX250" s="13" t="s">
        <v>23</v>
      </c>
      <c r="AY250" s="243" t="s">
        <v>150</v>
      </c>
    </row>
    <row r="251" spans="2:65" s="1" customFormat="1" ht="31.5" customHeight="1">
      <c r="B251" s="42"/>
      <c r="C251" s="195" t="s">
        <v>401</v>
      </c>
      <c r="D251" s="195" t="s">
        <v>152</v>
      </c>
      <c r="E251" s="196" t="s">
        <v>411</v>
      </c>
      <c r="F251" s="197" t="s">
        <v>412</v>
      </c>
      <c r="G251" s="198" t="s">
        <v>155</v>
      </c>
      <c r="H251" s="199">
        <v>128.898</v>
      </c>
      <c r="I251" s="200"/>
      <c r="J251" s="201">
        <f>ROUND(I251*H251,2)</f>
        <v>0</v>
      </c>
      <c r="K251" s="197" t="s">
        <v>156</v>
      </c>
      <c r="L251" s="62"/>
      <c r="M251" s="202" t="s">
        <v>37</v>
      </c>
      <c r="N251" s="203" t="s">
        <v>52</v>
      </c>
      <c r="O251" s="43"/>
      <c r="P251" s="204">
        <f>O251*H251</f>
        <v>0</v>
      </c>
      <c r="Q251" s="204">
        <v>0.00012</v>
      </c>
      <c r="R251" s="204">
        <f>Q251*H251</f>
        <v>0.01546776</v>
      </c>
      <c r="S251" s="204">
        <v>0</v>
      </c>
      <c r="T251" s="205">
        <f>S251*H251</f>
        <v>0</v>
      </c>
      <c r="AR251" s="24" t="s">
        <v>157</v>
      </c>
      <c r="AT251" s="24" t="s">
        <v>152</v>
      </c>
      <c r="AU251" s="24" t="s">
        <v>158</v>
      </c>
      <c r="AY251" s="24" t="s">
        <v>150</v>
      </c>
      <c r="BE251" s="206">
        <f>IF(N251="základní",J251,0)</f>
        <v>0</v>
      </c>
      <c r="BF251" s="206">
        <f>IF(N251="snížená",J251,0)</f>
        <v>0</v>
      </c>
      <c r="BG251" s="206">
        <f>IF(N251="zákl. přenesená",J251,0)</f>
        <v>0</v>
      </c>
      <c r="BH251" s="206">
        <f>IF(N251="sníž. přenesená",J251,0)</f>
        <v>0</v>
      </c>
      <c r="BI251" s="206">
        <f>IF(N251="nulová",J251,0)</f>
        <v>0</v>
      </c>
      <c r="BJ251" s="24" t="s">
        <v>158</v>
      </c>
      <c r="BK251" s="206">
        <f>ROUND(I251*H251,2)</f>
        <v>0</v>
      </c>
      <c r="BL251" s="24" t="s">
        <v>157</v>
      </c>
      <c r="BM251" s="24" t="s">
        <v>404</v>
      </c>
    </row>
    <row r="252" spans="2:47" s="1" customFormat="1" ht="40.5">
      <c r="B252" s="42"/>
      <c r="C252" s="64"/>
      <c r="D252" s="207" t="s">
        <v>159</v>
      </c>
      <c r="E252" s="64"/>
      <c r="F252" s="208" t="s">
        <v>414</v>
      </c>
      <c r="G252" s="64"/>
      <c r="H252" s="64"/>
      <c r="I252" s="165"/>
      <c r="J252" s="64"/>
      <c r="K252" s="64"/>
      <c r="L252" s="62"/>
      <c r="M252" s="209"/>
      <c r="N252" s="43"/>
      <c r="O252" s="43"/>
      <c r="P252" s="43"/>
      <c r="Q252" s="43"/>
      <c r="R252" s="43"/>
      <c r="S252" s="43"/>
      <c r="T252" s="79"/>
      <c r="AT252" s="24" t="s">
        <v>159</v>
      </c>
      <c r="AU252" s="24" t="s">
        <v>158</v>
      </c>
    </row>
    <row r="253" spans="2:51" s="12" customFormat="1" ht="13.5">
      <c r="B253" s="221"/>
      <c r="C253" s="222"/>
      <c r="D253" s="207" t="s">
        <v>161</v>
      </c>
      <c r="E253" s="223" t="s">
        <v>37</v>
      </c>
      <c r="F253" s="224" t="s">
        <v>1600</v>
      </c>
      <c r="G253" s="222"/>
      <c r="H253" s="225">
        <v>104.544</v>
      </c>
      <c r="I253" s="226"/>
      <c r="J253" s="222"/>
      <c r="K253" s="222"/>
      <c r="L253" s="227"/>
      <c r="M253" s="228"/>
      <c r="N253" s="229"/>
      <c r="O253" s="229"/>
      <c r="P253" s="229"/>
      <c r="Q253" s="229"/>
      <c r="R253" s="229"/>
      <c r="S253" s="229"/>
      <c r="T253" s="230"/>
      <c r="AT253" s="231" t="s">
        <v>161</v>
      </c>
      <c r="AU253" s="231" t="s">
        <v>158</v>
      </c>
      <c r="AV253" s="12" t="s">
        <v>158</v>
      </c>
      <c r="AW253" s="12" t="s">
        <v>43</v>
      </c>
      <c r="AX253" s="12" t="s">
        <v>80</v>
      </c>
      <c r="AY253" s="231" t="s">
        <v>150</v>
      </c>
    </row>
    <row r="254" spans="2:51" s="12" customFormat="1" ht="13.5">
      <c r="B254" s="221"/>
      <c r="C254" s="222"/>
      <c r="D254" s="207" t="s">
        <v>161</v>
      </c>
      <c r="E254" s="223" t="s">
        <v>37</v>
      </c>
      <c r="F254" s="224" t="s">
        <v>1601</v>
      </c>
      <c r="G254" s="222"/>
      <c r="H254" s="225">
        <v>14.256</v>
      </c>
      <c r="I254" s="226"/>
      <c r="J254" s="222"/>
      <c r="K254" s="222"/>
      <c r="L254" s="227"/>
      <c r="M254" s="228"/>
      <c r="N254" s="229"/>
      <c r="O254" s="229"/>
      <c r="P254" s="229"/>
      <c r="Q254" s="229"/>
      <c r="R254" s="229"/>
      <c r="S254" s="229"/>
      <c r="T254" s="230"/>
      <c r="AT254" s="231" t="s">
        <v>161</v>
      </c>
      <c r="AU254" s="231" t="s">
        <v>158</v>
      </c>
      <c r="AV254" s="12" t="s">
        <v>158</v>
      </c>
      <c r="AW254" s="12" t="s">
        <v>43</v>
      </c>
      <c r="AX254" s="12" t="s">
        <v>80</v>
      </c>
      <c r="AY254" s="231" t="s">
        <v>150</v>
      </c>
    </row>
    <row r="255" spans="2:51" s="12" customFormat="1" ht="13.5">
      <c r="B255" s="221"/>
      <c r="C255" s="222"/>
      <c r="D255" s="207" t="s">
        <v>161</v>
      </c>
      <c r="E255" s="223" t="s">
        <v>37</v>
      </c>
      <c r="F255" s="224" t="s">
        <v>1602</v>
      </c>
      <c r="G255" s="222"/>
      <c r="H255" s="225">
        <v>4.752</v>
      </c>
      <c r="I255" s="226"/>
      <c r="J255" s="222"/>
      <c r="K255" s="222"/>
      <c r="L255" s="227"/>
      <c r="M255" s="228"/>
      <c r="N255" s="229"/>
      <c r="O255" s="229"/>
      <c r="P255" s="229"/>
      <c r="Q255" s="229"/>
      <c r="R255" s="229"/>
      <c r="S255" s="229"/>
      <c r="T255" s="230"/>
      <c r="AT255" s="231" t="s">
        <v>161</v>
      </c>
      <c r="AU255" s="231" t="s">
        <v>158</v>
      </c>
      <c r="AV255" s="12" t="s">
        <v>158</v>
      </c>
      <c r="AW255" s="12" t="s">
        <v>43</v>
      </c>
      <c r="AX255" s="12" t="s">
        <v>80</v>
      </c>
      <c r="AY255" s="231" t="s">
        <v>150</v>
      </c>
    </row>
    <row r="256" spans="2:51" s="12" customFormat="1" ht="13.5">
      <c r="B256" s="221"/>
      <c r="C256" s="222"/>
      <c r="D256" s="207" t="s">
        <v>161</v>
      </c>
      <c r="E256" s="223" t="s">
        <v>37</v>
      </c>
      <c r="F256" s="224" t="s">
        <v>1603</v>
      </c>
      <c r="G256" s="222"/>
      <c r="H256" s="225">
        <v>5.346</v>
      </c>
      <c r="I256" s="226"/>
      <c r="J256" s="222"/>
      <c r="K256" s="222"/>
      <c r="L256" s="227"/>
      <c r="M256" s="228"/>
      <c r="N256" s="229"/>
      <c r="O256" s="229"/>
      <c r="P256" s="229"/>
      <c r="Q256" s="229"/>
      <c r="R256" s="229"/>
      <c r="S256" s="229"/>
      <c r="T256" s="230"/>
      <c r="AT256" s="231" t="s">
        <v>161</v>
      </c>
      <c r="AU256" s="231" t="s">
        <v>158</v>
      </c>
      <c r="AV256" s="12" t="s">
        <v>158</v>
      </c>
      <c r="AW256" s="12" t="s">
        <v>43</v>
      </c>
      <c r="AX256" s="12" t="s">
        <v>80</v>
      </c>
      <c r="AY256" s="231" t="s">
        <v>150</v>
      </c>
    </row>
    <row r="257" spans="2:51" s="13" customFormat="1" ht="13.5">
      <c r="B257" s="232"/>
      <c r="C257" s="233"/>
      <c r="D257" s="234" t="s">
        <v>161</v>
      </c>
      <c r="E257" s="235" t="s">
        <v>37</v>
      </c>
      <c r="F257" s="236" t="s">
        <v>164</v>
      </c>
      <c r="G257" s="233"/>
      <c r="H257" s="237">
        <v>128.898</v>
      </c>
      <c r="I257" s="238"/>
      <c r="J257" s="233"/>
      <c r="K257" s="233"/>
      <c r="L257" s="239"/>
      <c r="M257" s="240"/>
      <c r="N257" s="241"/>
      <c r="O257" s="241"/>
      <c r="P257" s="241"/>
      <c r="Q257" s="241"/>
      <c r="R257" s="241"/>
      <c r="S257" s="241"/>
      <c r="T257" s="242"/>
      <c r="AT257" s="243" t="s">
        <v>161</v>
      </c>
      <c r="AU257" s="243" t="s">
        <v>158</v>
      </c>
      <c r="AV257" s="13" t="s">
        <v>157</v>
      </c>
      <c r="AW257" s="13" t="s">
        <v>43</v>
      </c>
      <c r="AX257" s="13" t="s">
        <v>23</v>
      </c>
      <c r="AY257" s="243" t="s">
        <v>150</v>
      </c>
    </row>
    <row r="258" spans="2:65" s="1" customFormat="1" ht="22.5" customHeight="1">
      <c r="B258" s="42"/>
      <c r="C258" s="195" t="s">
        <v>292</v>
      </c>
      <c r="D258" s="195" t="s">
        <v>152</v>
      </c>
      <c r="E258" s="196" t="s">
        <v>426</v>
      </c>
      <c r="F258" s="197" t="s">
        <v>427</v>
      </c>
      <c r="G258" s="198" t="s">
        <v>155</v>
      </c>
      <c r="H258" s="199">
        <v>283.657</v>
      </c>
      <c r="I258" s="200"/>
      <c r="J258" s="201">
        <f>ROUND(I258*H258,2)</f>
        <v>0</v>
      </c>
      <c r="K258" s="197" t="s">
        <v>156</v>
      </c>
      <c r="L258" s="62"/>
      <c r="M258" s="202" t="s">
        <v>37</v>
      </c>
      <c r="N258" s="203" t="s">
        <v>52</v>
      </c>
      <c r="O258" s="43"/>
      <c r="P258" s="204">
        <f>O258*H258</f>
        <v>0</v>
      </c>
      <c r="Q258" s="204">
        <v>0</v>
      </c>
      <c r="R258" s="204">
        <f>Q258*H258</f>
        <v>0</v>
      </c>
      <c r="S258" s="204">
        <v>0</v>
      </c>
      <c r="T258" s="205">
        <f>S258*H258</f>
        <v>0</v>
      </c>
      <c r="AR258" s="24" t="s">
        <v>157</v>
      </c>
      <c r="AT258" s="24" t="s">
        <v>152</v>
      </c>
      <c r="AU258" s="24" t="s">
        <v>158</v>
      </c>
      <c r="AY258" s="24" t="s">
        <v>150</v>
      </c>
      <c r="BE258" s="206">
        <f>IF(N258="základní",J258,0)</f>
        <v>0</v>
      </c>
      <c r="BF258" s="206">
        <f>IF(N258="snížená",J258,0)</f>
        <v>0</v>
      </c>
      <c r="BG258" s="206">
        <f>IF(N258="zákl. přenesená",J258,0)</f>
        <v>0</v>
      </c>
      <c r="BH258" s="206">
        <f>IF(N258="sníž. přenesená",J258,0)</f>
        <v>0</v>
      </c>
      <c r="BI258" s="206">
        <f>IF(N258="nulová",J258,0)</f>
        <v>0</v>
      </c>
      <c r="BJ258" s="24" t="s">
        <v>158</v>
      </c>
      <c r="BK258" s="206">
        <f>ROUND(I258*H258,2)</f>
        <v>0</v>
      </c>
      <c r="BL258" s="24" t="s">
        <v>157</v>
      </c>
      <c r="BM258" s="24" t="s">
        <v>407</v>
      </c>
    </row>
    <row r="259" spans="2:51" s="12" customFormat="1" ht="13.5">
      <c r="B259" s="221"/>
      <c r="C259" s="222"/>
      <c r="D259" s="207" t="s">
        <v>161</v>
      </c>
      <c r="E259" s="223" t="s">
        <v>37</v>
      </c>
      <c r="F259" s="224" t="s">
        <v>1604</v>
      </c>
      <c r="G259" s="222"/>
      <c r="H259" s="225">
        <v>238.513</v>
      </c>
      <c r="I259" s="226"/>
      <c r="J259" s="222"/>
      <c r="K259" s="222"/>
      <c r="L259" s="227"/>
      <c r="M259" s="228"/>
      <c r="N259" s="229"/>
      <c r="O259" s="229"/>
      <c r="P259" s="229"/>
      <c r="Q259" s="229"/>
      <c r="R259" s="229"/>
      <c r="S259" s="229"/>
      <c r="T259" s="230"/>
      <c r="AT259" s="231" t="s">
        <v>161</v>
      </c>
      <c r="AU259" s="231" t="s">
        <v>158</v>
      </c>
      <c r="AV259" s="12" t="s">
        <v>158</v>
      </c>
      <c r="AW259" s="12" t="s">
        <v>43</v>
      </c>
      <c r="AX259" s="12" t="s">
        <v>80</v>
      </c>
      <c r="AY259" s="231" t="s">
        <v>150</v>
      </c>
    </row>
    <row r="260" spans="2:51" s="12" customFormat="1" ht="13.5">
      <c r="B260" s="221"/>
      <c r="C260" s="222"/>
      <c r="D260" s="207" t="s">
        <v>161</v>
      </c>
      <c r="E260" s="223" t="s">
        <v>37</v>
      </c>
      <c r="F260" s="224" t="s">
        <v>1605</v>
      </c>
      <c r="G260" s="222"/>
      <c r="H260" s="225">
        <v>45.144</v>
      </c>
      <c r="I260" s="226"/>
      <c r="J260" s="222"/>
      <c r="K260" s="222"/>
      <c r="L260" s="227"/>
      <c r="M260" s="228"/>
      <c r="N260" s="229"/>
      <c r="O260" s="229"/>
      <c r="P260" s="229"/>
      <c r="Q260" s="229"/>
      <c r="R260" s="229"/>
      <c r="S260" s="229"/>
      <c r="T260" s="230"/>
      <c r="AT260" s="231" t="s">
        <v>161</v>
      </c>
      <c r="AU260" s="231" t="s">
        <v>158</v>
      </c>
      <c r="AV260" s="12" t="s">
        <v>158</v>
      </c>
      <c r="AW260" s="12" t="s">
        <v>43</v>
      </c>
      <c r="AX260" s="12" t="s">
        <v>80</v>
      </c>
      <c r="AY260" s="231" t="s">
        <v>150</v>
      </c>
    </row>
    <row r="261" spans="2:51" s="13" customFormat="1" ht="13.5">
      <c r="B261" s="232"/>
      <c r="C261" s="233"/>
      <c r="D261" s="207" t="s">
        <v>161</v>
      </c>
      <c r="E261" s="248" t="s">
        <v>37</v>
      </c>
      <c r="F261" s="249" t="s">
        <v>164</v>
      </c>
      <c r="G261" s="233"/>
      <c r="H261" s="250">
        <v>283.657</v>
      </c>
      <c r="I261" s="238"/>
      <c r="J261" s="233"/>
      <c r="K261" s="233"/>
      <c r="L261" s="239"/>
      <c r="M261" s="240"/>
      <c r="N261" s="241"/>
      <c r="O261" s="241"/>
      <c r="P261" s="241"/>
      <c r="Q261" s="241"/>
      <c r="R261" s="241"/>
      <c r="S261" s="241"/>
      <c r="T261" s="242"/>
      <c r="AT261" s="243" t="s">
        <v>161</v>
      </c>
      <c r="AU261" s="243" t="s">
        <v>158</v>
      </c>
      <c r="AV261" s="13" t="s">
        <v>157</v>
      </c>
      <c r="AW261" s="13" t="s">
        <v>43</v>
      </c>
      <c r="AX261" s="13" t="s">
        <v>23</v>
      </c>
      <c r="AY261" s="243" t="s">
        <v>150</v>
      </c>
    </row>
    <row r="262" spans="2:63" s="10" customFormat="1" ht="29.85" customHeight="1">
      <c r="B262" s="178"/>
      <c r="C262" s="179"/>
      <c r="D262" s="192" t="s">
        <v>79</v>
      </c>
      <c r="E262" s="193" t="s">
        <v>206</v>
      </c>
      <c r="F262" s="193" t="s">
        <v>450</v>
      </c>
      <c r="G262" s="179"/>
      <c r="H262" s="179"/>
      <c r="I262" s="182"/>
      <c r="J262" s="194">
        <f>BK262</f>
        <v>0</v>
      </c>
      <c r="K262" s="179"/>
      <c r="L262" s="184"/>
      <c r="M262" s="185"/>
      <c r="N262" s="186"/>
      <c r="O262" s="186"/>
      <c r="P262" s="187">
        <f>SUM(P263:P317)</f>
        <v>0</v>
      </c>
      <c r="Q262" s="186"/>
      <c r="R262" s="187">
        <f>SUM(R263:R317)</f>
        <v>7.64091455</v>
      </c>
      <c r="S262" s="186"/>
      <c r="T262" s="188">
        <f>SUM(T263:T317)</f>
        <v>17.476354</v>
      </c>
      <c r="AR262" s="189" t="s">
        <v>23</v>
      </c>
      <c r="AT262" s="190" t="s">
        <v>79</v>
      </c>
      <c r="AU262" s="190" t="s">
        <v>23</v>
      </c>
      <c r="AY262" s="189" t="s">
        <v>150</v>
      </c>
      <c r="BK262" s="191">
        <f>SUM(BK263:BK317)</f>
        <v>0</v>
      </c>
    </row>
    <row r="263" spans="2:65" s="1" customFormat="1" ht="44.25" customHeight="1">
      <c r="B263" s="42"/>
      <c r="C263" s="195" t="s">
        <v>430</v>
      </c>
      <c r="D263" s="195" t="s">
        <v>152</v>
      </c>
      <c r="E263" s="196" t="s">
        <v>1606</v>
      </c>
      <c r="F263" s="197" t="s">
        <v>1607</v>
      </c>
      <c r="G263" s="198" t="s">
        <v>198</v>
      </c>
      <c r="H263" s="199">
        <v>43.655</v>
      </c>
      <c r="I263" s="200"/>
      <c r="J263" s="201">
        <f>ROUND(I263*H263,2)</f>
        <v>0</v>
      </c>
      <c r="K263" s="197" t="s">
        <v>156</v>
      </c>
      <c r="L263" s="62"/>
      <c r="M263" s="202" t="s">
        <v>37</v>
      </c>
      <c r="N263" s="203" t="s">
        <v>52</v>
      </c>
      <c r="O263" s="43"/>
      <c r="P263" s="204">
        <f>O263*H263</f>
        <v>0</v>
      </c>
      <c r="Q263" s="204">
        <v>0.14761</v>
      </c>
      <c r="R263" s="204">
        <f>Q263*H263</f>
        <v>6.44391455</v>
      </c>
      <c r="S263" s="204">
        <v>0</v>
      </c>
      <c r="T263" s="205">
        <f>S263*H263</f>
        <v>0</v>
      </c>
      <c r="AR263" s="24" t="s">
        <v>157</v>
      </c>
      <c r="AT263" s="24" t="s">
        <v>152</v>
      </c>
      <c r="AU263" s="24" t="s">
        <v>158</v>
      </c>
      <c r="AY263" s="24" t="s">
        <v>150</v>
      </c>
      <c r="BE263" s="206">
        <f>IF(N263="základní",J263,0)</f>
        <v>0</v>
      </c>
      <c r="BF263" s="206">
        <f>IF(N263="snížená",J263,0)</f>
        <v>0</v>
      </c>
      <c r="BG263" s="206">
        <f>IF(N263="zákl. přenesená",J263,0)</f>
        <v>0</v>
      </c>
      <c r="BH263" s="206">
        <f>IF(N263="sníž. přenesená",J263,0)</f>
        <v>0</v>
      </c>
      <c r="BI263" s="206">
        <f>IF(N263="nulová",J263,0)</f>
        <v>0</v>
      </c>
      <c r="BJ263" s="24" t="s">
        <v>158</v>
      </c>
      <c r="BK263" s="206">
        <f>ROUND(I263*H263,2)</f>
        <v>0</v>
      </c>
      <c r="BL263" s="24" t="s">
        <v>157</v>
      </c>
      <c r="BM263" s="24" t="s">
        <v>433</v>
      </c>
    </row>
    <row r="264" spans="2:47" s="1" customFormat="1" ht="94.5">
      <c r="B264" s="42"/>
      <c r="C264" s="64"/>
      <c r="D264" s="207" t="s">
        <v>159</v>
      </c>
      <c r="E264" s="64"/>
      <c r="F264" s="208" t="s">
        <v>1608</v>
      </c>
      <c r="G264" s="64"/>
      <c r="H264" s="64"/>
      <c r="I264" s="165"/>
      <c r="J264" s="64"/>
      <c r="K264" s="64"/>
      <c r="L264" s="62"/>
      <c r="M264" s="209"/>
      <c r="N264" s="43"/>
      <c r="O264" s="43"/>
      <c r="P264" s="43"/>
      <c r="Q264" s="43"/>
      <c r="R264" s="43"/>
      <c r="S264" s="43"/>
      <c r="T264" s="79"/>
      <c r="AT264" s="24" t="s">
        <v>159</v>
      </c>
      <c r="AU264" s="24" t="s">
        <v>158</v>
      </c>
    </row>
    <row r="265" spans="2:51" s="12" customFormat="1" ht="13.5">
      <c r="B265" s="221"/>
      <c r="C265" s="222"/>
      <c r="D265" s="207" t="s">
        <v>161</v>
      </c>
      <c r="E265" s="223" t="s">
        <v>37</v>
      </c>
      <c r="F265" s="224" t="s">
        <v>1609</v>
      </c>
      <c r="G265" s="222"/>
      <c r="H265" s="225">
        <v>43.655</v>
      </c>
      <c r="I265" s="226"/>
      <c r="J265" s="222"/>
      <c r="K265" s="222"/>
      <c r="L265" s="227"/>
      <c r="M265" s="228"/>
      <c r="N265" s="229"/>
      <c r="O265" s="229"/>
      <c r="P265" s="229"/>
      <c r="Q265" s="229"/>
      <c r="R265" s="229"/>
      <c r="S265" s="229"/>
      <c r="T265" s="230"/>
      <c r="AT265" s="231" t="s">
        <v>161</v>
      </c>
      <c r="AU265" s="231" t="s">
        <v>158</v>
      </c>
      <c r="AV265" s="12" t="s">
        <v>158</v>
      </c>
      <c r="AW265" s="12" t="s">
        <v>43</v>
      </c>
      <c r="AX265" s="12" t="s">
        <v>80</v>
      </c>
      <c r="AY265" s="231" t="s">
        <v>150</v>
      </c>
    </row>
    <row r="266" spans="2:51" s="13" customFormat="1" ht="13.5">
      <c r="B266" s="232"/>
      <c r="C266" s="233"/>
      <c r="D266" s="234" t="s">
        <v>161</v>
      </c>
      <c r="E266" s="235" t="s">
        <v>37</v>
      </c>
      <c r="F266" s="236" t="s">
        <v>164</v>
      </c>
      <c r="G266" s="233"/>
      <c r="H266" s="237">
        <v>43.655</v>
      </c>
      <c r="I266" s="238"/>
      <c r="J266" s="233"/>
      <c r="K266" s="233"/>
      <c r="L266" s="239"/>
      <c r="M266" s="240"/>
      <c r="N266" s="241"/>
      <c r="O266" s="241"/>
      <c r="P266" s="241"/>
      <c r="Q266" s="241"/>
      <c r="R266" s="241"/>
      <c r="S266" s="241"/>
      <c r="T266" s="242"/>
      <c r="AT266" s="243" t="s">
        <v>161</v>
      </c>
      <c r="AU266" s="243" t="s">
        <v>158</v>
      </c>
      <c r="AV266" s="13" t="s">
        <v>157</v>
      </c>
      <c r="AW266" s="13" t="s">
        <v>43</v>
      </c>
      <c r="AX266" s="13" t="s">
        <v>23</v>
      </c>
      <c r="AY266" s="243" t="s">
        <v>150</v>
      </c>
    </row>
    <row r="267" spans="2:65" s="1" customFormat="1" ht="22.5" customHeight="1">
      <c r="B267" s="42"/>
      <c r="C267" s="251" t="s">
        <v>316</v>
      </c>
      <c r="D267" s="251" t="s">
        <v>215</v>
      </c>
      <c r="E267" s="252" t="s">
        <v>1610</v>
      </c>
      <c r="F267" s="253" t="s">
        <v>1611</v>
      </c>
      <c r="G267" s="254" t="s">
        <v>198</v>
      </c>
      <c r="H267" s="255">
        <v>45.838</v>
      </c>
      <c r="I267" s="256"/>
      <c r="J267" s="257">
        <f>ROUND(I267*H267,2)</f>
        <v>0</v>
      </c>
      <c r="K267" s="253" t="s">
        <v>37</v>
      </c>
      <c r="L267" s="258"/>
      <c r="M267" s="259" t="s">
        <v>37</v>
      </c>
      <c r="N267" s="260" t="s">
        <v>52</v>
      </c>
      <c r="O267" s="43"/>
      <c r="P267" s="204">
        <f>O267*H267</f>
        <v>0</v>
      </c>
      <c r="Q267" s="204">
        <v>0</v>
      </c>
      <c r="R267" s="204">
        <f>Q267*H267</f>
        <v>0</v>
      </c>
      <c r="S267" s="204">
        <v>0</v>
      </c>
      <c r="T267" s="205">
        <f>S267*H267</f>
        <v>0</v>
      </c>
      <c r="AR267" s="24" t="s">
        <v>177</v>
      </c>
      <c r="AT267" s="24" t="s">
        <v>215</v>
      </c>
      <c r="AU267" s="24" t="s">
        <v>158</v>
      </c>
      <c r="AY267" s="24" t="s">
        <v>150</v>
      </c>
      <c r="BE267" s="206">
        <f>IF(N267="základní",J267,0)</f>
        <v>0</v>
      </c>
      <c r="BF267" s="206">
        <f>IF(N267="snížená",J267,0)</f>
        <v>0</v>
      </c>
      <c r="BG267" s="206">
        <f>IF(N267="zákl. přenesená",J267,0)</f>
        <v>0</v>
      </c>
      <c r="BH267" s="206">
        <f>IF(N267="sníž. přenesená",J267,0)</f>
        <v>0</v>
      </c>
      <c r="BI267" s="206">
        <f>IF(N267="nulová",J267,0)</f>
        <v>0</v>
      </c>
      <c r="BJ267" s="24" t="s">
        <v>158</v>
      </c>
      <c r="BK267" s="206">
        <f>ROUND(I267*H267,2)</f>
        <v>0</v>
      </c>
      <c r="BL267" s="24" t="s">
        <v>157</v>
      </c>
      <c r="BM267" s="24" t="s">
        <v>438</v>
      </c>
    </row>
    <row r="268" spans="2:65" s="1" customFormat="1" ht="31.5" customHeight="1">
      <c r="B268" s="42"/>
      <c r="C268" s="195" t="s">
        <v>440</v>
      </c>
      <c r="D268" s="195" t="s">
        <v>152</v>
      </c>
      <c r="E268" s="196" t="s">
        <v>452</v>
      </c>
      <c r="F268" s="197" t="s">
        <v>453</v>
      </c>
      <c r="G268" s="198" t="s">
        <v>155</v>
      </c>
      <c r="H268" s="199">
        <v>352.32</v>
      </c>
      <c r="I268" s="200"/>
      <c r="J268" s="201">
        <f>ROUND(I268*H268,2)</f>
        <v>0</v>
      </c>
      <c r="K268" s="197" t="s">
        <v>156</v>
      </c>
      <c r="L268" s="62"/>
      <c r="M268" s="202" t="s">
        <v>37</v>
      </c>
      <c r="N268" s="203" t="s">
        <v>52</v>
      </c>
      <c r="O268" s="43"/>
      <c r="P268" s="204">
        <f>O268*H268</f>
        <v>0</v>
      </c>
      <c r="Q268" s="204">
        <v>0</v>
      </c>
      <c r="R268" s="204">
        <f>Q268*H268</f>
        <v>0</v>
      </c>
      <c r="S268" s="204">
        <v>0</v>
      </c>
      <c r="T268" s="205">
        <f>S268*H268</f>
        <v>0</v>
      </c>
      <c r="AR268" s="24" t="s">
        <v>157</v>
      </c>
      <c r="AT268" s="24" t="s">
        <v>152</v>
      </c>
      <c r="AU268" s="24" t="s">
        <v>158</v>
      </c>
      <c r="AY268" s="24" t="s">
        <v>150</v>
      </c>
      <c r="BE268" s="206">
        <f>IF(N268="základní",J268,0)</f>
        <v>0</v>
      </c>
      <c r="BF268" s="206">
        <f>IF(N268="snížená",J268,0)</f>
        <v>0</v>
      </c>
      <c r="BG268" s="206">
        <f>IF(N268="zákl. přenesená",J268,0)</f>
        <v>0</v>
      </c>
      <c r="BH268" s="206">
        <f>IF(N268="sníž. přenesená",J268,0)</f>
        <v>0</v>
      </c>
      <c r="BI268" s="206">
        <f>IF(N268="nulová",J268,0)</f>
        <v>0</v>
      </c>
      <c r="BJ268" s="24" t="s">
        <v>158</v>
      </c>
      <c r="BK268" s="206">
        <f>ROUND(I268*H268,2)</f>
        <v>0</v>
      </c>
      <c r="BL268" s="24" t="s">
        <v>157</v>
      </c>
      <c r="BM268" s="24" t="s">
        <v>443</v>
      </c>
    </row>
    <row r="269" spans="2:47" s="1" customFormat="1" ht="67.5">
      <c r="B269" s="42"/>
      <c r="C269" s="64"/>
      <c r="D269" s="207" t="s">
        <v>159</v>
      </c>
      <c r="E269" s="64"/>
      <c r="F269" s="208" t="s">
        <v>455</v>
      </c>
      <c r="G269" s="64"/>
      <c r="H269" s="64"/>
      <c r="I269" s="165"/>
      <c r="J269" s="64"/>
      <c r="K269" s="64"/>
      <c r="L269" s="62"/>
      <c r="M269" s="209"/>
      <c r="N269" s="43"/>
      <c r="O269" s="43"/>
      <c r="P269" s="43"/>
      <c r="Q269" s="43"/>
      <c r="R269" s="43"/>
      <c r="S269" s="43"/>
      <c r="T269" s="79"/>
      <c r="AT269" s="24" t="s">
        <v>159</v>
      </c>
      <c r="AU269" s="24" t="s">
        <v>158</v>
      </c>
    </row>
    <row r="270" spans="2:51" s="12" customFormat="1" ht="13.5">
      <c r="B270" s="221"/>
      <c r="C270" s="222"/>
      <c r="D270" s="207" t="s">
        <v>161</v>
      </c>
      <c r="E270" s="223" t="s">
        <v>37</v>
      </c>
      <c r="F270" s="224" t="s">
        <v>1612</v>
      </c>
      <c r="G270" s="222"/>
      <c r="H270" s="225">
        <v>352.32</v>
      </c>
      <c r="I270" s="226"/>
      <c r="J270" s="222"/>
      <c r="K270" s="222"/>
      <c r="L270" s="227"/>
      <c r="M270" s="228"/>
      <c r="N270" s="229"/>
      <c r="O270" s="229"/>
      <c r="P270" s="229"/>
      <c r="Q270" s="229"/>
      <c r="R270" s="229"/>
      <c r="S270" s="229"/>
      <c r="T270" s="230"/>
      <c r="AT270" s="231" t="s">
        <v>161</v>
      </c>
      <c r="AU270" s="231" t="s">
        <v>158</v>
      </c>
      <c r="AV270" s="12" t="s">
        <v>158</v>
      </c>
      <c r="AW270" s="12" t="s">
        <v>43</v>
      </c>
      <c r="AX270" s="12" t="s">
        <v>80</v>
      </c>
      <c r="AY270" s="231" t="s">
        <v>150</v>
      </c>
    </row>
    <row r="271" spans="2:51" s="13" customFormat="1" ht="13.5">
      <c r="B271" s="232"/>
      <c r="C271" s="233"/>
      <c r="D271" s="234" t="s">
        <v>161</v>
      </c>
      <c r="E271" s="235" t="s">
        <v>37</v>
      </c>
      <c r="F271" s="236" t="s">
        <v>164</v>
      </c>
      <c r="G271" s="233"/>
      <c r="H271" s="237">
        <v>352.32</v>
      </c>
      <c r="I271" s="238"/>
      <c r="J271" s="233"/>
      <c r="K271" s="233"/>
      <c r="L271" s="239"/>
      <c r="M271" s="240"/>
      <c r="N271" s="241"/>
      <c r="O271" s="241"/>
      <c r="P271" s="241"/>
      <c r="Q271" s="241"/>
      <c r="R271" s="241"/>
      <c r="S271" s="241"/>
      <c r="T271" s="242"/>
      <c r="AT271" s="243" t="s">
        <v>161</v>
      </c>
      <c r="AU271" s="243" t="s">
        <v>158</v>
      </c>
      <c r="AV271" s="13" t="s">
        <v>157</v>
      </c>
      <c r="AW271" s="13" t="s">
        <v>43</v>
      </c>
      <c r="AX271" s="13" t="s">
        <v>23</v>
      </c>
      <c r="AY271" s="243" t="s">
        <v>150</v>
      </c>
    </row>
    <row r="272" spans="2:65" s="1" customFormat="1" ht="44.25" customHeight="1">
      <c r="B272" s="42"/>
      <c r="C272" s="195" t="s">
        <v>321</v>
      </c>
      <c r="D272" s="195" t="s">
        <v>152</v>
      </c>
      <c r="E272" s="196" t="s">
        <v>459</v>
      </c>
      <c r="F272" s="197" t="s">
        <v>460</v>
      </c>
      <c r="G272" s="198" t="s">
        <v>155</v>
      </c>
      <c r="H272" s="199">
        <v>10569.6</v>
      </c>
      <c r="I272" s="200"/>
      <c r="J272" s="201">
        <f>ROUND(I272*H272,2)</f>
        <v>0</v>
      </c>
      <c r="K272" s="197" t="s">
        <v>156</v>
      </c>
      <c r="L272" s="62"/>
      <c r="M272" s="202" t="s">
        <v>37</v>
      </c>
      <c r="N272" s="203" t="s">
        <v>52</v>
      </c>
      <c r="O272" s="43"/>
      <c r="P272" s="204">
        <f>O272*H272</f>
        <v>0</v>
      </c>
      <c r="Q272" s="204">
        <v>0</v>
      </c>
      <c r="R272" s="204">
        <f>Q272*H272</f>
        <v>0</v>
      </c>
      <c r="S272" s="204">
        <v>0</v>
      </c>
      <c r="T272" s="205">
        <f>S272*H272</f>
        <v>0</v>
      </c>
      <c r="AR272" s="24" t="s">
        <v>157</v>
      </c>
      <c r="AT272" s="24" t="s">
        <v>152</v>
      </c>
      <c r="AU272" s="24" t="s">
        <v>158</v>
      </c>
      <c r="AY272" s="24" t="s">
        <v>150</v>
      </c>
      <c r="BE272" s="206">
        <f>IF(N272="základní",J272,0)</f>
        <v>0</v>
      </c>
      <c r="BF272" s="206">
        <f>IF(N272="snížená",J272,0)</f>
        <v>0</v>
      </c>
      <c r="BG272" s="206">
        <f>IF(N272="zákl. přenesená",J272,0)</f>
        <v>0</v>
      </c>
      <c r="BH272" s="206">
        <f>IF(N272="sníž. přenesená",J272,0)</f>
        <v>0</v>
      </c>
      <c r="BI272" s="206">
        <f>IF(N272="nulová",J272,0)</f>
        <v>0</v>
      </c>
      <c r="BJ272" s="24" t="s">
        <v>158</v>
      </c>
      <c r="BK272" s="206">
        <f>ROUND(I272*H272,2)</f>
        <v>0</v>
      </c>
      <c r="BL272" s="24" t="s">
        <v>157</v>
      </c>
      <c r="BM272" s="24" t="s">
        <v>449</v>
      </c>
    </row>
    <row r="273" spans="2:47" s="1" customFormat="1" ht="67.5">
      <c r="B273" s="42"/>
      <c r="C273" s="64"/>
      <c r="D273" s="234" t="s">
        <v>159</v>
      </c>
      <c r="E273" s="64"/>
      <c r="F273" s="244" t="s">
        <v>455</v>
      </c>
      <c r="G273" s="64"/>
      <c r="H273" s="64"/>
      <c r="I273" s="165"/>
      <c r="J273" s="64"/>
      <c r="K273" s="64"/>
      <c r="L273" s="62"/>
      <c r="M273" s="209"/>
      <c r="N273" s="43"/>
      <c r="O273" s="43"/>
      <c r="P273" s="43"/>
      <c r="Q273" s="43"/>
      <c r="R273" s="43"/>
      <c r="S273" s="43"/>
      <c r="T273" s="79"/>
      <c r="AT273" s="24" t="s">
        <v>159</v>
      </c>
      <c r="AU273" s="24" t="s">
        <v>158</v>
      </c>
    </row>
    <row r="274" spans="2:65" s="1" customFormat="1" ht="31.5" customHeight="1">
      <c r="B274" s="42"/>
      <c r="C274" s="195" t="s">
        <v>451</v>
      </c>
      <c r="D274" s="195" t="s">
        <v>152</v>
      </c>
      <c r="E274" s="196" t="s">
        <v>463</v>
      </c>
      <c r="F274" s="197" t="s">
        <v>464</v>
      </c>
      <c r="G274" s="198" t="s">
        <v>155</v>
      </c>
      <c r="H274" s="199">
        <v>352.32</v>
      </c>
      <c r="I274" s="200"/>
      <c r="J274" s="201">
        <f>ROUND(I274*H274,2)</f>
        <v>0</v>
      </c>
      <c r="K274" s="197" t="s">
        <v>156</v>
      </c>
      <c r="L274" s="62"/>
      <c r="M274" s="202" t="s">
        <v>37</v>
      </c>
      <c r="N274" s="203" t="s">
        <v>52</v>
      </c>
      <c r="O274" s="43"/>
      <c r="P274" s="204">
        <f>O274*H274</f>
        <v>0</v>
      </c>
      <c r="Q274" s="204">
        <v>0</v>
      </c>
      <c r="R274" s="204">
        <f>Q274*H274</f>
        <v>0</v>
      </c>
      <c r="S274" s="204">
        <v>0</v>
      </c>
      <c r="T274" s="205">
        <f>S274*H274</f>
        <v>0</v>
      </c>
      <c r="AR274" s="24" t="s">
        <v>157</v>
      </c>
      <c r="AT274" s="24" t="s">
        <v>152</v>
      </c>
      <c r="AU274" s="24" t="s">
        <v>158</v>
      </c>
      <c r="AY274" s="24" t="s">
        <v>150</v>
      </c>
      <c r="BE274" s="206">
        <f>IF(N274="základní",J274,0)</f>
        <v>0</v>
      </c>
      <c r="BF274" s="206">
        <f>IF(N274="snížená",J274,0)</f>
        <v>0</v>
      </c>
      <c r="BG274" s="206">
        <f>IF(N274="zákl. přenesená",J274,0)</f>
        <v>0</v>
      </c>
      <c r="BH274" s="206">
        <f>IF(N274="sníž. přenesená",J274,0)</f>
        <v>0</v>
      </c>
      <c r="BI274" s="206">
        <f>IF(N274="nulová",J274,0)</f>
        <v>0</v>
      </c>
      <c r="BJ274" s="24" t="s">
        <v>158</v>
      </c>
      <c r="BK274" s="206">
        <f>ROUND(I274*H274,2)</f>
        <v>0</v>
      </c>
      <c r="BL274" s="24" t="s">
        <v>157</v>
      </c>
      <c r="BM274" s="24" t="s">
        <v>454</v>
      </c>
    </row>
    <row r="275" spans="2:47" s="1" customFormat="1" ht="27">
      <c r="B275" s="42"/>
      <c r="C275" s="64"/>
      <c r="D275" s="234" t="s">
        <v>159</v>
      </c>
      <c r="E275" s="64"/>
      <c r="F275" s="244" t="s">
        <v>466</v>
      </c>
      <c r="G275" s="64"/>
      <c r="H275" s="64"/>
      <c r="I275" s="165"/>
      <c r="J275" s="64"/>
      <c r="K275" s="64"/>
      <c r="L275" s="62"/>
      <c r="M275" s="209"/>
      <c r="N275" s="43"/>
      <c r="O275" s="43"/>
      <c r="P275" s="43"/>
      <c r="Q275" s="43"/>
      <c r="R275" s="43"/>
      <c r="S275" s="43"/>
      <c r="T275" s="79"/>
      <c r="AT275" s="24" t="s">
        <v>159</v>
      </c>
      <c r="AU275" s="24" t="s">
        <v>158</v>
      </c>
    </row>
    <row r="276" spans="2:65" s="1" customFormat="1" ht="22.5" customHeight="1">
      <c r="B276" s="42"/>
      <c r="C276" s="195" t="s">
        <v>325</v>
      </c>
      <c r="D276" s="195" t="s">
        <v>152</v>
      </c>
      <c r="E276" s="196" t="s">
        <v>467</v>
      </c>
      <c r="F276" s="197" t="s">
        <v>468</v>
      </c>
      <c r="G276" s="198" t="s">
        <v>155</v>
      </c>
      <c r="H276" s="199">
        <v>352.32</v>
      </c>
      <c r="I276" s="200"/>
      <c r="J276" s="201">
        <f>ROUND(I276*H276,2)</f>
        <v>0</v>
      </c>
      <c r="K276" s="197" t="s">
        <v>156</v>
      </c>
      <c r="L276" s="62"/>
      <c r="M276" s="202" t="s">
        <v>37</v>
      </c>
      <c r="N276" s="203" t="s">
        <v>52</v>
      </c>
      <c r="O276" s="43"/>
      <c r="P276" s="204">
        <f>O276*H276</f>
        <v>0</v>
      </c>
      <c r="Q276" s="204">
        <v>0</v>
      </c>
      <c r="R276" s="204">
        <f>Q276*H276</f>
        <v>0</v>
      </c>
      <c r="S276" s="204">
        <v>0</v>
      </c>
      <c r="T276" s="205">
        <f>S276*H276</f>
        <v>0</v>
      </c>
      <c r="AR276" s="24" t="s">
        <v>157</v>
      </c>
      <c r="AT276" s="24" t="s">
        <v>152</v>
      </c>
      <c r="AU276" s="24" t="s">
        <v>158</v>
      </c>
      <c r="AY276" s="24" t="s">
        <v>150</v>
      </c>
      <c r="BE276" s="206">
        <f>IF(N276="základní",J276,0)</f>
        <v>0</v>
      </c>
      <c r="BF276" s="206">
        <f>IF(N276="snížená",J276,0)</f>
        <v>0</v>
      </c>
      <c r="BG276" s="206">
        <f>IF(N276="zákl. přenesená",J276,0)</f>
        <v>0</v>
      </c>
      <c r="BH276" s="206">
        <f>IF(N276="sníž. přenesená",J276,0)</f>
        <v>0</v>
      </c>
      <c r="BI276" s="206">
        <f>IF(N276="nulová",J276,0)</f>
        <v>0</v>
      </c>
      <c r="BJ276" s="24" t="s">
        <v>158</v>
      </c>
      <c r="BK276" s="206">
        <f>ROUND(I276*H276,2)</f>
        <v>0</v>
      </c>
      <c r="BL276" s="24" t="s">
        <v>157</v>
      </c>
      <c r="BM276" s="24" t="s">
        <v>461</v>
      </c>
    </row>
    <row r="277" spans="2:47" s="1" customFormat="1" ht="40.5">
      <c r="B277" s="42"/>
      <c r="C277" s="64"/>
      <c r="D277" s="207" t="s">
        <v>159</v>
      </c>
      <c r="E277" s="64"/>
      <c r="F277" s="208" t="s">
        <v>470</v>
      </c>
      <c r="G277" s="64"/>
      <c r="H277" s="64"/>
      <c r="I277" s="165"/>
      <c r="J277" s="64"/>
      <c r="K277" s="64"/>
      <c r="L277" s="62"/>
      <c r="M277" s="209"/>
      <c r="N277" s="43"/>
      <c r="O277" s="43"/>
      <c r="P277" s="43"/>
      <c r="Q277" s="43"/>
      <c r="R277" s="43"/>
      <c r="S277" s="43"/>
      <c r="T277" s="79"/>
      <c r="AT277" s="24" t="s">
        <v>159</v>
      </c>
      <c r="AU277" s="24" t="s">
        <v>158</v>
      </c>
    </row>
    <row r="278" spans="2:51" s="12" customFormat="1" ht="13.5">
      <c r="B278" s="221"/>
      <c r="C278" s="222"/>
      <c r="D278" s="207" t="s">
        <v>161</v>
      </c>
      <c r="E278" s="223" t="s">
        <v>37</v>
      </c>
      <c r="F278" s="224" t="s">
        <v>1613</v>
      </c>
      <c r="G278" s="222"/>
      <c r="H278" s="225">
        <v>352.32</v>
      </c>
      <c r="I278" s="226"/>
      <c r="J278" s="222"/>
      <c r="K278" s="222"/>
      <c r="L278" s="227"/>
      <c r="M278" s="228"/>
      <c r="N278" s="229"/>
      <c r="O278" s="229"/>
      <c r="P278" s="229"/>
      <c r="Q278" s="229"/>
      <c r="R278" s="229"/>
      <c r="S278" s="229"/>
      <c r="T278" s="230"/>
      <c r="AT278" s="231" t="s">
        <v>161</v>
      </c>
      <c r="AU278" s="231" t="s">
        <v>158</v>
      </c>
      <c r="AV278" s="12" t="s">
        <v>158</v>
      </c>
      <c r="AW278" s="12" t="s">
        <v>43</v>
      </c>
      <c r="AX278" s="12" t="s">
        <v>80</v>
      </c>
      <c r="AY278" s="231" t="s">
        <v>150</v>
      </c>
    </row>
    <row r="279" spans="2:51" s="13" customFormat="1" ht="13.5">
      <c r="B279" s="232"/>
      <c r="C279" s="233"/>
      <c r="D279" s="234" t="s">
        <v>161</v>
      </c>
      <c r="E279" s="235" t="s">
        <v>37</v>
      </c>
      <c r="F279" s="236" t="s">
        <v>164</v>
      </c>
      <c r="G279" s="233"/>
      <c r="H279" s="237">
        <v>352.32</v>
      </c>
      <c r="I279" s="238"/>
      <c r="J279" s="233"/>
      <c r="K279" s="233"/>
      <c r="L279" s="239"/>
      <c r="M279" s="240"/>
      <c r="N279" s="241"/>
      <c r="O279" s="241"/>
      <c r="P279" s="241"/>
      <c r="Q279" s="241"/>
      <c r="R279" s="241"/>
      <c r="S279" s="241"/>
      <c r="T279" s="242"/>
      <c r="AT279" s="243" t="s">
        <v>161</v>
      </c>
      <c r="AU279" s="243" t="s">
        <v>158</v>
      </c>
      <c r="AV279" s="13" t="s">
        <v>157</v>
      </c>
      <c r="AW279" s="13" t="s">
        <v>43</v>
      </c>
      <c r="AX279" s="13" t="s">
        <v>23</v>
      </c>
      <c r="AY279" s="243" t="s">
        <v>150</v>
      </c>
    </row>
    <row r="280" spans="2:65" s="1" customFormat="1" ht="22.5" customHeight="1">
      <c r="B280" s="42"/>
      <c r="C280" s="195" t="s">
        <v>462</v>
      </c>
      <c r="D280" s="195" t="s">
        <v>152</v>
      </c>
      <c r="E280" s="196" t="s">
        <v>472</v>
      </c>
      <c r="F280" s="197" t="s">
        <v>473</v>
      </c>
      <c r="G280" s="198" t="s">
        <v>155</v>
      </c>
      <c r="H280" s="199">
        <v>21139.2</v>
      </c>
      <c r="I280" s="200"/>
      <c r="J280" s="201">
        <f>ROUND(I280*H280,2)</f>
        <v>0</v>
      </c>
      <c r="K280" s="197" t="s">
        <v>156</v>
      </c>
      <c r="L280" s="62"/>
      <c r="M280" s="202" t="s">
        <v>37</v>
      </c>
      <c r="N280" s="203" t="s">
        <v>52</v>
      </c>
      <c r="O280" s="43"/>
      <c r="P280" s="204">
        <f>O280*H280</f>
        <v>0</v>
      </c>
      <c r="Q280" s="204">
        <v>0</v>
      </c>
      <c r="R280" s="204">
        <f>Q280*H280</f>
        <v>0</v>
      </c>
      <c r="S280" s="204">
        <v>0</v>
      </c>
      <c r="T280" s="205">
        <f>S280*H280</f>
        <v>0</v>
      </c>
      <c r="AR280" s="24" t="s">
        <v>157</v>
      </c>
      <c r="AT280" s="24" t="s">
        <v>152</v>
      </c>
      <c r="AU280" s="24" t="s">
        <v>158</v>
      </c>
      <c r="AY280" s="24" t="s">
        <v>150</v>
      </c>
      <c r="BE280" s="206">
        <f>IF(N280="základní",J280,0)</f>
        <v>0</v>
      </c>
      <c r="BF280" s="206">
        <f>IF(N280="snížená",J280,0)</f>
        <v>0</v>
      </c>
      <c r="BG280" s="206">
        <f>IF(N280="zákl. přenesená",J280,0)</f>
        <v>0</v>
      </c>
      <c r="BH280" s="206">
        <f>IF(N280="sníž. přenesená",J280,0)</f>
        <v>0</v>
      </c>
      <c r="BI280" s="206">
        <f>IF(N280="nulová",J280,0)</f>
        <v>0</v>
      </c>
      <c r="BJ280" s="24" t="s">
        <v>158</v>
      </c>
      <c r="BK280" s="206">
        <f>ROUND(I280*H280,2)</f>
        <v>0</v>
      </c>
      <c r="BL280" s="24" t="s">
        <v>157</v>
      </c>
      <c r="BM280" s="24" t="s">
        <v>465</v>
      </c>
    </row>
    <row r="281" spans="2:47" s="1" customFormat="1" ht="40.5">
      <c r="B281" s="42"/>
      <c r="C281" s="64"/>
      <c r="D281" s="234" t="s">
        <v>159</v>
      </c>
      <c r="E281" s="64"/>
      <c r="F281" s="244" t="s">
        <v>470</v>
      </c>
      <c r="G281" s="64"/>
      <c r="H281" s="64"/>
      <c r="I281" s="165"/>
      <c r="J281" s="64"/>
      <c r="K281" s="64"/>
      <c r="L281" s="62"/>
      <c r="M281" s="209"/>
      <c r="N281" s="43"/>
      <c r="O281" s="43"/>
      <c r="P281" s="43"/>
      <c r="Q281" s="43"/>
      <c r="R281" s="43"/>
      <c r="S281" s="43"/>
      <c r="T281" s="79"/>
      <c r="AT281" s="24" t="s">
        <v>159</v>
      </c>
      <c r="AU281" s="24" t="s">
        <v>158</v>
      </c>
    </row>
    <row r="282" spans="2:65" s="1" customFormat="1" ht="22.5" customHeight="1">
      <c r="B282" s="42"/>
      <c r="C282" s="195" t="s">
        <v>329</v>
      </c>
      <c r="D282" s="195" t="s">
        <v>152</v>
      </c>
      <c r="E282" s="196" t="s">
        <v>475</v>
      </c>
      <c r="F282" s="197" t="s">
        <v>476</v>
      </c>
      <c r="G282" s="198" t="s">
        <v>155</v>
      </c>
      <c r="H282" s="199">
        <v>352.32</v>
      </c>
      <c r="I282" s="200"/>
      <c r="J282" s="201">
        <f>ROUND(I282*H282,2)</f>
        <v>0</v>
      </c>
      <c r="K282" s="197" t="s">
        <v>156</v>
      </c>
      <c r="L282" s="62"/>
      <c r="M282" s="202" t="s">
        <v>37</v>
      </c>
      <c r="N282" s="203" t="s">
        <v>52</v>
      </c>
      <c r="O282" s="43"/>
      <c r="P282" s="204">
        <f>O282*H282</f>
        <v>0</v>
      </c>
      <c r="Q282" s="204">
        <v>0</v>
      </c>
      <c r="R282" s="204">
        <f>Q282*H282</f>
        <v>0</v>
      </c>
      <c r="S282" s="204">
        <v>0</v>
      </c>
      <c r="T282" s="205">
        <f>S282*H282</f>
        <v>0</v>
      </c>
      <c r="AR282" s="24" t="s">
        <v>157</v>
      </c>
      <c r="AT282" s="24" t="s">
        <v>152</v>
      </c>
      <c r="AU282" s="24" t="s">
        <v>158</v>
      </c>
      <c r="AY282" s="24" t="s">
        <v>150</v>
      </c>
      <c r="BE282" s="206">
        <f>IF(N282="základní",J282,0)</f>
        <v>0</v>
      </c>
      <c r="BF282" s="206">
        <f>IF(N282="snížená",J282,0)</f>
        <v>0</v>
      </c>
      <c r="BG282" s="206">
        <f>IF(N282="zákl. přenesená",J282,0)</f>
        <v>0</v>
      </c>
      <c r="BH282" s="206">
        <f>IF(N282="sníž. přenesená",J282,0)</f>
        <v>0</v>
      </c>
      <c r="BI282" s="206">
        <f>IF(N282="nulová",J282,0)</f>
        <v>0</v>
      </c>
      <c r="BJ282" s="24" t="s">
        <v>158</v>
      </c>
      <c r="BK282" s="206">
        <f>ROUND(I282*H282,2)</f>
        <v>0</v>
      </c>
      <c r="BL282" s="24" t="s">
        <v>157</v>
      </c>
      <c r="BM282" s="24" t="s">
        <v>469</v>
      </c>
    </row>
    <row r="283" spans="2:65" s="1" customFormat="1" ht="31.5" customHeight="1">
      <c r="B283" s="42"/>
      <c r="C283" s="195" t="s">
        <v>471</v>
      </c>
      <c r="D283" s="195" t="s">
        <v>152</v>
      </c>
      <c r="E283" s="196" t="s">
        <v>479</v>
      </c>
      <c r="F283" s="197" t="s">
        <v>480</v>
      </c>
      <c r="G283" s="198" t="s">
        <v>198</v>
      </c>
      <c r="H283" s="199">
        <v>2</v>
      </c>
      <c r="I283" s="200"/>
      <c r="J283" s="201">
        <f>ROUND(I283*H283,2)</f>
        <v>0</v>
      </c>
      <c r="K283" s="197" t="s">
        <v>156</v>
      </c>
      <c r="L283" s="62"/>
      <c r="M283" s="202" t="s">
        <v>37</v>
      </c>
      <c r="N283" s="203" t="s">
        <v>52</v>
      </c>
      <c r="O283" s="43"/>
      <c r="P283" s="204">
        <f>O283*H283</f>
        <v>0</v>
      </c>
      <c r="Q283" s="204">
        <v>0</v>
      </c>
      <c r="R283" s="204">
        <f>Q283*H283</f>
        <v>0</v>
      </c>
      <c r="S283" s="204">
        <v>0</v>
      </c>
      <c r="T283" s="205">
        <f>S283*H283</f>
        <v>0</v>
      </c>
      <c r="AR283" s="24" t="s">
        <v>157</v>
      </c>
      <c r="AT283" s="24" t="s">
        <v>152</v>
      </c>
      <c r="AU283" s="24" t="s">
        <v>158</v>
      </c>
      <c r="AY283" s="24" t="s">
        <v>150</v>
      </c>
      <c r="BE283" s="206">
        <f>IF(N283="základní",J283,0)</f>
        <v>0</v>
      </c>
      <c r="BF283" s="206">
        <f>IF(N283="snížená",J283,0)</f>
        <v>0</v>
      </c>
      <c r="BG283" s="206">
        <f>IF(N283="zákl. přenesená",J283,0)</f>
        <v>0</v>
      </c>
      <c r="BH283" s="206">
        <f>IF(N283="sníž. přenesená",J283,0)</f>
        <v>0</v>
      </c>
      <c r="BI283" s="206">
        <f>IF(N283="nulová",J283,0)</f>
        <v>0</v>
      </c>
      <c r="BJ283" s="24" t="s">
        <v>158</v>
      </c>
      <c r="BK283" s="206">
        <f>ROUND(I283*H283,2)</f>
        <v>0</v>
      </c>
      <c r="BL283" s="24" t="s">
        <v>157</v>
      </c>
      <c r="BM283" s="24" t="s">
        <v>474</v>
      </c>
    </row>
    <row r="284" spans="2:47" s="1" customFormat="1" ht="54">
      <c r="B284" s="42"/>
      <c r="C284" s="64"/>
      <c r="D284" s="207" t="s">
        <v>159</v>
      </c>
      <c r="E284" s="64"/>
      <c r="F284" s="208" t="s">
        <v>482</v>
      </c>
      <c r="G284" s="64"/>
      <c r="H284" s="64"/>
      <c r="I284" s="165"/>
      <c r="J284" s="64"/>
      <c r="K284" s="64"/>
      <c r="L284" s="62"/>
      <c r="M284" s="209"/>
      <c r="N284" s="43"/>
      <c r="O284" s="43"/>
      <c r="P284" s="43"/>
      <c r="Q284" s="43"/>
      <c r="R284" s="43"/>
      <c r="S284" s="43"/>
      <c r="T284" s="79"/>
      <c r="AT284" s="24" t="s">
        <v>159</v>
      </c>
      <c r="AU284" s="24" t="s">
        <v>158</v>
      </c>
    </row>
    <row r="285" spans="2:51" s="12" customFormat="1" ht="13.5">
      <c r="B285" s="221"/>
      <c r="C285" s="222"/>
      <c r="D285" s="207" t="s">
        <v>161</v>
      </c>
      <c r="E285" s="223" t="s">
        <v>37</v>
      </c>
      <c r="F285" s="224" t="s">
        <v>158</v>
      </c>
      <c r="G285" s="222"/>
      <c r="H285" s="225">
        <v>2</v>
      </c>
      <c r="I285" s="226"/>
      <c r="J285" s="222"/>
      <c r="K285" s="222"/>
      <c r="L285" s="227"/>
      <c r="M285" s="228"/>
      <c r="N285" s="229"/>
      <c r="O285" s="229"/>
      <c r="P285" s="229"/>
      <c r="Q285" s="229"/>
      <c r="R285" s="229"/>
      <c r="S285" s="229"/>
      <c r="T285" s="230"/>
      <c r="AT285" s="231" t="s">
        <v>161</v>
      </c>
      <c r="AU285" s="231" t="s">
        <v>158</v>
      </c>
      <c r="AV285" s="12" t="s">
        <v>158</v>
      </c>
      <c r="AW285" s="12" t="s">
        <v>43</v>
      </c>
      <c r="AX285" s="12" t="s">
        <v>80</v>
      </c>
      <c r="AY285" s="231" t="s">
        <v>150</v>
      </c>
    </row>
    <row r="286" spans="2:51" s="13" customFormat="1" ht="13.5">
      <c r="B286" s="232"/>
      <c r="C286" s="233"/>
      <c r="D286" s="234" t="s">
        <v>161</v>
      </c>
      <c r="E286" s="235" t="s">
        <v>37</v>
      </c>
      <c r="F286" s="236" t="s">
        <v>164</v>
      </c>
      <c r="G286" s="233"/>
      <c r="H286" s="237">
        <v>2</v>
      </c>
      <c r="I286" s="238"/>
      <c r="J286" s="233"/>
      <c r="K286" s="233"/>
      <c r="L286" s="239"/>
      <c r="M286" s="240"/>
      <c r="N286" s="241"/>
      <c r="O286" s="241"/>
      <c r="P286" s="241"/>
      <c r="Q286" s="241"/>
      <c r="R286" s="241"/>
      <c r="S286" s="241"/>
      <c r="T286" s="242"/>
      <c r="AT286" s="243" t="s">
        <v>161</v>
      </c>
      <c r="AU286" s="243" t="s">
        <v>158</v>
      </c>
      <c r="AV286" s="13" t="s">
        <v>157</v>
      </c>
      <c r="AW286" s="13" t="s">
        <v>43</v>
      </c>
      <c r="AX286" s="13" t="s">
        <v>23</v>
      </c>
      <c r="AY286" s="243" t="s">
        <v>150</v>
      </c>
    </row>
    <row r="287" spans="2:65" s="1" customFormat="1" ht="31.5" customHeight="1">
      <c r="B287" s="42"/>
      <c r="C287" s="195" t="s">
        <v>333</v>
      </c>
      <c r="D287" s="195" t="s">
        <v>152</v>
      </c>
      <c r="E287" s="196" t="s">
        <v>484</v>
      </c>
      <c r="F287" s="197" t="s">
        <v>485</v>
      </c>
      <c r="G287" s="198" t="s">
        <v>198</v>
      </c>
      <c r="H287" s="199">
        <v>2</v>
      </c>
      <c r="I287" s="200"/>
      <c r="J287" s="201">
        <f>ROUND(I287*H287,2)</f>
        <v>0</v>
      </c>
      <c r="K287" s="197" t="s">
        <v>156</v>
      </c>
      <c r="L287" s="62"/>
      <c r="M287" s="202" t="s">
        <v>37</v>
      </c>
      <c r="N287" s="203" t="s">
        <v>52</v>
      </c>
      <c r="O287" s="43"/>
      <c r="P287" s="204">
        <f>O287*H287</f>
        <v>0</v>
      </c>
      <c r="Q287" s="204">
        <v>0</v>
      </c>
      <c r="R287" s="204">
        <f>Q287*H287</f>
        <v>0</v>
      </c>
      <c r="S287" s="204">
        <v>0</v>
      </c>
      <c r="T287" s="205">
        <f>S287*H287</f>
        <v>0</v>
      </c>
      <c r="AR287" s="24" t="s">
        <v>157</v>
      </c>
      <c r="AT287" s="24" t="s">
        <v>152</v>
      </c>
      <c r="AU287" s="24" t="s">
        <v>158</v>
      </c>
      <c r="AY287" s="24" t="s">
        <v>150</v>
      </c>
      <c r="BE287" s="206">
        <f>IF(N287="základní",J287,0)</f>
        <v>0</v>
      </c>
      <c r="BF287" s="206">
        <f>IF(N287="snížená",J287,0)</f>
        <v>0</v>
      </c>
      <c r="BG287" s="206">
        <f>IF(N287="zákl. přenesená",J287,0)</f>
        <v>0</v>
      </c>
      <c r="BH287" s="206">
        <f>IF(N287="sníž. přenesená",J287,0)</f>
        <v>0</v>
      </c>
      <c r="BI287" s="206">
        <f>IF(N287="nulová",J287,0)</f>
        <v>0</v>
      </c>
      <c r="BJ287" s="24" t="s">
        <v>158</v>
      </c>
      <c r="BK287" s="206">
        <f>ROUND(I287*H287,2)</f>
        <v>0</v>
      </c>
      <c r="BL287" s="24" t="s">
        <v>157</v>
      </c>
      <c r="BM287" s="24" t="s">
        <v>477</v>
      </c>
    </row>
    <row r="288" spans="2:47" s="1" customFormat="1" ht="40.5">
      <c r="B288" s="42"/>
      <c r="C288" s="64"/>
      <c r="D288" s="234" t="s">
        <v>159</v>
      </c>
      <c r="E288" s="64"/>
      <c r="F288" s="244" t="s">
        <v>487</v>
      </c>
      <c r="G288" s="64"/>
      <c r="H288" s="64"/>
      <c r="I288" s="165"/>
      <c r="J288" s="64"/>
      <c r="K288" s="64"/>
      <c r="L288" s="62"/>
      <c r="M288" s="209"/>
      <c r="N288" s="43"/>
      <c r="O288" s="43"/>
      <c r="P288" s="43"/>
      <c r="Q288" s="43"/>
      <c r="R288" s="43"/>
      <c r="S288" s="43"/>
      <c r="T288" s="79"/>
      <c r="AT288" s="24" t="s">
        <v>159</v>
      </c>
      <c r="AU288" s="24" t="s">
        <v>158</v>
      </c>
    </row>
    <row r="289" spans="2:65" s="1" customFormat="1" ht="22.5" customHeight="1">
      <c r="B289" s="42"/>
      <c r="C289" s="195" t="s">
        <v>428</v>
      </c>
      <c r="D289" s="195" t="s">
        <v>152</v>
      </c>
      <c r="E289" s="196" t="s">
        <v>1614</v>
      </c>
      <c r="F289" s="197" t="s">
        <v>1615</v>
      </c>
      <c r="G289" s="198" t="s">
        <v>155</v>
      </c>
      <c r="H289" s="199">
        <v>15.735</v>
      </c>
      <c r="I289" s="200"/>
      <c r="J289" s="201">
        <f>ROUND(I289*H289,2)</f>
        <v>0</v>
      </c>
      <c r="K289" s="197" t="s">
        <v>156</v>
      </c>
      <c r="L289" s="62"/>
      <c r="M289" s="202" t="s">
        <v>37</v>
      </c>
      <c r="N289" s="203" t="s">
        <v>52</v>
      </c>
      <c r="O289" s="43"/>
      <c r="P289" s="204">
        <f>O289*H289</f>
        <v>0</v>
      </c>
      <c r="Q289" s="204">
        <v>0</v>
      </c>
      <c r="R289" s="204">
        <f>Q289*H289</f>
        <v>0</v>
      </c>
      <c r="S289" s="204">
        <v>0.082</v>
      </c>
      <c r="T289" s="205">
        <f>S289*H289</f>
        <v>1.29027</v>
      </c>
      <c r="AR289" s="24" t="s">
        <v>157</v>
      </c>
      <c r="AT289" s="24" t="s">
        <v>152</v>
      </c>
      <c r="AU289" s="24" t="s">
        <v>158</v>
      </c>
      <c r="AY289" s="24" t="s">
        <v>150</v>
      </c>
      <c r="BE289" s="206">
        <f>IF(N289="základní",J289,0)</f>
        <v>0</v>
      </c>
      <c r="BF289" s="206">
        <f>IF(N289="snížená",J289,0)</f>
        <v>0</v>
      </c>
      <c r="BG289" s="206">
        <f>IF(N289="zákl. přenesená",J289,0)</f>
        <v>0</v>
      </c>
      <c r="BH289" s="206">
        <f>IF(N289="sníž. přenesená",J289,0)</f>
        <v>0</v>
      </c>
      <c r="BI289" s="206">
        <f>IF(N289="nulová",J289,0)</f>
        <v>0</v>
      </c>
      <c r="BJ289" s="24" t="s">
        <v>158</v>
      </c>
      <c r="BK289" s="206">
        <f>ROUND(I289*H289,2)</f>
        <v>0</v>
      </c>
      <c r="BL289" s="24" t="s">
        <v>157</v>
      </c>
      <c r="BM289" s="24" t="s">
        <v>1616</v>
      </c>
    </row>
    <row r="290" spans="2:51" s="11" customFormat="1" ht="13.5">
      <c r="B290" s="210"/>
      <c r="C290" s="211"/>
      <c r="D290" s="207" t="s">
        <v>161</v>
      </c>
      <c r="E290" s="212" t="s">
        <v>37</v>
      </c>
      <c r="F290" s="213" t="s">
        <v>1617</v>
      </c>
      <c r="G290" s="211"/>
      <c r="H290" s="214" t="s">
        <v>37</v>
      </c>
      <c r="I290" s="215"/>
      <c r="J290" s="211"/>
      <c r="K290" s="211"/>
      <c r="L290" s="216"/>
      <c r="M290" s="217"/>
      <c r="N290" s="218"/>
      <c r="O290" s="218"/>
      <c r="P290" s="218"/>
      <c r="Q290" s="218"/>
      <c r="R290" s="218"/>
      <c r="S290" s="218"/>
      <c r="T290" s="219"/>
      <c r="AT290" s="220" t="s">
        <v>161</v>
      </c>
      <c r="AU290" s="220" t="s">
        <v>158</v>
      </c>
      <c r="AV290" s="11" t="s">
        <v>23</v>
      </c>
      <c r="AW290" s="11" t="s">
        <v>43</v>
      </c>
      <c r="AX290" s="11" t="s">
        <v>80</v>
      </c>
      <c r="AY290" s="220" t="s">
        <v>150</v>
      </c>
    </row>
    <row r="291" spans="2:51" s="12" customFormat="1" ht="13.5">
      <c r="B291" s="221"/>
      <c r="C291" s="222"/>
      <c r="D291" s="207" t="s">
        <v>161</v>
      </c>
      <c r="E291" s="223" t="s">
        <v>37</v>
      </c>
      <c r="F291" s="224" t="s">
        <v>1618</v>
      </c>
      <c r="G291" s="222"/>
      <c r="H291" s="225">
        <v>4.165</v>
      </c>
      <c r="I291" s="226"/>
      <c r="J291" s="222"/>
      <c r="K291" s="222"/>
      <c r="L291" s="227"/>
      <c r="M291" s="228"/>
      <c r="N291" s="229"/>
      <c r="O291" s="229"/>
      <c r="P291" s="229"/>
      <c r="Q291" s="229"/>
      <c r="R291" s="229"/>
      <c r="S291" s="229"/>
      <c r="T291" s="230"/>
      <c r="AT291" s="231" t="s">
        <v>161</v>
      </c>
      <c r="AU291" s="231" t="s">
        <v>158</v>
      </c>
      <c r="AV291" s="12" t="s">
        <v>158</v>
      </c>
      <c r="AW291" s="12" t="s">
        <v>43</v>
      </c>
      <c r="AX291" s="12" t="s">
        <v>80</v>
      </c>
      <c r="AY291" s="231" t="s">
        <v>150</v>
      </c>
    </row>
    <row r="292" spans="2:51" s="12" customFormat="1" ht="13.5">
      <c r="B292" s="221"/>
      <c r="C292" s="222"/>
      <c r="D292" s="207" t="s">
        <v>161</v>
      </c>
      <c r="E292" s="223" t="s">
        <v>37</v>
      </c>
      <c r="F292" s="224" t="s">
        <v>1619</v>
      </c>
      <c r="G292" s="222"/>
      <c r="H292" s="225">
        <v>11.57</v>
      </c>
      <c r="I292" s="226"/>
      <c r="J292" s="222"/>
      <c r="K292" s="222"/>
      <c r="L292" s="227"/>
      <c r="M292" s="228"/>
      <c r="N292" s="229"/>
      <c r="O292" s="229"/>
      <c r="P292" s="229"/>
      <c r="Q292" s="229"/>
      <c r="R292" s="229"/>
      <c r="S292" s="229"/>
      <c r="T292" s="230"/>
      <c r="AT292" s="231" t="s">
        <v>161</v>
      </c>
      <c r="AU292" s="231" t="s">
        <v>158</v>
      </c>
      <c r="AV292" s="12" t="s">
        <v>158</v>
      </c>
      <c r="AW292" s="12" t="s">
        <v>43</v>
      </c>
      <c r="AX292" s="12" t="s">
        <v>80</v>
      </c>
      <c r="AY292" s="231" t="s">
        <v>150</v>
      </c>
    </row>
    <row r="293" spans="2:51" s="13" customFormat="1" ht="13.5">
      <c r="B293" s="232"/>
      <c r="C293" s="233"/>
      <c r="D293" s="234" t="s">
        <v>161</v>
      </c>
      <c r="E293" s="235" t="s">
        <v>37</v>
      </c>
      <c r="F293" s="236" t="s">
        <v>164</v>
      </c>
      <c r="G293" s="233"/>
      <c r="H293" s="237">
        <v>15.735</v>
      </c>
      <c r="I293" s="238"/>
      <c r="J293" s="233"/>
      <c r="K293" s="233"/>
      <c r="L293" s="239"/>
      <c r="M293" s="240"/>
      <c r="N293" s="241"/>
      <c r="O293" s="241"/>
      <c r="P293" s="241"/>
      <c r="Q293" s="241"/>
      <c r="R293" s="241"/>
      <c r="S293" s="241"/>
      <c r="T293" s="242"/>
      <c r="AT293" s="243" t="s">
        <v>161</v>
      </c>
      <c r="AU293" s="243" t="s">
        <v>158</v>
      </c>
      <c r="AV293" s="13" t="s">
        <v>157</v>
      </c>
      <c r="AW293" s="13" t="s">
        <v>43</v>
      </c>
      <c r="AX293" s="13" t="s">
        <v>23</v>
      </c>
      <c r="AY293" s="243" t="s">
        <v>150</v>
      </c>
    </row>
    <row r="294" spans="2:65" s="1" customFormat="1" ht="31.5" customHeight="1">
      <c r="B294" s="42"/>
      <c r="C294" s="195" t="s">
        <v>478</v>
      </c>
      <c r="D294" s="195" t="s">
        <v>152</v>
      </c>
      <c r="E294" s="196" t="s">
        <v>1620</v>
      </c>
      <c r="F294" s="197" t="s">
        <v>1621</v>
      </c>
      <c r="G294" s="198" t="s">
        <v>155</v>
      </c>
      <c r="H294" s="199">
        <v>142.452</v>
      </c>
      <c r="I294" s="200"/>
      <c r="J294" s="201">
        <f>ROUND(I294*H294,2)</f>
        <v>0</v>
      </c>
      <c r="K294" s="197" t="s">
        <v>156</v>
      </c>
      <c r="L294" s="62"/>
      <c r="M294" s="202" t="s">
        <v>37</v>
      </c>
      <c r="N294" s="203" t="s">
        <v>52</v>
      </c>
      <c r="O294" s="43"/>
      <c r="P294" s="204">
        <f>O294*H294</f>
        <v>0</v>
      </c>
      <c r="Q294" s="204">
        <v>0</v>
      </c>
      <c r="R294" s="204">
        <f>Q294*H294</f>
        <v>0</v>
      </c>
      <c r="S294" s="204">
        <v>0.061</v>
      </c>
      <c r="T294" s="205">
        <f>S294*H294</f>
        <v>8.689572</v>
      </c>
      <c r="AR294" s="24" t="s">
        <v>157</v>
      </c>
      <c r="AT294" s="24" t="s">
        <v>152</v>
      </c>
      <c r="AU294" s="24" t="s">
        <v>158</v>
      </c>
      <c r="AY294" s="24" t="s">
        <v>150</v>
      </c>
      <c r="BE294" s="206">
        <f>IF(N294="základní",J294,0)</f>
        <v>0</v>
      </c>
      <c r="BF294" s="206">
        <f>IF(N294="snížená",J294,0)</f>
        <v>0</v>
      </c>
      <c r="BG294" s="206">
        <f>IF(N294="zákl. přenesená",J294,0)</f>
        <v>0</v>
      </c>
      <c r="BH294" s="206">
        <f>IF(N294="sníž. přenesená",J294,0)</f>
        <v>0</v>
      </c>
      <c r="BI294" s="206">
        <f>IF(N294="nulová",J294,0)</f>
        <v>0</v>
      </c>
      <c r="BJ294" s="24" t="s">
        <v>158</v>
      </c>
      <c r="BK294" s="206">
        <f>ROUND(I294*H294,2)</f>
        <v>0</v>
      </c>
      <c r="BL294" s="24" t="s">
        <v>157</v>
      </c>
      <c r="BM294" s="24" t="s">
        <v>481</v>
      </c>
    </row>
    <row r="295" spans="2:47" s="1" customFormat="1" ht="40.5">
      <c r="B295" s="42"/>
      <c r="C295" s="64"/>
      <c r="D295" s="207" t="s">
        <v>159</v>
      </c>
      <c r="E295" s="64"/>
      <c r="F295" s="208" t="s">
        <v>1088</v>
      </c>
      <c r="G295" s="64"/>
      <c r="H295" s="64"/>
      <c r="I295" s="165"/>
      <c r="J295" s="64"/>
      <c r="K295" s="64"/>
      <c r="L295" s="62"/>
      <c r="M295" s="209"/>
      <c r="N295" s="43"/>
      <c r="O295" s="43"/>
      <c r="P295" s="43"/>
      <c r="Q295" s="43"/>
      <c r="R295" s="43"/>
      <c r="S295" s="43"/>
      <c r="T295" s="79"/>
      <c r="AT295" s="24" t="s">
        <v>159</v>
      </c>
      <c r="AU295" s="24" t="s">
        <v>158</v>
      </c>
    </row>
    <row r="296" spans="2:51" s="12" customFormat="1" ht="13.5">
      <c r="B296" s="221"/>
      <c r="C296" s="222"/>
      <c r="D296" s="207" t="s">
        <v>161</v>
      </c>
      <c r="E296" s="223" t="s">
        <v>37</v>
      </c>
      <c r="F296" s="224" t="s">
        <v>1622</v>
      </c>
      <c r="G296" s="222"/>
      <c r="H296" s="225">
        <v>140.544</v>
      </c>
      <c r="I296" s="226"/>
      <c r="J296" s="222"/>
      <c r="K296" s="222"/>
      <c r="L296" s="227"/>
      <c r="M296" s="228"/>
      <c r="N296" s="229"/>
      <c r="O296" s="229"/>
      <c r="P296" s="229"/>
      <c r="Q296" s="229"/>
      <c r="R296" s="229"/>
      <c r="S296" s="229"/>
      <c r="T296" s="230"/>
      <c r="AT296" s="231" t="s">
        <v>161</v>
      </c>
      <c r="AU296" s="231" t="s">
        <v>158</v>
      </c>
      <c r="AV296" s="12" t="s">
        <v>158</v>
      </c>
      <c r="AW296" s="12" t="s">
        <v>43</v>
      </c>
      <c r="AX296" s="12" t="s">
        <v>80</v>
      </c>
      <c r="AY296" s="231" t="s">
        <v>150</v>
      </c>
    </row>
    <row r="297" spans="2:51" s="12" customFormat="1" ht="13.5">
      <c r="B297" s="221"/>
      <c r="C297" s="222"/>
      <c r="D297" s="207" t="s">
        <v>161</v>
      </c>
      <c r="E297" s="223" t="s">
        <v>37</v>
      </c>
      <c r="F297" s="224" t="s">
        <v>1623</v>
      </c>
      <c r="G297" s="222"/>
      <c r="H297" s="225">
        <v>1.908</v>
      </c>
      <c r="I297" s="226"/>
      <c r="J297" s="222"/>
      <c r="K297" s="222"/>
      <c r="L297" s="227"/>
      <c r="M297" s="228"/>
      <c r="N297" s="229"/>
      <c r="O297" s="229"/>
      <c r="P297" s="229"/>
      <c r="Q297" s="229"/>
      <c r="R297" s="229"/>
      <c r="S297" s="229"/>
      <c r="T297" s="230"/>
      <c r="AT297" s="231" t="s">
        <v>161</v>
      </c>
      <c r="AU297" s="231" t="s">
        <v>158</v>
      </c>
      <c r="AV297" s="12" t="s">
        <v>158</v>
      </c>
      <c r="AW297" s="12" t="s">
        <v>43</v>
      </c>
      <c r="AX297" s="12" t="s">
        <v>80</v>
      </c>
      <c r="AY297" s="231" t="s">
        <v>150</v>
      </c>
    </row>
    <row r="298" spans="2:51" s="13" customFormat="1" ht="13.5">
      <c r="B298" s="232"/>
      <c r="C298" s="233"/>
      <c r="D298" s="234" t="s">
        <v>161</v>
      </c>
      <c r="E298" s="235" t="s">
        <v>37</v>
      </c>
      <c r="F298" s="236" t="s">
        <v>164</v>
      </c>
      <c r="G298" s="233"/>
      <c r="H298" s="237">
        <v>142.452</v>
      </c>
      <c r="I298" s="238"/>
      <c r="J298" s="233"/>
      <c r="K298" s="233"/>
      <c r="L298" s="239"/>
      <c r="M298" s="240"/>
      <c r="N298" s="241"/>
      <c r="O298" s="241"/>
      <c r="P298" s="241"/>
      <c r="Q298" s="241"/>
      <c r="R298" s="241"/>
      <c r="S298" s="241"/>
      <c r="T298" s="242"/>
      <c r="AT298" s="243" t="s">
        <v>161</v>
      </c>
      <c r="AU298" s="243" t="s">
        <v>158</v>
      </c>
      <c r="AV298" s="13" t="s">
        <v>157</v>
      </c>
      <c r="AW298" s="13" t="s">
        <v>43</v>
      </c>
      <c r="AX298" s="13" t="s">
        <v>23</v>
      </c>
      <c r="AY298" s="243" t="s">
        <v>150</v>
      </c>
    </row>
    <row r="299" spans="2:65" s="1" customFormat="1" ht="44.25" customHeight="1">
      <c r="B299" s="42"/>
      <c r="C299" s="195" t="s">
        <v>337</v>
      </c>
      <c r="D299" s="195" t="s">
        <v>152</v>
      </c>
      <c r="E299" s="196" t="s">
        <v>1624</v>
      </c>
      <c r="F299" s="197" t="s">
        <v>1625</v>
      </c>
      <c r="G299" s="198" t="s">
        <v>622</v>
      </c>
      <c r="H299" s="199">
        <v>46</v>
      </c>
      <c r="I299" s="200"/>
      <c r="J299" s="201">
        <f>ROUND(I299*H299,2)</f>
        <v>0</v>
      </c>
      <c r="K299" s="197" t="s">
        <v>156</v>
      </c>
      <c r="L299" s="62"/>
      <c r="M299" s="202" t="s">
        <v>37</v>
      </c>
      <c r="N299" s="203" t="s">
        <v>52</v>
      </c>
      <c r="O299" s="43"/>
      <c r="P299" s="204">
        <f>O299*H299</f>
        <v>0</v>
      </c>
      <c r="Q299" s="204">
        <v>0</v>
      </c>
      <c r="R299" s="204">
        <f>Q299*H299</f>
        <v>0</v>
      </c>
      <c r="S299" s="204">
        <v>0.054</v>
      </c>
      <c r="T299" s="205">
        <f>S299*H299</f>
        <v>2.484</v>
      </c>
      <c r="AR299" s="24" t="s">
        <v>157</v>
      </c>
      <c r="AT299" s="24" t="s">
        <v>152</v>
      </c>
      <c r="AU299" s="24" t="s">
        <v>158</v>
      </c>
      <c r="AY299" s="24" t="s">
        <v>150</v>
      </c>
      <c r="BE299" s="206">
        <f>IF(N299="základní",J299,0)</f>
        <v>0</v>
      </c>
      <c r="BF299" s="206">
        <f>IF(N299="snížená",J299,0)</f>
        <v>0</v>
      </c>
      <c r="BG299" s="206">
        <f>IF(N299="zákl. přenesená",J299,0)</f>
        <v>0</v>
      </c>
      <c r="BH299" s="206">
        <f>IF(N299="sníž. přenesená",J299,0)</f>
        <v>0</v>
      </c>
      <c r="BI299" s="206">
        <f>IF(N299="nulová",J299,0)</f>
        <v>0</v>
      </c>
      <c r="BJ299" s="24" t="s">
        <v>158</v>
      </c>
      <c r="BK299" s="206">
        <f>ROUND(I299*H299,2)</f>
        <v>0</v>
      </c>
      <c r="BL299" s="24" t="s">
        <v>157</v>
      </c>
      <c r="BM299" s="24" t="s">
        <v>486</v>
      </c>
    </row>
    <row r="300" spans="2:51" s="11" customFormat="1" ht="13.5">
      <c r="B300" s="210"/>
      <c r="C300" s="211"/>
      <c r="D300" s="207" t="s">
        <v>161</v>
      </c>
      <c r="E300" s="212" t="s">
        <v>37</v>
      </c>
      <c r="F300" s="213" t="s">
        <v>1626</v>
      </c>
      <c r="G300" s="211"/>
      <c r="H300" s="214" t="s">
        <v>37</v>
      </c>
      <c r="I300" s="215"/>
      <c r="J300" s="211"/>
      <c r="K300" s="211"/>
      <c r="L300" s="216"/>
      <c r="M300" s="217"/>
      <c r="N300" s="218"/>
      <c r="O300" s="218"/>
      <c r="P300" s="218"/>
      <c r="Q300" s="218"/>
      <c r="R300" s="218"/>
      <c r="S300" s="218"/>
      <c r="T300" s="219"/>
      <c r="AT300" s="220" t="s">
        <v>161</v>
      </c>
      <c r="AU300" s="220" t="s">
        <v>158</v>
      </c>
      <c r="AV300" s="11" t="s">
        <v>23</v>
      </c>
      <c r="AW300" s="11" t="s">
        <v>43</v>
      </c>
      <c r="AX300" s="11" t="s">
        <v>80</v>
      </c>
      <c r="AY300" s="220" t="s">
        <v>150</v>
      </c>
    </row>
    <row r="301" spans="2:51" s="12" customFormat="1" ht="13.5">
      <c r="B301" s="221"/>
      <c r="C301" s="222"/>
      <c r="D301" s="207" t="s">
        <v>161</v>
      </c>
      <c r="E301" s="223" t="s">
        <v>37</v>
      </c>
      <c r="F301" s="224" t="s">
        <v>325</v>
      </c>
      <c r="G301" s="222"/>
      <c r="H301" s="225">
        <v>46</v>
      </c>
      <c r="I301" s="226"/>
      <c r="J301" s="222"/>
      <c r="K301" s="222"/>
      <c r="L301" s="227"/>
      <c r="M301" s="228"/>
      <c r="N301" s="229"/>
      <c r="O301" s="229"/>
      <c r="P301" s="229"/>
      <c r="Q301" s="229"/>
      <c r="R301" s="229"/>
      <c r="S301" s="229"/>
      <c r="T301" s="230"/>
      <c r="AT301" s="231" t="s">
        <v>161</v>
      </c>
      <c r="AU301" s="231" t="s">
        <v>158</v>
      </c>
      <c r="AV301" s="12" t="s">
        <v>158</v>
      </c>
      <c r="AW301" s="12" t="s">
        <v>43</v>
      </c>
      <c r="AX301" s="12" t="s">
        <v>80</v>
      </c>
      <c r="AY301" s="231" t="s">
        <v>150</v>
      </c>
    </row>
    <row r="302" spans="2:51" s="13" customFormat="1" ht="13.5">
      <c r="B302" s="232"/>
      <c r="C302" s="233"/>
      <c r="D302" s="234" t="s">
        <v>161</v>
      </c>
      <c r="E302" s="235" t="s">
        <v>37</v>
      </c>
      <c r="F302" s="236" t="s">
        <v>164</v>
      </c>
      <c r="G302" s="233"/>
      <c r="H302" s="237">
        <v>46</v>
      </c>
      <c r="I302" s="238"/>
      <c r="J302" s="233"/>
      <c r="K302" s="233"/>
      <c r="L302" s="239"/>
      <c r="M302" s="240"/>
      <c r="N302" s="241"/>
      <c r="O302" s="241"/>
      <c r="P302" s="241"/>
      <c r="Q302" s="241"/>
      <c r="R302" s="241"/>
      <c r="S302" s="241"/>
      <c r="T302" s="242"/>
      <c r="AT302" s="243" t="s">
        <v>161</v>
      </c>
      <c r="AU302" s="243" t="s">
        <v>158</v>
      </c>
      <c r="AV302" s="13" t="s">
        <v>157</v>
      </c>
      <c r="AW302" s="13" t="s">
        <v>43</v>
      </c>
      <c r="AX302" s="13" t="s">
        <v>23</v>
      </c>
      <c r="AY302" s="243" t="s">
        <v>150</v>
      </c>
    </row>
    <row r="303" spans="2:65" s="1" customFormat="1" ht="31.5" customHeight="1">
      <c r="B303" s="42"/>
      <c r="C303" s="195" t="s">
        <v>488</v>
      </c>
      <c r="D303" s="195" t="s">
        <v>152</v>
      </c>
      <c r="E303" s="196" t="s">
        <v>1627</v>
      </c>
      <c r="F303" s="197" t="s">
        <v>1628</v>
      </c>
      <c r="G303" s="198" t="s">
        <v>155</v>
      </c>
      <c r="H303" s="199">
        <v>283.657</v>
      </c>
      <c r="I303" s="200"/>
      <c r="J303" s="201">
        <f>ROUND(I303*H303,2)</f>
        <v>0</v>
      </c>
      <c r="K303" s="197" t="s">
        <v>156</v>
      </c>
      <c r="L303" s="62"/>
      <c r="M303" s="202" t="s">
        <v>37</v>
      </c>
      <c r="N303" s="203" t="s">
        <v>52</v>
      </c>
      <c r="O303" s="43"/>
      <c r="P303" s="204">
        <f>O303*H303</f>
        <v>0</v>
      </c>
      <c r="Q303" s="204">
        <v>0</v>
      </c>
      <c r="R303" s="204">
        <f>Q303*H303</f>
        <v>0</v>
      </c>
      <c r="S303" s="204">
        <v>0.016</v>
      </c>
      <c r="T303" s="205">
        <f>S303*H303</f>
        <v>4.538512</v>
      </c>
      <c r="AR303" s="24" t="s">
        <v>157</v>
      </c>
      <c r="AT303" s="24" t="s">
        <v>152</v>
      </c>
      <c r="AU303" s="24" t="s">
        <v>158</v>
      </c>
      <c r="AY303" s="24" t="s">
        <v>150</v>
      </c>
      <c r="BE303" s="206">
        <f>IF(N303="základní",J303,0)</f>
        <v>0</v>
      </c>
      <c r="BF303" s="206">
        <f>IF(N303="snížená",J303,0)</f>
        <v>0</v>
      </c>
      <c r="BG303" s="206">
        <f>IF(N303="zákl. přenesená",J303,0)</f>
        <v>0</v>
      </c>
      <c r="BH303" s="206">
        <f>IF(N303="sníž. přenesená",J303,0)</f>
        <v>0</v>
      </c>
      <c r="BI303" s="206">
        <f>IF(N303="nulová",J303,0)</f>
        <v>0</v>
      </c>
      <c r="BJ303" s="24" t="s">
        <v>158</v>
      </c>
      <c r="BK303" s="206">
        <f>ROUND(I303*H303,2)</f>
        <v>0</v>
      </c>
      <c r="BL303" s="24" t="s">
        <v>157</v>
      </c>
      <c r="BM303" s="24" t="s">
        <v>491</v>
      </c>
    </row>
    <row r="304" spans="2:51" s="12" customFormat="1" ht="13.5">
      <c r="B304" s="221"/>
      <c r="C304" s="222"/>
      <c r="D304" s="207" t="s">
        <v>161</v>
      </c>
      <c r="E304" s="223" t="s">
        <v>37</v>
      </c>
      <c r="F304" s="224" t="s">
        <v>1604</v>
      </c>
      <c r="G304" s="222"/>
      <c r="H304" s="225">
        <v>238.513</v>
      </c>
      <c r="I304" s="226"/>
      <c r="J304" s="222"/>
      <c r="K304" s="222"/>
      <c r="L304" s="227"/>
      <c r="M304" s="228"/>
      <c r="N304" s="229"/>
      <c r="O304" s="229"/>
      <c r="P304" s="229"/>
      <c r="Q304" s="229"/>
      <c r="R304" s="229"/>
      <c r="S304" s="229"/>
      <c r="T304" s="230"/>
      <c r="AT304" s="231" t="s">
        <v>161</v>
      </c>
      <c r="AU304" s="231" t="s">
        <v>158</v>
      </c>
      <c r="AV304" s="12" t="s">
        <v>158</v>
      </c>
      <c r="AW304" s="12" t="s">
        <v>43</v>
      </c>
      <c r="AX304" s="12" t="s">
        <v>80</v>
      </c>
      <c r="AY304" s="231" t="s">
        <v>150</v>
      </c>
    </row>
    <row r="305" spans="2:51" s="12" customFormat="1" ht="13.5">
      <c r="B305" s="221"/>
      <c r="C305" s="222"/>
      <c r="D305" s="207" t="s">
        <v>161</v>
      </c>
      <c r="E305" s="223" t="s">
        <v>37</v>
      </c>
      <c r="F305" s="224" t="s">
        <v>1605</v>
      </c>
      <c r="G305" s="222"/>
      <c r="H305" s="225">
        <v>45.144</v>
      </c>
      <c r="I305" s="226"/>
      <c r="J305" s="222"/>
      <c r="K305" s="222"/>
      <c r="L305" s="227"/>
      <c r="M305" s="228"/>
      <c r="N305" s="229"/>
      <c r="O305" s="229"/>
      <c r="P305" s="229"/>
      <c r="Q305" s="229"/>
      <c r="R305" s="229"/>
      <c r="S305" s="229"/>
      <c r="T305" s="230"/>
      <c r="AT305" s="231" t="s">
        <v>161</v>
      </c>
      <c r="AU305" s="231" t="s">
        <v>158</v>
      </c>
      <c r="AV305" s="12" t="s">
        <v>158</v>
      </c>
      <c r="AW305" s="12" t="s">
        <v>43</v>
      </c>
      <c r="AX305" s="12" t="s">
        <v>80</v>
      </c>
      <c r="AY305" s="231" t="s">
        <v>150</v>
      </c>
    </row>
    <row r="306" spans="2:51" s="13" customFormat="1" ht="13.5">
      <c r="B306" s="232"/>
      <c r="C306" s="233"/>
      <c r="D306" s="234" t="s">
        <v>161</v>
      </c>
      <c r="E306" s="235" t="s">
        <v>37</v>
      </c>
      <c r="F306" s="236" t="s">
        <v>164</v>
      </c>
      <c r="G306" s="233"/>
      <c r="H306" s="237">
        <v>283.657</v>
      </c>
      <c r="I306" s="238"/>
      <c r="J306" s="233"/>
      <c r="K306" s="233"/>
      <c r="L306" s="239"/>
      <c r="M306" s="240"/>
      <c r="N306" s="241"/>
      <c r="O306" s="241"/>
      <c r="P306" s="241"/>
      <c r="Q306" s="241"/>
      <c r="R306" s="241"/>
      <c r="S306" s="241"/>
      <c r="T306" s="242"/>
      <c r="AT306" s="243" t="s">
        <v>161</v>
      </c>
      <c r="AU306" s="243" t="s">
        <v>158</v>
      </c>
      <c r="AV306" s="13" t="s">
        <v>157</v>
      </c>
      <c r="AW306" s="13" t="s">
        <v>43</v>
      </c>
      <c r="AX306" s="13" t="s">
        <v>23</v>
      </c>
      <c r="AY306" s="243" t="s">
        <v>150</v>
      </c>
    </row>
    <row r="307" spans="2:65" s="1" customFormat="1" ht="31.5" customHeight="1">
      <c r="B307" s="42"/>
      <c r="C307" s="195" t="s">
        <v>342</v>
      </c>
      <c r="D307" s="195" t="s">
        <v>152</v>
      </c>
      <c r="E307" s="196" t="s">
        <v>533</v>
      </c>
      <c r="F307" s="197" t="s">
        <v>534</v>
      </c>
      <c r="G307" s="198" t="s">
        <v>155</v>
      </c>
      <c r="H307" s="199">
        <v>12</v>
      </c>
      <c r="I307" s="200"/>
      <c r="J307" s="201">
        <f>ROUND(I307*H307,2)</f>
        <v>0</v>
      </c>
      <c r="K307" s="197" t="s">
        <v>156</v>
      </c>
      <c r="L307" s="62"/>
      <c r="M307" s="202" t="s">
        <v>37</v>
      </c>
      <c r="N307" s="203" t="s">
        <v>52</v>
      </c>
      <c r="O307" s="43"/>
      <c r="P307" s="204">
        <f>O307*H307</f>
        <v>0</v>
      </c>
      <c r="Q307" s="204">
        <v>0</v>
      </c>
      <c r="R307" s="204">
        <f>Q307*H307</f>
        <v>0</v>
      </c>
      <c r="S307" s="204">
        <v>0.0395</v>
      </c>
      <c r="T307" s="205">
        <f>S307*H307</f>
        <v>0.474</v>
      </c>
      <c r="AR307" s="24" t="s">
        <v>157</v>
      </c>
      <c r="AT307" s="24" t="s">
        <v>152</v>
      </c>
      <c r="AU307" s="24" t="s">
        <v>158</v>
      </c>
      <c r="AY307" s="24" t="s">
        <v>150</v>
      </c>
      <c r="BE307" s="206">
        <f>IF(N307="základní",J307,0)</f>
        <v>0</v>
      </c>
      <c r="BF307" s="206">
        <f>IF(N307="snížená",J307,0)</f>
        <v>0</v>
      </c>
      <c r="BG307" s="206">
        <f>IF(N307="zákl. přenesená",J307,0)</f>
        <v>0</v>
      </c>
      <c r="BH307" s="206">
        <f>IF(N307="sníž. přenesená",J307,0)</f>
        <v>0</v>
      </c>
      <c r="BI307" s="206">
        <f>IF(N307="nulová",J307,0)</f>
        <v>0</v>
      </c>
      <c r="BJ307" s="24" t="s">
        <v>158</v>
      </c>
      <c r="BK307" s="206">
        <f>ROUND(I307*H307,2)</f>
        <v>0</v>
      </c>
      <c r="BL307" s="24" t="s">
        <v>157</v>
      </c>
      <c r="BM307" s="24" t="s">
        <v>502</v>
      </c>
    </row>
    <row r="308" spans="2:47" s="1" customFormat="1" ht="81">
      <c r="B308" s="42"/>
      <c r="C308" s="64"/>
      <c r="D308" s="207" t="s">
        <v>159</v>
      </c>
      <c r="E308" s="64"/>
      <c r="F308" s="208" t="s">
        <v>536</v>
      </c>
      <c r="G308" s="64"/>
      <c r="H308" s="64"/>
      <c r="I308" s="165"/>
      <c r="J308" s="64"/>
      <c r="K308" s="64"/>
      <c r="L308" s="62"/>
      <c r="M308" s="209"/>
      <c r="N308" s="43"/>
      <c r="O308" s="43"/>
      <c r="P308" s="43"/>
      <c r="Q308" s="43"/>
      <c r="R308" s="43"/>
      <c r="S308" s="43"/>
      <c r="T308" s="79"/>
      <c r="AT308" s="24" t="s">
        <v>159</v>
      </c>
      <c r="AU308" s="24" t="s">
        <v>158</v>
      </c>
    </row>
    <row r="309" spans="2:51" s="11" customFormat="1" ht="13.5">
      <c r="B309" s="210"/>
      <c r="C309" s="211"/>
      <c r="D309" s="207" t="s">
        <v>161</v>
      </c>
      <c r="E309" s="212" t="s">
        <v>37</v>
      </c>
      <c r="F309" s="213" t="s">
        <v>1629</v>
      </c>
      <c r="G309" s="211"/>
      <c r="H309" s="214" t="s">
        <v>37</v>
      </c>
      <c r="I309" s="215"/>
      <c r="J309" s="211"/>
      <c r="K309" s="211"/>
      <c r="L309" s="216"/>
      <c r="M309" s="217"/>
      <c r="N309" s="218"/>
      <c r="O309" s="218"/>
      <c r="P309" s="218"/>
      <c r="Q309" s="218"/>
      <c r="R309" s="218"/>
      <c r="S309" s="218"/>
      <c r="T309" s="219"/>
      <c r="AT309" s="220" t="s">
        <v>161</v>
      </c>
      <c r="AU309" s="220" t="s">
        <v>158</v>
      </c>
      <c r="AV309" s="11" t="s">
        <v>23</v>
      </c>
      <c r="AW309" s="11" t="s">
        <v>43</v>
      </c>
      <c r="AX309" s="11" t="s">
        <v>80</v>
      </c>
      <c r="AY309" s="220" t="s">
        <v>150</v>
      </c>
    </row>
    <row r="310" spans="2:51" s="12" customFormat="1" ht="13.5">
      <c r="B310" s="221"/>
      <c r="C310" s="222"/>
      <c r="D310" s="207" t="s">
        <v>161</v>
      </c>
      <c r="E310" s="223" t="s">
        <v>37</v>
      </c>
      <c r="F310" s="224" t="s">
        <v>187</v>
      </c>
      <c r="G310" s="222"/>
      <c r="H310" s="225">
        <v>12</v>
      </c>
      <c r="I310" s="226"/>
      <c r="J310" s="222"/>
      <c r="K310" s="222"/>
      <c r="L310" s="227"/>
      <c r="M310" s="228"/>
      <c r="N310" s="229"/>
      <c r="O310" s="229"/>
      <c r="P310" s="229"/>
      <c r="Q310" s="229"/>
      <c r="R310" s="229"/>
      <c r="S310" s="229"/>
      <c r="T310" s="230"/>
      <c r="AT310" s="231" t="s">
        <v>161</v>
      </c>
      <c r="AU310" s="231" t="s">
        <v>158</v>
      </c>
      <c r="AV310" s="12" t="s">
        <v>158</v>
      </c>
      <c r="AW310" s="12" t="s">
        <v>43</v>
      </c>
      <c r="AX310" s="12" t="s">
        <v>80</v>
      </c>
      <c r="AY310" s="231" t="s">
        <v>150</v>
      </c>
    </row>
    <row r="311" spans="2:51" s="13" customFormat="1" ht="13.5">
      <c r="B311" s="232"/>
      <c r="C311" s="233"/>
      <c r="D311" s="234" t="s">
        <v>161</v>
      </c>
      <c r="E311" s="235" t="s">
        <v>37</v>
      </c>
      <c r="F311" s="236" t="s">
        <v>164</v>
      </c>
      <c r="G311" s="233"/>
      <c r="H311" s="237">
        <v>12</v>
      </c>
      <c r="I311" s="238"/>
      <c r="J311" s="233"/>
      <c r="K311" s="233"/>
      <c r="L311" s="239"/>
      <c r="M311" s="240"/>
      <c r="N311" s="241"/>
      <c r="O311" s="241"/>
      <c r="P311" s="241"/>
      <c r="Q311" s="241"/>
      <c r="R311" s="241"/>
      <c r="S311" s="241"/>
      <c r="T311" s="242"/>
      <c r="AT311" s="243" t="s">
        <v>161</v>
      </c>
      <c r="AU311" s="243" t="s">
        <v>158</v>
      </c>
      <c r="AV311" s="13" t="s">
        <v>157</v>
      </c>
      <c r="AW311" s="13" t="s">
        <v>43</v>
      </c>
      <c r="AX311" s="13" t="s">
        <v>23</v>
      </c>
      <c r="AY311" s="243" t="s">
        <v>150</v>
      </c>
    </row>
    <row r="312" spans="2:65" s="1" customFormat="1" ht="31.5" customHeight="1">
      <c r="B312" s="42"/>
      <c r="C312" s="195" t="s">
        <v>504</v>
      </c>
      <c r="D312" s="195" t="s">
        <v>152</v>
      </c>
      <c r="E312" s="196" t="s">
        <v>538</v>
      </c>
      <c r="F312" s="197" t="s">
        <v>539</v>
      </c>
      <c r="G312" s="198" t="s">
        <v>155</v>
      </c>
      <c r="H312" s="199">
        <v>12</v>
      </c>
      <c r="I312" s="200"/>
      <c r="J312" s="201">
        <f>ROUND(I312*H312,2)</f>
        <v>0</v>
      </c>
      <c r="K312" s="197" t="s">
        <v>156</v>
      </c>
      <c r="L312" s="62"/>
      <c r="M312" s="202" t="s">
        <v>37</v>
      </c>
      <c r="N312" s="203" t="s">
        <v>52</v>
      </c>
      <c r="O312" s="43"/>
      <c r="P312" s="204">
        <f>O312*H312</f>
        <v>0</v>
      </c>
      <c r="Q312" s="204">
        <v>0.09975</v>
      </c>
      <c r="R312" s="204">
        <f>Q312*H312</f>
        <v>1.197</v>
      </c>
      <c r="S312" s="204">
        <v>0</v>
      </c>
      <c r="T312" s="205">
        <f>S312*H312</f>
        <v>0</v>
      </c>
      <c r="AR312" s="24" t="s">
        <v>157</v>
      </c>
      <c r="AT312" s="24" t="s">
        <v>152</v>
      </c>
      <c r="AU312" s="24" t="s">
        <v>158</v>
      </c>
      <c r="AY312" s="24" t="s">
        <v>150</v>
      </c>
      <c r="BE312" s="206">
        <f>IF(N312="základní",J312,0)</f>
        <v>0</v>
      </c>
      <c r="BF312" s="206">
        <f>IF(N312="snížená",J312,0)</f>
        <v>0</v>
      </c>
      <c r="BG312" s="206">
        <f>IF(N312="zákl. přenesená",J312,0)</f>
        <v>0</v>
      </c>
      <c r="BH312" s="206">
        <f>IF(N312="sníž. přenesená",J312,0)</f>
        <v>0</v>
      </c>
      <c r="BI312" s="206">
        <f>IF(N312="nulová",J312,0)</f>
        <v>0</v>
      </c>
      <c r="BJ312" s="24" t="s">
        <v>158</v>
      </c>
      <c r="BK312" s="206">
        <f>ROUND(I312*H312,2)</f>
        <v>0</v>
      </c>
      <c r="BL312" s="24" t="s">
        <v>157</v>
      </c>
      <c r="BM312" s="24" t="s">
        <v>507</v>
      </c>
    </row>
    <row r="313" spans="2:47" s="1" customFormat="1" ht="135">
      <c r="B313" s="42"/>
      <c r="C313" s="64"/>
      <c r="D313" s="207" t="s">
        <v>159</v>
      </c>
      <c r="E313" s="64"/>
      <c r="F313" s="208" t="s">
        <v>541</v>
      </c>
      <c r="G313" s="64"/>
      <c r="H313" s="64"/>
      <c r="I313" s="165"/>
      <c r="J313" s="64"/>
      <c r="K313" s="64"/>
      <c r="L313" s="62"/>
      <c r="M313" s="209"/>
      <c r="N313" s="43"/>
      <c r="O313" s="43"/>
      <c r="P313" s="43"/>
      <c r="Q313" s="43"/>
      <c r="R313" s="43"/>
      <c r="S313" s="43"/>
      <c r="T313" s="79"/>
      <c r="AT313" s="24" t="s">
        <v>159</v>
      </c>
      <c r="AU313" s="24" t="s">
        <v>158</v>
      </c>
    </row>
    <row r="314" spans="2:51" s="11" customFormat="1" ht="13.5">
      <c r="B314" s="210"/>
      <c r="C314" s="211"/>
      <c r="D314" s="207" t="s">
        <v>161</v>
      </c>
      <c r="E314" s="212" t="s">
        <v>37</v>
      </c>
      <c r="F314" s="213" t="s">
        <v>1629</v>
      </c>
      <c r="G314" s="211"/>
      <c r="H314" s="214" t="s">
        <v>37</v>
      </c>
      <c r="I314" s="215"/>
      <c r="J314" s="211"/>
      <c r="K314" s="211"/>
      <c r="L314" s="216"/>
      <c r="M314" s="217"/>
      <c r="N314" s="218"/>
      <c r="O314" s="218"/>
      <c r="P314" s="218"/>
      <c r="Q314" s="218"/>
      <c r="R314" s="218"/>
      <c r="S314" s="218"/>
      <c r="T314" s="219"/>
      <c r="AT314" s="220" t="s">
        <v>161</v>
      </c>
      <c r="AU314" s="220" t="s">
        <v>158</v>
      </c>
      <c r="AV314" s="11" t="s">
        <v>23</v>
      </c>
      <c r="AW314" s="11" t="s">
        <v>43</v>
      </c>
      <c r="AX314" s="11" t="s">
        <v>80</v>
      </c>
      <c r="AY314" s="220" t="s">
        <v>150</v>
      </c>
    </row>
    <row r="315" spans="2:51" s="12" customFormat="1" ht="13.5">
      <c r="B315" s="221"/>
      <c r="C315" s="222"/>
      <c r="D315" s="207" t="s">
        <v>161</v>
      </c>
      <c r="E315" s="223" t="s">
        <v>37</v>
      </c>
      <c r="F315" s="224" t="s">
        <v>187</v>
      </c>
      <c r="G315" s="222"/>
      <c r="H315" s="225">
        <v>12</v>
      </c>
      <c r="I315" s="226"/>
      <c r="J315" s="222"/>
      <c r="K315" s="222"/>
      <c r="L315" s="227"/>
      <c r="M315" s="228"/>
      <c r="N315" s="229"/>
      <c r="O315" s="229"/>
      <c r="P315" s="229"/>
      <c r="Q315" s="229"/>
      <c r="R315" s="229"/>
      <c r="S315" s="229"/>
      <c r="T315" s="230"/>
      <c r="AT315" s="231" t="s">
        <v>161</v>
      </c>
      <c r="AU315" s="231" t="s">
        <v>158</v>
      </c>
      <c r="AV315" s="12" t="s">
        <v>158</v>
      </c>
      <c r="AW315" s="12" t="s">
        <v>43</v>
      </c>
      <c r="AX315" s="12" t="s">
        <v>80</v>
      </c>
      <c r="AY315" s="231" t="s">
        <v>150</v>
      </c>
    </row>
    <row r="316" spans="2:51" s="13" customFormat="1" ht="13.5">
      <c r="B316" s="232"/>
      <c r="C316" s="233"/>
      <c r="D316" s="234" t="s">
        <v>161</v>
      </c>
      <c r="E316" s="235" t="s">
        <v>37</v>
      </c>
      <c r="F316" s="236" t="s">
        <v>164</v>
      </c>
      <c r="G316" s="233"/>
      <c r="H316" s="237">
        <v>12</v>
      </c>
      <c r="I316" s="238"/>
      <c r="J316" s="233"/>
      <c r="K316" s="233"/>
      <c r="L316" s="239"/>
      <c r="M316" s="240"/>
      <c r="N316" s="241"/>
      <c r="O316" s="241"/>
      <c r="P316" s="241"/>
      <c r="Q316" s="241"/>
      <c r="R316" s="241"/>
      <c r="S316" s="241"/>
      <c r="T316" s="242"/>
      <c r="AT316" s="243" t="s">
        <v>161</v>
      </c>
      <c r="AU316" s="243" t="s">
        <v>158</v>
      </c>
      <c r="AV316" s="13" t="s">
        <v>157</v>
      </c>
      <c r="AW316" s="13" t="s">
        <v>43</v>
      </c>
      <c r="AX316" s="13" t="s">
        <v>23</v>
      </c>
      <c r="AY316" s="243" t="s">
        <v>150</v>
      </c>
    </row>
    <row r="317" spans="2:65" s="1" customFormat="1" ht="22.5" customHeight="1">
      <c r="B317" s="42"/>
      <c r="C317" s="195" t="s">
        <v>345</v>
      </c>
      <c r="D317" s="195" t="s">
        <v>152</v>
      </c>
      <c r="E317" s="196" t="s">
        <v>1630</v>
      </c>
      <c r="F317" s="197" t="s">
        <v>1631</v>
      </c>
      <c r="G317" s="198" t="s">
        <v>198</v>
      </c>
      <c r="H317" s="199">
        <v>20</v>
      </c>
      <c r="I317" s="200"/>
      <c r="J317" s="201">
        <f>ROUND(I317*H317,2)</f>
        <v>0</v>
      </c>
      <c r="K317" s="197" t="s">
        <v>37</v>
      </c>
      <c r="L317" s="62"/>
      <c r="M317" s="202" t="s">
        <v>37</v>
      </c>
      <c r="N317" s="203" t="s">
        <v>52</v>
      </c>
      <c r="O317" s="43"/>
      <c r="P317" s="204">
        <f>O317*H317</f>
        <v>0</v>
      </c>
      <c r="Q317" s="204">
        <v>0</v>
      </c>
      <c r="R317" s="204">
        <f>Q317*H317</f>
        <v>0</v>
      </c>
      <c r="S317" s="204">
        <v>0</v>
      </c>
      <c r="T317" s="205">
        <f>S317*H317</f>
        <v>0</v>
      </c>
      <c r="AR317" s="24" t="s">
        <v>157</v>
      </c>
      <c r="AT317" s="24" t="s">
        <v>152</v>
      </c>
      <c r="AU317" s="24" t="s">
        <v>158</v>
      </c>
      <c r="AY317" s="24" t="s">
        <v>150</v>
      </c>
      <c r="BE317" s="206">
        <f>IF(N317="základní",J317,0)</f>
        <v>0</v>
      </c>
      <c r="BF317" s="206">
        <f>IF(N317="snížená",J317,0)</f>
        <v>0</v>
      </c>
      <c r="BG317" s="206">
        <f>IF(N317="zákl. přenesená",J317,0)</f>
        <v>0</v>
      </c>
      <c r="BH317" s="206">
        <f>IF(N317="sníž. přenesená",J317,0)</f>
        <v>0</v>
      </c>
      <c r="BI317" s="206">
        <f>IF(N317="nulová",J317,0)</f>
        <v>0</v>
      </c>
      <c r="BJ317" s="24" t="s">
        <v>158</v>
      </c>
      <c r="BK317" s="206">
        <f>ROUND(I317*H317,2)</f>
        <v>0</v>
      </c>
      <c r="BL317" s="24" t="s">
        <v>157</v>
      </c>
      <c r="BM317" s="24" t="s">
        <v>511</v>
      </c>
    </row>
    <row r="318" spans="2:63" s="10" customFormat="1" ht="29.85" customHeight="1">
      <c r="B318" s="178"/>
      <c r="C318" s="179"/>
      <c r="D318" s="192" t="s">
        <v>79</v>
      </c>
      <c r="E318" s="193" t="s">
        <v>542</v>
      </c>
      <c r="F318" s="193" t="s">
        <v>543</v>
      </c>
      <c r="G318" s="179"/>
      <c r="H318" s="179"/>
      <c r="I318" s="182"/>
      <c r="J318" s="194">
        <f>BK318</f>
        <v>0</v>
      </c>
      <c r="K318" s="179"/>
      <c r="L318" s="184"/>
      <c r="M318" s="185"/>
      <c r="N318" s="186"/>
      <c r="O318" s="186"/>
      <c r="P318" s="187">
        <f>SUM(P319:P326)</f>
        <v>0</v>
      </c>
      <c r="Q318" s="186"/>
      <c r="R318" s="187">
        <f>SUM(R319:R326)</f>
        <v>0</v>
      </c>
      <c r="S318" s="186"/>
      <c r="T318" s="188">
        <f>SUM(T319:T326)</f>
        <v>0</v>
      </c>
      <c r="AR318" s="189" t="s">
        <v>23</v>
      </c>
      <c r="AT318" s="190" t="s">
        <v>79</v>
      </c>
      <c r="AU318" s="190" t="s">
        <v>23</v>
      </c>
      <c r="AY318" s="189" t="s">
        <v>150</v>
      </c>
      <c r="BK318" s="191">
        <f>SUM(BK319:BK326)</f>
        <v>0</v>
      </c>
    </row>
    <row r="319" spans="2:65" s="1" customFormat="1" ht="31.5" customHeight="1">
      <c r="B319" s="42"/>
      <c r="C319" s="195" t="s">
        <v>514</v>
      </c>
      <c r="D319" s="195" t="s">
        <v>152</v>
      </c>
      <c r="E319" s="196" t="s">
        <v>545</v>
      </c>
      <c r="F319" s="197" t="s">
        <v>546</v>
      </c>
      <c r="G319" s="198" t="s">
        <v>182</v>
      </c>
      <c r="H319" s="199">
        <v>30.555</v>
      </c>
      <c r="I319" s="200"/>
      <c r="J319" s="201">
        <f>ROUND(I319*H319,2)</f>
        <v>0</v>
      </c>
      <c r="K319" s="197" t="s">
        <v>156</v>
      </c>
      <c r="L319" s="62"/>
      <c r="M319" s="202" t="s">
        <v>37</v>
      </c>
      <c r="N319" s="203" t="s">
        <v>52</v>
      </c>
      <c r="O319" s="43"/>
      <c r="P319" s="204">
        <f>O319*H319</f>
        <v>0</v>
      </c>
      <c r="Q319" s="204">
        <v>0</v>
      </c>
      <c r="R319" s="204">
        <f>Q319*H319</f>
        <v>0</v>
      </c>
      <c r="S319" s="204">
        <v>0</v>
      </c>
      <c r="T319" s="205">
        <f>S319*H319</f>
        <v>0</v>
      </c>
      <c r="AR319" s="24" t="s">
        <v>157</v>
      </c>
      <c r="AT319" s="24" t="s">
        <v>152</v>
      </c>
      <c r="AU319" s="24" t="s">
        <v>158</v>
      </c>
      <c r="AY319" s="24" t="s">
        <v>150</v>
      </c>
      <c r="BE319" s="206">
        <f>IF(N319="základní",J319,0)</f>
        <v>0</v>
      </c>
      <c r="BF319" s="206">
        <f>IF(N319="snížená",J319,0)</f>
        <v>0</v>
      </c>
      <c r="BG319" s="206">
        <f>IF(N319="zákl. přenesená",J319,0)</f>
        <v>0</v>
      </c>
      <c r="BH319" s="206">
        <f>IF(N319="sníž. přenesená",J319,0)</f>
        <v>0</v>
      </c>
      <c r="BI319" s="206">
        <f>IF(N319="nulová",J319,0)</f>
        <v>0</v>
      </c>
      <c r="BJ319" s="24" t="s">
        <v>158</v>
      </c>
      <c r="BK319" s="206">
        <f>ROUND(I319*H319,2)</f>
        <v>0</v>
      </c>
      <c r="BL319" s="24" t="s">
        <v>157</v>
      </c>
      <c r="BM319" s="24" t="s">
        <v>517</v>
      </c>
    </row>
    <row r="320" spans="2:47" s="1" customFormat="1" ht="121.5">
      <c r="B320" s="42"/>
      <c r="C320" s="64"/>
      <c r="D320" s="234" t="s">
        <v>159</v>
      </c>
      <c r="E320" s="64"/>
      <c r="F320" s="244" t="s">
        <v>548</v>
      </c>
      <c r="G320" s="64"/>
      <c r="H320" s="64"/>
      <c r="I320" s="165"/>
      <c r="J320" s="64"/>
      <c r="K320" s="64"/>
      <c r="L320" s="62"/>
      <c r="M320" s="209"/>
      <c r="N320" s="43"/>
      <c r="O320" s="43"/>
      <c r="P320" s="43"/>
      <c r="Q320" s="43"/>
      <c r="R320" s="43"/>
      <c r="S320" s="43"/>
      <c r="T320" s="79"/>
      <c r="AT320" s="24" t="s">
        <v>159</v>
      </c>
      <c r="AU320" s="24" t="s">
        <v>158</v>
      </c>
    </row>
    <row r="321" spans="2:65" s="1" customFormat="1" ht="31.5" customHeight="1">
      <c r="B321" s="42"/>
      <c r="C321" s="195" t="s">
        <v>349</v>
      </c>
      <c r="D321" s="195" t="s">
        <v>152</v>
      </c>
      <c r="E321" s="196" t="s">
        <v>549</v>
      </c>
      <c r="F321" s="197" t="s">
        <v>550</v>
      </c>
      <c r="G321" s="198" t="s">
        <v>182</v>
      </c>
      <c r="H321" s="199">
        <v>30.555</v>
      </c>
      <c r="I321" s="200"/>
      <c r="J321" s="201">
        <f>ROUND(I321*H321,2)</f>
        <v>0</v>
      </c>
      <c r="K321" s="197" t="s">
        <v>156</v>
      </c>
      <c r="L321" s="62"/>
      <c r="M321" s="202" t="s">
        <v>37</v>
      </c>
      <c r="N321" s="203" t="s">
        <v>52</v>
      </c>
      <c r="O321" s="43"/>
      <c r="P321" s="204">
        <f>O321*H321</f>
        <v>0</v>
      </c>
      <c r="Q321" s="204">
        <v>0</v>
      </c>
      <c r="R321" s="204">
        <f>Q321*H321</f>
        <v>0</v>
      </c>
      <c r="S321" s="204">
        <v>0</v>
      </c>
      <c r="T321" s="205">
        <f>S321*H321</f>
        <v>0</v>
      </c>
      <c r="AR321" s="24" t="s">
        <v>157</v>
      </c>
      <c r="AT321" s="24" t="s">
        <v>152</v>
      </c>
      <c r="AU321" s="24" t="s">
        <v>158</v>
      </c>
      <c r="AY321" s="24" t="s">
        <v>150</v>
      </c>
      <c r="BE321" s="206">
        <f>IF(N321="základní",J321,0)</f>
        <v>0</v>
      </c>
      <c r="BF321" s="206">
        <f>IF(N321="snížená",J321,0)</f>
        <v>0</v>
      </c>
      <c r="BG321" s="206">
        <f>IF(N321="zákl. přenesená",J321,0)</f>
        <v>0</v>
      </c>
      <c r="BH321" s="206">
        <f>IF(N321="sníž. přenesená",J321,0)</f>
        <v>0</v>
      </c>
      <c r="BI321" s="206">
        <f>IF(N321="nulová",J321,0)</f>
        <v>0</v>
      </c>
      <c r="BJ321" s="24" t="s">
        <v>158</v>
      </c>
      <c r="BK321" s="206">
        <f>ROUND(I321*H321,2)</f>
        <v>0</v>
      </c>
      <c r="BL321" s="24" t="s">
        <v>157</v>
      </c>
      <c r="BM321" s="24" t="s">
        <v>527</v>
      </c>
    </row>
    <row r="322" spans="2:47" s="1" customFormat="1" ht="81">
      <c r="B322" s="42"/>
      <c r="C322" s="64"/>
      <c r="D322" s="234" t="s">
        <v>159</v>
      </c>
      <c r="E322" s="64"/>
      <c r="F322" s="244" t="s">
        <v>552</v>
      </c>
      <c r="G322" s="64"/>
      <c r="H322" s="64"/>
      <c r="I322" s="165"/>
      <c r="J322" s="64"/>
      <c r="K322" s="64"/>
      <c r="L322" s="62"/>
      <c r="M322" s="209"/>
      <c r="N322" s="43"/>
      <c r="O322" s="43"/>
      <c r="P322" s="43"/>
      <c r="Q322" s="43"/>
      <c r="R322" s="43"/>
      <c r="S322" s="43"/>
      <c r="T322" s="79"/>
      <c r="AT322" s="24" t="s">
        <v>159</v>
      </c>
      <c r="AU322" s="24" t="s">
        <v>158</v>
      </c>
    </row>
    <row r="323" spans="2:65" s="1" customFormat="1" ht="31.5" customHeight="1">
      <c r="B323" s="42"/>
      <c r="C323" s="195" t="s">
        <v>532</v>
      </c>
      <c r="D323" s="195" t="s">
        <v>152</v>
      </c>
      <c r="E323" s="196" t="s">
        <v>554</v>
      </c>
      <c r="F323" s="197" t="s">
        <v>555</v>
      </c>
      <c r="G323" s="198" t="s">
        <v>182</v>
      </c>
      <c r="H323" s="199">
        <v>305.55</v>
      </c>
      <c r="I323" s="200"/>
      <c r="J323" s="201">
        <f>ROUND(I323*H323,2)</f>
        <v>0</v>
      </c>
      <c r="K323" s="197" t="s">
        <v>156</v>
      </c>
      <c r="L323" s="62"/>
      <c r="M323" s="202" t="s">
        <v>37</v>
      </c>
      <c r="N323" s="203" t="s">
        <v>52</v>
      </c>
      <c r="O323" s="43"/>
      <c r="P323" s="204">
        <f>O323*H323</f>
        <v>0</v>
      </c>
      <c r="Q323" s="204">
        <v>0</v>
      </c>
      <c r="R323" s="204">
        <f>Q323*H323</f>
        <v>0</v>
      </c>
      <c r="S323" s="204">
        <v>0</v>
      </c>
      <c r="T323" s="205">
        <f>S323*H323</f>
        <v>0</v>
      </c>
      <c r="AR323" s="24" t="s">
        <v>157</v>
      </c>
      <c r="AT323" s="24" t="s">
        <v>152</v>
      </c>
      <c r="AU323" s="24" t="s">
        <v>158</v>
      </c>
      <c r="AY323" s="24" t="s">
        <v>150</v>
      </c>
      <c r="BE323" s="206">
        <f>IF(N323="základní",J323,0)</f>
        <v>0</v>
      </c>
      <c r="BF323" s="206">
        <f>IF(N323="snížená",J323,0)</f>
        <v>0</v>
      </c>
      <c r="BG323" s="206">
        <f>IF(N323="zákl. přenesená",J323,0)</f>
        <v>0</v>
      </c>
      <c r="BH323" s="206">
        <f>IF(N323="sníž. přenesená",J323,0)</f>
        <v>0</v>
      </c>
      <c r="BI323" s="206">
        <f>IF(N323="nulová",J323,0)</f>
        <v>0</v>
      </c>
      <c r="BJ323" s="24" t="s">
        <v>158</v>
      </c>
      <c r="BK323" s="206">
        <f>ROUND(I323*H323,2)</f>
        <v>0</v>
      </c>
      <c r="BL323" s="24" t="s">
        <v>157</v>
      </c>
      <c r="BM323" s="24" t="s">
        <v>535</v>
      </c>
    </row>
    <row r="324" spans="2:47" s="1" customFormat="1" ht="81">
      <c r="B324" s="42"/>
      <c r="C324" s="64"/>
      <c r="D324" s="234" t="s">
        <v>159</v>
      </c>
      <c r="E324" s="64"/>
      <c r="F324" s="244" t="s">
        <v>552</v>
      </c>
      <c r="G324" s="64"/>
      <c r="H324" s="64"/>
      <c r="I324" s="165"/>
      <c r="J324" s="64"/>
      <c r="K324" s="64"/>
      <c r="L324" s="62"/>
      <c r="M324" s="209"/>
      <c r="N324" s="43"/>
      <c r="O324" s="43"/>
      <c r="P324" s="43"/>
      <c r="Q324" s="43"/>
      <c r="R324" s="43"/>
      <c r="S324" s="43"/>
      <c r="T324" s="79"/>
      <c r="AT324" s="24" t="s">
        <v>159</v>
      </c>
      <c r="AU324" s="24" t="s">
        <v>158</v>
      </c>
    </row>
    <row r="325" spans="2:65" s="1" customFormat="1" ht="22.5" customHeight="1">
      <c r="B325" s="42"/>
      <c r="C325" s="195" t="s">
        <v>359</v>
      </c>
      <c r="D325" s="195" t="s">
        <v>152</v>
      </c>
      <c r="E325" s="196" t="s">
        <v>557</v>
      </c>
      <c r="F325" s="197" t="s">
        <v>558</v>
      </c>
      <c r="G325" s="198" t="s">
        <v>182</v>
      </c>
      <c r="H325" s="199">
        <v>30.555</v>
      </c>
      <c r="I325" s="200"/>
      <c r="J325" s="201">
        <f>ROUND(I325*H325,2)</f>
        <v>0</v>
      </c>
      <c r="K325" s="197" t="s">
        <v>156</v>
      </c>
      <c r="L325" s="62"/>
      <c r="M325" s="202" t="s">
        <v>37</v>
      </c>
      <c r="N325" s="203" t="s">
        <v>52</v>
      </c>
      <c r="O325" s="43"/>
      <c r="P325" s="204">
        <f>O325*H325</f>
        <v>0</v>
      </c>
      <c r="Q325" s="204">
        <v>0</v>
      </c>
      <c r="R325" s="204">
        <f>Q325*H325</f>
        <v>0</v>
      </c>
      <c r="S325" s="204">
        <v>0</v>
      </c>
      <c r="T325" s="205">
        <f>S325*H325</f>
        <v>0</v>
      </c>
      <c r="AR325" s="24" t="s">
        <v>157</v>
      </c>
      <c r="AT325" s="24" t="s">
        <v>152</v>
      </c>
      <c r="AU325" s="24" t="s">
        <v>158</v>
      </c>
      <c r="AY325" s="24" t="s">
        <v>150</v>
      </c>
      <c r="BE325" s="206">
        <f>IF(N325="základní",J325,0)</f>
        <v>0</v>
      </c>
      <c r="BF325" s="206">
        <f>IF(N325="snížená",J325,0)</f>
        <v>0</v>
      </c>
      <c r="BG325" s="206">
        <f>IF(N325="zákl. přenesená",J325,0)</f>
        <v>0</v>
      </c>
      <c r="BH325" s="206">
        <f>IF(N325="sníž. přenesená",J325,0)</f>
        <v>0</v>
      </c>
      <c r="BI325" s="206">
        <f>IF(N325="nulová",J325,0)</f>
        <v>0</v>
      </c>
      <c r="BJ325" s="24" t="s">
        <v>158</v>
      </c>
      <c r="BK325" s="206">
        <f>ROUND(I325*H325,2)</f>
        <v>0</v>
      </c>
      <c r="BL325" s="24" t="s">
        <v>157</v>
      </c>
      <c r="BM325" s="24" t="s">
        <v>540</v>
      </c>
    </row>
    <row r="326" spans="2:47" s="1" customFormat="1" ht="67.5">
      <c r="B326" s="42"/>
      <c r="C326" s="64"/>
      <c r="D326" s="207" t="s">
        <v>159</v>
      </c>
      <c r="E326" s="64"/>
      <c r="F326" s="208" t="s">
        <v>560</v>
      </c>
      <c r="G326" s="64"/>
      <c r="H326" s="64"/>
      <c r="I326" s="165"/>
      <c r="J326" s="64"/>
      <c r="K326" s="64"/>
      <c r="L326" s="62"/>
      <c r="M326" s="209"/>
      <c r="N326" s="43"/>
      <c r="O326" s="43"/>
      <c r="P326" s="43"/>
      <c r="Q326" s="43"/>
      <c r="R326" s="43"/>
      <c r="S326" s="43"/>
      <c r="T326" s="79"/>
      <c r="AT326" s="24" t="s">
        <v>159</v>
      </c>
      <c r="AU326" s="24" t="s">
        <v>158</v>
      </c>
    </row>
    <row r="327" spans="2:63" s="10" customFormat="1" ht="29.85" customHeight="1">
      <c r="B327" s="178"/>
      <c r="C327" s="179"/>
      <c r="D327" s="192" t="s">
        <v>79</v>
      </c>
      <c r="E327" s="193" t="s">
        <v>561</v>
      </c>
      <c r="F327" s="193" t="s">
        <v>562</v>
      </c>
      <c r="G327" s="179"/>
      <c r="H327" s="179"/>
      <c r="I327" s="182"/>
      <c r="J327" s="194">
        <f>BK327</f>
        <v>0</v>
      </c>
      <c r="K327" s="179"/>
      <c r="L327" s="184"/>
      <c r="M327" s="185"/>
      <c r="N327" s="186"/>
      <c r="O327" s="186"/>
      <c r="P327" s="187">
        <f>SUM(P328:P329)</f>
        <v>0</v>
      </c>
      <c r="Q327" s="186"/>
      <c r="R327" s="187">
        <f>SUM(R328:R329)</f>
        <v>0</v>
      </c>
      <c r="S327" s="186"/>
      <c r="T327" s="188">
        <f>SUM(T328:T329)</f>
        <v>0</v>
      </c>
      <c r="AR327" s="189" t="s">
        <v>23</v>
      </c>
      <c r="AT327" s="190" t="s">
        <v>79</v>
      </c>
      <c r="AU327" s="190" t="s">
        <v>23</v>
      </c>
      <c r="AY327" s="189" t="s">
        <v>150</v>
      </c>
      <c r="BK327" s="191">
        <f>SUM(BK328:BK329)</f>
        <v>0</v>
      </c>
    </row>
    <row r="328" spans="2:65" s="1" customFormat="1" ht="44.25" customHeight="1">
      <c r="B328" s="42"/>
      <c r="C328" s="195" t="s">
        <v>544</v>
      </c>
      <c r="D328" s="195" t="s">
        <v>152</v>
      </c>
      <c r="E328" s="196" t="s">
        <v>564</v>
      </c>
      <c r="F328" s="197" t="s">
        <v>565</v>
      </c>
      <c r="G328" s="198" t="s">
        <v>182</v>
      </c>
      <c r="H328" s="199">
        <v>40.101</v>
      </c>
      <c r="I328" s="200"/>
      <c r="J328" s="201">
        <f>ROUND(I328*H328,2)</f>
        <v>0</v>
      </c>
      <c r="K328" s="197" t="s">
        <v>156</v>
      </c>
      <c r="L328" s="62"/>
      <c r="M328" s="202" t="s">
        <v>37</v>
      </c>
      <c r="N328" s="203" t="s">
        <v>52</v>
      </c>
      <c r="O328" s="43"/>
      <c r="P328" s="204">
        <f>O328*H328</f>
        <v>0</v>
      </c>
      <c r="Q328" s="204">
        <v>0</v>
      </c>
      <c r="R328" s="204">
        <f>Q328*H328</f>
        <v>0</v>
      </c>
      <c r="S328" s="204">
        <v>0</v>
      </c>
      <c r="T328" s="205">
        <f>S328*H328</f>
        <v>0</v>
      </c>
      <c r="AR328" s="24" t="s">
        <v>157</v>
      </c>
      <c r="AT328" s="24" t="s">
        <v>152</v>
      </c>
      <c r="AU328" s="24" t="s">
        <v>158</v>
      </c>
      <c r="AY328" s="24" t="s">
        <v>150</v>
      </c>
      <c r="BE328" s="206">
        <f>IF(N328="základní",J328,0)</f>
        <v>0</v>
      </c>
      <c r="BF328" s="206">
        <f>IF(N328="snížená",J328,0)</f>
        <v>0</v>
      </c>
      <c r="BG328" s="206">
        <f>IF(N328="zákl. přenesená",J328,0)</f>
        <v>0</v>
      </c>
      <c r="BH328" s="206">
        <f>IF(N328="sníž. přenesená",J328,0)</f>
        <v>0</v>
      </c>
      <c r="BI328" s="206">
        <f>IF(N328="nulová",J328,0)</f>
        <v>0</v>
      </c>
      <c r="BJ328" s="24" t="s">
        <v>158</v>
      </c>
      <c r="BK328" s="206">
        <f>ROUND(I328*H328,2)</f>
        <v>0</v>
      </c>
      <c r="BL328" s="24" t="s">
        <v>157</v>
      </c>
      <c r="BM328" s="24" t="s">
        <v>547</v>
      </c>
    </row>
    <row r="329" spans="2:47" s="1" customFormat="1" ht="81">
      <c r="B329" s="42"/>
      <c r="C329" s="64"/>
      <c r="D329" s="207" t="s">
        <v>159</v>
      </c>
      <c r="E329" s="64"/>
      <c r="F329" s="208" t="s">
        <v>567</v>
      </c>
      <c r="G329" s="64"/>
      <c r="H329" s="64"/>
      <c r="I329" s="165"/>
      <c r="J329" s="64"/>
      <c r="K329" s="64"/>
      <c r="L329" s="62"/>
      <c r="M329" s="209"/>
      <c r="N329" s="43"/>
      <c r="O329" s="43"/>
      <c r="P329" s="43"/>
      <c r="Q329" s="43"/>
      <c r="R329" s="43"/>
      <c r="S329" s="43"/>
      <c r="T329" s="79"/>
      <c r="AT329" s="24" t="s">
        <v>159</v>
      </c>
      <c r="AU329" s="24" t="s">
        <v>158</v>
      </c>
    </row>
    <row r="330" spans="2:63" s="10" customFormat="1" ht="37.35" customHeight="1">
      <c r="B330" s="178"/>
      <c r="C330" s="179"/>
      <c r="D330" s="180" t="s">
        <v>79</v>
      </c>
      <c r="E330" s="181" t="s">
        <v>568</v>
      </c>
      <c r="F330" s="181" t="s">
        <v>569</v>
      </c>
      <c r="G330" s="179"/>
      <c r="H330" s="179"/>
      <c r="I330" s="182"/>
      <c r="J330" s="183">
        <f>BK330</f>
        <v>0</v>
      </c>
      <c r="K330" s="179"/>
      <c r="L330" s="184"/>
      <c r="M330" s="185"/>
      <c r="N330" s="186"/>
      <c r="O330" s="186"/>
      <c r="P330" s="187">
        <f>P331+P372+P400</f>
        <v>0</v>
      </c>
      <c r="Q330" s="186"/>
      <c r="R330" s="187">
        <f>R331+R372+R400</f>
        <v>3.1787151</v>
      </c>
      <c r="S330" s="186"/>
      <c r="T330" s="188">
        <f>T331+T372+T400</f>
        <v>0.505267</v>
      </c>
      <c r="AR330" s="189" t="s">
        <v>158</v>
      </c>
      <c r="AT330" s="190" t="s">
        <v>79</v>
      </c>
      <c r="AU330" s="190" t="s">
        <v>80</v>
      </c>
      <c r="AY330" s="189" t="s">
        <v>150</v>
      </c>
      <c r="BK330" s="191">
        <f>BK331+BK372+BK400</f>
        <v>0</v>
      </c>
    </row>
    <row r="331" spans="2:63" s="10" customFormat="1" ht="19.9" customHeight="1">
      <c r="B331" s="178"/>
      <c r="C331" s="179"/>
      <c r="D331" s="192" t="s">
        <v>79</v>
      </c>
      <c r="E331" s="193" t="s">
        <v>628</v>
      </c>
      <c r="F331" s="193" t="s">
        <v>629</v>
      </c>
      <c r="G331" s="179"/>
      <c r="H331" s="179"/>
      <c r="I331" s="182"/>
      <c r="J331" s="194">
        <f>BK331</f>
        <v>0</v>
      </c>
      <c r="K331" s="179"/>
      <c r="L331" s="184"/>
      <c r="M331" s="185"/>
      <c r="N331" s="186"/>
      <c r="O331" s="186"/>
      <c r="P331" s="187">
        <f>SUM(P332:P371)</f>
        <v>0</v>
      </c>
      <c r="Q331" s="186"/>
      <c r="R331" s="187">
        <f>SUM(R332:R371)</f>
        <v>0.928471</v>
      </c>
      <c r="S331" s="186"/>
      <c r="T331" s="188">
        <f>SUM(T332:T371)</f>
        <v>0.505267</v>
      </c>
      <c r="AR331" s="189" t="s">
        <v>158</v>
      </c>
      <c r="AT331" s="190" t="s">
        <v>79</v>
      </c>
      <c r="AU331" s="190" t="s">
        <v>23</v>
      </c>
      <c r="AY331" s="189" t="s">
        <v>150</v>
      </c>
      <c r="BK331" s="191">
        <f>SUM(BK332:BK371)</f>
        <v>0</v>
      </c>
    </row>
    <row r="332" spans="2:65" s="1" customFormat="1" ht="22.5" customHeight="1">
      <c r="B332" s="42"/>
      <c r="C332" s="195" t="s">
        <v>363</v>
      </c>
      <c r="D332" s="195" t="s">
        <v>152</v>
      </c>
      <c r="E332" s="196" t="s">
        <v>1413</v>
      </c>
      <c r="F332" s="197" t="s">
        <v>1414</v>
      </c>
      <c r="G332" s="198" t="s">
        <v>198</v>
      </c>
      <c r="H332" s="199">
        <v>104</v>
      </c>
      <c r="I332" s="200"/>
      <c r="J332" s="201">
        <f>ROUND(I332*H332,2)</f>
        <v>0</v>
      </c>
      <c r="K332" s="197" t="s">
        <v>156</v>
      </c>
      <c r="L332" s="62"/>
      <c r="M332" s="202" t="s">
        <v>37</v>
      </c>
      <c r="N332" s="203" t="s">
        <v>52</v>
      </c>
      <c r="O332" s="43"/>
      <c r="P332" s="204">
        <f>O332*H332</f>
        <v>0</v>
      </c>
      <c r="Q332" s="204">
        <v>0</v>
      </c>
      <c r="R332" s="204">
        <f>Q332*H332</f>
        <v>0</v>
      </c>
      <c r="S332" s="204">
        <v>0.00191</v>
      </c>
      <c r="T332" s="205">
        <f>S332*H332</f>
        <v>0.19864</v>
      </c>
      <c r="AR332" s="24" t="s">
        <v>205</v>
      </c>
      <c r="AT332" s="24" t="s">
        <v>152</v>
      </c>
      <c r="AU332" s="24" t="s">
        <v>158</v>
      </c>
      <c r="AY332" s="24" t="s">
        <v>150</v>
      </c>
      <c r="BE332" s="206">
        <f>IF(N332="základní",J332,0)</f>
        <v>0</v>
      </c>
      <c r="BF332" s="206">
        <f>IF(N332="snížená",J332,0)</f>
        <v>0</v>
      </c>
      <c r="BG332" s="206">
        <f>IF(N332="zákl. přenesená",J332,0)</f>
        <v>0</v>
      </c>
      <c r="BH332" s="206">
        <f>IF(N332="sníž. přenesená",J332,0)</f>
        <v>0</v>
      </c>
      <c r="BI332" s="206">
        <f>IF(N332="nulová",J332,0)</f>
        <v>0</v>
      </c>
      <c r="BJ332" s="24" t="s">
        <v>158</v>
      </c>
      <c r="BK332" s="206">
        <f>ROUND(I332*H332,2)</f>
        <v>0</v>
      </c>
      <c r="BL332" s="24" t="s">
        <v>205</v>
      </c>
      <c r="BM332" s="24" t="s">
        <v>551</v>
      </c>
    </row>
    <row r="333" spans="2:51" s="11" customFormat="1" ht="13.5">
      <c r="B333" s="210"/>
      <c r="C333" s="211"/>
      <c r="D333" s="207" t="s">
        <v>161</v>
      </c>
      <c r="E333" s="212" t="s">
        <v>37</v>
      </c>
      <c r="F333" s="213" t="s">
        <v>651</v>
      </c>
      <c r="G333" s="211"/>
      <c r="H333" s="214" t="s">
        <v>37</v>
      </c>
      <c r="I333" s="215"/>
      <c r="J333" s="211"/>
      <c r="K333" s="211"/>
      <c r="L333" s="216"/>
      <c r="M333" s="217"/>
      <c r="N333" s="218"/>
      <c r="O333" s="218"/>
      <c r="P333" s="218"/>
      <c r="Q333" s="218"/>
      <c r="R333" s="218"/>
      <c r="S333" s="218"/>
      <c r="T333" s="219"/>
      <c r="AT333" s="220" t="s">
        <v>161</v>
      </c>
      <c r="AU333" s="220" t="s">
        <v>158</v>
      </c>
      <c r="AV333" s="11" t="s">
        <v>23</v>
      </c>
      <c r="AW333" s="11" t="s">
        <v>43</v>
      </c>
      <c r="AX333" s="11" t="s">
        <v>80</v>
      </c>
      <c r="AY333" s="220" t="s">
        <v>150</v>
      </c>
    </row>
    <row r="334" spans="2:51" s="12" customFormat="1" ht="13.5">
      <c r="B334" s="221"/>
      <c r="C334" s="222"/>
      <c r="D334" s="207" t="s">
        <v>161</v>
      </c>
      <c r="E334" s="223" t="s">
        <v>37</v>
      </c>
      <c r="F334" s="224" t="s">
        <v>1632</v>
      </c>
      <c r="G334" s="222"/>
      <c r="H334" s="225">
        <v>104</v>
      </c>
      <c r="I334" s="226"/>
      <c r="J334" s="222"/>
      <c r="K334" s="222"/>
      <c r="L334" s="227"/>
      <c r="M334" s="228"/>
      <c r="N334" s="229"/>
      <c r="O334" s="229"/>
      <c r="P334" s="229"/>
      <c r="Q334" s="229"/>
      <c r="R334" s="229"/>
      <c r="S334" s="229"/>
      <c r="T334" s="230"/>
      <c r="AT334" s="231" t="s">
        <v>161</v>
      </c>
      <c r="AU334" s="231" t="s">
        <v>158</v>
      </c>
      <c r="AV334" s="12" t="s">
        <v>158</v>
      </c>
      <c r="AW334" s="12" t="s">
        <v>43</v>
      </c>
      <c r="AX334" s="12" t="s">
        <v>80</v>
      </c>
      <c r="AY334" s="231" t="s">
        <v>150</v>
      </c>
    </row>
    <row r="335" spans="2:51" s="13" customFormat="1" ht="13.5">
      <c r="B335" s="232"/>
      <c r="C335" s="233"/>
      <c r="D335" s="234" t="s">
        <v>161</v>
      </c>
      <c r="E335" s="235" t="s">
        <v>37</v>
      </c>
      <c r="F335" s="236" t="s">
        <v>164</v>
      </c>
      <c r="G335" s="233"/>
      <c r="H335" s="237">
        <v>104</v>
      </c>
      <c r="I335" s="238"/>
      <c r="J335" s="233"/>
      <c r="K335" s="233"/>
      <c r="L335" s="239"/>
      <c r="M335" s="240"/>
      <c r="N335" s="241"/>
      <c r="O335" s="241"/>
      <c r="P335" s="241"/>
      <c r="Q335" s="241"/>
      <c r="R335" s="241"/>
      <c r="S335" s="241"/>
      <c r="T335" s="242"/>
      <c r="AT335" s="243" t="s">
        <v>161</v>
      </c>
      <c r="AU335" s="243" t="s">
        <v>158</v>
      </c>
      <c r="AV335" s="13" t="s">
        <v>157</v>
      </c>
      <c r="AW335" s="13" t="s">
        <v>43</v>
      </c>
      <c r="AX335" s="13" t="s">
        <v>23</v>
      </c>
      <c r="AY335" s="243" t="s">
        <v>150</v>
      </c>
    </row>
    <row r="336" spans="2:65" s="1" customFormat="1" ht="22.5" customHeight="1">
      <c r="B336" s="42"/>
      <c r="C336" s="195" t="s">
        <v>553</v>
      </c>
      <c r="D336" s="195" t="s">
        <v>152</v>
      </c>
      <c r="E336" s="196" t="s">
        <v>635</v>
      </c>
      <c r="F336" s="197" t="s">
        <v>636</v>
      </c>
      <c r="G336" s="198" t="s">
        <v>198</v>
      </c>
      <c r="H336" s="199">
        <v>63.1</v>
      </c>
      <c r="I336" s="200"/>
      <c r="J336" s="201">
        <f>ROUND(I336*H336,2)</f>
        <v>0</v>
      </c>
      <c r="K336" s="197" t="s">
        <v>156</v>
      </c>
      <c r="L336" s="62"/>
      <c r="M336" s="202" t="s">
        <v>37</v>
      </c>
      <c r="N336" s="203" t="s">
        <v>52</v>
      </c>
      <c r="O336" s="43"/>
      <c r="P336" s="204">
        <f>O336*H336</f>
        <v>0</v>
      </c>
      <c r="Q336" s="204">
        <v>0</v>
      </c>
      <c r="R336" s="204">
        <f>Q336*H336</f>
        <v>0</v>
      </c>
      <c r="S336" s="204">
        <v>0.00167</v>
      </c>
      <c r="T336" s="205">
        <f>S336*H336</f>
        <v>0.105377</v>
      </c>
      <c r="AR336" s="24" t="s">
        <v>205</v>
      </c>
      <c r="AT336" s="24" t="s">
        <v>152</v>
      </c>
      <c r="AU336" s="24" t="s">
        <v>158</v>
      </c>
      <c r="AY336" s="24" t="s">
        <v>150</v>
      </c>
      <c r="BE336" s="206">
        <f>IF(N336="základní",J336,0)</f>
        <v>0</v>
      </c>
      <c r="BF336" s="206">
        <f>IF(N336="snížená",J336,0)</f>
        <v>0</v>
      </c>
      <c r="BG336" s="206">
        <f>IF(N336="zákl. přenesená",J336,0)</f>
        <v>0</v>
      </c>
      <c r="BH336" s="206">
        <f>IF(N336="sníž. přenesená",J336,0)</f>
        <v>0</v>
      </c>
      <c r="BI336" s="206">
        <f>IF(N336="nulová",J336,0)</f>
        <v>0</v>
      </c>
      <c r="BJ336" s="24" t="s">
        <v>158</v>
      </c>
      <c r="BK336" s="206">
        <f>ROUND(I336*H336,2)</f>
        <v>0</v>
      </c>
      <c r="BL336" s="24" t="s">
        <v>205</v>
      </c>
      <c r="BM336" s="24" t="s">
        <v>556</v>
      </c>
    </row>
    <row r="337" spans="2:51" s="11" customFormat="1" ht="13.5">
      <c r="B337" s="210"/>
      <c r="C337" s="211"/>
      <c r="D337" s="207" t="s">
        <v>161</v>
      </c>
      <c r="E337" s="212" t="s">
        <v>37</v>
      </c>
      <c r="F337" s="213" t="s">
        <v>673</v>
      </c>
      <c r="G337" s="211"/>
      <c r="H337" s="214" t="s">
        <v>37</v>
      </c>
      <c r="I337" s="215"/>
      <c r="J337" s="211"/>
      <c r="K337" s="211"/>
      <c r="L337" s="216"/>
      <c r="M337" s="217"/>
      <c r="N337" s="218"/>
      <c r="O337" s="218"/>
      <c r="P337" s="218"/>
      <c r="Q337" s="218"/>
      <c r="R337" s="218"/>
      <c r="S337" s="218"/>
      <c r="T337" s="219"/>
      <c r="AT337" s="220" t="s">
        <v>161</v>
      </c>
      <c r="AU337" s="220" t="s">
        <v>158</v>
      </c>
      <c r="AV337" s="11" t="s">
        <v>23</v>
      </c>
      <c r="AW337" s="11" t="s">
        <v>43</v>
      </c>
      <c r="AX337" s="11" t="s">
        <v>80</v>
      </c>
      <c r="AY337" s="220" t="s">
        <v>150</v>
      </c>
    </row>
    <row r="338" spans="2:51" s="12" customFormat="1" ht="13.5">
      <c r="B338" s="221"/>
      <c r="C338" s="222"/>
      <c r="D338" s="207" t="s">
        <v>161</v>
      </c>
      <c r="E338" s="223" t="s">
        <v>37</v>
      </c>
      <c r="F338" s="224" t="s">
        <v>1633</v>
      </c>
      <c r="G338" s="222"/>
      <c r="H338" s="225">
        <v>2.45</v>
      </c>
      <c r="I338" s="226"/>
      <c r="J338" s="222"/>
      <c r="K338" s="222"/>
      <c r="L338" s="227"/>
      <c r="M338" s="228"/>
      <c r="N338" s="229"/>
      <c r="O338" s="229"/>
      <c r="P338" s="229"/>
      <c r="Q338" s="229"/>
      <c r="R338" s="229"/>
      <c r="S338" s="229"/>
      <c r="T338" s="230"/>
      <c r="AT338" s="231" t="s">
        <v>161</v>
      </c>
      <c r="AU338" s="231" t="s">
        <v>158</v>
      </c>
      <c r="AV338" s="12" t="s">
        <v>158</v>
      </c>
      <c r="AW338" s="12" t="s">
        <v>43</v>
      </c>
      <c r="AX338" s="12" t="s">
        <v>80</v>
      </c>
      <c r="AY338" s="231" t="s">
        <v>150</v>
      </c>
    </row>
    <row r="339" spans="2:51" s="11" customFormat="1" ht="13.5">
      <c r="B339" s="210"/>
      <c r="C339" s="211"/>
      <c r="D339" s="207" t="s">
        <v>161</v>
      </c>
      <c r="E339" s="212" t="s">
        <v>37</v>
      </c>
      <c r="F339" s="213" t="s">
        <v>661</v>
      </c>
      <c r="G339" s="211"/>
      <c r="H339" s="214" t="s">
        <v>37</v>
      </c>
      <c r="I339" s="215"/>
      <c r="J339" s="211"/>
      <c r="K339" s="211"/>
      <c r="L339" s="216"/>
      <c r="M339" s="217"/>
      <c r="N339" s="218"/>
      <c r="O339" s="218"/>
      <c r="P339" s="218"/>
      <c r="Q339" s="218"/>
      <c r="R339" s="218"/>
      <c r="S339" s="218"/>
      <c r="T339" s="219"/>
      <c r="AT339" s="220" t="s">
        <v>161</v>
      </c>
      <c r="AU339" s="220" t="s">
        <v>158</v>
      </c>
      <c r="AV339" s="11" t="s">
        <v>23</v>
      </c>
      <c r="AW339" s="11" t="s">
        <v>43</v>
      </c>
      <c r="AX339" s="11" t="s">
        <v>80</v>
      </c>
      <c r="AY339" s="220" t="s">
        <v>150</v>
      </c>
    </row>
    <row r="340" spans="2:51" s="12" customFormat="1" ht="13.5">
      <c r="B340" s="221"/>
      <c r="C340" s="222"/>
      <c r="D340" s="207" t="s">
        <v>161</v>
      </c>
      <c r="E340" s="223" t="s">
        <v>37</v>
      </c>
      <c r="F340" s="224" t="s">
        <v>1634</v>
      </c>
      <c r="G340" s="222"/>
      <c r="H340" s="225">
        <v>53.35</v>
      </c>
      <c r="I340" s="226"/>
      <c r="J340" s="222"/>
      <c r="K340" s="222"/>
      <c r="L340" s="227"/>
      <c r="M340" s="228"/>
      <c r="N340" s="229"/>
      <c r="O340" s="229"/>
      <c r="P340" s="229"/>
      <c r="Q340" s="229"/>
      <c r="R340" s="229"/>
      <c r="S340" s="229"/>
      <c r="T340" s="230"/>
      <c r="AT340" s="231" t="s">
        <v>161</v>
      </c>
      <c r="AU340" s="231" t="s">
        <v>158</v>
      </c>
      <c r="AV340" s="12" t="s">
        <v>158</v>
      </c>
      <c r="AW340" s="12" t="s">
        <v>43</v>
      </c>
      <c r="AX340" s="12" t="s">
        <v>80</v>
      </c>
      <c r="AY340" s="231" t="s">
        <v>150</v>
      </c>
    </row>
    <row r="341" spans="2:51" s="11" customFormat="1" ht="13.5">
      <c r="B341" s="210"/>
      <c r="C341" s="211"/>
      <c r="D341" s="207" t="s">
        <v>161</v>
      </c>
      <c r="E341" s="212" t="s">
        <v>37</v>
      </c>
      <c r="F341" s="213" t="s">
        <v>666</v>
      </c>
      <c r="G341" s="211"/>
      <c r="H341" s="214" t="s">
        <v>37</v>
      </c>
      <c r="I341" s="215"/>
      <c r="J341" s="211"/>
      <c r="K341" s="211"/>
      <c r="L341" s="216"/>
      <c r="M341" s="217"/>
      <c r="N341" s="218"/>
      <c r="O341" s="218"/>
      <c r="P341" s="218"/>
      <c r="Q341" s="218"/>
      <c r="R341" s="218"/>
      <c r="S341" s="218"/>
      <c r="T341" s="219"/>
      <c r="AT341" s="220" t="s">
        <v>161</v>
      </c>
      <c r="AU341" s="220" t="s">
        <v>158</v>
      </c>
      <c r="AV341" s="11" t="s">
        <v>23</v>
      </c>
      <c r="AW341" s="11" t="s">
        <v>43</v>
      </c>
      <c r="AX341" s="11" t="s">
        <v>80</v>
      </c>
      <c r="AY341" s="220" t="s">
        <v>150</v>
      </c>
    </row>
    <row r="342" spans="2:51" s="12" customFormat="1" ht="13.5">
      <c r="B342" s="221"/>
      <c r="C342" s="222"/>
      <c r="D342" s="207" t="s">
        <v>161</v>
      </c>
      <c r="E342" s="223" t="s">
        <v>37</v>
      </c>
      <c r="F342" s="224" t="s">
        <v>1635</v>
      </c>
      <c r="G342" s="222"/>
      <c r="H342" s="225">
        <v>7.3</v>
      </c>
      <c r="I342" s="226"/>
      <c r="J342" s="222"/>
      <c r="K342" s="222"/>
      <c r="L342" s="227"/>
      <c r="M342" s="228"/>
      <c r="N342" s="229"/>
      <c r="O342" s="229"/>
      <c r="P342" s="229"/>
      <c r="Q342" s="229"/>
      <c r="R342" s="229"/>
      <c r="S342" s="229"/>
      <c r="T342" s="230"/>
      <c r="AT342" s="231" t="s">
        <v>161</v>
      </c>
      <c r="AU342" s="231" t="s">
        <v>158</v>
      </c>
      <c r="AV342" s="12" t="s">
        <v>158</v>
      </c>
      <c r="AW342" s="12" t="s">
        <v>43</v>
      </c>
      <c r="AX342" s="12" t="s">
        <v>80</v>
      </c>
      <c r="AY342" s="231" t="s">
        <v>150</v>
      </c>
    </row>
    <row r="343" spans="2:51" s="13" customFormat="1" ht="13.5">
      <c r="B343" s="232"/>
      <c r="C343" s="233"/>
      <c r="D343" s="234" t="s">
        <v>161</v>
      </c>
      <c r="E343" s="235" t="s">
        <v>37</v>
      </c>
      <c r="F343" s="236" t="s">
        <v>164</v>
      </c>
      <c r="G343" s="233"/>
      <c r="H343" s="237">
        <v>63.1</v>
      </c>
      <c r="I343" s="238"/>
      <c r="J343" s="233"/>
      <c r="K343" s="233"/>
      <c r="L343" s="239"/>
      <c r="M343" s="240"/>
      <c r="N343" s="241"/>
      <c r="O343" s="241"/>
      <c r="P343" s="241"/>
      <c r="Q343" s="241"/>
      <c r="R343" s="241"/>
      <c r="S343" s="241"/>
      <c r="T343" s="242"/>
      <c r="AT343" s="243" t="s">
        <v>161</v>
      </c>
      <c r="AU343" s="243" t="s">
        <v>158</v>
      </c>
      <c r="AV343" s="13" t="s">
        <v>157</v>
      </c>
      <c r="AW343" s="13" t="s">
        <v>43</v>
      </c>
      <c r="AX343" s="13" t="s">
        <v>23</v>
      </c>
      <c r="AY343" s="243" t="s">
        <v>150</v>
      </c>
    </row>
    <row r="344" spans="2:65" s="1" customFormat="1" ht="22.5" customHeight="1">
      <c r="B344" s="42"/>
      <c r="C344" s="195" t="s">
        <v>375</v>
      </c>
      <c r="D344" s="195" t="s">
        <v>152</v>
      </c>
      <c r="E344" s="196" t="s">
        <v>643</v>
      </c>
      <c r="F344" s="197" t="s">
        <v>644</v>
      </c>
      <c r="G344" s="198" t="s">
        <v>198</v>
      </c>
      <c r="H344" s="199">
        <v>115</v>
      </c>
      <c r="I344" s="200"/>
      <c r="J344" s="201">
        <f>ROUND(I344*H344,2)</f>
        <v>0</v>
      </c>
      <c r="K344" s="197" t="s">
        <v>156</v>
      </c>
      <c r="L344" s="62"/>
      <c r="M344" s="202" t="s">
        <v>37</v>
      </c>
      <c r="N344" s="203" t="s">
        <v>52</v>
      </c>
      <c r="O344" s="43"/>
      <c r="P344" s="204">
        <f>O344*H344</f>
        <v>0</v>
      </c>
      <c r="Q344" s="204">
        <v>0</v>
      </c>
      <c r="R344" s="204">
        <f>Q344*H344</f>
        <v>0</v>
      </c>
      <c r="S344" s="204">
        <v>0.00175</v>
      </c>
      <c r="T344" s="205">
        <f>S344*H344</f>
        <v>0.20125</v>
      </c>
      <c r="AR344" s="24" t="s">
        <v>205</v>
      </c>
      <c r="AT344" s="24" t="s">
        <v>152</v>
      </c>
      <c r="AU344" s="24" t="s">
        <v>158</v>
      </c>
      <c r="AY344" s="24" t="s">
        <v>150</v>
      </c>
      <c r="BE344" s="206">
        <f>IF(N344="základní",J344,0)</f>
        <v>0</v>
      </c>
      <c r="BF344" s="206">
        <f>IF(N344="snížená",J344,0)</f>
        <v>0</v>
      </c>
      <c r="BG344" s="206">
        <f>IF(N344="zákl. přenesená",J344,0)</f>
        <v>0</v>
      </c>
      <c r="BH344" s="206">
        <f>IF(N344="sníž. přenesená",J344,0)</f>
        <v>0</v>
      </c>
      <c r="BI344" s="206">
        <f>IF(N344="nulová",J344,0)</f>
        <v>0</v>
      </c>
      <c r="BJ344" s="24" t="s">
        <v>158</v>
      </c>
      <c r="BK344" s="206">
        <f>ROUND(I344*H344,2)</f>
        <v>0</v>
      </c>
      <c r="BL344" s="24" t="s">
        <v>205</v>
      </c>
      <c r="BM344" s="24" t="s">
        <v>559</v>
      </c>
    </row>
    <row r="345" spans="2:51" s="11" customFormat="1" ht="13.5">
      <c r="B345" s="210"/>
      <c r="C345" s="211"/>
      <c r="D345" s="207" t="s">
        <v>161</v>
      </c>
      <c r="E345" s="212" t="s">
        <v>37</v>
      </c>
      <c r="F345" s="213" t="s">
        <v>668</v>
      </c>
      <c r="G345" s="211"/>
      <c r="H345" s="214" t="s">
        <v>37</v>
      </c>
      <c r="I345" s="215"/>
      <c r="J345" s="211"/>
      <c r="K345" s="211"/>
      <c r="L345" s="216"/>
      <c r="M345" s="217"/>
      <c r="N345" s="218"/>
      <c r="O345" s="218"/>
      <c r="P345" s="218"/>
      <c r="Q345" s="218"/>
      <c r="R345" s="218"/>
      <c r="S345" s="218"/>
      <c r="T345" s="219"/>
      <c r="AT345" s="220" t="s">
        <v>161</v>
      </c>
      <c r="AU345" s="220" t="s">
        <v>158</v>
      </c>
      <c r="AV345" s="11" t="s">
        <v>23</v>
      </c>
      <c r="AW345" s="11" t="s">
        <v>43</v>
      </c>
      <c r="AX345" s="11" t="s">
        <v>80</v>
      </c>
      <c r="AY345" s="220" t="s">
        <v>150</v>
      </c>
    </row>
    <row r="346" spans="2:51" s="12" customFormat="1" ht="13.5">
      <c r="B346" s="221"/>
      <c r="C346" s="222"/>
      <c r="D346" s="207" t="s">
        <v>161</v>
      </c>
      <c r="E346" s="223" t="s">
        <v>37</v>
      </c>
      <c r="F346" s="224" t="s">
        <v>1636</v>
      </c>
      <c r="G346" s="222"/>
      <c r="H346" s="225">
        <v>110</v>
      </c>
      <c r="I346" s="226"/>
      <c r="J346" s="222"/>
      <c r="K346" s="222"/>
      <c r="L346" s="227"/>
      <c r="M346" s="228"/>
      <c r="N346" s="229"/>
      <c r="O346" s="229"/>
      <c r="P346" s="229"/>
      <c r="Q346" s="229"/>
      <c r="R346" s="229"/>
      <c r="S346" s="229"/>
      <c r="T346" s="230"/>
      <c r="AT346" s="231" t="s">
        <v>161</v>
      </c>
      <c r="AU346" s="231" t="s">
        <v>158</v>
      </c>
      <c r="AV346" s="12" t="s">
        <v>158</v>
      </c>
      <c r="AW346" s="12" t="s">
        <v>43</v>
      </c>
      <c r="AX346" s="12" t="s">
        <v>80</v>
      </c>
      <c r="AY346" s="231" t="s">
        <v>150</v>
      </c>
    </row>
    <row r="347" spans="2:51" s="11" customFormat="1" ht="13.5">
      <c r="B347" s="210"/>
      <c r="C347" s="211"/>
      <c r="D347" s="207" t="s">
        <v>161</v>
      </c>
      <c r="E347" s="212" t="s">
        <v>37</v>
      </c>
      <c r="F347" s="213" t="s">
        <v>656</v>
      </c>
      <c r="G347" s="211"/>
      <c r="H347" s="214" t="s">
        <v>37</v>
      </c>
      <c r="I347" s="215"/>
      <c r="J347" s="211"/>
      <c r="K347" s="211"/>
      <c r="L347" s="216"/>
      <c r="M347" s="217"/>
      <c r="N347" s="218"/>
      <c r="O347" s="218"/>
      <c r="P347" s="218"/>
      <c r="Q347" s="218"/>
      <c r="R347" s="218"/>
      <c r="S347" s="218"/>
      <c r="T347" s="219"/>
      <c r="AT347" s="220" t="s">
        <v>161</v>
      </c>
      <c r="AU347" s="220" t="s">
        <v>158</v>
      </c>
      <c r="AV347" s="11" t="s">
        <v>23</v>
      </c>
      <c r="AW347" s="11" t="s">
        <v>43</v>
      </c>
      <c r="AX347" s="11" t="s">
        <v>80</v>
      </c>
      <c r="AY347" s="220" t="s">
        <v>150</v>
      </c>
    </row>
    <row r="348" spans="2:51" s="12" customFormat="1" ht="13.5">
      <c r="B348" s="221"/>
      <c r="C348" s="222"/>
      <c r="D348" s="207" t="s">
        <v>161</v>
      </c>
      <c r="E348" s="223" t="s">
        <v>37</v>
      </c>
      <c r="F348" s="224" t="s">
        <v>1637</v>
      </c>
      <c r="G348" s="222"/>
      <c r="H348" s="225">
        <v>5</v>
      </c>
      <c r="I348" s="226"/>
      <c r="J348" s="222"/>
      <c r="K348" s="222"/>
      <c r="L348" s="227"/>
      <c r="M348" s="228"/>
      <c r="N348" s="229"/>
      <c r="O348" s="229"/>
      <c r="P348" s="229"/>
      <c r="Q348" s="229"/>
      <c r="R348" s="229"/>
      <c r="S348" s="229"/>
      <c r="T348" s="230"/>
      <c r="AT348" s="231" t="s">
        <v>161</v>
      </c>
      <c r="AU348" s="231" t="s">
        <v>158</v>
      </c>
      <c r="AV348" s="12" t="s">
        <v>158</v>
      </c>
      <c r="AW348" s="12" t="s">
        <v>43</v>
      </c>
      <c r="AX348" s="12" t="s">
        <v>80</v>
      </c>
      <c r="AY348" s="231" t="s">
        <v>150</v>
      </c>
    </row>
    <row r="349" spans="2:51" s="13" customFormat="1" ht="13.5">
      <c r="B349" s="232"/>
      <c r="C349" s="233"/>
      <c r="D349" s="234" t="s">
        <v>161</v>
      </c>
      <c r="E349" s="235" t="s">
        <v>37</v>
      </c>
      <c r="F349" s="236" t="s">
        <v>164</v>
      </c>
      <c r="G349" s="233"/>
      <c r="H349" s="237">
        <v>115</v>
      </c>
      <c r="I349" s="238"/>
      <c r="J349" s="233"/>
      <c r="K349" s="233"/>
      <c r="L349" s="239"/>
      <c r="M349" s="240"/>
      <c r="N349" s="241"/>
      <c r="O349" s="241"/>
      <c r="P349" s="241"/>
      <c r="Q349" s="241"/>
      <c r="R349" s="241"/>
      <c r="S349" s="241"/>
      <c r="T349" s="242"/>
      <c r="AT349" s="243" t="s">
        <v>161</v>
      </c>
      <c r="AU349" s="243" t="s">
        <v>158</v>
      </c>
      <c r="AV349" s="13" t="s">
        <v>157</v>
      </c>
      <c r="AW349" s="13" t="s">
        <v>43</v>
      </c>
      <c r="AX349" s="13" t="s">
        <v>23</v>
      </c>
      <c r="AY349" s="243" t="s">
        <v>150</v>
      </c>
    </row>
    <row r="350" spans="2:65" s="1" customFormat="1" ht="31.5" customHeight="1">
      <c r="B350" s="42"/>
      <c r="C350" s="195" t="s">
        <v>563</v>
      </c>
      <c r="D350" s="195" t="s">
        <v>152</v>
      </c>
      <c r="E350" s="196" t="s">
        <v>1638</v>
      </c>
      <c r="F350" s="197" t="s">
        <v>1639</v>
      </c>
      <c r="G350" s="198" t="s">
        <v>198</v>
      </c>
      <c r="H350" s="199">
        <v>104</v>
      </c>
      <c r="I350" s="200"/>
      <c r="J350" s="201">
        <f>ROUND(I350*H350,2)</f>
        <v>0</v>
      </c>
      <c r="K350" s="197" t="s">
        <v>156</v>
      </c>
      <c r="L350" s="62"/>
      <c r="M350" s="202" t="s">
        <v>37</v>
      </c>
      <c r="N350" s="203" t="s">
        <v>52</v>
      </c>
      <c r="O350" s="43"/>
      <c r="P350" s="204">
        <f>O350*H350</f>
        <v>0</v>
      </c>
      <c r="Q350" s="204">
        <v>0.00565</v>
      </c>
      <c r="R350" s="204">
        <f>Q350*H350</f>
        <v>0.5876</v>
      </c>
      <c r="S350" s="204">
        <v>0</v>
      </c>
      <c r="T350" s="205">
        <f>S350*H350</f>
        <v>0</v>
      </c>
      <c r="AR350" s="24" t="s">
        <v>205</v>
      </c>
      <c r="AT350" s="24" t="s">
        <v>152</v>
      </c>
      <c r="AU350" s="24" t="s">
        <v>158</v>
      </c>
      <c r="AY350" s="24" t="s">
        <v>150</v>
      </c>
      <c r="BE350" s="206">
        <f>IF(N350="základní",J350,0)</f>
        <v>0</v>
      </c>
      <c r="BF350" s="206">
        <f>IF(N350="snížená",J350,0)</f>
        <v>0</v>
      </c>
      <c r="BG350" s="206">
        <f>IF(N350="zákl. přenesená",J350,0)</f>
        <v>0</v>
      </c>
      <c r="BH350" s="206">
        <f>IF(N350="sníž. přenesená",J350,0)</f>
        <v>0</v>
      </c>
      <c r="BI350" s="206">
        <f>IF(N350="nulová",J350,0)</f>
        <v>0</v>
      </c>
      <c r="BJ350" s="24" t="s">
        <v>158</v>
      </c>
      <c r="BK350" s="206">
        <f>ROUND(I350*H350,2)</f>
        <v>0</v>
      </c>
      <c r="BL350" s="24" t="s">
        <v>205</v>
      </c>
      <c r="BM350" s="24" t="s">
        <v>566</v>
      </c>
    </row>
    <row r="351" spans="2:51" s="11" customFormat="1" ht="13.5">
      <c r="B351" s="210"/>
      <c r="C351" s="211"/>
      <c r="D351" s="207" t="s">
        <v>161</v>
      </c>
      <c r="E351" s="212" t="s">
        <v>37</v>
      </c>
      <c r="F351" s="213" t="s">
        <v>651</v>
      </c>
      <c r="G351" s="211"/>
      <c r="H351" s="214" t="s">
        <v>37</v>
      </c>
      <c r="I351" s="215"/>
      <c r="J351" s="211"/>
      <c r="K351" s="211"/>
      <c r="L351" s="216"/>
      <c r="M351" s="217"/>
      <c r="N351" s="218"/>
      <c r="O351" s="218"/>
      <c r="P351" s="218"/>
      <c r="Q351" s="218"/>
      <c r="R351" s="218"/>
      <c r="S351" s="218"/>
      <c r="T351" s="219"/>
      <c r="AT351" s="220" t="s">
        <v>161</v>
      </c>
      <c r="AU351" s="220" t="s">
        <v>158</v>
      </c>
      <c r="AV351" s="11" t="s">
        <v>23</v>
      </c>
      <c r="AW351" s="11" t="s">
        <v>43</v>
      </c>
      <c r="AX351" s="11" t="s">
        <v>80</v>
      </c>
      <c r="AY351" s="220" t="s">
        <v>150</v>
      </c>
    </row>
    <row r="352" spans="2:51" s="12" customFormat="1" ht="13.5">
      <c r="B352" s="221"/>
      <c r="C352" s="222"/>
      <c r="D352" s="207" t="s">
        <v>161</v>
      </c>
      <c r="E352" s="223" t="s">
        <v>37</v>
      </c>
      <c r="F352" s="224" t="s">
        <v>1632</v>
      </c>
      <c r="G352" s="222"/>
      <c r="H352" s="225">
        <v>104</v>
      </c>
      <c r="I352" s="226"/>
      <c r="J352" s="222"/>
      <c r="K352" s="222"/>
      <c r="L352" s="227"/>
      <c r="M352" s="228"/>
      <c r="N352" s="229"/>
      <c r="O352" s="229"/>
      <c r="P352" s="229"/>
      <c r="Q352" s="229"/>
      <c r="R352" s="229"/>
      <c r="S352" s="229"/>
      <c r="T352" s="230"/>
      <c r="AT352" s="231" t="s">
        <v>161</v>
      </c>
      <c r="AU352" s="231" t="s">
        <v>158</v>
      </c>
      <c r="AV352" s="12" t="s">
        <v>158</v>
      </c>
      <c r="AW352" s="12" t="s">
        <v>43</v>
      </c>
      <c r="AX352" s="12" t="s">
        <v>80</v>
      </c>
      <c r="AY352" s="231" t="s">
        <v>150</v>
      </c>
    </row>
    <row r="353" spans="2:51" s="13" customFormat="1" ht="13.5">
      <c r="B353" s="232"/>
      <c r="C353" s="233"/>
      <c r="D353" s="234" t="s">
        <v>161</v>
      </c>
      <c r="E353" s="235" t="s">
        <v>37</v>
      </c>
      <c r="F353" s="236" t="s">
        <v>164</v>
      </c>
      <c r="G353" s="233"/>
      <c r="H353" s="237">
        <v>104</v>
      </c>
      <c r="I353" s="238"/>
      <c r="J353" s="233"/>
      <c r="K353" s="233"/>
      <c r="L353" s="239"/>
      <c r="M353" s="240"/>
      <c r="N353" s="241"/>
      <c r="O353" s="241"/>
      <c r="P353" s="241"/>
      <c r="Q353" s="241"/>
      <c r="R353" s="241"/>
      <c r="S353" s="241"/>
      <c r="T353" s="242"/>
      <c r="AT353" s="243" t="s">
        <v>161</v>
      </c>
      <c r="AU353" s="243" t="s">
        <v>158</v>
      </c>
      <c r="AV353" s="13" t="s">
        <v>157</v>
      </c>
      <c r="AW353" s="13" t="s">
        <v>43</v>
      </c>
      <c r="AX353" s="13" t="s">
        <v>23</v>
      </c>
      <c r="AY353" s="243" t="s">
        <v>150</v>
      </c>
    </row>
    <row r="354" spans="2:65" s="1" customFormat="1" ht="31.5" customHeight="1">
      <c r="B354" s="42"/>
      <c r="C354" s="195" t="s">
        <v>379</v>
      </c>
      <c r="D354" s="195" t="s">
        <v>152</v>
      </c>
      <c r="E354" s="196" t="s">
        <v>1640</v>
      </c>
      <c r="F354" s="197" t="s">
        <v>1641</v>
      </c>
      <c r="G354" s="198" t="s">
        <v>198</v>
      </c>
      <c r="H354" s="199">
        <v>63.1</v>
      </c>
      <c r="I354" s="200"/>
      <c r="J354" s="201">
        <f>ROUND(I354*H354,2)</f>
        <v>0</v>
      </c>
      <c r="K354" s="197" t="s">
        <v>156</v>
      </c>
      <c r="L354" s="62"/>
      <c r="M354" s="202" t="s">
        <v>37</v>
      </c>
      <c r="N354" s="203" t="s">
        <v>52</v>
      </c>
      <c r="O354" s="43"/>
      <c r="P354" s="204">
        <f>O354*H354</f>
        <v>0</v>
      </c>
      <c r="Q354" s="204">
        <v>0.00291</v>
      </c>
      <c r="R354" s="204">
        <f>Q354*H354</f>
        <v>0.183621</v>
      </c>
      <c r="S354" s="204">
        <v>0</v>
      </c>
      <c r="T354" s="205">
        <f>S354*H354</f>
        <v>0</v>
      </c>
      <c r="AR354" s="24" t="s">
        <v>205</v>
      </c>
      <c r="AT354" s="24" t="s">
        <v>152</v>
      </c>
      <c r="AU354" s="24" t="s">
        <v>158</v>
      </c>
      <c r="AY354" s="24" t="s">
        <v>150</v>
      </c>
      <c r="BE354" s="206">
        <f>IF(N354="základní",J354,0)</f>
        <v>0</v>
      </c>
      <c r="BF354" s="206">
        <f>IF(N354="snížená",J354,0)</f>
        <v>0</v>
      </c>
      <c r="BG354" s="206">
        <f>IF(N354="zákl. přenesená",J354,0)</f>
        <v>0</v>
      </c>
      <c r="BH354" s="206">
        <f>IF(N354="sníž. přenesená",J354,0)</f>
        <v>0</v>
      </c>
      <c r="BI354" s="206">
        <f>IF(N354="nulová",J354,0)</f>
        <v>0</v>
      </c>
      <c r="BJ354" s="24" t="s">
        <v>158</v>
      </c>
      <c r="BK354" s="206">
        <f>ROUND(I354*H354,2)</f>
        <v>0</v>
      </c>
      <c r="BL354" s="24" t="s">
        <v>205</v>
      </c>
      <c r="BM354" s="24" t="s">
        <v>574</v>
      </c>
    </row>
    <row r="355" spans="2:51" s="11" customFormat="1" ht="13.5">
      <c r="B355" s="210"/>
      <c r="C355" s="211"/>
      <c r="D355" s="207" t="s">
        <v>161</v>
      </c>
      <c r="E355" s="212" t="s">
        <v>37</v>
      </c>
      <c r="F355" s="213" t="s">
        <v>673</v>
      </c>
      <c r="G355" s="211"/>
      <c r="H355" s="214" t="s">
        <v>37</v>
      </c>
      <c r="I355" s="215"/>
      <c r="J355" s="211"/>
      <c r="K355" s="211"/>
      <c r="L355" s="216"/>
      <c r="M355" s="217"/>
      <c r="N355" s="218"/>
      <c r="O355" s="218"/>
      <c r="P355" s="218"/>
      <c r="Q355" s="218"/>
      <c r="R355" s="218"/>
      <c r="S355" s="218"/>
      <c r="T355" s="219"/>
      <c r="AT355" s="220" t="s">
        <v>161</v>
      </c>
      <c r="AU355" s="220" t="s">
        <v>158</v>
      </c>
      <c r="AV355" s="11" t="s">
        <v>23</v>
      </c>
      <c r="AW355" s="11" t="s">
        <v>43</v>
      </c>
      <c r="AX355" s="11" t="s">
        <v>80</v>
      </c>
      <c r="AY355" s="220" t="s">
        <v>150</v>
      </c>
    </row>
    <row r="356" spans="2:51" s="12" customFormat="1" ht="13.5">
      <c r="B356" s="221"/>
      <c r="C356" s="222"/>
      <c r="D356" s="207" t="s">
        <v>161</v>
      </c>
      <c r="E356" s="223" t="s">
        <v>37</v>
      </c>
      <c r="F356" s="224" t="s">
        <v>1633</v>
      </c>
      <c r="G356" s="222"/>
      <c r="H356" s="225">
        <v>2.45</v>
      </c>
      <c r="I356" s="226"/>
      <c r="J356" s="222"/>
      <c r="K356" s="222"/>
      <c r="L356" s="227"/>
      <c r="M356" s="228"/>
      <c r="N356" s="229"/>
      <c r="O356" s="229"/>
      <c r="P356" s="229"/>
      <c r="Q356" s="229"/>
      <c r="R356" s="229"/>
      <c r="S356" s="229"/>
      <c r="T356" s="230"/>
      <c r="AT356" s="231" t="s">
        <v>161</v>
      </c>
      <c r="AU356" s="231" t="s">
        <v>158</v>
      </c>
      <c r="AV356" s="12" t="s">
        <v>158</v>
      </c>
      <c r="AW356" s="12" t="s">
        <v>43</v>
      </c>
      <c r="AX356" s="12" t="s">
        <v>80</v>
      </c>
      <c r="AY356" s="231" t="s">
        <v>150</v>
      </c>
    </row>
    <row r="357" spans="2:51" s="11" customFormat="1" ht="13.5">
      <c r="B357" s="210"/>
      <c r="C357" s="211"/>
      <c r="D357" s="207" t="s">
        <v>161</v>
      </c>
      <c r="E357" s="212" t="s">
        <v>37</v>
      </c>
      <c r="F357" s="213" t="s">
        <v>661</v>
      </c>
      <c r="G357" s="211"/>
      <c r="H357" s="214" t="s">
        <v>37</v>
      </c>
      <c r="I357" s="215"/>
      <c r="J357" s="211"/>
      <c r="K357" s="211"/>
      <c r="L357" s="216"/>
      <c r="M357" s="217"/>
      <c r="N357" s="218"/>
      <c r="O357" s="218"/>
      <c r="P357" s="218"/>
      <c r="Q357" s="218"/>
      <c r="R357" s="218"/>
      <c r="S357" s="218"/>
      <c r="T357" s="219"/>
      <c r="AT357" s="220" t="s">
        <v>161</v>
      </c>
      <c r="AU357" s="220" t="s">
        <v>158</v>
      </c>
      <c r="AV357" s="11" t="s">
        <v>23</v>
      </c>
      <c r="AW357" s="11" t="s">
        <v>43</v>
      </c>
      <c r="AX357" s="11" t="s">
        <v>80</v>
      </c>
      <c r="AY357" s="220" t="s">
        <v>150</v>
      </c>
    </row>
    <row r="358" spans="2:51" s="12" customFormat="1" ht="13.5">
      <c r="B358" s="221"/>
      <c r="C358" s="222"/>
      <c r="D358" s="207" t="s">
        <v>161</v>
      </c>
      <c r="E358" s="223" t="s">
        <v>37</v>
      </c>
      <c r="F358" s="224" t="s">
        <v>1634</v>
      </c>
      <c r="G358" s="222"/>
      <c r="H358" s="225">
        <v>53.35</v>
      </c>
      <c r="I358" s="226"/>
      <c r="J358" s="222"/>
      <c r="K358" s="222"/>
      <c r="L358" s="227"/>
      <c r="M358" s="228"/>
      <c r="N358" s="229"/>
      <c r="O358" s="229"/>
      <c r="P358" s="229"/>
      <c r="Q358" s="229"/>
      <c r="R358" s="229"/>
      <c r="S358" s="229"/>
      <c r="T358" s="230"/>
      <c r="AT358" s="231" t="s">
        <v>161</v>
      </c>
      <c r="AU358" s="231" t="s">
        <v>158</v>
      </c>
      <c r="AV358" s="12" t="s">
        <v>158</v>
      </c>
      <c r="AW358" s="12" t="s">
        <v>43</v>
      </c>
      <c r="AX358" s="12" t="s">
        <v>80</v>
      </c>
      <c r="AY358" s="231" t="s">
        <v>150</v>
      </c>
    </row>
    <row r="359" spans="2:51" s="11" customFormat="1" ht="13.5">
      <c r="B359" s="210"/>
      <c r="C359" s="211"/>
      <c r="D359" s="207" t="s">
        <v>161</v>
      </c>
      <c r="E359" s="212" t="s">
        <v>37</v>
      </c>
      <c r="F359" s="213" t="s">
        <v>666</v>
      </c>
      <c r="G359" s="211"/>
      <c r="H359" s="214" t="s">
        <v>37</v>
      </c>
      <c r="I359" s="215"/>
      <c r="J359" s="211"/>
      <c r="K359" s="211"/>
      <c r="L359" s="216"/>
      <c r="M359" s="217"/>
      <c r="N359" s="218"/>
      <c r="O359" s="218"/>
      <c r="P359" s="218"/>
      <c r="Q359" s="218"/>
      <c r="R359" s="218"/>
      <c r="S359" s="218"/>
      <c r="T359" s="219"/>
      <c r="AT359" s="220" t="s">
        <v>161</v>
      </c>
      <c r="AU359" s="220" t="s">
        <v>158</v>
      </c>
      <c r="AV359" s="11" t="s">
        <v>23</v>
      </c>
      <c r="AW359" s="11" t="s">
        <v>43</v>
      </c>
      <c r="AX359" s="11" t="s">
        <v>80</v>
      </c>
      <c r="AY359" s="220" t="s">
        <v>150</v>
      </c>
    </row>
    <row r="360" spans="2:51" s="12" customFormat="1" ht="13.5">
      <c r="B360" s="221"/>
      <c r="C360" s="222"/>
      <c r="D360" s="207" t="s">
        <v>161</v>
      </c>
      <c r="E360" s="223" t="s">
        <v>37</v>
      </c>
      <c r="F360" s="224" t="s">
        <v>1635</v>
      </c>
      <c r="G360" s="222"/>
      <c r="H360" s="225">
        <v>7.3</v>
      </c>
      <c r="I360" s="226"/>
      <c r="J360" s="222"/>
      <c r="K360" s="222"/>
      <c r="L360" s="227"/>
      <c r="M360" s="228"/>
      <c r="N360" s="229"/>
      <c r="O360" s="229"/>
      <c r="P360" s="229"/>
      <c r="Q360" s="229"/>
      <c r="R360" s="229"/>
      <c r="S360" s="229"/>
      <c r="T360" s="230"/>
      <c r="AT360" s="231" t="s">
        <v>161</v>
      </c>
      <c r="AU360" s="231" t="s">
        <v>158</v>
      </c>
      <c r="AV360" s="12" t="s">
        <v>158</v>
      </c>
      <c r="AW360" s="12" t="s">
        <v>43</v>
      </c>
      <c r="AX360" s="12" t="s">
        <v>80</v>
      </c>
      <c r="AY360" s="231" t="s">
        <v>150</v>
      </c>
    </row>
    <row r="361" spans="2:51" s="13" customFormat="1" ht="13.5">
      <c r="B361" s="232"/>
      <c r="C361" s="233"/>
      <c r="D361" s="234" t="s">
        <v>161</v>
      </c>
      <c r="E361" s="235" t="s">
        <v>37</v>
      </c>
      <c r="F361" s="236" t="s">
        <v>164</v>
      </c>
      <c r="G361" s="233"/>
      <c r="H361" s="237">
        <v>63.1</v>
      </c>
      <c r="I361" s="238"/>
      <c r="J361" s="233"/>
      <c r="K361" s="233"/>
      <c r="L361" s="239"/>
      <c r="M361" s="240"/>
      <c r="N361" s="241"/>
      <c r="O361" s="241"/>
      <c r="P361" s="241"/>
      <c r="Q361" s="241"/>
      <c r="R361" s="241"/>
      <c r="S361" s="241"/>
      <c r="T361" s="242"/>
      <c r="AT361" s="243" t="s">
        <v>161</v>
      </c>
      <c r="AU361" s="243" t="s">
        <v>158</v>
      </c>
      <c r="AV361" s="13" t="s">
        <v>157</v>
      </c>
      <c r="AW361" s="13" t="s">
        <v>43</v>
      </c>
      <c r="AX361" s="13" t="s">
        <v>23</v>
      </c>
      <c r="AY361" s="243" t="s">
        <v>150</v>
      </c>
    </row>
    <row r="362" spans="2:65" s="1" customFormat="1" ht="31.5" customHeight="1">
      <c r="B362" s="42"/>
      <c r="C362" s="195" t="s">
        <v>576</v>
      </c>
      <c r="D362" s="195" t="s">
        <v>152</v>
      </c>
      <c r="E362" s="196" t="s">
        <v>1642</v>
      </c>
      <c r="F362" s="197" t="s">
        <v>1643</v>
      </c>
      <c r="G362" s="198" t="s">
        <v>198</v>
      </c>
      <c r="H362" s="199">
        <v>110</v>
      </c>
      <c r="I362" s="200"/>
      <c r="J362" s="201">
        <f>ROUND(I362*H362,2)</f>
        <v>0</v>
      </c>
      <c r="K362" s="197" t="s">
        <v>156</v>
      </c>
      <c r="L362" s="62"/>
      <c r="M362" s="202" t="s">
        <v>37</v>
      </c>
      <c r="N362" s="203" t="s">
        <v>52</v>
      </c>
      <c r="O362" s="43"/>
      <c r="P362" s="204">
        <f>O362*H362</f>
        <v>0</v>
      </c>
      <c r="Q362" s="204">
        <v>0.00135</v>
      </c>
      <c r="R362" s="204">
        <f>Q362*H362</f>
        <v>0.14850000000000002</v>
      </c>
      <c r="S362" s="204">
        <v>0</v>
      </c>
      <c r="T362" s="205">
        <f>S362*H362</f>
        <v>0</v>
      </c>
      <c r="AR362" s="24" t="s">
        <v>205</v>
      </c>
      <c r="AT362" s="24" t="s">
        <v>152</v>
      </c>
      <c r="AU362" s="24" t="s">
        <v>158</v>
      </c>
      <c r="AY362" s="24" t="s">
        <v>150</v>
      </c>
      <c r="BE362" s="206">
        <f>IF(N362="základní",J362,0)</f>
        <v>0</v>
      </c>
      <c r="BF362" s="206">
        <f>IF(N362="snížená",J362,0)</f>
        <v>0</v>
      </c>
      <c r="BG362" s="206">
        <f>IF(N362="zákl. přenesená",J362,0)</f>
        <v>0</v>
      </c>
      <c r="BH362" s="206">
        <f>IF(N362="sníž. přenesená",J362,0)</f>
        <v>0</v>
      </c>
      <c r="BI362" s="206">
        <f>IF(N362="nulová",J362,0)</f>
        <v>0</v>
      </c>
      <c r="BJ362" s="24" t="s">
        <v>158</v>
      </c>
      <c r="BK362" s="206">
        <f>ROUND(I362*H362,2)</f>
        <v>0</v>
      </c>
      <c r="BL362" s="24" t="s">
        <v>205</v>
      </c>
      <c r="BM362" s="24" t="s">
        <v>579</v>
      </c>
    </row>
    <row r="363" spans="2:51" s="11" customFormat="1" ht="13.5">
      <c r="B363" s="210"/>
      <c r="C363" s="211"/>
      <c r="D363" s="207" t="s">
        <v>161</v>
      </c>
      <c r="E363" s="212" t="s">
        <v>37</v>
      </c>
      <c r="F363" s="213" t="s">
        <v>668</v>
      </c>
      <c r="G363" s="211"/>
      <c r="H363" s="214" t="s">
        <v>37</v>
      </c>
      <c r="I363" s="215"/>
      <c r="J363" s="211"/>
      <c r="K363" s="211"/>
      <c r="L363" s="216"/>
      <c r="M363" s="217"/>
      <c r="N363" s="218"/>
      <c r="O363" s="218"/>
      <c r="P363" s="218"/>
      <c r="Q363" s="218"/>
      <c r="R363" s="218"/>
      <c r="S363" s="218"/>
      <c r="T363" s="219"/>
      <c r="AT363" s="220" t="s">
        <v>161</v>
      </c>
      <c r="AU363" s="220" t="s">
        <v>158</v>
      </c>
      <c r="AV363" s="11" t="s">
        <v>23</v>
      </c>
      <c r="AW363" s="11" t="s">
        <v>43</v>
      </c>
      <c r="AX363" s="11" t="s">
        <v>80</v>
      </c>
      <c r="AY363" s="220" t="s">
        <v>150</v>
      </c>
    </row>
    <row r="364" spans="2:51" s="12" customFormat="1" ht="13.5">
      <c r="B364" s="221"/>
      <c r="C364" s="222"/>
      <c r="D364" s="207" t="s">
        <v>161</v>
      </c>
      <c r="E364" s="223" t="s">
        <v>37</v>
      </c>
      <c r="F364" s="224" t="s">
        <v>1636</v>
      </c>
      <c r="G364" s="222"/>
      <c r="H364" s="225">
        <v>110</v>
      </c>
      <c r="I364" s="226"/>
      <c r="J364" s="222"/>
      <c r="K364" s="222"/>
      <c r="L364" s="227"/>
      <c r="M364" s="228"/>
      <c r="N364" s="229"/>
      <c r="O364" s="229"/>
      <c r="P364" s="229"/>
      <c r="Q364" s="229"/>
      <c r="R364" s="229"/>
      <c r="S364" s="229"/>
      <c r="T364" s="230"/>
      <c r="AT364" s="231" t="s">
        <v>161</v>
      </c>
      <c r="AU364" s="231" t="s">
        <v>158</v>
      </c>
      <c r="AV364" s="12" t="s">
        <v>158</v>
      </c>
      <c r="AW364" s="12" t="s">
        <v>43</v>
      </c>
      <c r="AX364" s="12" t="s">
        <v>80</v>
      </c>
      <c r="AY364" s="231" t="s">
        <v>150</v>
      </c>
    </row>
    <row r="365" spans="2:51" s="13" customFormat="1" ht="13.5">
      <c r="B365" s="232"/>
      <c r="C365" s="233"/>
      <c r="D365" s="234" t="s">
        <v>161</v>
      </c>
      <c r="E365" s="235" t="s">
        <v>37</v>
      </c>
      <c r="F365" s="236" t="s">
        <v>164</v>
      </c>
      <c r="G365" s="233"/>
      <c r="H365" s="237">
        <v>110</v>
      </c>
      <c r="I365" s="238"/>
      <c r="J365" s="233"/>
      <c r="K365" s="233"/>
      <c r="L365" s="239"/>
      <c r="M365" s="240"/>
      <c r="N365" s="241"/>
      <c r="O365" s="241"/>
      <c r="P365" s="241"/>
      <c r="Q365" s="241"/>
      <c r="R365" s="241"/>
      <c r="S365" s="241"/>
      <c r="T365" s="242"/>
      <c r="AT365" s="243" t="s">
        <v>161</v>
      </c>
      <c r="AU365" s="243" t="s">
        <v>158</v>
      </c>
      <c r="AV365" s="13" t="s">
        <v>157</v>
      </c>
      <c r="AW365" s="13" t="s">
        <v>43</v>
      </c>
      <c r="AX365" s="13" t="s">
        <v>23</v>
      </c>
      <c r="AY365" s="243" t="s">
        <v>150</v>
      </c>
    </row>
    <row r="366" spans="2:65" s="1" customFormat="1" ht="31.5" customHeight="1">
      <c r="B366" s="42"/>
      <c r="C366" s="195" t="s">
        <v>392</v>
      </c>
      <c r="D366" s="195" t="s">
        <v>152</v>
      </c>
      <c r="E366" s="196" t="s">
        <v>1644</v>
      </c>
      <c r="F366" s="197" t="s">
        <v>1645</v>
      </c>
      <c r="G366" s="198" t="s">
        <v>198</v>
      </c>
      <c r="H366" s="199">
        <v>5</v>
      </c>
      <c r="I366" s="200"/>
      <c r="J366" s="201">
        <f>ROUND(I366*H366,2)</f>
        <v>0</v>
      </c>
      <c r="K366" s="197" t="s">
        <v>156</v>
      </c>
      <c r="L366" s="62"/>
      <c r="M366" s="202" t="s">
        <v>37</v>
      </c>
      <c r="N366" s="203" t="s">
        <v>52</v>
      </c>
      <c r="O366" s="43"/>
      <c r="P366" s="204">
        <f>O366*H366</f>
        <v>0</v>
      </c>
      <c r="Q366" s="204">
        <v>0.00175</v>
      </c>
      <c r="R366" s="204">
        <f>Q366*H366</f>
        <v>0.00875</v>
      </c>
      <c r="S366" s="204">
        <v>0</v>
      </c>
      <c r="T366" s="205">
        <f>S366*H366</f>
        <v>0</v>
      </c>
      <c r="AR366" s="24" t="s">
        <v>205</v>
      </c>
      <c r="AT366" s="24" t="s">
        <v>152</v>
      </c>
      <c r="AU366" s="24" t="s">
        <v>158</v>
      </c>
      <c r="AY366" s="24" t="s">
        <v>150</v>
      </c>
      <c r="BE366" s="206">
        <f>IF(N366="základní",J366,0)</f>
        <v>0</v>
      </c>
      <c r="BF366" s="206">
        <f>IF(N366="snížená",J366,0)</f>
        <v>0</v>
      </c>
      <c r="BG366" s="206">
        <f>IF(N366="zákl. přenesená",J366,0)</f>
        <v>0</v>
      </c>
      <c r="BH366" s="206">
        <f>IF(N366="sníž. přenesená",J366,0)</f>
        <v>0</v>
      </c>
      <c r="BI366" s="206">
        <f>IF(N366="nulová",J366,0)</f>
        <v>0</v>
      </c>
      <c r="BJ366" s="24" t="s">
        <v>158</v>
      </c>
      <c r="BK366" s="206">
        <f>ROUND(I366*H366,2)</f>
        <v>0</v>
      </c>
      <c r="BL366" s="24" t="s">
        <v>205</v>
      </c>
      <c r="BM366" s="24" t="s">
        <v>585</v>
      </c>
    </row>
    <row r="367" spans="2:51" s="11" customFormat="1" ht="13.5">
      <c r="B367" s="210"/>
      <c r="C367" s="211"/>
      <c r="D367" s="207" t="s">
        <v>161</v>
      </c>
      <c r="E367" s="212" t="s">
        <v>37</v>
      </c>
      <c r="F367" s="213" t="s">
        <v>656</v>
      </c>
      <c r="G367" s="211"/>
      <c r="H367" s="214" t="s">
        <v>37</v>
      </c>
      <c r="I367" s="215"/>
      <c r="J367" s="211"/>
      <c r="K367" s="211"/>
      <c r="L367" s="216"/>
      <c r="M367" s="217"/>
      <c r="N367" s="218"/>
      <c r="O367" s="218"/>
      <c r="P367" s="218"/>
      <c r="Q367" s="218"/>
      <c r="R367" s="218"/>
      <c r="S367" s="218"/>
      <c r="T367" s="219"/>
      <c r="AT367" s="220" t="s">
        <v>161</v>
      </c>
      <c r="AU367" s="220" t="s">
        <v>158</v>
      </c>
      <c r="AV367" s="11" t="s">
        <v>23</v>
      </c>
      <c r="AW367" s="11" t="s">
        <v>43</v>
      </c>
      <c r="AX367" s="11" t="s">
        <v>80</v>
      </c>
      <c r="AY367" s="220" t="s">
        <v>150</v>
      </c>
    </row>
    <row r="368" spans="2:51" s="12" customFormat="1" ht="13.5">
      <c r="B368" s="221"/>
      <c r="C368" s="222"/>
      <c r="D368" s="207" t="s">
        <v>161</v>
      </c>
      <c r="E368" s="223" t="s">
        <v>37</v>
      </c>
      <c r="F368" s="224" t="s">
        <v>1637</v>
      </c>
      <c r="G368" s="222"/>
      <c r="H368" s="225">
        <v>5</v>
      </c>
      <c r="I368" s="226"/>
      <c r="J368" s="222"/>
      <c r="K368" s="222"/>
      <c r="L368" s="227"/>
      <c r="M368" s="228"/>
      <c r="N368" s="229"/>
      <c r="O368" s="229"/>
      <c r="P368" s="229"/>
      <c r="Q368" s="229"/>
      <c r="R368" s="229"/>
      <c r="S368" s="229"/>
      <c r="T368" s="230"/>
      <c r="AT368" s="231" t="s">
        <v>161</v>
      </c>
      <c r="AU368" s="231" t="s">
        <v>158</v>
      </c>
      <c r="AV368" s="12" t="s">
        <v>158</v>
      </c>
      <c r="AW368" s="12" t="s">
        <v>43</v>
      </c>
      <c r="AX368" s="12" t="s">
        <v>80</v>
      </c>
      <c r="AY368" s="231" t="s">
        <v>150</v>
      </c>
    </row>
    <row r="369" spans="2:51" s="13" customFormat="1" ht="13.5">
      <c r="B369" s="232"/>
      <c r="C369" s="233"/>
      <c r="D369" s="234" t="s">
        <v>161</v>
      </c>
      <c r="E369" s="235" t="s">
        <v>37</v>
      </c>
      <c r="F369" s="236" t="s">
        <v>164</v>
      </c>
      <c r="G369" s="233"/>
      <c r="H369" s="237">
        <v>5</v>
      </c>
      <c r="I369" s="238"/>
      <c r="J369" s="233"/>
      <c r="K369" s="233"/>
      <c r="L369" s="239"/>
      <c r="M369" s="240"/>
      <c r="N369" s="241"/>
      <c r="O369" s="241"/>
      <c r="P369" s="241"/>
      <c r="Q369" s="241"/>
      <c r="R369" s="241"/>
      <c r="S369" s="241"/>
      <c r="T369" s="242"/>
      <c r="AT369" s="243" t="s">
        <v>161</v>
      </c>
      <c r="AU369" s="243" t="s">
        <v>158</v>
      </c>
      <c r="AV369" s="13" t="s">
        <v>157</v>
      </c>
      <c r="AW369" s="13" t="s">
        <v>43</v>
      </c>
      <c r="AX369" s="13" t="s">
        <v>23</v>
      </c>
      <c r="AY369" s="243" t="s">
        <v>150</v>
      </c>
    </row>
    <row r="370" spans="2:65" s="1" customFormat="1" ht="31.5" customHeight="1">
      <c r="B370" s="42"/>
      <c r="C370" s="195" t="s">
        <v>588</v>
      </c>
      <c r="D370" s="195" t="s">
        <v>152</v>
      </c>
      <c r="E370" s="196" t="s">
        <v>1646</v>
      </c>
      <c r="F370" s="197" t="s">
        <v>1647</v>
      </c>
      <c r="G370" s="198" t="s">
        <v>182</v>
      </c>
      <c r="H370" s="199">
        <v>0.928</v>
      </c>
      <c r="I370" s="200"/>
      <c r="J370" s="201">
        <f>ROUND(I370*H370,2)</f>
        <v>0</v>
      </c>
      <c r="K370" s="197" t="s">
        <v>156</v>
      </c>
      <c r="L370" s="62"/>
      <c r="M370" s="202" t="s">
        <v>37</v>
      </c>
      <c r="N370" s="203" t="s">
        <v>52</v>
      </c>
      <c r="O370" s="43"/>
      <c r="P370" s="204">
        <f>O370*H370</f>
        <v>0</v>
      </c>
      <c r="Q370" s="204">
        <v>0</v>
      </c>
      <c r="R370" s="204">
        <f>Q370*H370</f>
        <v>0</v>
      </c>
      <c r="S370" s="204">
        <v>0</v>
      </c>
      <c r="T370" s="205">
        <f>S370*H370</f>
        <v>0</v>
      </c>
      <c r="AR370" s="24" t="s">
        <v>205</v>
      </c>
      <c r="AT370" s="24" t="s">
        <v>152</v>
      </c>
      <c r="AU370" s="24" t="s">
        <v>158</v>
      </c>
      <c r="AY370" s="24" t="s">
        <v>150</v>
      </c>
      <c r="BE370" s="206">
        <f>IF(N370="základní",J370,0)</f>
        <v>0</v>
      </c>
      <c r="BF370" s="206">
        <f>IF(N370="snížená",J370,0)</f>
        <v>0</v>
      </c>
      <c r="BG370" s="206">
        <f>IF(N370="zákl. přenesená",J370,0)</f>
        <v>0</v>
      </c>
      <c r="BH370" s="206">
        <f>IF(N370="sníž. přenesená",J370,0)</f>
        <v>0</v>
      </c>
      <c r="BI370" s="206">
        <f>IF(N370="nulová",J370,0)</f>
        <v>0</v>
      </c>
      <c r="BJ370" s="24" t="s">
        <v>158</v>
      </c>
      <c r="BK370" s="206">
        <f>ROUND(I370*H370,2)</f>
        <v>0</v>
      </c>
      <c r="BL370" s="24" t="s">
        <v>205</v>
      </c>
      <c r="BM370" s="24" t="s">
        <v>591</v>
      </c>
    </row>
    <row r="371" spans="2:47" s="1" customFormat="1" ht="121.5">
      <c r="B371" s="42"/>
      <c r="C371" s="64"/>
      <c r="D371" s="207" t="s">
        <v>159</v>
      </c>
      <c r="E371" s="64"/>
      <c r="F371" s="208" t="s">
        <v>684</v>
      </c>
      <c r="G371" s="64"/>
      <c r="H371" s="64"/>
      <c r="I371" s="165"/>
      <c r="J371" s="64"/>
      <c r="K371" s="64"/>
      <c r="L371" s="62"/>
      <c r="M371" s="209"/>
      <c r="N371" s="43"/>
      <c r="O371" s="43"/>
      <c r="P371" s="43"/>
      <c r="Q371" s="43"/>
      <c r="R371" s="43"/>
      <c r="S371" s="43"/>
      <c r="T371" s="79"/>
      <c r="AT371" s="24" t="s">
        <v>159</v>
      </c>
      <c r="AU371" s="24" t="s">
        <v>158</v>
      </c>
    </row>
    <row r="372" spans="2:63" s="10" customFormat="1" ht="29.85" customHeight="1">
      <c r="B372" s="178"/>
      <c r="C372" s="179"/>
      <c r="D372" s="192" t="s">
        <v>79</v>
      </c>
      <c r="E372" s="193" t="s">
        <v>685</v>
      </c>
      <c r="F372" s="193" t="s">
        <v>686</v>
      </c>
      <c r="G372" s="179"/>
      <c r="H372" s="179"/>
      <c r="I372" s="182"/>
      <c r="J372" s="194">
        <f>BK372</f>
        <v>0</v>
      </c>
      <c r="K372" s="179"/>
      <c r="L372" s="184"/>
      <c r="M372" s="185"/>
      <c r="N372" s="186"/>
      <c r="O372" s="186"/>
      <c r="P372" s="187">
        <f>SUM(P373:P399)</f>
        <v>0</v>
      </c>
      <c r="Q372" s="186"/>
      <c r="R372" s="187">
        <f>SUM(R373:R399)</f>
        <v>2.2380799999999996</v>
      </c>
      <c r="S372" s="186"/>
      <c r="T372" s="188">
        <f>SUM(T373:T399)</f>
        <v>0</v>
      </c>
      <c r="AR372" s="189" t="s">
        <v>158</v>
      </c>
      <c r="AT372" s="190" t="s">
        <v>79</v>
      </c>
      <c r="AU372" s="190" t="s">
        <v>23</v>
      </c>
      <c r="AY372" s="189" t="s">
        <v>150</v>
      </c>
      <c r="BK372" s="191">
        <f>SUM(BK373:BK399)</f>
        <v>0</v>
      </c>
    </row>
    <row r="373" spans="2:65" s="1" customFormat="1" ht="22.5" customHeight="1">
      <c r="B373" s="42"/>
      <c r="C373" s="195" t="s">
        <v>396</v>
      </c>
      <c r="D373" s="195" t="s">
        <v>152</v>
      </c>
      <c r="E373" s="196" t="s">
        <v>688</v>
      </c>
      <c r="F373" s="197" t="s">
        <v>689</v>
      </c>
      <c r="G373" s="198" t="s">
        <v>198</v>
      </c>
      <c r="H373" s="199">
        <v>62.4</v>
      </c>
      <c r="I373" s="200"/>
      <c r="J373" s="201">
        <f>ROUND(I373*H373,2)</f>
        <v>0</v>
      </c>
      <c r="K373" s="197" t="s">
        <v>37</v>
      </c>
      <c r="L373" s="62"/>
      <c r="M373" s="202" t="s">
        <v>37</v>
      </c>
      <c r="N373" s="203" t="s">
        <v>52</v>
      </c>
      <c r="O373" s="43"/>
      <c r="P373" s="204">
        <f>O373*H373</f>
        <v>0</v>
      </c>
      <c r="Q373" s="204">
        <v>0</v>
      </c>
      <c r="R373" s="204">
        <f>Q373*H373</f>
        <v>0</v>
      </c>
      <c r="S373" s="204">
        <v>0</v>
      </c>
      <c r="T373" s="205">
        <f>S373*H373</f>
        <v>0</v>
      </c>
      <c r="AR373" s="24" t="s">
        <v>205</v>
      </c>
      <c r="AT373" s="24" t="s">
        <v>152</v>
      </c>
      <c r="AU373" s="24" t="s">
        <v>158</v>
      </c>
      <c r="AY373" s="24" t="s">
        <v>150</v>
      </c>
      <c r="BE373" s="206">
        <f>IF(N373="základní",J373,0)</f>
        <v>0</v>
      </c>
      <c r="BF373" s="206">
        <f>IF(N373="snížená",J373,0)</f>
        <v>0</v>
      </c>
      <c r="BG373" s="206">
        <f>IF(N373="zákl. přenesená",J373,0)</f>
        <v>0</v>
      </c>
      <c r="BH373" s="206">
        <f>IF(N373="sníž. přenesená",J373,0)</f>
        <v>0</v>
      </c>
      <c r="BI373" s="206">
        <f>IF(N373="nulová",J373,0)</f>
        <v>0</v>
      </c>
      <c r="BJ373" s="24" t="s">
        <v>158</v>
      </c>
      <c r="BK373" s="206">
        <f>ROUND(I373*H373,2)</f>
        <v>0</v>
      </c>
      <c r="BL373" s="24" t="s">
        <v>205</v>
      </c>
      <c r="BM373" s="24" t="s">
        <v>598</v>
      </c>
    </row>
    <row r="374" spans="2:51" s="11" customFormat="1" ht="13.5">
      <c r="B374" s="210"/>
      <c r="C374" s="211"/>
      <c r="D374" s="207" t="s">
        <v>161</v>
      </c>
      <c r="E374" s="212" t="s">
        <v>37</v>
      </c>
      <c r="F374" s="213" t="s">
        <v>1243</v>
      </c>
      <c r="G374" s="211"/>
      <c r="H374" s="214" t="s">
        <v>37</v>
      </c>
      <c r="I374" s="215"/>
      <c r="J374" s="211"/>
      <c r="K374" s="211"/>
      <c r="L374" s="216"/>
      <c r="M374" s="217"/>
      <c r="N374" s="218"/>
      <c r="O374" s="218"/>
      <c r="P374" s="218"/>
      <c r="Q374" s="218"/>
      <c r="R374" s="218"/>
      <c r="S374" s="218"/>
      <c r="T374" s="219"/>
      <c r="AT374" s="220" t="s">
        <v>161</v>
      </c>
      <c r="AU374" s="220" t="s">
        <v>158</v>
      </c>
      <c r="AV374" s="11" t="s">
        <v>23</v>
      </c>
      <c r="AW374" s="11" t="s">
        <v>43</v>
      </c>
      <c r="AX374" s="11" t="s">
        <v>80</v>
      </c>
      <c r="AY374" s="220" t="s">
        <v>150</v>
      </c>
    </row>
    <row r="375" spans="2:51" s="12" customFormat="1" ht="13.5">
      <c r="B375" s="221"/>
      <c r="C375" s="222"/>
      <c r="D375" s="207" t="s">
        <v>161</v>
      </c>
      <c r="E375" s="223" t="s">
        <v>37</v>
      </c>
      <c r="F375" s="224" t="s">
        <v>1583</v>
      </c>
      <c r="G375" s="222"/>
      <c r="H375" s="225">
        <v>52.8</v>
      </c>
      <c r="I375" s="226"/>
      <c r="J375" s="222"/>
      <c r="K375" s="222"/>
      <c r="L375" s="227"/>
      <c r="M375" s="228"/>
      <c r="N375" s="229"/>
      <c r="O375" s="229"/>
      <c r="P375" s="229"/>
      <c r="Q375" s="229"/>
      <c r="R375" s="229"/>
      <c r="S375" s="229"/>
      <c r="T375" s="230"/>
      <c r="AT375" s="231" t="s">
        <v>161</v>
      </c>
      <c r="AU375" s="231" t="s">
        <v>158</v>
      </c>
      <c r="AV375" s="12" t="s">
        <v>158</v>
      </c>
      <c r="AW375" s="12" t="s">
        <v>43</v>
      </c>
      <c r="AX375" s="12" t="s">
        <v>80</v>
      </c>
      <c r="AY375" s="231" t="s">
        <v>150</v>
      </c>
    </row>
    <row r="376" spans="2:51" s="12" customFormat="1" ht="13.5">
      <c r="B376" s="221"/>
      <c r="C376" s="222"/>
      <c r="D376" s="207" t="s">
        <v>161</v>
      </c>
      <c r="E376" s="223" t="s">
        <v>37</v>
      </c>
      <c r="F376" s="224" t="s">
        <v>1584</v>
      </c>
      <c r="G376" s="222"/>
      <c r="H376" s="225">
        <v>7.2</v>
      </c>
      <c r="I376" s="226"/>
      <c r="J376" s="222"/>
      <c r="K376" s="222"/>
      <c r="L376" s="227"/>
      <c r="M376" s="228"/>
      <c r="N376" s="229"/>
      <c r="O376" s="229"/>
      <c r="P376" s="229"/>
      <c r="Q376" s="229"/>
      <c r="R376" s="229"/>
      <c r="S376" s="229"/>
      <c r="T376" s="230"/>
      <c r="AT376" s="231" t="s">
        <v>161</v>
      </c>
      <c r="AU376" s="231" t="s">
        <v>158</v>
      </c>
      <c r="AV376" s="12" t="s">
        <v>158</v>
      </c>
      <c r="AW376" s="12" t="s">
        <v>43</v>
      </c>
      <c r="AX376" s="12" t="s">
        <v>80</v>
      </c>
      <c r="AY376" s="231" t="s">
        <v>150</v>
      </c>
    </row>
    <row r="377" spans="2:51" s="12" customFormat="1" ht="13.5">
      <c r="B377" s="221"/>
      <c r="C377" s="222"/>
      <c r="D377" s="207" t="s">
        <v>161</v>
      </c>
      <c r="E377" s="223" t="s">
        <v>37</v>
      </c>
      <c r="F377" s="224" t="s">
        <v>1585</v>
      </c>
      <c r="G377" s="222"/>
      <c r="H377" s="225">
        <v>2.4</v>
      </c>
      <c r="I377" s="226"/>
      <c r="J377" s="222"/>
      <c r="K377" s="222"/>
      <c r="L377" s="227"/>
      <c r="M377" s="228"/>
      <c r="N377" s="229"/>
      <c r="O377" s="229"/>
      <c r="P377" s="229"/>
      <c r="Q377" s="229"/>
      <c r="R377" s="229"/>
      <c r="S377" s="229"/>
      <c r="T377" s="230"/>
      <c r="AT377" s="231" t="s">
        <v>161</v>
      </c>
      <c r="AU377" s="231" t="s">
        <v>158</v>
      </c>
      <c r="AV377" s="12" t="s">
        <v>158</v>
      </c>
      <c r="AW377" s="12" t="s">
        <v>43</v>
      </c>
      <c r="AX377" s="12" t="s">
        <v>80</v>
      </c>
      <c r="AY377" s="231" t="s">
        <v>150</v>
      </c>
    </row>
    <row r="378" spans="2:51" s="13" customFormat="1" ht="13.5">
      <c r="B378" s="232"/>
      <c r="C378" s="233"/>
      <c r="D378" s="234" t="s">
        <v>161</v>
      </c>
      <c r="E378" s="235" t="s">
        <v>37</v>
      </c>
      <c r="F378" s="236" t="s">
        <v>164</v>
      </c>
      <c r="G378" s="233"/>
      <c r="H378" s="237">
        <v>62.4</v>
      </c>
      <c r="I378" s="238"/>
      <c r="J378" s="233"/>
      <c r="K378" s="233"/>
      <c r="L378" s="239"/>
      <c r="M378" s="240"/>
      <c r="N378" s="241"/>
      <c r="O378" s="241"/>
      <c r="P378" s="241"/>
      <c r="Q378" s="241"/>
      <c r="R378" s="241"/>
      <c r="S378" s="241"/>
      <c r="T378" s="242"/>
      <c r="AT378" s="243" t="s">
        <v>161</v>
      </c>
      <c r="AU378" s="243" t="s">
        <v>158</v>
      </c>
      <c r="AV378" s="13" t="s">
        <v>157</v>
      </c>
      <c r="AW378" s="13" t="s">
        <v>43</v>
      </c>
      <c r="AX378" s="13" t="s">
        <v>23</v>
      </c>
      <c r="AY378" s="243" t="s">
        <v>150</v>
      </c>
    </row>
    <row r="379" spans="2:65" s="1" customFormat="1" ht="44.25" customHeight="1">
      <c r="B379" s="42"/>
      <c r="C379" s="195" t="s">
        <v>599</v>
      </c>
      <c r="D379" s="195" t="s">
        <v>152</v>
      </c>
      <c r="E379" s="196" t="s">
        <v>711</v>
      </c>
      <c r="F379" s="197" t="s">
        <v>712</v>
      </c>
      <c r="G379" s="198" t="s">
        <v>155</v>
      </c>
      <c r="H379" s="199">
        <v>112.32</v>
      </c>
      <c r="I379" s="200"/>
      <c r="J379" s="201">
        <f>ROUND(I379*H379,2)</f>
        <v>0</v>
      </c>
      <c r="K379" s="197" t="s">
        <v>156</v>
      </c>
      <c r="L379" s="62"/>
      <c r="M379" s="202" t="s">
        <v>37</v>
      </c>
      <c r="N379" s="203" t="s">
        <v>52</v>
      </c>
      <c r="O379" s="43"/>
      <c r="P379" s="204">
        <f>O379*H379</f>
        <v>0</v>
      </c>
      <c r="Q379" s="204">
        <v>0.00025</v>
      </c>
      <c r="R379" s="204">
        <f>Q379*H379</f>
        <v>0.028079999999999997</v>
      </c>
      <c r="S379" s="204">
        <v>0</v>
      </c>
      <c r="T379" s="205">
        <f>S379*H379</f>
        <v>0</v>
      </c>
      <c r="AR379" s="24" t="s">
        <v>205</v>
      </c>
      <c r="AT379" s="24" t="s">
        <v>152</v>
      </c>
      <c r="AU379" s="24" t="s">
        <v>158</v>
      </c>
      <c r="AY379" s="24" t="s">
        <v>150</v>
      </c>
      <c r="BE379" s="206">
        <f>IF(N379="základní",J379,0)</f>
        <v>0</v>
      </c>
      <c r="BF379" s="206">
        <f>IF(N379="snížená",J379,0)</f>
        <v>0</v>
      </c>
      <c r="BG379" s="206">
        <f>IF(N379="zákl. přenesená",J379,0)</f>
        <v>0</v>
      </c>
      <c r="BH379" s="206">
        <f>IF(N379="sníž. přenesená",J379,0)</f>
        <v>0</v>
      </c>
      <c r="BI379" s="206">
        <f>IF(N379="nulová",J379,0)</f>
        <v>0</v>
      </c>
      <c r="BJ379" s="24" t="s">
        <v>158</v>
      </c>
      <c r="BK379" s="206">
        <f>ROUND(I379*H379,2)</f>
        <v>0</v>
      </c>
      <c r="BL379" s="24" t="s">
        <v>205</v>
      </c>
      <c r="BM379" s="24" t="s">
        <v>602</v>
      </c>
    </row>
    <row r="380" spans="2:47" s="1" customFormat="1" ht="94.5">
      <c r="B380" s="42"/>
      <c r="C380" s="64"/>
      <c r="D380" s="207" t="s">
        <v>159</v>
      </c>
      <c r="E380" s="64"/>
      <c r="F380" s="208" t="s">
        <v>702</v>
      </c>
      <c r="G380" s="64"/>
      <c r="H380" s="64"/>
      <c r="I380" s="165"/>
      <c r="J380" s="64"/>
      <c r="K380" s="64"/>
      <c r="L380" s="62"/>
      <c r="M380" s="209"/>
      <c r="N380" s="43"/>
      <c r="O380" s="43"/>
      <c r="P380" s="43"/>
      <c r="Q380" s="43"/>
      <c r="R380" s="43"/>
      <c r="S380" s="43"/>
      <c r="T380" s="79"/>
      <c r="AT380" s="24" t="s">
        <v>159</v>
      </c>
      <c r="AU380" s="24" t="s">
        <v>158</v>
      </c>
    </row>
    <row r="381" spans="2:51" s="12" customFormat="1" ht="13.5">
      <c r="B381" s="221"/>
      <c r="C381" s="222"/>
      <c r="D381" s="207" t="s">
        <v>161</v>
      </c>
      <c r="E381" s="223" t="s">
        <v>37</v>
      </c>
      <c r="F381" s="224" t="s">
        <v>1648</v>
      </c>
      <c r="G381" s="222"/>
      <c r="H381" s="225">
        <v>112.32</v>
      </c>
      <c r="I381" s="226"/>
      <c r="J381" s="222"/>
      <c r="K381" s="222"/>
      <c r="L381" s="227"/>
      <c r="M381" s="228"/>
      <c r="N381" s="229"/>
      <c r="O381" s="229"/>
      <c r="P381" s="229"/>
      <c r="Q381" s="229"/>
      <c r="R381" s="229"/>
      <c r="S381" s="229"/>
      <c r="T381" s="230"/>
      <c r="AT381" s="231" t="s">
        <v>161</v>
      </c>
      <c r="AU381" s="231" t="s">
        <v>158</v>
      </c>
      <c r="AV381" s="12" t="s">
        <v>158</v>
      </c>
      <c r="AW381" s="12" t="s">
        <v>43</v>
      </c>
      <c r="AX381" s="12" t="s">
        <v>80</v>
      </c>
      <c r="AY381" s="231" t="s">
        <v>150</v>
      </c>
    </row>
    <row r="382" spans="2:51" s="13" customFormat="1" ht="13.5">
      <c r="B382" s="232"/>
      <c r="C382" s="233"/>
      <c r="D382" s="234" t="s">
        <v>161</v>
      </c>
      <c r="E382" s="235" t="s">
        <v>37</v>
      </c>
      <c r="F382" s="236" t="s">
        <v>164</v>
      </c>
      <c r="G382" s="233"/>
      <c r="H382" s="237">
        <v>112.32</v>
      </c>
      <c r="I382" s="238"/>
      <c r="J382" s="233"/>
      <c r="K382" s="233"/>
      <c r="L382" s="239"/>
      <c r="M382" s="240"/>
      <c r="N382" s="241"/>
      <c r="O382" s="241"/>
      <c r="P382" s="241"/>
      <c r="Q382" s="241"/>
      <c r="R382" s="241"/>
      <c r="S382" s="241"/>
      <c r="T382" s="242"/>
      <c r="AT382" s="243" t="s">
        <v>161</v>
      </c>
      <c r="AU382" s="243" t="s">
        <v>158</v>
      </c>
      <c r="AV382" s="13" t="s">
        <v>157</v>
      </c>
      <c r="AW382" s="13" t="s">
        <v>43</v>
      </c>
      <c r="AX382" s="13" t="s">
        <v>23</v>
      </c>
      <c r="AY382" s="243" t="s">
        <v>150</v>
      </c>
    </row>
    <row r="383" spans="2:65" s="1" customFormat="1" ht="22.5" customHeight="1">
      <c r="B383" s="42"/>
      <c r="C383" s="251" t="s">
        <v>400</v>
      </c>
      <c r="D383" s="251" t="s">
        <v>215</v>
      </c>
      <c r="E383" s="252" t="s">
        <v>729</v>
      </c>
      <c r="F383" s="253" t="s">
        <v>1649</v>
      </c>
      <c r="G383" s="254" t="s">
        <v>622</v>
      </c>
      <c r="H383" s="255">
        <v>52</v>
      </c>
      <c r="I383" s="256"/>
      <c r="J383" s="257">
        <f>ROUND(I383*H383,2)</f>
        <v>0</v>
      </c>
      <c r="K383" s="253" t="s">
        <v>156</v>
      </c>
      <c r="L383" s="258"/>
      <c r="M383" s="259" t="s">
        <v>37</v>
      </c>
      <c r="N383" s="260" t="s">
        <v>52</v>
      </c>
      <c r="O383" s="43"/>
      <c r="P383" s="204">
        <f>O383*H383</f>
        <v>0</v>
      </c>
      <c r="Q383" s="204">
        <v>0.0389</v>
      </c>
      <c r="R383" s="204">
        <f>Q383*H383</f>
        <v>2.0227999999999997</v>
      </c>
      <c r="S383" s="204">
        <v>0</v>
      </c>
      <c r="T383" s="205">
        <f>S383*H383</f>
        <v>0</v>
      </c>
      <c r="AR383" s="24" t="s">
        <v>268</v>
      </c>
      <c r="AT383" s="24" t="s">
        <v>215</v>
      </c>
      <c r="AU383" s="24" t="s">
        <v>158</v>
      </c>
      <c r="AY383" s="24" t="s">
        <v>150</v>
      </c>
      <c r="BE383" s="206">
        <f>IF(N383="základní",J383,0)</f>
        <v>0</v>
      </c>
      <c r="BF383" s="206">
        <f>IF(N383="snížená",J383,0)</f>
        <v>0</v>
      </c>
      <c r="BG383" s="206">
        <f>IF(N383="zákl. přenesená",J383,0)</f>
        <v>0</v>
      </c>
      <c r="BH383" s="206">
        <f>IF(N383="sníž. přenesená",J383,0)</f>
        <v>0</v>
      </c>
      <c r="BI383" s="206">
        <f>IF(N383="nulová",J383,0)</f>
        <v>0</v>
      </c>
      <c r="BJ383" s="24" t="s">
        <v>158</v>
      </c>
      <c r="BK383" s="206">
        <f>ROUND(I383*H383,2)</f>
        <v>0</v>
      </c>
      <c r="BL383" s="24" t="s">
        <v>205</v>
      </c>
      <c r="BM383" s="24" t="s">
        <v>220</v>
      </c>
    </row>
    <row r="384" spans="2:51" s="11" customFormat="1" ht="13.5">
      <c r="B384" s="210"/>
      <c r="C384" s="211"/>
      <c r="D384" s="207" t="s">
        <v>161</v>
      </c>
      <c r="E384" s="212" t="s">
        <v>37</v>
      </c>
      <c r="F384" s="213" t="s">
        <v>691</v>
      </c>
      <c r="G384" s="211"/>
      <c r="H384" s="214" t="s">
        <v>37</v>
      </c>
      <c r="I384" s="215"/>
      <c r="J384" s="211"/>
      <c r="K384" s="211"/>
      <c r="L384" s="216"/>
      <c r="M384" s="217"/>
      <c r="N384" s="218"/>
      <c r="O384" s="218"/>
      <c r="P384" s="218"/>
      <c r="Q384" s="218"/>
      <c r="R384" s="218"/>
      <c r="S384" s="218"/>
      <c r="T384" s="219"/>
      <c r="AT384" s="220" t="s">
        <v>161</v>
      </c>
      <c r="AU384" s="220" t="s">
        <v>158</v>
      </c>
      <c r="AV384" s="11" t="s">
        <v>23</v>
      </c>
      <c r="AW384" s="11" t="s">
        <v>43</v>
      </c>
      <c r="AX384" s="11" t="s">
        <v>80</v>
      </c>
      <c r="AY384" s="220" t="s">
        <v>150</v>
      </c>
    </row>
    <row r="385" spans="2:51" s="12" customFormat="1" ht="13.5">
      <c r="B385" s="221"/>
      <c r="C385" s="222"/>
      <c r="D385" s="207" t="s">
        <v>161</v>
      </c>
      <c r="E385" s="223" t="s">
        <v>37</v>
      </c>
      <c r="F385" s="224" t="s">
        <v>337</v>
      </c>
      <c r="G385" s="222"/>
      <c r="H385" s="225">
        <v>52</v>
      </c>
      <c r="I385" s="226"/>
      <c r="J385" s="222"/>
      <c r="K385" s="222"/>
      <c r="L385" s="227"/>
      <c r="M385" s="228"/>
      <c r="N385" s="229"/>
      <c r="O385" s="229"/>
      <c r="P385" s="229"/>
      <c r="Q385" s="229"/>
      <c r="R385" s="229"/>
      <c r="S385" s="229"/>
      <c r="T385" s="230"/>
      <c r="AT385" s="231" t="s">
        <v>161</v>
      </c>
      <c r="AU385" s="231" t="s">
        <v>158</v>
      </c>
      <c r="AV385" s="12" t="s">
        <v>158</v>
      </c>
      <c r="AW385" s="12" t="s">
        <v>43</v>
      </c>
      <c r="AX385" s="12" t="s">
        <v>80</v>
      </c>
      <c r="AY385" s="231" t="s">
        <v>150</v>
      </c>
    </row>
    <row r="386" spans="2:51" s="13" customFormat="1" ht="13.5">
      <c r="B386" s="232"/>
      <c r="C386" s="233"/>
      <c r="D386" s="234" t="s">
        <v>161</v>
      </c>
      <c r="E386" s="235" t="s">
        <v>37</v>
      </c>
      <c r="F386" s="236" t="s">
        <v>164</v>
      </c>
      <c r="G386" s="233"/>
      <c r="H386" s="237">
        <v>52</v>
      </c>
      <c r="I386" s="238"/>
      <c r="J386" s="233"/>
      <c r="K386" s="233"/>
      <c r="L386" s="239"/>
      <c r="M386" s="240"/>
      <c r="N386" s="241"/>
      <c r="O386" s="241"/>
      <c r="P386" s="241"/>
      <c r="Q386" s="241"/>
      <c r="R386" s="241"/>
      <c r="S386" s="241"/>
      <c r="T386" s="242"/>
      <c r="AT386" s="243" t="s">
        <v>161</v>
      </c>
      <c r="AU386" s="243" t="s">
        <v>158</v>
      </c>
      <c r="AV386" s="13" t="s">
        <v>157</v>
      </c>
      <c r="AW386" s="13" t="s">
        <v>43</v>
      </c>
      <c r="AX386" s="13" t="s">
        <v>23</v>
      </c>
      <c r="AY386" s="243" t="s">
        <v>150</v>
      </c>
    </row>
    <row r="387" spans="2:65" s="1" customFormat="1" ht="31.5" customHeight="1">
      <c r="B387" s="42"/>
      <c r="C387" s="251" t="s">
        <v>609</v>
      </c>
      <c r="D387" s="251" t="s">
        <v>215</v>
      </c>
      <c r="E387" s="252" t="s">
        <v>736</v>
      </c>
      <c r="F387" s="253" t="s">
        <v>1650</v>
      </c>
      <c r="G387" s="254" t="s">
        <v>622</v>
      </c>
      <c r="H387" s="255">
        <v>1</v>
      </c>
      <c r="I387" s="256"/>
      <c r="J387" s="257">
        <f>ROUND(I387*H387,2)</f>
        <v>0</v>
      </c>
      <c r="K387" s="253" t="s">
        <v>37</v>
      </c>
      <c r="L387" s="258"/>
      <c r="M387" s="259" t="s">
        <v>37</v>
      </c>
      <c r="N387" s="260" t="s">
        <v>52</v>
      </c>
      <c r="O387" s="43"/>
      <c r="P387" s="204">
        <f>O387*H387</f>
        <v>0</v>
      </c>
      <c r="Q387" s="204">
        <v>0</v>
      </c>
      <c r="R387" s="204">
        <f>Q387*H387</f>
        <v>0</v>
      </c>
      <c r="S387" s="204">
        <v>0</v>
      </c>
      <c r="T387" s="205">
        <f>S387*H387</f>
        <v>0</v>
      </c>
      <c r="AR387" s="24" t="s">
        <v>268</v>
      </c>
      <c r="AT387" s="24" t="s">
        <v>215</v>
      </c>
      <c r="AU387" s="24" t="s">
        <v>158</v>
      </c>
      <c r="AY387" s="24" t="s">
        <v>150</v>
      </c>
      <c r="BE387" s="206">
        <f>IF(N387="základní",J387,0)</f>
        <v>0</v>
      </c>
      <c r="BF387" s="206">
        <f>IF(N387="snížená",J387,0)</f>
        <v>0</v>
      </c>
      <c r="BG387" s="206">
        <f>IF(N387="zákl. přenesená",J387,0)</f>
        <v>0</v>
      </c>
      <c r="BH387" s="206">
        <f>IF(N387="sníž. přenesená",J387,0)</f>
        <v>0</v>
      </c>
      <c r="BI387" s="206">
        <f>IF(N387="nulová",J387,0)</f>
        <v>0</v>
      </c>
      <c r="BJ387" s="24" t="s">
        <v>158</v>
      </c>
      <c r="BK387" s="206">
        <f>ROUND(I387*H387,2)</f>
        <v>0</v>
      </c>
      <c r="BL387" s="24" t="s">
        <v>205</v>
      </c>
      <c r="BM387" s="24" t="s">
        <v>612</v>
      </c>
    </row>
    <row r="388" spans="2:51" s="11" customFormat="1" ht="13.5">
      <c r="B388" s="210"/>
      <c r="C388" s="211"/>
      <c r="D388" s="207" t="s">
        <v>161</v>
      </c>
      <c r="E388" s="212" t="s">
        <v>37</v>
      </c>
      <c r="F388" s="213" t="s">
        <v>697</v>
      </c>
      <c r="G388" s="211"/>
      <c r="H388" s="214" t="s">
        <v>37</v>
      </c>
      <c r="I388" s="215"/>
      <c r="J388" s="211"/>
      <c r="K388" s="211"/>
      <c r="L388" s="216"/>
      <c r="M388" s="217"/>
      <c r="N388" s="218"/>
      <c r="O388" s="218"/>
      <c r="P388" s="218"/>
      <c r="Q388" s="218"/>
      <c r="R388" s="218"/>
      <c r="S388" s="218"/>
      <c r="T388" s="219"/>
      <c r="AT388" s="220" t="s">
        <v>161</v>
      </c>
      <c r="AU388" s="220" t="s">
        <v>158</v>
      </c>
      <c r="AV388" s="11" t="s">
        <v>23</v>
      </c>
      <c r="AW388" s="11" t="s">
        <v>43</v>
      </c>
      <c r="AX388" s="11" t="s">
        <v>80</v>
      </c>
      <c r="AY388" s="220" t="s">
        <v>150</v>
      </c>
    </row>
    <row r="389" spans="2:51" s="12" customFormat="1" ht="13.5">
      <c r="B389" s="221"/>
      <c r="C389" s="222"/>
      <c r="D389" s="207" t="s">
        <v>161</v>
      </c>
      <c r="E389" s="223" t="s">
        <v>37</v>
      </c>
      <c r="F389" s="224" t="s">
        <v>23</v>
      </c>
      <c r="G389" s="222"/>
      <c r="H389" s="225">
        <v>1</v>
      </c>
      <c r="I389" s="226"/>
      <c r="J389" s="222"/>
      <c r="K389" s="222"/>
      <c r="L389" s="227"/>
      <c r="M389" s="228"/>
      <c r="N389" s="229"/>
      <c r="O389" s="229"/>
      <c r="P389" s="229"/>
      <c r="Q389" s="229"/>
      <c r="R389" s="229"/>
      <c r="S389" s="229"/>
      <c r="T389" s="230"/>
      <c r="AT389" s="231" t="s">
        <v>161</v>
      </c>
      <c r="AU389" s="231" t="s">
        <v>158</v>
      </c>
      <c r="AV389" s="12" t="s">
        <v>158</v>
      </c>
      <c r="AW389" s="12" t="s">
        <v>43</v>
      </c>
      <c r="AX389" s="12" t="s">
        <v>80</v>
      </c>
      <c r="AY389" s="231" t="s">
        <v>150</v>
      </c>
    </row>
    <row r="390" spans="2:51" s="13" customFormat="1" ht="13.5">
      <c r="B390" s="232"/>
      <c r="C390" s="233"/>
      <c r="D390" s="234" t="s">
        <v>161</v>
      </c>
      <c r="E390" s="235" t="s">
        <v>37</v>
      </c>
      <c r="F390" s="236" t="s">
        <v>164</v>
      </c>
      <c r="G390" s="233"/>
      <c r="H390" s="237">
        <v>1</v>
      </c>
      <c r="I390" s="238"/>
      <c r="J390" s="233"/>
      <c r="K390" s="233"/>
      <c r="L390" s="239"/>
      <c r="M390" s="240"/>
      <c r="N390" s="241"/>
      <c r="O390" s="241"/>
      <c r="P390" s="241"/>
      <c r="Q390" s="241"/>
      <c r="R390" s="241"/>
      <c r="S390" s="241"/>
      <c r="T390" s="242"/>
      <c r="AT390" s="243" t="s">
        <v>161</v>
      </c>
      <c r="AU390" s="243" t="s">
        <v>158</v>
      </c>
      <c r="AV390" s="13" t="s">
        <v>157</v>
      </c>
      <c r="AW390" s="13" t="s">
        <v>43</v>
      </c>
      <c r="AX390" s="13" t="s">
        <v>23</v>
      </c>
      <c r="AY390" s="243" t="s">
        <v>150</v>
      </c>
    </row>
    <row r="391" spans="2:65" s="1" customFormat="1" ht="31.5" customHeight="1">
      <c r="B391" s="42"/>
      <c r="C391" s="195" t="s">
        <v>663</v>
      </c>
      <c r="D391" s="195" t="s">
        <v>152</v>
      </c>
      <c r="E391" s="196" t="s">
        <v>764</v>
      </c>
      <c r="F391" s="197" t="s">
        <v>765</v>
      </c>
      <c r="G391" s="198" t="s">
        <v>622</v>
      </c>
      <c r="H391" s="199">
        <v>52</v>
      </c>
      <c r="I391" s="200"/>
      <c r="J391" s="201">
        <f>ROUND(I391*H391,2)</f>
        <v>0</v>
      </c>
      <c r="K391" s="197" t="s">
        <v>156</v>
      </c>
      <c r="L391" s="62"/>
      <c r="M391" s="202" t="s">
        <v>37</v>
      </c>
      <c r="N391" s="203" t="s">
        <v>52</v>
      </c>
      <c r="O391" s="43"/>
      <c r="P391" s="204">
        <f>O391*H391</f>
        <v>0</v>
      </c>
      <c r="Q391" s="204">
        <v>0</v>
      </c>
      <c r="R391" s="204">
        <f>Q391*H391</f>
        <v>0</v>
      </c>
      <c r="S391" s="204">
        <v>0</v>
      </c>
      <c r="T391" s="205">
        <f>S391*H391</f>
        <v>0</v>
      </c>
      <c r="AR391" s="24" t="s">
        <v>205</v>
      </c>
      <c r="AT391" s="24" t="s">
        <v>152</v>
      </c>
      <c r="AU391" s="24" t="s">
        <v>158</v>
      </c>
      <c r="AY391" s="24" t="s">
        <v>150</v>
      </c>
      <c r="BE391" s="206">
        <f>IF(N391="základní",J391,0)</f>
        <v>0</v>
      </c>
      <c r="BF391" s="206">
        <f>IF(N391="snížená",J391,0)</f>
        <v>0</v>
      </c>
      <c r="BG391" s="206">
        <f>IF(N391="zákl. přenesená",J391,0)</f>
        <v>0</v>
      </c>
      <c r="BH391" s="206">
        <f>IF(N391="sníž. přenesená",J391,0)</f>
        <v>0</v>
      </c>
      <c r="BI391" s="206">
        <f>IF(N391="nulová",J391,0)</f>
        <v>0</v>
      </c>
      <c r="BJ391" s="24" t="s">
        <v>158</v>
      </c>
      <c r="BK391" s="206">
        <f>ROUND(I391*H391,2)</f>
        <v>0</v>
      </c>
      <c r="BL391" s="24" t="s">
        <v>205</v>
      </c>
      <c r="BM391" s="24" t="s">
        <v>1651</v>
      </c>
    </row>
    <row r="392" spans="2:47" s="1" customFormat="1" ht="40.5">
      <c r="B392" s="42"/>
      <c r="C392" s="64"/>
      <c r="D392" s="207" t="s">
        <v>159</v>
      </c>
      <c r="E392" s="64"/>
      <c r="F392" s="208" t="s">
        <v>762</v>
      </c>
      <c r="G392" s="64"/>
      <c r="H392" s="64"/>
      <c r="I392" s="165"/>
      <c r="J392" s="64"/>
      <c r="K392" s="64"/>
      <c r="L392" s="62"/>
      <c r="M392" s="209"/>
      <c r="N392" s="43"/>
      <c r="O392" s="43"/>
      <c r="P392" s="43"/>
      <c r="Q392" s="43"/>
      <c r="R392" s="43"/>
      <c r="S392" s="43"/>
      <c r="T392" s="79"/>
      <c r="AT392" s="24" t="s">
        <v>159</v>
      </c>
      <c r="AU392" s="24" t="s">
        <v>158</v>
      </c>
    </row>
    <row r="393" spans="2:51" s="12" customFormat="1" ht="13.5">
      <c r="B393" s="221"/>
      <c r="C393" s="222"/>
      <c r="D393" s="207" t="s">
        <v>161</v>
      </c>
      <c r="E393" s="223" t="s">
        <v>37</v>
      </c>
      <c r="F393" s="224" t="s">
        <v>1652</v>
      </c>
      <c r="G393" s="222"/>
      <c r="H393" s="225">
        <v>52</v>
      </c>
      <c r="I393" s="226"/>
      <c r="J393" s="222"/>
      <c r="K393" s="222"/>
      <c r="L393" s="227"/>
      <c r="M393" s="228"/>
      <c r="N393" s="229"/>
      <c r="O393" s="229"/>
      <c r="P393" s="229"/>
      <c r="Q393" s="229"/>
      <c r="R393" s="229"/>
      <c r="S393" s="229"/>
      <c r="T393" s="230"/>
      <c r="AT393" s="231" t="s">
        <v>161</v>
      </c>
      <c r="AU393" s="231" t="s">
        <v>158</v>
      </c>
      <c r="AV393" s="12" t="s">
        <v>158</v>
      </c>
      <c r="AW393" s="12" t="s">
        <v>43</v>
      </c>
      <c r="AX393" s="12" t="s">
        <v>80</v>
      </c>
      <c r="AY393" s="231" t="s">
        <v>150</v>
      </c>
    </row>
    <row r="394" spans="2:51" s="13" customFormat="1" ht="13.5">
      <c r="B394" s="232"/>
      <c r="C394" s="233"/>
      <c r="D394" s="234" t="s">
        <v>161</v>
      </c>
      <c r="E394" s="235" t="s">
        <v>37</v>
      </c>
      <c r="F394" s="236" t="s">
        <v>164</v>
      </c>
      <c r="G394" s="233"/>
      <c r="H394" s="237">
        <v>52</v>
      </c>
      <c r="I394" s="238"/>
      <c r="J394" s="233"/>
      <c r="K394" s="233"/>
      <c r="L394" s="239"/>
      <c r="M394" s="240"/>
      <c r="N394" s="241"/>
      <c r="O394" s="241"/>
      <c r="P394" s="241"/>
      <c r="Q394" s="241"/>
      <c r="R394" s="241"/>
      <c r="S394" s="241"/>
      <c r="T394" s="242"/>
      <c r="AT394" s="243" t="s">
        <v>161</v>
      </c>
      <c r="AU394" s="243" t="s">
        <v>158</v>
      </c>
      <c r="AV394" s="13" t="s">
        <v>157</v>
      </c>
      <c r="AW394" s="13" t="s">
        <v>43</v>
      </c>
      <c r="AX394" s="13" t="s">
        <v>23</v>
      </c>
      <c r="AY394" s="243" t="s">
        <v>150</v>
      </c>
    </row>
    <row r="395" spans="2:65" s="1" customFormat="1" ht="22.5" customHeight="1">
      <c r="B395" s="42"/>
      <c r="C395" s="251" t="s">
        <v>438</v>
      </c>
      <c r="D395" s="251" t="s">
        <v>215</v>
      </c>
      <c r="E395" s="252" t="s">
        <v>774</v>
      </c>
      <c r="F395" s="253" t="s">
        <v>775</v>
      </c>
      <c r="G395" s="254" t="s">
        <v>198</v>
      </c>
      <c r="H395" s="255">
        <v>62.4</v>
      </c>
      <c r="I395" s="256"/>
      <c r="J395" s="257">
        <f>ROUND(I395*H395,2)</f>
        <v>0</v>
      </c>
      <c r="K395" s="253" t="s">
        <v>156</v>
      </c>
      <c r="L395" s="258"/>
      <c r="M395" s="259" t="s">
        <v>37</v>
      </c>
      <c r="N395" s="260" t="s">
        <v>52</v>
      </c>
      <c r="O395" s="43"/>
      <c r="P395" s="204">
        <f>O395*H395</f>
        <v>0</v>
      </c>
      <c r="Q395" s="204">
        <v>0.003</v>
      </c>
      <c r="R395" s="204">
        <f>Q395*H395</f>
        <v>0.1872</v>
      </c>
      <c r="S395" s="204">
        <v>0</v>
      </c>
      <c r="T395" s="205">
        <f>S395*H395</f>
        <v>0</v>
      </c>
      <c r="AR395" s="24" t="s">
        <v>268</v>
      </c>
      <c r="AT395" s="24" t="s">
        <v>215</v>
      </c>
      <c r="AU395" s="24" t="s">
        <v>158</v>
      </c>
      <c r="AY395" s="24" t="s">
        <v>150</v>
      </c>
      <c r="BE395" s="206">
        <f>IF(N395="základní",J395,0)</f>
        <v>0</v>
      </c>
      <c r="BF395" s="206">
        <f>IF(N395="snížená",J395,0)</f>
        <v>0</v>
      </c>
      <c r="BG395" s="206">
        <f>IF(N395="zákl. přenesená",J395,0)</f>
        <v>0</v>
      </c>
      <c r="BH395" s="206">
        <f>IF(N395="sníž. přenesená",J395,0)</f>
        <v>0</v>
      </c>
      <c r="BI395" s="206">
        <f>IF(N395="nulová",J395,0)</f>
        <v>0</v>
      </c>
      <c r="BJ395" s="24" t="s">
        <v>158</v>
      </c>
      <c r="BK395" s="206">
        <f>ROUND(I395*H395,2)</f>
        <v>0</v>
      </c>
      <c r="BL395" s="24" t="s">
        <v>205</v>
      </c>
      <c r="BM395" s="24" t="s">
        <v>1653</v>
      </c>
    </row>
    <row r="396" spans="2:51" s="12" customFormat="1" ht="13.5">
      <c r="B396" s="221"/>
      <c r="C396" s="222"/>
      <c r="D396" s="207" t="s">
        <v>161</v>
      </c>
      <c r="E396" s="223" t="s">
        <v>37</v>
      </c>
      <c r="F396" s="224" t="s">
        <v>1654</v>
      </c>
      <c r="G396" s="222"/>
      <c r="H396" s="225">
        <v>62.4</v>
      </c>
      <c r="I396" s="226"/>
      <c r="J396" s="222"/>
      <c r="K396" s="222"/>
      <c r="L396" s="227"/>
      <c r="M396" s="228"/>
      <c r="N396" s="229"/>
      <c r="O396" s="229"/>
      <c r="P396" s="229"/>
      <c r="Q396" s="229"/>
      <c r="R396" s="229"/>
      <c r="S396" s="229"/>
      <c r="T396" s="230"/>
      <c r="AT396" s="231" t="s">
        <v>161</v>
      </c>
      <c r="AU396" s="231" t="s">
        <v>158</v>
      </c>
      <c r="AV396" s="12" t="s">
        <v>158</v>
      </c>
      <c r="AW396" s="12" t="s">
        <v>43</v>
      </c>
      <c r="AX396" s="12" t="s">
        <v>80</v>
      </c>
      <c r="AY396" s="231" t="s">
        <v>150</v>
      </c>
    </row>
    <row r="397" spans="2:51" s="13" customFormat="1" ht="13.5">
      <c r="B397" s="232"/>
      <c r="C397" s="233"/>
      <c r="D397" s="234" t="s">
        <v>161</v>
      </c>
      <c r="E397" s="235" t="s">
        <v>37</v>
      </c>
      <c r="F397" s="236" t="s">
        <v>164</v>
      </c>
      <c r="G397" s="233"/>
      <c r="H397" s="237">
        <v>62.4</v>
      </c>
      <c r="I397" s="238"/>
      <c r="J397" s="233"/>
      <c r="K397" s="233"/>
      <c r="L397" s="239"/>
      <c r="M397" s="240"/>
      <c r="N397" s="241"/>
      <c r="O397" s="241"/>
      <c r="P397" s="241"/>
      <c r="Q397" s="241"/>
      <c r="R397" s="241"/>
      <c r="S397" s="241"/>
      <c r="T397" s="242"/>
      <c r="AT397" s="243" t="s">
        <v>161</v>
      </c>
      <c r="AU397" s="243" t="s">
        <v>158</v>
      </c>
      <c r="AV397" s="13" t="s">
        <v>157</v>
      </c>
      <c r="AW397" s="13" t="s">
        <v>43</v>
      </c>
      <c r="AX397" s="13" t="s">
        <v>23</v>
      </c>
      <c r="AY397" s="243" t="s">
        <v>150</v>
      </c>
    </row>
    <row r="398" spans="2:65" s="1" customFormat="1" ht="31.5" customHeight="1">
      <c r="B398" s="42"/>
      <c r="C398" s="195" t="s">
        <v>404</v>
      </c>
      <c r="D398" s="195" t="s">
        <v>152</v>
      </c>
      <c r="E398" s="196" t="s">
        <v>782</v>
      </c>
      <c r="F398" s="197" t="s">
        <v>783</v>
      </c>
      <c r="G398" s="198" t="s">
        <v>182</v>
      </c>
      <c r="H398" s="199">
        <v>1.835</v>
      </c>
      <c r="I398" s="200"/>
      <c r="J398" s="201">
        <f>ROUND(I398*H398,2)</f>
        <v>0</v>
      </c>
      <c r="K398" s="197" t="s">
        <v>156</v>
      </c>
      <c r="L398" s="62"/>
      <c r="M398" s="202" t="s">
        <v>37</v>
      </c>
      <c r="N398" s="203" t="s">
        <v>52</v>
      </c>
      <c r="O398" s="43"/>
      <c r="P398" s="204">
        <f>O398*H398</f>
        <v>0</v>
      </c>
      <c r="Q398" s="204">
        <v>0</v>
      </c>
      <c r="R398" s="204">
        <f>Q398*H398</f>
        <v>0</v>
      </c>
      <c r="S398" s="204">
        <v>0</v>
      </c>
      <c r="T398" s="205">
        <f>S398*H398</f>
        <v>0</v>
      </c>
      <c r="AR398" s="24" t="s">
        <v>205</v>
      </c>
      <c r="AT398" s="24" t="s">
        <v>152</v>
      </c>
      <c r="AU398" s="24" t="s">
        <v>158</v>
      </c>
      <c r="AY398" s="24" t="s">
        <v>150</v>
      </c>
      <c r="BE398" s="206">
        <f>IF(N398="základní",J398,0)</f>
        <v>0</v>
      </c>
      <c r="BF398" s="206">
        <f>IF(N398="snížená",J398,0)</f>
        <v>0</v>
      </c>
      <c r="BG398" s="206">
        <f>IF(N398="zákl. přenesená",J398,0)</f>
        <v>0</v>
      </c>
      <c r="BH398" s="206">
        <f>IF(N398="sníž. přenesená",J398,0)</f>
        <v>0</v>
      </c>
      <c r="BI398" s="206">
        <f>IF(N398="nulová",J398,0)</f>
        <v>0</v>
      </c>
      <c r="BJ398" s="24" t="s">
        <v>158</v>
      </c>
      <c r="BK398" s="206">
        <f>ROUND(I398*H398,2)</f>
        <v>0</v>
      </c>
      <c r="BL398" s="24" t="s">
        <v>205</v>
      </c>
      <c r="BM398" s="24" t="s">
        <v>615</v>
      </c>
    </row>
    <row r="399" spans="2:47" s="1" customFormat="1" ht="121.5">
      <c r="B399" s="42"/>
      <c r="C399" s="64"/>
      <c r="D399" s="207" t="s">
        <v>159</v>
      </c>
      <c r="E399" s="64"/>
      <c r="F399" s="208" t="s">
        <v>785</v>
      </c>
      <c r="G399" s="64"/>
      <c r="H399" s="64"/>
      <c r="I399" s="165"/>
      <c r="J399" s="64"/>
      <c r="K399" s="64"/>
      <c r="L399" s="62"/>
      <c r="M399" s="209"/>
      <c r="N399" s="43"/>
      <c r="O399" s="43"/>
      <c r="P399" s="43"/>
      <c r="Q399" s="43"/>
      <c r="R399" s="43"/>
      <c r="S399" s="43"/>
      <c r="T399" s="79"/>
      <c r="AT399" s="24" t="s">
        <v>159</v>
      </c>
      <c r="AU399" s="24" t="s">
        <v>158</v>
      </c>
    </row>
    <row r="400" spans="2:63" s="10" customFormat="1" ht="29.85" customHeight="1">
      <c r="B400" s="178"/>
      <c r="C400" s="179"/>
      <c r="D400" s="192" t="s">
        <v>79</v>
      </c>
      <c r="E400" s="193" t="s">
        <v>907</v>
      </c>
      <c r="F400" s="193" t="s">
        <v>908</v>
      </c>
      <c r="G400" s="179"/>
      <c r="H400" s="179"/>
      <c r="I400" s="182"/>
      <c r="J400" s="194">
        <f>BK400</f>
        <v>0</v>
      </c>
      <c r="K400" s="179"/>
      <c r="L400" s="184"/>
      <c r="M400" s="185"/>
      <c r="N400" s="186"/>
      <c r="O400" s="186"/>
      <c r="P400" s="187">
        <f>SUM(P401:P404)</f>
        <v>0</v>
      </c>
      <c r="Q400" s="186"/>
      <c r="R400" s="187">
        <f>SUM(R401:R404)</f>
        <v>0.012164099999999999</v>
      </c>
      <c r="S400" s="186"/>
      <c r="T400" s="188">
        <f>SUM(T401:T404)</f>
        <v>0</v>
      </c>
      <c r="AR400" s="189" t="s">
        <v>158</v>
      </c>
      <c r="AT400" s="190" t="s">
        <v>79</v>
      </c>
      <c r="AU400" s="190" t="s">
        <v>23</v>
      </c>
      <c r="AY400" s="189" t="s">
        <v>150</v>
      </c>
      <c r="BK400" s="191">
        <f>SUM(BK401:BK404)</f>
        <v>0</v>
      </c>
    </row>
    <row r="401" spans="2:65" s="1" customFormat="1" ht="31.5" customHeight="1">
      <c r="B401" s="42"/>
      <c r="C401" s="195" t="s">
        <v>619</v>
      </c>
      <c r="D401" s="195" t="s">
        <v>152</v>
      </c>
      <c r="E401" s="196" t="s">
        <v>1224</v>
      </c>
      <c r="F401" s="197" t="s">
        <v>1225</v>
      </c>
      <c r="G401" s="198" t="s">
        <v>155</v>
      </c>
      <c r="H401" s="199">
        <v>46.785</v>
      </c>
      <c r="I401" s="200"/>
      <c r="J401" s="201">
        <f>ROUND(I401*H401,2)</f>
        <v>0</v>
      </c>
      <c r="K401" s="197" t="s">
        <v>156</v>
      </c>
      <c r="L401" s="62"/>
      <c r="M401" s="202" t="s">
        <v>37</v>
      </c>
      <c r="N401" s="203" t="s">
        <v>52</v>
      </c>
      <c r="O401" s="43"/>
      <c r="P401" s="204">
        <f>O401*H401</f>
        <v>0</v>
      </c>
      <c r="Q401" s="204">
        <v>0.00026</v>
      </c>
      <c r="R401" s="204">
        <f>Q401*H401</f>
        <v>0.012164099999999999</v>
      </c>
      <c r="S401" s="204">
        <v>0</v>
      </c>
      <c r="T401" s="205">
        <f>S401*H401</f>
        <v>0</v>
      </c>
      <c r="AR401" s="24" t="s">
        <v>205</v>
      </c>
      <c r="AT401" s="24" t="s">
        <v>152</v>
      </c>
      <c r="AU401" s="24" t="s">
        <v>158</v>
      </c>
      <c r="AY401" s="24" t="s">
        <v>150</v>
      </c>
      <c r="BE401" s="206">
        <f>IF(N401="základní",J401,0)</f>
        <v>0</v>
      </c>
      <c r="BF401" s="206">
        <f>IF(N401="snížená",J401,0)</f>
        <v>0</v>
      </c>
      <c r="BG401" s="206">
        <f>IF(N401="zákl. přenesená",J401,0)</f>
        <v>0</v>
      </c>
      <c r="BH401" s="206">
        <f>IF(N401="sníž. přenesená",J401,0)</f>
        <v>0</v>
      </c>
      <c r="BI401" s="206">
        <f>IF(N401="nulová",J401,0)</f>
        <v>0</v>
      </c>
      <c r="BJ401" s="24" t="s">
        <v>158</v>
      </c>
      <c r="BK401" s="206">
        <f>ROUND(I401*H401,2)</f>
        <v>0</v>
      </c>
      <c r="BL401" s="24" t="s">
        <v>205</v>
      </c>
      <c r="BM401" s="24" t="s">
        <v>623</v>
      </c>
    </row>
    <row r="402" spans="2:51" s="11" customFormat="1" ht="13.5">
      <c r="B402" s="210"/>
      <c r="C402" s="211"/>
      <c r="D402" s="207" t="s">
        <v>161</v>
      </c>
      <c r="E402" s="212" t="s">
        <v>37</v>
      </c>
      <c r="F402" s="213" t="s">
        <v>1655</v>
      </c>
      <c r="G402" s="211"/>
      <c r="H402" s="214" t="s">
        <v>37</v>
      </c>
      <c r="I402" s="215"/>
      <c r="J402" s="211"/>
      <c r="K402" s="211"/>
      <c r="L402" s="216"/>
      <c r="M402" s="217"/>
      <c r="N402" s="218"/>
      <c r="O402" s="218"/>
      <c r="P402" s="218"/>
      <c r="Q402" s="218"/>
      <c r="R402" s="218"/>
      <c r="S402" s="218"/>
      <c r="T402" s="219"/>
      <c r="AT402" s="220" t="s">
        <v>161</v>
      </c>
      <c r="AU402" s="220" t="s">
        <v>158</v>
      </c>
      <c r="AV402" s="11" t="s">
        <v>23</v>
      </c>
      <c r="AW402" s="11" t="s">
        <v>43</v>
      </c>
      <c r="AX402" s="11" t="s">
        <v>80</v>
      </c>
      <c r="AY402" s="220" t="s">
        <v>150</v>
      </c>
    </row>
    <row r="403" spans="2:51" s="12" customFormat="1" ht="13.5">
      <c r="B403" s="221"/>
      <c r="C403" s="222"/>
      <c r="D403" s="207" t="s">
        <v>161</v>
      </c>
      <c r="E403" s="223" t="s">
        <v>37</v>
      </c>
      <c r="F403" s="224" t="s">
        <v>1656</v>
      </c>
      <c r="G403" s="222"/>
      <c r="H403" s="225">
        <v>46.785</v>
      </c>
      <c r="I403" s="226"/>
      <c r="J403" s="222"/>
      <c r="K403" s="222"/>
      <c r="L403" s="227"/>
      <c r="M403" s="228"/>
      <c r="N403" s="229"/>
      <c r="O403" s="229"/>
      <c r="P403" s="229"/>
      <c r="Q403" s="229"/>
      <c r="R403" s="229"/>
      <c r="S403" s="229"/>
      <c r="T403" s="230"/>
      <c r="AT403" s="231" t="s">
        <v>161</v>
      </c>
      <c r="AU403" s="231" t="s">
        <v>158</v>
      </c>
      <c r="AV403" s="12" t="s">
        <v>158</v>
      </c>
      <c r="AW403" s="12" t="s">
        <v>43</v>
      </c>
      <c r="AX403" s="12" t="s">
        <v>80</v>
      </c>
      <c r="AY403" s="231" t="s">
        <v>150</v>
      </c>
    </row>
    <row r="404" spans="2:51" s="13" customFormat="1" ht="13.5">
      <c r="B404" s="232"/>
      <c r="C404" s="233"/>
      <c r="D404" s="207" t="s">
        <v>161</v>
      </c>
      <c r="E404" s="248" t="s">
        <v>37</v>
      </c>
      <c r="F404" s="249" t="s">
        <v>164</v>
      </c>
      <c r="G404" s="233"/>
      <c r="H404" s="250">
        <v>46.785</v>
      </c>
      <c r="I404" s="238"/>
      <c r="J404" s="233"/>
      <c r="K404" s="233"/>
      <c r="L404" s="239"/>
      <c r="M404" s="240"/>
      <c r="N404" s="241"/>
      <c r="O404" s="241"/>
      <c r="P404" s="241"/>
      <c r="Q404" s="241"/>
      <c r="R404" s="241"/>
      <c r="S404" s="241"/>
      <c r="T404" s="242"/>
      <c r="AT404" s="243" t="s">
        <v>161</v>
      </c>
      <c r="AU404" s="243" t="s">
        <v>158</v>
      </c>
      <c r="AV404" s="13" t="s">
        <v>157</v>
      </c>
      <c r="AW404" s="13" t="s">
        <v>43</v>
      </c>
      <c r="AX404" s="13" t="s">
        <v>23</v>
      </c>
      <c r="AY404" s="243" t="s">
        <v>150</v>
      </c>
    </row>
    <row r="405" spans="2:63" s="10" customFormat="1" ht="37.35" customHeight="1">
      <c r="B405" s="178"/>
      <c r="C405" s="179"/>
      <c r="D405" s="180" t="s">
        <v>79</v>
      </c>
      <c r="E405" s="181" t="s">
        <v>916</v>
      </c>
      <c r="F405" s="181" t="s">
        <v>917</v>
      </c>
      <c r="G405" s="179"/>
      <c r="H405" s="179"/>
      <c r="I405" s="182"/>
      <c r="J405" s="183">
        <f>BK405</f>
        <v>0</v>
      </c>
      <c r="K405" s="179"/>
      <c r="L405" s="184"/>
      <c r="M405" s="185"/>
      <c r="N405" s="186"/>
      <c r="O405" s="186"/>
      <c r="P405" s="187">
        <f>P406+P409+P411</f>
        <v>0</v>
      </c>
      <c r="Q405" s="186"/>
      <c r="R405" s="187">
        <f>R406+R409+R411</f>
        <v>0</v>
      </c>
      <c r="S405" s="186"/>
      <c r="T405" s="188">
        <f>T406+T409+T411</f>
        <v>0</v>
      </c>
      <c r="AR405" s="189" t="s">
        <v>179</v>
      </c>
      <c r="AT405" s="190" t="s">
        <v>79</v>
      </c>
      <c r="AU405" s="190" t="s">
        <v>80</v>
      </c>
      <c r="AY405" s="189" t="s">
        <v>150</v>
      </c>
      <c r="BK405" s="191">
        <f>BK406+BK409+BK411</f>
        <v>0</v>
      </c>
    </row>
    <row r="406" spans="2:63" s="10" customFormat="1" ht="19.9" customHeight="1">
      <c r="B406" s="178"/>
      <c r="C406" s="179"/>
      <c r="D406" s="192" t="s">
        <v>79</v>
      </c>
      <c r="E406" s="193" t="s">
        <v>918</v>
      </c>
      <c r="F406" s="193" t="s">
        <v>919</v>
      </c>
      <c r="G406" s="179"/>
      <c r="H406" s="179"/>
      <c r="I406" s="182"/>
      <c r="J406" s="194">
        <f>BK406</f>
        <v>0</v>
      </c>
      <c r="K406" s="179"/>
      <c r="L406" s="184"/>
      <c r="M406" s="185"/>
      <c r="N406" s="186"/>
      <c r="O406" s="186"/>
      <c r="P406" s="187">
        <f>SUM(P407:P408)</f>
        <v>0</v>
      </c>
      <c r="Q406" s="186"/>
      <c r="R406" s="187">
        <f>SUM(R407:R408)</f>
        <v>0</v>
      </c>
      <c r="S406" s="186"/>
      <c r="T406" s="188">
        <f>SUM(T407:T408)</f>
        <v>0</v>
      </c>
      <c r="AR406" s="189" t="s">
        <v>179</v>
      </c>
      <c r="AT406" s="190" t="s">
        <v>79</v>
      </c>
      <c r="AU406" s="190" t="s">
        <v>23</v>
      </c>
      <c r="AY406" s="189" t="s">
        <v>150</v>
      </c>
      <c r="BK406" s="191">
        <f>SUM(BK407:BK408)</f>
        <v>0</v>
      </c>
    </row>
    <row r="407" spans="2:65" s="1" customFormat="1" ht="22.5" customHeight="1">
      <c r="B407" s="42"/>
      <c r="C407" s="195" t="s">
        <v>407</v>
      </c>
      <c r="D407" s="195" t="s">
        <v>152</v>
      </c>
      <c r="E407" s="196" t="s">
        <v>921</v>
      </c>
      <c r="F407" s="197" t="s">
        <v>922</v>
      </c>
      <c r="G407" s="198" t="s">
        <v>923</v>
      </c>
      <c r="H407" s="199">
        <v>1</v>
      </c>
      <c r="I407" s="200"/>
      <c r="J407" s="201">
        <f>ROUND(I407*H407,2)</f>
        <v>0</v>
      </c>
      <c r="K407" s="197" t="s">
        <v>37</v>
      </c>
      <c r="L407" s="62"/>
      <c r="M407" s="202" t="s">
        <v>37</v>
      </c>
      <c r="N407" s="203" t="s">
        <v>52</v>
      </c>
      <c r="O407" s="43"/>
      <c r="P407" s="204">
        <f>O407*H407</f>
        <v>0</v>
      </c>
      <c r="Q407" s="204">
        <v>0</v>
      </c>
      <c r="R407" s="204">
        <f>Q407*H407</f>
        <v>0</v>
      </c>
      <c r="S407" s="204">
        <v>0</v>
      </c>
      <c r="T407" s="205">
        <f>S407*H407</f>
        <v>0</v>
      </c>
      <c r="AR407" s="24" t="s">
        <v>157</v>
      </c>
      <c r="AT407" s="24" t="s">
        <v>152</v>
      </c>
      <c r="AU407" s="24" t="s">
        <v>158</v>
      </c>
      <c r="AY407" s="24" t="s">
        <v>150</v>
      </c>
      <c r="BE407" s="206">
        <f>IF(N407="základní",J407,0)</f>
        <v>0</v>
      </c>
      <c r="BF407" s="206">
        <f>IF(N407="snížená",J407,0)</f>
        <v>0</v>
      </c>
      <c r="BG407" s="206">
        <f>IF(N407="zákl. přenesená",J407,0)</f>
        <v>0</v>
      </c>
      <c r="BH407" s="206">
        <f>IF(N407="sníž. přenesená",J407,0)</f>
        <v>0</v>
      </c>
      <c r="BI407" s="206">
        <f>IF(N407="nulová",J407,0)</f>
        <v>0</v>
      </c>
      <c r="BJ407" s="24" t="s">
        <v>158</v>
      </c>
      <c r="BK407" s="206">
        <f>ROUND(I407*H407,2)</f>
        <v>0</v>
      </c>
      <c r="BL407" s="24" t="s">
        <v>157</v>
      </c>
      <c r="BM407" s="24" t="s">
        <v>627</v>
      </c>
    </row>
    <row r="408" spans="2:65" s="1" customFormat="1" ht="22.5" customHeight="1">
      <c r="B408" s="42"/>
      <c r="C408" s="195" t="s">
        <v>630</v>
      </c>
      <c r="D408" s="195" t="s">
        <v>152</v>
      </c>
      <c r="E408" s="196" t="s">
        <v>925</v>
      </c>
      <c r="F408" s="197" t="s">
        <v>926</v>
      </c>
      <c r="G408" s="198" t="s">
        <v>923</v>
      </c>
      <c r="H408" s="199">
        <v>1</v>
      </c>
      <c r="I408" s="200"/>
      <c r="J408" s="201">
        <f>ROUND(I408*H408,2)</f>
        <v>0</v>
      </c>
      <c r="K408" s="197" t="s">
        <v>37</v>
      </c>
      <c r="L408" s="62"/>
      <c r="M408" s="202" t="s">
        <v>37</v>
      </c>
      <c r="N408" s="203" t="s">
        <v>52</v>
      </c>
      <c r="O408" s="43"/>
      <c r="P408" s="204">
        <f>O408*H408</f>
        <v>0</v>
      </c>
      <c r="Q408" s="204">
        <v>0</v>
      </c>
      <c r="R408" s="204">
        <f>Q408*H408</f>
        <v>0</v>
      </c>
      <c r="S408" s="204">
        <v>0</v>
      </c>
      <c r="T408" s="205">
        <f>S408*H408</f>
        <v>0</v>
      </c>
      <c r="AR408" s="24" t="s">
        <v>157</v>
      </c>
      <c r="AT408" s="24" t="s">
        <v>152</v>
      </c>
      <c r="AU408" s="24" t="s">
        <v>158</v>
      </c>
      <c r="AY408" s="24" t="s">
        <v>150</v>
      </c>
      <c r="BE408" s="206">
        <f>IF(N408="základní",J408,0)</f>
        <v>0</v>
      </c>
      <c r="BF408" s="206">
        <f>IF(N408="snížená",J408,0)</f>
        <v>0</v>
      </c>
      <c r="BG408" s="206">
        <f>IF(N408="zákl. přenesená",J408,0)</f>
        <v>0</v>
      </c>
      <c r="BH408" s="206">
        <f>IF(N408="sníž. přenesená",J408,0)</f>
        <v>0</v>
      </c>
      <c r="BI408" s="206">
        <f>IF(N408="nulová",J408,0)</f>
        <v>0</v>
      </c>
      <c r="BJ408" s="24" t="s">
        <v>158</v>
      </c>
      <c r="BK408" s="206">
        <f>ROUND(I408*H408,2)</f>
        <v>0</v>
      </c>
      <c r="BL408" s="24" t="s">
        <v>157</v>
      </c>
      <c r="BM408" s="24" t="s">
        <v>633</v>
      </c>
    </row>
    <row r="409" spans="2:63" s="10" customFormat="1" ht="29.85" customHeight="1">
      <c r="B409" s="178"/>
      <c r="C409" s="179"/>
      <c r="D409" s="192" t="s">
        <v>79</v>
      </c>
      <c r="E409" s="193" t="s">
        <v>928</v>
      </c>
      <c r="F409" s="193" t="s">
        <v>929</v>
      </c>
      <c r="G409" s="179"/>
      <c r="H409" s="179"/>
      <c r="I409" s="182"/>
      <c r="J409" s="194">
        <f>BK409</f>
        <v>0</v>
      </c>
      <c r="K409" s="179"/>
      <c r="L409" s="184"/>
      <c r="M409" s="185"/>
      <c r="N409" s="186"/>
      <c r="O409" s="186"/>
      <c r="P409" s="187">
        <f>P410</f>
        <v>0</v>
      </c>
      <c r="Q409" s="186"/>
      <c r="R409" s="187">
        <f>R410</f>
        <v>0</v>
      </c>
      <c r="S409" s="186"/>
      <c r="T409" s="188">
        <f>T410</f>
        <v>0</v>
      </c>
      <c r="AR409" s="189" t="s">
        <v>179</v>
      </c>
      <c r="AT409" s="190" t="s">
        <v>79</v>
      </c>
      <c r="AU409" s="190" t="s">
        <v>23</v>
      </c>
      <c r="AY409" s="189" t="s">
        <v>150</v>
      </c>
      <c r="BK409" s="191">
        <f>BK410</f>
        <v>0</v>
      </c>
    </row>
    <row r="410" spans="2:65" s="1" customFormat="1" ht="22.5" customHeight="1">
      <c r="B410" s="42"/>
      <c r="C410" s="195" t="s">
        <v>413</v>
      </c>
      <c r="D410" s="195" t="s">
        <v>152</v>
      </c>
      <c r="E410" s="196" t="s">
        <v>931</v>
      </c>
      <c r="F410" s="197" t="s">
        <v>929</v>
      </c>
      <c r="G410" s="198" t="s">
        <v>923</v>
      </c>
      <c r="H410" s="199">
        <v>1</v>
      </c>
      <c r="I410" s="200"/>
      <c r="J410" s="201">
        <f>ROUND(I410*H410,2)</f>
        <v>0</v>
      </c>
      <c r="K410" s="197" t="s">
        <v>37</v>
      </c>
      <c r="L410" s="62"/>
      <c r="M410" s="202" t="s">
        <v>37</v>
      </c>
      <c r="N410" s="203" t="s">
        <v>52</v>
      </c>
      <c r="O410" s="43"/>
      <c r="P410" s="204">
        <f>O410*H410</f>
        <v>0</v>
      </c>
      <c r="Q410" s="204">
        <v>0</v>
      </c>
      <c r="R410" s="204">
        <f>Q410*H410</f>
        <v>0</v>
      </c>
      <c r="S410" s="204">
        <v>0</v>
      </c>
      <c r="T410" s="205">
        <f>S410*H410</f>
        <v>0</v>
      </c>
      <c r="AR410" s="24" t="s">
        <v>157</v>
      </c>
      <c r="AT410" s="24" t="s">
        <v>152</v>
      </c>
      <c r="AU410" s="24" t="s">
        <v>158</v>
      </c>
      <c r="AY410" s="24" t="s">
        <v>150</v>
      </c>
      <c r="BE410" s="206">
        <f>IF(N410="základní",J410,0)</f>
        <v>0</v>
      </c>
      <c r="BF410" s="206">
        <f>IF(N410="snížená",J410,0)</f>
        <v>0</v>
      </c>
      <c r="BG410" s="206">
        <f>IF(N410="zákl. přenesená",J410,0)</f>
        <v>0</v>
      </c>
      <c r="BH410" s="206">
        <f>IF(N410="sníž. přenesená",J410,0)</f>
        <v>0</v>
      </c>
      <c r="BI410" s="206">
        <f>IF(N410="nulová",J410,0)</f>
        <v>0</v>
      </c>
      <c r="BJ410" s="24" t="s">
        <v>158</v>
      </c>
      <c r="BK410" s="206">
        <f>ROUND(I410*H410,2)</f>
        <v>0</v>
      </c>
      <c r="BL410" s="24" t="s">
        <v>157</v>
      </c>
      <c r="BM410" s="24" t="s">
        <v>637</v>
      </c>
    </row>
    <row r="411" spans="2:63" s="10" customFormat="1" ht="29.85" customHeight="1">
      <c r="B411" s="178"/>
      <c r="C411" s="179"/>
      <c r="D411" s="192" t="s">
        <v>79</v>
      </c>
      <c r="E411" s="193" t="s">
        <v>933</v>
      </c>
      <c r="F411" s="193" t="s">
        <v>934</v>
      </c>
      <c r="G411" s="179"/>
      <c r="H411" s="179"/>
      <c r="I411" s="182"/>
      <c r="J411" s="194">
        <f>BK411</f>
        <v>0</v>
      </c>
      <c r="K411" s="179"/>
      <c r="L411" s="184"/>
      <c r="M411" s="185"/>
      <c r="N411" s="186"/>
      <c r="O411" s="186"/>
      <c r="P411" s="187">
        <f>P412</f>
        <v>0</v>
      </c>
      <c r="Q411" s="186"/>
      <c r="R411" s="187">
        <f>R412</f>
        <v>0</v>
      </c>
      <c r="S411" s="186"/>
      <c r="T411" s="188">
        <f>T412</f>
        <v>0</v>
      </c>
      <c r="AR411" s="189" t="s">
        <v>179</v>
      </c>
      <c r="AT411" s="190" t="s">
        <v>79</v>
      </c>
      <c r="AU411" s="190" t="s">
        <v>23</v>
      </c>
      <c r="AY411" s="189" t="s">
        <v>150</v>
      </c>
      <c r="BK411" s="191">
        <f>BK412</f>
        <v>0</v>
      </c>
    </row>
    <row r="412" spans="2:65" s="1" customFormat="1" ht="22.5" customHeight="1">
      <c r="B412" s="42"/>
      <c r="C412" s="195" t="s">
        <v>433</v>
      </c>
      <c r="D412" s="195" t="s">
        <v>152</v>
      </c>
      <c r="E412" s="196" t="s">
        <v>935</v>
      </c>
      <c r="F412" s="197" t="s">
        <v>936</v>
      </c>
      <c r="G412" s="198" t="s">
        <v>923</v>
      </c>
      <c r="H412" s="199">
        <v>1</v>
      </c>
      <c r="I412" s="200"/>
      <c r="J412" s="201">
        <f>ROUND(I412*H412,2)</f>
        <v>0</v>
      </c>
      <c r="K412" s="197" t="s">
        <v>37</v>
      </c>
      <c r="L412" s="62"/>
      <c r="M412" s="202" t="s">
        <v>37</v>
      </c>
      <c r="N412" s="272" t="s">
        <v>52</v>
      </c>
      <c r="O412" s="273"/>
      <c r="P412" s="274">
        <f>O412*H412</f>
        <v>0</v>
      </c>
      <c r="Q412" s="274">
        <v>0</v>
      </c>
      <c r="R412" s="274">
        <f>Q412*H412</f>
        <v>0</v>
      </c>
      <c r="S412" s="274">
        <v>0</v>
      </c>
      <c r="T412" s="275">
        <f>S412*H412</f>
        <v>0</v>
      </c>
      <c r="AR412" s="24" t="s">
        <v>937</v>
      </c>
      <c r="AT412" s="24" t="s">
        <v>152</v>
      </c>
      <c r="AU412" s="24" t="s">
        <v>158</v>
      </c>
      <c r="AY412" s="24" t="s">
        <v>150</v>
      </c>
      <c r="BE412" s="206">
        <f>IF(N412="základní",J412,0)</f>
        <v>0</v>
      </c>
      <c r="BF412" s="206">
        <f>IF(N412="snížená",J412,0)</f>
        <v>0</v>
      </c>
      <c r="BG412" s="206">
        <f>IF(N412="zákl. přenesená",J412,0)</f>
        <v>0</v>
      </c>
      <c r="BH412" s="206">
        <f>IF(N412="sníž. přenesená",J412,0)</f>
        <v>0</v>
      </c>
      <c r="BI412" s="206">
        <f>IF(N412="nulová",J412,0)</f>
        <v>0</v>
      </c>
      <c r="BJ412" s="24" t="s">
        <v>158</v>
      </c>
      <c r="BK412" s="206">
        <f>ROUND(I412*H412,2)</f>
        <v>0</v>
      </c>
      <c r="BL412" s="24" t="s">
        <v>937</v>
      </c>
      <c r="BM412" s="24" t="s">
        <v>1657</v>
      </c>
    </row>
    <row r="413" spans="2:12" s="1" customFormat="1" ht="6.95" customHeight="1">
      <c r="B413" s="57"/>
      <c r="C413" s="58"/>
      <c r="D413" s="58"/>
      <c r="E413" s="58"/>
      <c r="F413" s="58"/>
      <c r="G413" s="58"/>
      <c r="H413" s="58"/>
      <c r="I413" s="141"/>
      <c r="J413" s="58"/>
      <c r="K413" s="58"/>
      <c r="L413" s="62"/>
    </row>
  </sheetData>
  <sheetProtection password="CC35" sheet="1" objects="1" scenarios="1" formatCells="0" formatColumns="0" formatRows="0" sort="0" autoFilter="0"/>
  <autoFilter ref="C91:K412"/>
  <mergeCells count="9">
    <mergeCell ref="E82:H82"/>
    <mergeCell ref="E84:H8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77" customWidth="1"/>
    <col min="2" max="2" width="1.66796875" style="277" customWidth="1"/>
    <col min="3" max="4" width="5" style="277" customWidth="1"/>
    <col min="5" max="5" width="11.66015625" style="277" customWidth="1"/>
    <col min="6" max="6" width="9.16015625" style="277" customWidth="1"/>
    <col min="7" max="7" width="5" style="277" customWidth="1"/>
    <col min="8" max="8" width="77.83203125" style="277" customWidth="1"/>
    <col min="9" max="10" width="20" style="277" customWidth="1"/>
    <col min="11" max="11" width="1.66796875" style="277" customWidth="1"/>
  </cols>
  <sheetData>
    <row r="1" ht="37.5" customHeight="1"/>
    <row r="2" spans="2:11" ht="7.5" customHeight="1">
      <c r="B2" s="278"/>
      <c r="C2" s="279"/>
      <c r="D2" s="279"/>
      <c r="E2" s="279"/>
      <c r="F2" s="279"/>
      <c r="G2" s="279"/>
      <c r="H2" s="279"/>
      <c r="I2" s="279"/>
      <c r="J2" s="279"/>
      <c r="K2" s="280"/>
    </row>
    <row r="3" spans="2:11" s="15" customFormat="1" ht="45" customHeight="1">
      <c r="B3" s="281"/>
      <c r="C3" s="404" t="s">
        <v>1658</v>
      </c>
      <c r="D3" s="404"/>
      <c r="E3" s="404"/>
      <c r="F3" s="404"/>
      <c r="G3" s="404"/>
      <c r="H3" s="404"/>
      <c r="I3" s="404"/>
      <c r="J3" s="404"/>
      <c r="K3" s="282"/>
    </row>
    <row r="4" spans="2:11" ht="25.5" customHeight="1">
      <c r="B4" s="283"/>
      <c r="C4" s="408" t="s">
        <v>1659</v>
      </c>
      <c r="D4" s="408"/>
      <c r="E4" s="408"/>
      <c r="F4" s="408"/>
      <c r="G4" s="408"/>
      <c r="H4" s="408"/>
      <c r="I4" s="408"/>
      <c r="J4" s="408"/>
      <c r="K4" s="284"/>
    </row>
    <row r="5" spans="2:11" ht="5.25" customHeight="1">
      <c r="B5" s="283"/>
      <c r="C5" s="285"/>
      <c r="D5" s="285"/>
      <c r="E5" s="285"/>
      <c r="F5" s="285"/>
      <c r="G5" s="285"/>
      <c r="H5" s="285"/>
      <c r="I5" s="285"/>
      <c r="J5" s="285"/>
      <c r="K5" s="284"/>
    </row>
    <row r="6" spans="2:11" ht="15" customHeight="1">
      <c r="B6" s="283"/>
      <c r="C6" s="407" t="s">
        <v>1660</v>
      </c>
      <c r="D6" s="407"/>
      <c r="E6" s="407"/>
      <c r="F6" s="407"/>
      <c r="G6" s="407"/>
      <c r="H6" s="407"/>
      <c r="I6" s="407"/>
      <c r="J6" s="407"/>
      <c r="K6" s="284"/>
    </row>
    <row r="7" spans="2:11" ht="15" customHeight="1">
      <c r="B7" s="287"/>
      <c r="C7" s="407" t="s">
        <v>1661</v>
      </c>
      <c r="D7" s="407"/>
      <c r="E7" s="407"/>
      <c r="F7" s="407"/>
      <c r="G7" s="407"/>
      <c r="H7" s="407"/>
      <c r="I7" s="407"/>
      <c r="J7" s="407"/>
      <c r="K7" s="284"/>
    </row>
    <row r="8" spans="2:11" ht="12.75" customHeight="1">
      <c r="B8" s="287"/>
      <c r="C8" s="286"/>
      <c r="D8" s="286"/>
      <c r="E8" s="286"/>
      <c r="F8" s="286"/>
      <c r="G8" s="286"/>
      <c r="H8" s="286"/>
      <c r="I8" s="286"/>
      <c r="J8" s="286"/>
      <c r="K8" s="284"/>
    </row>
    <row r="9" spans="2:11" ht="15" customHeight="1">
      <c r="B9" s="287"/>
      <c r="C9" s="407" t="s">
        <v>1662</v>
      </c>
      <c r="D9" s="407"/>
      <c r="E9" s="407"/>
      <c r="F9" s="407"/>
      <c r="G9" s="407"/>
      <c r="H9" s="407"/>
      <c r="I9" s="407"/>
      <c r="J9" s="407"/>
      <c r="K9" s="284"/>
    </row>
    <row r="10" spans="2:11" ht="15" customHeight="1">
      <c r="B10" s="287"/>
      <c r="C10" s="286"/>
      <c r="D10" s="407" t="s">
        <v>1663</v>
      </c>
      <c r="E10" s="407"/>
      <c r="F10" s="407"/>
      <c r="G10" s="407"/>
      <c r="H10" s="407"/>
      <c r="I10" s="407"/>
      <c r="J10" s="407"/>
      <c r="K10" s="284"/>
    </row>
    <row r="11" spans="2:11" ht="15" customHeight="1">
      <c r="B11" s="287"/>
      <c r="C11" s="288"/>
      <c r="D11" s="407" t="s">
        <v>1664</v>
      </c>
      <c r="E11" s="407"/>
      <c r="F11" s="407"/>
      <c r="G11" s="407"/>
      <c r="H11" s="407"/>
      <c r="I11" s="407"/>
      <c r="J11" s="407"/>
      <c r="K11" s="284"/>
    </row>
    <row r="12" spans="2:11" ht="12.75" customHeight="1">
      <c r="B12" s="287"/>
      <c r="C12" s="288"/>
      <c r="D12" s="288"/>
      <c r="E12" s="288"/>
      <c r="F12" s="288"/>
      <c r="G12" s="288"/>
      <c r="H12" s="288"/>
      <c r="I12" s="288"/>
      <c r="J12" s="288"/>
      <c r="K12" s="284"/>
    </row>
    <row r="13" spans="2:11" ht="15" customHeight="1">
      <c r="B13" s="287"/>
      <c r="C13" s="288"/>
      <c r="D13" s="407" t="s">
        <v>1665</v>
      </c>
      <c r="E13" s="407"/>
      <c r="F13" s="407"/>
      <c r="G13" s="407"/>
      <c r="H13" s="407"/>
      <c r="I13" s="407"/>
      <c r="J13" s="407"/>
      <c r="K13" s="284"/>
    </row>
    <row r="14" spans="2:11" ht="15" customHeight="1">
      <c r="B14" s="287"/>
      <c r="C14" s="288"/>
      <c r="D14" s="407" t="s">
        <v>1666</v>
      </c>
      <c r="E14" s="407"/>
      <c r="F14" s="407"/>
      <c r="G14" s="407"/>
      <c r="H14" s="407"/>
      <c r="I14" s="407"/>
      <c r="J14" s="407"/>
      <c r="K14" s="284"/>
    </row>
    <row r="15" spans="2:11" ht="15" customHeight="1">
      <c r="B15" s="287"/>
      <c r="C15" s="288"/>
      <c r="D15" s="407" t="s">
        <v>1667</v>
      </c>
      <c r="E15" s="407"/>
      <c r="F15" s="407"/>
      <c r="G15" s="407"/>
      <c r="H15" s="407"/>
      <c r="I15" s="407"/>
      <c r="J15" s="407"/>
      <c r="K15" s="284"/>
    </row>
    <row r="16" spans="2:11" ht="15" customHeight="1">
      <c r="B16" s="287"/>
      <c r="C16" s="288"/>
      <c r="D16" s="288"/>
      <c r="E16" s="289" t="s">
        <v>87</v>
      </c>
      <c r="F16" s="407" t="s">
        <v>1668</v>
      </c>
      <c r="G16" s="407"/>
      <c r="H16" s="407"/>
      <c r="I16" s="407"/>
      <c r="J16" s="407"/>
      <c r="K16" s="284"/>
    </row>
    <row r="17" spans="2:11" ht="15" customHeight="1">
      <c r="B17" s="287"/>
      <c r="C17" s="288"/>
      <c r="D17" s="288"/>
      <c r="E17" s="289" t="s">
        <v>1669</v>
      </c>
      <c r="F17" s="407" t="s">
        <v>1670</v>
      </c>
      <c r="G17" s="407"/>
      <c r="H17" s="407"/>
      <c r="I17" s="407"/>
      <c r="J17" s="407"/>
      <c r="K17" s="284"/>
    </row>
    <row r="18" spans="2:11" ht="15" customHeight="1">
      <c r="B18" s="287"/>
      <c r="C18" s="288"/>
      <c r="D18" s="288"/>
      <c r="E18" s="289" t="s">
        <v>1671</v>
      </c>
      <c r="F18" s="407" t="s">
        <v>1672</v>
      </c>
      <c r="G18" s="407"/>
      <c r="H18" s="407"/>
      <c r="I18" s="407"/>
      <c r="J18" s="407"/>
      <c r="K18" s="284"/>
    </row>
    <row r="19" spans="2:11" ht="15" customHeight="1">
      <c r="B19" s="287"/>
      <c r="C19" s="288"/>
      <c r="D19" s="288"/>
      <c r="E19" s="289" t="s">
        <v>1673</v>
      </c>
      <c r="F19" s="407" t="s">
        <v>1674</v>
      </c>
      <c r="G19" s="407"/>
      <c r="H19" s="407"/>
      <c r="I19" s="407"/>
      <c r="J19" s="407"/>
      <c r="K19" s="284"/>
    </row>
    <row r="20" spans="2:11" ht="15" customHeight="1">
      <c r="B20" s="287"/>
      <c r="C20" s="288"/>
      <c r="D20" s="288"/>
      <c r="E20" s="289" t="s">
        <v>1675</v>
      </c>
      <c r="F20" s="407" t="s">
        <v>1676</v>
      </c>
      <c r="G20" s="407"/>
      <c r="H20" s="407"/>
      <c r="I20" s="407"/>
      <c r="J20" s="407"/>
      <c r="K20" s="284"/>
    </row>
    <row r="21" spans="2:11" ht="15" customHeight="1">
      <c r="B21" s="287"/>
      <c r="C21" s="288"/>
      <c r="D21" s="288"/>
      <c r="E21" s="289" t="s">
        <v>1677</v>
      </c>
      <c r="F21" s="407" t="s">
        <v>1678</v>
      </c>
      <c r="G21" s="407"/>
      <c r="H21" s="407"/>
      <c r="I21" s="407"/>
      <c r="J21" s="407"/>
      <c r="K21" s="284"/>
    </row>
    <row r="22" spans="2:11" ht="12.75" customHeight="1">
      <c r="B22" s="287"/>
      <c r="C22" s="288"/>
      <c r="D22" s="288"/>
      <c r="E22" s="288"/>
      <c r="F22" s="288"/>
      <c r="G22" s="288"/>
      <c r="H22" s="288"/>
      <c r="I22" s="288"/>
      <c r="J22" s="288"/>
      <c r="K22" s="284"/>
    </row>
    <row r="23" spans="2:11" ht="15" customHeight="1">
      <c r="B23" s="287"/>
      <c r="C23" s="407" t="s">
        <v>1679</v>
      </c>
      <c r="D23" s="407"/>
      <c r="E23" s="407"/>
      <c r="F23" s="407"/>
      <c r="G23" s="407"/>
      <c r="H23" s="407"/>
      <c r="I23" s="407"/>
      <c r="J23" s="407"/>
      <c r="K23" s="284"/>
    </row>
    <row r="24" spans="2:11" ht="15" customHeight="1">
      <c r="B24" s="287"/>
      <c r="C24" s="407" t="s">
        <v>1680</v>
      </c>
      <c r="D24" s="407"/>
      <c r="E24" s="407"/>
      <c r="F24" s="407"/>
      <c r="G24" s="407"/>
      <c r="H24" s="407"/>
      <c r="I24" s="407"/>
      <c r="J24" s="407"/>
      <c r="K24" s="284"/>
    </row>
    <row r="25" spans="2:11" ht="15" customHeight="1">
      <c r="B25" s="287"/>
      <c r="C25" s="286"/>
      <c r="D25" s="407" t="s">
        <v>1681</v>
      </c>
      <c r="E25" s="407"/>
      <c r="F25" s="407"/>
      <c r="G25" s="407"/>
      <c r="H25" s="407"/>
      <c r="I25" s="407"/>
      <c r="J25" s="407"/>
      <c r="K25" s="284"/>
    </row>
    <row r="26" spans="2:11" ht="15" customHeight="1">
      <c r="B26" s="287"/>
      <c r="C26" s="288"/>
      <c r="D26" s="407" t="s">
        <v>1682</v>
      </c>
      <c r="E26" s="407"/>
      <c r="F26" s="407"/>
      <c r="G26" s="407"/>
      <c r="H26" s="407"/>
      <c r="I26" s="407"/>
      <c r="J26" s="407"/>
      <c r="K26" s="284"/>
    </row>
    <row r="27" spans="2:11" ht="12.75" customHeight="1">
      <c r="B27" s="287"/>
      <c r="C27" s="288"/>
      <c r="D27" s="288"/>
      <c r="E27" s="288"/>
      <c r="F27" s="288"/>
      <c r="G27" s="288"/>
      <c r="H27" s="288"/>
      <c r="I27" s="288"/>
      <c r="J27" s="288"/>
      <c r="K27" s="284"/>
    </row>
    <row r="28" spans="2:11" ht="15" customHeight="1">
      <c r="B28" s="287"/>
      <c r="C28" s="288"/>
      <c r="D28" s="407" t="s">
        <v>1683</v>
      </c>
      <c r="E28" s="407"/>
      <c r="F28" s="407"/>
      <c r="G28" s="407"/>
      <c r="H28" s="407"/>
      <c r="I28" s="407"/>
      <c r="J28" s="407"/>
      <c r="K28" s="284"/>
    </row>
    <row r="29" spans="2:11" ht="15" customHeight="1">
      <c r="B29" s="287"/>
      <c r="C29" s="288"/>
      <c r="D29" s="407" t="s">
        <v>1684</v>
      </c>
      <c r="E29" s="407"/>
      <c r="F29" s="407"/>
      <c r="G29" s="407"/>
      <c r="H29" s="407"/>
      <c r="I29" s="407"/>
      <c r="J29" s="407"/>
      <c r="K29" s="284"/>
    </row>
    <row r="30" spans="2:11" ht="12.75" customHeight="1">
      <c r="B30" s="287"/>
      <c r="C30" s="288"/>
      <c r="D30" s="288"/>
      <c r="E30" s="288"/>
      <c r="F30" s="288"/>
      <c r="G30" s="288"/>
      <c r="H30" s="288"/>
      <c r="I30" s="288"/>
      <c r="J30" s="288"/>
      <c r="K30" s="284"/>
    </row>
    <row r="31" spans="2:11" ht="15" customHeight="1">
      <c r="B31" s="287"/>
      <c r="C31" s="288"/>
      <c r="D31" s="407" t="s">
        <v>1685</v>
      </c>
      <c r="E31" s="407"/>
      <c r="F31" s="407"/>
      <c r="G31" s="407"/>
      <c r="H31" s="407"/>
      <c r="I31" s="407"/>
      <c r="J31" s="407"/>
      <c r="K31" s="284"/>
    </row>
    <row r="32" spans="2:11" ht="15" customHeight="1">
      <c r="B32" s="287"/>
      <c r="C32" s="288"/>
      <c r="D32" s="407" t="s">
        <v>1686</v>
      </c>
      <c r="E32" s="407"/>
      <c r="F32" s="407"/>
      <c r="G32" s="407"/>
      <c r="H32" s="407"/>
      <c r="I32" s="407"/>
      <c r="J32" s="407"/>
      <c r="K32" s="284"/>
    </row>
    <row r="33" spans="2:11" ht="15" customHeight="1">
      <c r="B33" s="287"/>
      <c r="C33" s="288"/>
      <c r="D33" s="407" t="s">
        <v>1687</v>
      </c>
      <c r="E33" s="407"/>
      <c r="F33" s="407"/>
      <c r="G33" s="407"/>
      <c r="H33" s="407"/>
      <c r="I33" s="407"/>
      <c r="J33" s="407"/>
      <c r="K33" s="284"/>
    </row>
    <row r="34" spans="2:11" ht="15" customHeight="1">
      <c r="B34" s="287"/>
      <c r="C34" s="288"/>
      <c r="D34" s="286"/>
      <c r="E34" s="290" t="s">
        <v>135</v>
      </c>
      <c r="F34" s="286"/>
      <c r="G34" s="407" t="s">
        <v>1688</v>
      </c>
      <c r="H34" s="407"/>
      <c r="I34" s="407"/>
      <c r="J34" s="407"/>
      <c r="K34" s="284"/>
    </row>
    <row r="35" spans="2:11" ht="30.75" customHeight="1">
      <c r="B35" s="287"/>
      <c r="C35" s="288"/>
      <c r="D35" s="286"/>
      <c r="E35" s="290" t="s">
        <v>1689</v>
      </c>
      <c r="F35" s="286"/>
      <c r="G35" s="407" t="s">
        <v>1690</v>
      </c>
      <c r="H35" s="407"/>
      <c r="I35" s="407"/>
      <c r="J35" s="407"/>
      <c r="K35" s="284"/>
    </row>
    <row r="36" spans="2:11" ht="15" customHeight="1">
      <c r="B36" s="287"/>
      <c r="C36" s="288"/>
      <c r="D36" s="286"/>
      <c r="E36" s="290" t="s">
        <v>61</v>
      </c>
      <c r="F36" s="286"/>
      <c r="G36" s="407" t="s">
        <v>1691</v>
      </c>
      <c r="H36" s="407"/>
      <c r="I36" s="407"/>
      <c r="J36" s="407"/>
      <c r="K36" s="284"/>
    </row>
    <row r="37" spans="2:11" ht="15" customHeight="1">
      <c r="B37" s="287"/>
      <c r="C37" s="288"/>
      <c r="D37" s="286"/>
      <c r="E37" s="290" t="s">
        <v>136</v>
      </c>
      <c r="F37" s="286"/>
      <c r="G37" s="407" t="s">
        <v>1692</v>
      </c>
      <c r="H37" s="407"/>
      <c r="I37" s="407"/>
      <c r="J37" s="407"/>
      <c r="K37" s="284"/>
    </row>
    <row r="38" spans="2:11" ht="15" customHeight="1">
      <c r="B38" s="287"/>
      <c r="C38" s="288"/>
      <c r="D38" s="286"/>
      <c r="E38" s="290" t="s">
        <v>137</v>
      </c>
      <c r="F38" s="286"/>
      <c r="G38" s="407" t="s">
        <v>1693</v>
      </c>
      <c r="H38" s="407"/>
      <c r="I38" s="407"/>
      <c r="J38" s="407"/>
      <c r="K38" s="284"/>
    </row>
    <row r="39" spans="2:11" ht="15" customHeight="1">
      <c r="B39" s="287"/>
      <c r="C39" s="288"/>
      <c r="D39" s="286"/>
      <c r="E39" s="290" t="s">
        <v>138</v>
      </c>
      <c r="F39" s="286"/>
      <c r="G39" s="407" t="s">
        <v>1694</v>
      </c>
      <c r="H39" s="407"/>
      <c r="I39" s="407"/>
      <c r="J39" s="407"/>
      <c r="K39" s="284"/>
    </row>
    <row r="40" spans="2:11" ht="15" customHeight="1">
      <c r="B40" s="287"/>
      <c r="C40" s="288"/>
      <c r="D40" s="286"/>
      <c r="E40" s="290" t="s">
        <v>1695</v>
      </c>
      <c r="F40" s="286"/>
      <c r="G40" s="407" t="s">
        <v>1696</v>
      </c>
      <c r="H40" s="407"/>
      <c r="I40" s="407"/>
      <c r="J40" s="407"/>
      <c r="K40" s="284"/>
    </row>
    <row r="41" spans="2:11" ht="15" customHeight="1">
      <c r="B41" s="287"/>
      <c r="C41" s="288"/>
      <c r="D41" s="286"/>
      <c r="E41" s="290"/>
      <c r="F41" s="286"/>
      <c r="G41" s="407" t="s">
        <v>1697</v>
      </c>
      <c r="H41" s="407"/>
      <c r="I41" s="407"/>
      <c r="J41" s="407"/>
      <c r="K41" s="284"/>
    </row>
    <row r="42" spans="2:11" ht="15" customHeight="1">
      <c r="B42" s="287"/>
      <c r="C42" s="288"/>
      <c r="D42" s="286"/>
      <c r="E42" s="290" t="s">
        <v>1698</v>
      </c>
      <c r="F42" s="286"/>
      <c r="G42" s="407" t="s">
        <v>1699</v>
      </c>
      <c r="H42" s="407"/>
      <c r="I42" s="407"/>
      <c r="J42" s="407"/>
      <c r="K42" s="284"/>
    </row>
    <row r="43" spans="2:11" ht="15" customHeight="1">
      <c r="B43" s="287"/>
      <c r="C43" s="288"/>
      <c r="D43" s="286"/>
      <c r="E43" s="290" t="s">
        <v>140</v>
      </c>
      <c r="F43" s="286"/>
      <c r="G43" s="407" t="s">
        <v>1700</v>
      </c>
      <c r="H43" s="407"/>
      <c r="I43" s="407"/>
      <c r="J43" s="407"/>
      <c r="K43" s="284"/>
    </row>
    <row r="44" spans="2:11" ht="12.75" customHeight="1">
      <c r="B44" s="287"/>
      <c r="C44" s="288"/>
      <c r="D44" s="286"/>
      <c r="E44" s="286"/>
      <c r="F44" s="286"/>
      <c r="G44" s="286"/>
      <c r="H44" s="286"/>
      <c r="I44" s="286"/>
      <c r="J44" s="286"/>
      <c r="K44" s="284"/>
    </row>
    <row r="45" spans="2:11" ht="15" customHeight="1">
      <c r="B45" s="287"/>
      <c r="C45" s="288"/>
      <c r="D45" s="407" t="s">
        <v>1701</v>
      </c>
      <c r="E45" s="407"/>
      <c r="F45" s="407"/>
      <c r="G45" s="407"/>
      <c r="H45" s="407"/>
      <c r="I45" s="407"/>
      <c r="J45" s="407"/>
      <c r="K45" s="284"/>
    </row>
    <row r="46" spans="2:11" ht="15" customHeight="1">
      <c r="B46" s="287"/>
      <c r="C46" s="288"/>
      <c r="D46" s="288"/>
      <c r="E46" s="407" t="s">
        <v>1702</v>
      </c>
      <c r="F46" s="407"/>
      <c r="G46" s="407"/>
      <c r="H46" s="407"/>
      <c r="I46" s="407"/>
      <c r="J46" s="407"/>
      <c r="K46" s="284"/>
    </row>
    <row r="47" spans="2:11" ht="15" customHeight="1">
      <c r="B47" s="287"/>
      <c r="C47" s="288"/>
      <c r="D47" s="288"/>
      <c r="E47" s="407" t="s">
        <v>1703</v>
      </c>
      <c r="F47" s="407"/>
      <c r="G47" s="407"/>
      <c r="H47" s="407"/>
      <c r="I47" s="407"/>
      <c r="J47" s="407"/>
      <c r="K47" s="284"/>
    </row>
    <row r="48" spans="2:11" ht="15" customHeight="1">
      <c r="B48" s="287"/>
      <c r="C48" s="288"/>
      <c r="D48" s="288"/>
      <c r="E48" s="407" t="s">
        <v>1704</v>
      </c>
      <c r="F48" s="407"/>
      <c r="G48" s="407"/>
      <c r="H48" s="407"/>
      <c r="I48" s="407"/>
      <c r="J48" s="407"/>
      <c r="K48" s="284"/>
    </row>
    <row r="49" spans="2:11" ht="15" customHeight="1">
      <c r="B49" s="287"/>
      <c r="C49" s="288"/>
      <c r="D49" s="407" t="s">
        <v>1705</v>
      </c>
      <c r="E49" s="407"/>
      <c r="F49" s="407"/>
      <c r="G49" s="407"/>
      <c r="H49" s="407"/>
      <c r="I49" s="407"/>
      <c r="J49" s="407"/>
      <c r="K49" s="284"/>
    </row>
    <row r="50" spans="2:11" ht="25.5" customHeight="1">
      <c r="B50" s="283"/>
      <c r="C50" s="408" t="s">
        <v>1706</v>
      </c>
      <c r="D50" s="408"/>
      <c r="E50" s="408"/>
      <c r="F50" s="408"/>
      <c r="G50" s="408"/>
      <c r="H50" s="408"/>
      <c r="I50" s="408"/>
      <c r="J50" s="408"/>
      <c r="K50" s="284"/>
    </row>
    <row r="51" spans="2:11" ht="5.25" customHeight="1">
      <c r="B51" s="283"/>
      <c r="C51" s="285"/>
      <c r="D51" s="285"/>
      <c r="E51" s="285"/>
      <c r="F51" s="285"/>
      <c r="G51" s="285"/>
      <c r="H51" s="285"/>
      <c r="I51" s="285"/>
      <c r="J51" s="285"/>
      <c r="K51" s="284"/>
    </row>
    <row r="52" spans="2:11" ht="15" customHeight="1">
      <c r="B52" s="283"/>
      <c r="C52" s="407" t="s">
        <v>1707</v>
      </c>
      <c r="D52" s="407"/>
      <c r="E52" s="407"/>
      <c r="F52" s="407"/>
      <c r="G52" s="407"/>
      <c r="H52" s="407"/>
      <c r="I52" s="407"/>
      <c r="J52" s="407"/>
      <c r="K52" s="284"/>
    </row>
    <row r="53" spans="2:11" ht="15" customHeight="1">
      <c r="B53" s="283"/>
      <c r="C53" s="407" t="s">
        <v>1708</v>
      </c>
      <c r="D53" s="407"/>
      <c r="E53" s="407"/>
      <c r="F53" s="407"/>
      <c r="G53" s="407"/>
      <c r="H53" s="407"/>
      <c r="I53" s="407"/>
      <c r="J53" s="407"/>
      <c r="K53" s="284"/>
    </row>
    <row r="54" spans="2:11" ht="12.75" customHeight="1">
      <c r="B54" s="283"/>
      <c r="C54" s="286"/>
      <c r="D54" s="286"/>
      <c r="E54" s="286"/>
      <c r="F54" s="286"/>
      <c r="G54" s="286"/>
      <c r="H54" s="286"/>
      <c r="I54" s="286"/>
      <c r="J54" s="286"/>
      <c r="K54" s="284"/>
    </row>
    <row r="55" spans="2:11" ht="15" customHeight="1">
      <c r="B55" s="283"/>
      <c r="C55" s="407" t="s">
        <v>1709</v>
      </c>
      <c r="D55" s="407"/>
      <c r="E55" s="407"/>
      <c r="F55" s="407"/>
      <c r="G55" s="407"/>
      <c r="H55" s="407"/>
      <c r="I55" s="407"/>
      <c r="J55" s="407"/>
      <c r="K55" s="284"/>
    </row>
    <row r="56" spans="2:11" ht="15" customHeight="1">
      <c r="B56" s="283"/>
      <c r="C56" s="288"/>
      <c r="D56" s="407" t="s">
        <v>1710</v>
      </c>
      <c r="E56" s="407"/>
      <c r="F56" s="407"/>
      <c r="G56" s="407"/>
      <c r="H56" s="407"/>
      <c r="I56" s="407"/>
      <c r="J56" s="407"/>
      <c r="K56" s="284"/>
    </row>
    <row r="57" spans="2:11" ht="15" customHeight="1">
      <c r="B57" s="283"/>
      <c r="C57" s="288"/>
      <c r="D57" s="407" t="s">
        <v>1711</v>
      </c>
      <c r="E57" s="407"/>
      <c r="F57" s="407"/>
      <c r="G57" s="407"/>
      <c r="H57" s="407"/>
      <c r="I57" s="407"/>
      <c r="J57" s="407"/>
      <c r="K57" s="284"/>
    </row>
    <row r="58" spans="2:11" ht="15" customHeight="1">
      <c r="B58" s="283"/>
      <c r="C58" s="288"/>
      <c r="D58" s="407" t="s">
        <v>1712</v>
      </c>
      <c r="E58" s="407"/>
      <c r="F58" s="407"/>
      <c r="G58" s="407"/>
      <c r="H58" s="407"/>
      <c r="I58" s="407"/>
      <c r="J58" s="407"/>
      <c r="K58" s="284"/>
    </row>
    <row r="59" spans="2:11" ht="15" customHeight="1">
      <c r="B59" s="283"/>
      <c r="C59" s="288"/>
      <c r="D59" s="407" t="s">
        <v>1713</v>
      </c>
      <c r="E59" s="407"/>
      <c r="F59" s="407"/>
      <c r="G59" s="407"/>
      <c r="H59" s="407"/>
      <c r="I59" s="407"/>
      <c r="J59" s="407"/>
      <c r="K59" s="284"/>
    </row>
    <row r="60" spans="2:11" ht="15" customHeight="1">
      <c r="B60" s="283"/>
      <c r="C60" s="288"/>
      <c r="D60" s="406" t="s">
        <v>1714</v>
      </c>
      <c r="E60" s="406"/>
      <c r="F60" s="406"/>
      <c r="G60" s="406"/>
      <c r="H60" s="406"/>
      <c r="I60" s="406"/>
      <c r="J60" s="406"/>
      <c r="K60" s="284"/>
    </row>
    <row r="61" spans="2:11" ht="15" customHeight="1">
      <c r="B61" s="283"/>
      <c r="C61" s="288"/>
      <c r="D61" s="407" t="s">
        <v>1715</v>
      </c>
      <c r="E61" s="407"/>
      <c r="F61" s="407"/>
      <c r="G61" s="407"/>
      <c r="H61" s="407"/>
      <c r="I61" s="407"/>
      <c r="J61" s="407"/>
      <c r="K61" s="284"/>
    </row>
    <row r="62" spans="2:11" ht="12.75" customHeight="1">
      <c r="B62" s="283"/>
      <c r="C62" s="288"/>
      <c r="D62" s="288"/>
      <c r="E62" s="291"/>
      <c r="F62" s="288"/>
      <c r="G62" s="288"/>
      <c r="H62" s="288"/>
      <c r="I62" s="288"/>
      <c r="J62" s="288"/>
      <c r="K62" s="284"/>
    </row>
    <row r="63" spans="2:11" ht="15" customHeight="1">
      <c r="B63" s="283"/>
      <c r="C63" s="288"/>
      <c r="D63" s="407" t="s">
        <v>1716</v>
      </c>
      <c r="E63" s="407"/>
      <c r="F63" s="407"/>
      <c r="G63" s="407"/>
      <c r="H63" s="407"/>
      <c r="I63" s="407"/>
      <c r="J63" s="407"/>
      <c r="K63" s="284"/>
    </row>
    <row r="64" spans="2:11" ht="15" customHeight="1">
      <c r="B64" s="283"/>
      <c r="C64" s="288"/>
      <c r="D64" s="406" t="s">
        <v>1717</v>
      </c>
      <c r="E64" s="406"/>
      <c r="F64" s="406"/>
      <c r="G64" s="406"/>
      <c r="H64" s="406"/>
      <c r="I64" s="406"/>
      <c r="J64" s="406"/>
      <c r="K64" s="284"/>
    </row>
    <row r="65" spans="2:11" ht="15" customHeight="1">
      <c r="B65" s="283"/>
      <c r="C65" s="288"/>
      <c r="D65" s="407" t="s">
        <v>1718</v>
      </c>
      <c r="E65" s="407"/>
      <c r="F65" s="407"/>
      <c r="G65" s="407"/>
      <c r="H65" s="407"/>
      <c r="I65" s="407"/>
      <c r="J65" s="407"/>
      <c r="K65" s="284"/>
    </row>
    <row r="66" spans="2:11" ht="15" customHeight="1">
      <c r="B66" s="283"/>
      <c r="C66" s="288"/>
      <c r="D66" s="407" t="s">
        <v>1719</v>
      </c>
      <c r="E66" s="407"/>
      <c r="F66" s="407"/>
      <c r="G66" s="407"/>
      <c r="H66" s="407"/>
      <c r="I66" s="407"/>
      <c r="J66" s="407"/>
      <c r="K66" s="284"/>
    </row>
    <row r="67" spans="2:11" ht="15" customHeight="1">
      <c r="B67" s="283"/>
      <c r="C67" s="288"/>
      <c r="D67" s="407" t="s">
        <v>1720</v>
      </c>
      <c r="E67" s="407"/>
      <c r="F67" s="407"/>
      <c r="G67" s="407"/>
      <c r="H67" s="407"/>
      <c r="I67" s="407"/>
      <c r="J67" s="407"/>
      <c r="K67" s="284"/>
    </row>
    <row r="68" spans="2:11" ht="15" customHeight="1">
      <c r="B68" s="283"/>
      <c r="C68" s="288"/>
      <c r="D68" s="407" t="s">
        <v>1721</v>
      </c>
      <c r="E68" s="407"/>
      <c r="F68" s="407"/>
      <c r="G68" s="407"/>
      <c r="H68" s="407"/>
      <c r="I68" s="407"/>
      <c r="J68" s="407"/>
      <c r="K68" s="284"/>
    </row>
    <row r="69" spans="2:11" ht="12.75" customHeight="1">
      <c r="B69" s="292"/>
      <c r="C69" s="293"/>
      <c r="D69" s="293"/>
      <c r="E69" s="293"/>
      <c r="F69" s="293"/>
      <c r="G69" s="293"/>
      <c r="H69" s="293"/>
      <c r="I69" s="293"/>
      <c r="J69" s="293"/>
      <c r="K69" s="294"/>
    </row>
    <row r="70" spans="2:11" ht="18.75" customHeight="1">
      <c r="B70" s="295"/>
      <c r="C70" s="295"/>
      <c r="D70" s="295"/>
      <c r="E70" s="295"/>
      <c r="F70" s="295"/>
      <c r="G70" s="295"/>
      <c r="H70" s="295"/>
      <c r="I70" s="295"/>
      <c r="J70" s="295"/>
      <c r="K70" s="296"/>
    </row>
    <row r="71" spans="2:11" ht="18.75" customHeight="1">
      <c r="B71" s="296"/>
      <c r="C71" s="296"/>
      <c r="D71" s="296"/>
      <c r="E71" s="296"/>
      <c r="F71" s="296"/>
      <c r="G71" s="296"/>
      <c r="H71" s="296"/>
      <c r="I71" s="296"/>
      <c r="J71" s="296"/>
      <c r="K71" s="296"/>
    </row>
    <row r="72" spans="2:11" ht="7.5" customHeight="1">
      <c r="B72" s="297"/>
      <c r="C72" s="298"/>
      <c r="D72" s="298"/>
      <c r="E72" s="298"/>
      <c r="F72" s="298"/>
      <c r="G72" s="298"/>
      <c r="H72" s="298"/>
      <c r="I72" s="298"/>
      <c r="J72" s="298"/>
      <c r="K72" s="299"/>
    </row>
    <row r="73" spans="2:11" ht="45" customHeight="1">
      <c r="B73" s="300"/>
      <c r="C73" s="405" t="s">
        <v>102</v>
      </c>
      <c r="D73" s="405"/>
      <c r="E73" s="405"/>
      <c r="F73" s="405"/>
      <c r="G73" s="405"/>
      <c r="H73" s="405"/>
      <c r="I73" s="405"/>
      <c r="J73" s="405"/>
      <c r="K73" s="301"/>
    </row>
    <row r="74" spans="2:11" ht="17.25" customHeight="1">
      <c r="B74" s="300"/>
      <c r="C74" s="302" t="s">
        <v>1722</v>
      </c>
      <c r="D74" s="302"/>
      <c r="E74" s="302"/>
      <c r="F74" s="302" t="s">
        <v>1723</v>
      </c>
      <c r="G74" s="303"/>
      <c r="H74" s="302" t="s">
        <v>136</v>
      </c>
      <c r="I74" s="302" t="s">
        <v>65</v>
      </c>
      <c r="J74" s="302" t="s">
        <v>1724</v>
      </c>
      <c r="K74" s="301"/>
    </row>
    <row r="75" spans="2:11" ht="17.25" customHeight="1">
      <c r="B75" s="300"/>
      <c r="C75" s="304" t="s">
        <v>1725</v>
      </c>
      <c r="D75" s="304"/>
      <c r="E75" s="304"/>
      <c r="F75" s="305" t="s">
        <v>1726</v>
      </c>
      <c r="G75" s="306"/>
      <c r="H75" s="304"/>
      <c r="I75" s="304"/>
      <c r="J75" s="304" t="s">
        <v>1727</v>
      </c>
      <c r="K75" s="301"/>
    </row>
    <row r="76" spans="2:11" ht="5.25" customHeight="1">
      <c r="B76" s="300"/>
      <c r="C76" s="307"/>
      <c r="D76" s="307"/>
      <c r="E76" s="307"/>
      <c r="F76" s="307"/>
      <c r="G76" s="308"/>
      <c r="H76" s="307"/>
      <c r="I76" s="307"/>
      <c r="J76" s="307"/>
      <c r="K76" s="301"/>
    </row>
    <row r="77" spans="2:11" ht="15" customHeight="1">
      <c r="B77" s="300"/>
      <c r="C77" s="290" t="s">
        <v>61</v>
      </c>
      <c r="D77" s="307"/>
      <c r="E77" s="307"/>
      <c r="F77" s="309" t="s">
        <v>1728</v>
      </c>
      <c r="G77" s="308"/>
      <c r="H77" s="290" t="s">
        <v>1729</v>
      </c>
      <c r="I77" s="290" t="s">
        <v>1730</v>
      </c>
      <c r="J77" s="290">
        <v>20</v>
      </c>
      <c r="K77" s="301"/>
    </row>
    <row r="78" spans="2:11" ht="15" customHeight="1">
      <c r="B78" s="300"/>
      <c r="C78" s="290" t="s">
        <v>1731</v>
      </c>
      <c r="D78" s="290"/>
      <c r="E78" s="290"/>
      <c r="F78" s="309" t="s">
        <v>1728</v>
      </c>
      <c r="G78" s="308"/>
      <c r="H78" s="290" t="s">
        <v>1732</v>
      </c>
      <c r="I78" s="290" t="s">
        <v>1730</v>
      </c>
      <c r="J78" s="290">
        <v>120</v>
      </c>
      <c r="K78" s="301"/>
    </row>
    <row r="79" spans="2:11" ht="15" customHeight="1">
      <c r="B79" s="310"/>
      <c r="C79" s="290" t="s">
        <v>1733</v>
      </c>
      <c r="D79" s="290"/>
      <c r="E79" s="290"/>
      <c r="F79" s="309" t="s">
        <v>1734</v>
      </c>
      <c r="G79" s="308"/>
      <c r="H79" s="290" t="s">
        <v>1735</v>
      </c>
      <c r="I79" s="290" t="s">
        <v>1730</v>
      </c>
      <c r="J79" s="290">
        <v>50</v>
      </c>
      <c r="K79" s="301"/>
    </row>
    <row r="80" spans="2:11" ht="15" customHeight="1">
      <c r="B80" s="310"/>
      <c r="C80" s="290" t="s">
        <v>1736</v>
      </c>
      <c r="D80" s="290"/>
      <c r="E80" s="290"/>
      <c r="F80" s="309" t="s">
        <v>1728</v>
      </c>
      <c r="G80" s="308"/>
      <c r="H80" s="290" t="s">
        <v>1737</v>
      </c>
      <c r="I80" s="290" t="s">
        <v>1738</v>
      </c>
      <c r="J80" s="290"/>
      <c r="K80" s="301"/>
    </row>
    <row r="81" spans="2:11" ht="15" customHeight="1">
      <c r="B81" s="310"/>
      <c r="C81" s="311" t="s">
        <v>1739</v>
      </c>
      <c r="D81" s="311"/>
      <c r="E81" s="311"/>
      <c r="F81" s="312" t="s">
        <v>1734</v>
      </c>
      <c r="G81" s="311"/>
      <c r="H81" s="311" t="s">
        <v>1740</v>
      </c>
      <c r="I81" s="311" t="s">
        <v>1730</v>
      </c>
      <c r="J81" s="311">
        <v>15</v>
      </c>
      <c r="K81" s="301"/>
    </row>
    <row r="82" spans="2:11" ht="15" customHeight="1">
      <c r="B82" s="310"/>
      <c r="C82" s="311" t="s">
        <v>1741</v>
      </c>
      <c r="D82" s="311"/>
      <c r="E82" s="311"/>
      <c r="F82" s="312" t="s">
        <v>1734</v>
      </c>
      <c r="G82" s="311"/>
      <c r="H82" s="311" t="s">
        <v>1742</v>
      </c>
      <c r="I82" s="311" t="s">
        <v>1730</v>
      </c>
      <c r="J82" s="311">
        <v>15</v>
      </c>
      <c r="K82" s="301"/>
    </row>
    <row r="83" spans="2:11" ht="15" customHeight="1">
      <c r="B83" s="310"/>
      <c r="C83" s="311" t="s">
        <v>1743</v>
      </c>
      <c r="D83" s="311"/>
      <c r="E83" s="311"/>
      <c r="F83" s="312" t="s">
        <v>1734</v>
      </c>
      <c r="G83" s="311"/>
      <c r="H83" s="311" t="s">
        <v>1744</v>
      </c>
      <c r="I83" s="311" t="s">
        <v>1730</v>
      </c>
      <c r="J83" s="311">
        <v>20</v>
      </c>
      <c r="K83" s="301"/>
    </row>
    <row r="84" spans="2:11" ht="15" customHeight="1">
      <c r="B84" s="310"/>
      <c r="C84" s="311" t="s">
        <v>1745</v>
      </c>
      <c r="D84" s="311"/>
      <c r="E84" s="311"/>
      <c r="F84" s="312" t="s">
        <v>1734</v>
      </c>
      <c r="G84" s="311"/>
      <c r="H84" s="311" t="s">
        <v>1746</v>
      </c>
      <c r="I84" s="311" t="s">
        <v>1730</v>
      </c>
      <c r="J84" s="311">
        <v>20</v>
      </c>
      <c r="K84" s="301"/>
    </row>
    <row r="85" spans="2:11" ht="15" customHeight="1">
      <c r="B85" s="310"/>
      <c r="C85" s="290" t="s">
        <v>1747</v>
      </c>
      <c r="D85" s="290"/>
      <c r="E85" s="290"/>
      <c r="F85" s="309" t="s">
        <v>1734</v>
      </c>
      <c r="G85" s="308"/>
      <c r="H85" s="290" t="s">
        <v>1748</v>
      </c>
      <c r="I85" s="290" t="s">
        <v>1730</v>
      </c>
      <c r="J85" s="290">
        <v>50</v>
      </c>
      <c r="K85" s="301"/>
    </row>
    <row r="86" spans="2:11" ht="15" customHeight="1">
      <c r="B86" s="310"/>
      <c r="C86" s="290" t="s">
        <v>1749</v>
      </c>
      <c r="D86" s="290"/>
      <c r="E86" s="290"/>
      <c r="F86" s="309" t="s">
        <v>1734</v>
      </c>
      <c r="G86" s="308"/>
      <c r="H86" s="290" t="s">
        <v>1750</v>
      </c>
      <c r="I86" s="290" t="s">
        <v>1730</v>
      </c>
      <c r="J86" s="290">
        <v>20</v>
      </c>
      <c r="K86" s="301"/>
    </row>
    <row r="87" spans="2:11" ht="15" customHeight="1">
      <c r="B87" s="310"/>
      <c r="C87" s="290" t="s">
        <v>1751</v>
      </c>
      <c r="D87" s="290"/>
      <c r="E87" s="290"/>
      <c r="F87" s="309" t="s">
        <v>1734</v>
      </c>
      <c r="G87" s="308"/>
      <c r="H87" s="290" t="s">
        <v>1752</v>
      </c>
      <c r="I87" s="290" t="s">
        <v>1730</v>
      </c>
      <c r="J87" s="290">
        <v>20</v>
      </c>
      <c r="K87" s="301"/>
    </row>
    <row r="88" spans="2:11" ht="15" customHeight="1">
      <c r="B88" s="310"/>
      <c r="C88" s="290" t="s">
        <v>1753</v>
      </c>
      <c r="D88" s="290"/>
      <c r="E88" s="290"/>
      <c r="F88" s="309" t="s">
        <v>1734</v>
      </c>
      <c r="G88" s="308"/>
      <c r="H88" s="290" t="s">
        <v>1754</v>
      </c>
      <c r="I88" s="290" t="s">
        <v>1730</v>
      </c>
      <c r="J88" s="290">
        <v>50</v>
      </c>
      <c r="K88" s="301"/>
    </row>
    <row r="89" spans="2:11" ht="15" customHeight="1">
      <c r="B89" s="310"/>
      <c r="C89" s="290" t="s">
        <v>1755</v>
      </c>
      <c r="D89" s="290"/>
      <c r="E89" s="290"/>
      <c r="F89" s="309" t="s">
        <v>1734</v>
      </c>
      <c r="G89" s="308"/>
      <c r="H89" s="290" t="s">
        <v>1755</v>
      </c>
      <c r="I89" s="290" t="s">
        <v>1730</v>
      </c>
      <c r="J89" s="290">
        <v>50</v>
      </c>
      <c r="K89" s="301"/>
    </row>
    <row r="90" spans="2:11" ht="15" customHeight="1">
      <c r="B90" s="310"/>
      <c r="C90" s="290" t="s">
        <v>141</v>
      </c>
      <c r="D90" s="290"/>
      <c r="E90" s="290"/>
      <c r="F90" s="309" t="s">
        <v>1734</v>
      </c>
      <c r="G90" s="308"/>
      <c r="H90" s="290" t="s">
        <v>1756</v>
      </c>
      <c r="I90" s="290" t="s">
        <v>1730</v>
      </c>
      <c r="J90" s="290">
        <v>255</v>
      </c>
      <c r="K90" s="301"/>
    </row>
    <row r="91" spans="2:11" ht="15" customHeight="1">
      <c r="B91" s="310"/>
      <c r="C91" s="290" t="s">
        <v>1757</v>
      </c>
      <c r="D91" s="290"/>
      <c r="E91" s="290"/>
      <c r="F91" s="309" t="s">
        <v>1728</v>
      </c>
      <c r="G91" s="308"/>
      <c r="H91" s="290" t="s">
        <v>1758</v>
      </c>
      <c r="I91" s="290" t="s">
        <v>1759</v>
      </c>
      <c r="J91" s="290"/>
      <c r="K91" s="301"/>
    </row>
    <row r="92" spans="2:11" ht="15" customHeight="1">
      <c r="B92" s="310"/>
      <c r="C92" s="290" t="s">
        <v>1760</v>
      </c>
      <c r="D92" s="290"/>
      <c r="E92" s="290"/>
      <c r="F92" s="309" t="s">
        <v>1728</v>
      </c>
      <c r="G92" s="308"/>
      <c r="H92" s="290" t="s">
        <v>1761</v>
      </c>
      <c r="I92" s="290" t="s">
        <v>1762</v>
      </c>
      <c r="J92" s="290"/>
      <c r="K92" s="301"/>
    </row>
    <row r="93" spans="2:11" ht="15" customHeight="1">
      <c r="B93" s="310"/>
      <c r="C93" s="290" t="s">
        <v>1763</v>
      </c>
      <c r="D93" s="290"/>
      <c r="E93" s="290"/>
      <c r="F93" s="309" t="s">
        <v>1728</v>
      </c>
      <c r="G93" s="308"/>
      <c r="H93" s="290" t="s">
        <v>1763</v>
      </c>
      <c r="I93" s="290" t="s">
        <v>1762</v>
      </c>
      <c r="J93" s="290"/>
      <c r="K93" s="301"/>
    </row>
    <row r="94" spans="2:11" ht="15" customHeight="1">
      <c r="B94" s="310"/>
      <c r="C94" s="290" t="s">
        <v>46</v>
      </c>
      <c r="D94" s="290"/>
      <c r="E94" s="290"/>
      <c r="F94" s="309" t="s">
        <v>1728</v>
      </c>
      <c r="G94" s="308"/>
      <c r="H94" s="290" t="s">
        <v>1764</v>
      </c>
      <c r="I94" s="290" t="s">
        <v>1762</v>
      </c>
      <c r="J94" s="290"/>
      <c r="K94" s="301"/>
    </row>
    <row r="95" spans="2:11" ht="15" customHeight="1">
      <c r="B95" s="310"/>
      <c r="C95" s="290" t="s">
        <v>56</v>
      </c>
      <c r="D95" s="290"/>
      <c r="E95" s="290"/>
      <c r="F95" s="309" t="s">
        <v>1728</v>
      </c>
      <c r="G95" s="308"/>
      <c r="H95" s="290" t="s">
        <v>1765</v>
      </c>
      <c r="I95" s="290" t="s">
        <v>1762</v>
      </c>
      <c r="J95" s="290"/>
      <c r="K95" s="301"/>
    </row>
    <row r="96" spans="2:11" ht="15" customHeight="1">
      <c r="B96" s="313"/>
      <c r="C96" s="314"/>
      <c r="D96" s="314"/>
      <c r="E96" s="314"/>
      <c r="F96" s="314"/>
      <c r="G96" s="314"/>
      <c r="H96" s="314"/>
      <c r="I96" s="314"/>
      <c r="J96" s="314"/>
      <c r="K96" s="315"/>
    </row>
    <row r="97" spans="2:11" ht="18.75" customHeight="1">
      <c r="B97" s="316"/>
      <c r="C97" s="317"/>
      <c r="D97" s="317"/>
      <c r="E97" s="317"/>
      <c r="F97" s="317"/>
      <c r="G97" s="317"/>
      <c r="H97" s="317"/>
      <c r="I97" s="317"/>
      <c r="J97" s="317"/>
      <c r="K97" s="316"/>
    </row>
    <row r="98" spans="2:11" ht="18.75" customHeight="1">
      <c r="B98" s="296"/>
      <c r="C98" s="296"/>
      <c r="D98" s="296"/>
      <c r="E98" s="296"/>
      <c r="F98" s="296"/>
      <c r="G98" s="296"/>
      <c r="H98" s="296"/>
      <c r="I98" s="296"/>
      <c r="J98" s="296"/>
      <c r="K98" s="296"/>
    </row>
    <row r="99" spans="2:11" ht="7.5" customHeight="1">
      <c r="B99" s="297"/>
      <c r="C99" s="298"/>
      <c r="D99" s="298"/>
      <c r="E99" s="298"/>
      <c r="F99" s="298"/>
      <c r="G99" s="298"/>
      <c r="H99" s="298"/>
      <c r="I99" s="298"/>
      <c r="J99" s="298"/>
      <c r="K99" s="299"/>
    </row>
    <row r="100" spans="2:11" ht="45" customHeight="1">
      <c r="B100" s="300"/>
      <c r="C100" s="405" t="s">
        <v>1766</v>
      </c>
      <c r="D100" s="405"/>
      <c r="E100" s="405"/>
      <c r="F100" s="405"/>
      <c r="G100" s="405"/>
      <c r="H100" s="405"/>
      <c r="I100" s="405"/>
      <c r="J100" s="405"/>
      <c r="K100" s="301"/>
    </row>
    <row r="101" spans="2:11" ht="17.25" customHeight="1">
      <c r="B101" s="300"/>
      <c r="C101" s="302" t="s">
        <v>1722</v>
      </c>
      <c r="D101" s="302"/>
      <c r="E101" s="302"/>
      <c r="F101" s="302" t="s">
        <v>1723</v>
      </c>
      <c r="G101" s="303"/>
      <c r="H101" s="302" t="s">
        <v>136</v>
      </c>
      <c r="I101" s="302" t="s">
        <v>65</v>
      </c>
      <c r="J101" s="302" t="s">
        <v>1724</v>
      </c>
      <c r="K101" s="301"/>
    </row>
    <row r="102" spans="2:11" ht="17.25" customHeight="1">
      <c r="B102" s="300"/>
      <c r="C102" s="304" t="s">
        <v>1725</v>
      </c>
      <c r="D102" s="304"/>
      <c r="E102" s="304"/>
      <c r="F102" s="305" t="s">
        <v>1726</v>
      </c>
      <c r="G102" s="306"/>
      <c r="H102" s="304"/>
      <c r="I102" s="304"/>
      <c r="J102" s="304" t="s">
        <v>1727</v>
      </c>
      <c r="K102" s="301"/>
    </row>
    <row r="103" spans="2:11" ht="5.25" customHeight="1">
      <c r="B103" s="300"/>
      <c r="C103" s="302"/>
      <c r="D103" s="302"/>
      <c r="E103" s="302"/>
      <c r="F103" s="302"/>
      <c r="G103" s="318"/>
      <c r="H103" s="302"/>
      <c r="I103" s="302"/>
      <c r="J103" s="302"/>
      <c r="K103" s="301"/>
    </row>
    <row r="104" spans="2:11" ht="15" customHeight="1">
      <c r="B104" s="300"/>
      <c r="C104" s="290" t="s">
        <v>61</v>
      </c>
      <c r="D104" s="307"/>
      <c r="E104" s="307"/>
      <c r="F104" s="309" t="s">
        <v>1728</v>
      </c>
      <c r="G104" s="318"/>
      <c r="H104" s="290" t="s">
        <v>1767</v>
      </c>
      <c r="I104" s="290" t="s">
        <v>1730</v>
      </c>
      <c r="J104" s="290">
        <v>20</v>
      </c>
      <c r="K104" s="301"/>
    </row>
    <row r="105" spans="2:11" ht="15" customHeight="1">
      <c r="B105" s="300"/>
      <c r="C105" s="290" t="s">
        <v>1731</v>
      </c>
      <c r="D105" s="290"/>
      <c r="E105" s="290"/>
      <c r="F105" s="309" t="s">
        <v>1728</v>
      </c>
      <c r="G105" s="290"/>
      <c r="H105" s="290" t="s">
        <v>1767</v>
      </c>
      <c r="I105" s="290" t="s">
        <v>1730</v>
      </c>
      <c r="J105" s="290">
        <v>120</v>
      </c>
      <c r="K105" s="301"/>
    </row>
    <row r="106" spans="2:11" ht="15" customHeight="1">
      <c r="B106" s="310"/>
      <c r="C106" s="290" t="s">
        <v>1733</v>
      </c>
      <c r="D106" s="290"/>
      <c r="E106" s="290"/>
      <c r="F106" s="309" t="s">
        <v>1734</v>
      </c>
      <c r="G106" s="290"/>
      <c r="H106" s="290" t="s">
        <v>1767</v>
      </c>
      <c r="I106" s="290" t="s">
        <v>1730</v>
      </c>
      <c r="J106" s="290">
        <v>50</v>
      </c>
      <c r="K106" s="301"/>
    </row>
    <row r="107" spans="2:11" ht="15" customHeight="1">
      <c r="B107" s="310"/>
      <c r="C107" s="290" t="s">
        <v>1736</v>
      </c>
      <c r="D107" s="290"/>
      <c r="E107" s="290"/>
      <c r="F107" s="309" t="s">
        <v>1728</v>
      </c>
      <c r="G107" s="290"/>
      <c r="H107" s="290" t="s">
        <v>1767</v>
      </c>
      <c r="I107" s="290" t="s">
        <v>1738</v>
      </c>
      <c r="J107" s="290"/>
      <c r="K107" s="301"/>
    </row>
    <row r="108" spans="2:11" ht="15" customHeight="1">
      <c r="B108" s="310"/>
      <c r="C108" s="290" t="s">
        <v>1747</v>
      </c>
      <c r="D108" s="290"/>
      <c r="E108" s="290"/>
      <c r="F108" s="309" t="s">
        <v>1734</v>
      </c>
      <c r="G108" s="290"/>
      <c r="H108" s="290" t="s">
        <v>1767</v>
      </c>
      <c r="I108" s="290" t="s">
        <v>1730</v>
      </c>
      <c r="J108" s="290">
        <v>50</v>
      </c>
      <c r="K108" s="301"/>
    </row>
    <row r="109" spans="2:11" ht="15" customHeight="1">
      <c r="B109" s="310"/>
      <c r="C109" s="290" t="s">
        <v>1755</v>
      </c>
      <c r="D109" s="290"/>
      <c r="E109" s="290"/>
      <c r="F109" s="309" t="s">
        <v>1734</v>
      </c>
      <c r="G109" s="290"/>
      <c r="H109" s="290" t="s">
        <v>1767</v>
      </c>
      <c r="I109" s="290" t="s">
        <v>1730</v>
      </c>
      <c r="J109" s="290">
        <v>50</v>
      </c>
      <c r="K109" s="301"/>
    </row>
    <row r="110" spans="2:11" ht="15" customHeight="1">
      <c r="B110" s="310"/>
      <c r="C110" s="290" t="s">
        <v>1753</v>
      </c>
      <c r="D110" s="290"/>
      <c r="E110" s="290"/>
      <c r="F110" s="309" t="s">
        <v>1734</v>
      </c>
      <c r="G110" s="290"/>
      <c r="H110" s="290" t="s">
        <v>1767</v>
      </c>
      <c r="I110" s="290" t="s">
        <v>1730</v>
      </c>
      <c r="J110" s="290">
        <v>50</v>
      </c>
      <c r="K110" s="301"/>
    </row>
    <row r="111" spans="2:11" ht="15" customHeight="1">
      <c r="B111" s="310"/>
      <c r="C111" s="290" t="s">
        <v>61</v>
      </c>
      <c r="D111" s="290"/>
      <c r="E111" s="290"/>
      <c r="F111" s="309" t="s">
        <v>1728</v>
      </c>
      <c r="G111" s="290"/>
      <c r="H111" s="290" t="s">
        <v>1768</v>
      </c>
      <c r="I111" s="290" t="s">
        <v>1730</v>
      </c>
      <c r="J111" s="290">
        <v>20</v>
      </c>
      <c r="K111" s="301"/>
    </row>
    <row r="112" spans="2:11" ht="15" customHeight="1">
      <c r="B112" s="310"/>
      <c r="C112" s="290" t="s">
        <v>1769</v>
      </c>
      <c r="D112" s="290"/>
      <c r="E112" s="290"/>
      <c r="F112" s="309" t="s">
        <v>1728</v>
      </c>
      <c r="G112" s="290"/>
      <c r="H112" s="290" t="s">
        <v>1770</v>
      </c>
      <c r="I112" s="290" t="s">
        <v>1730</v>
      </c>
      <c r="J112" s="290">
        <v>120</v>
      </c>
      <c r="K112" s="301"/>
    </row>
    <row r="113" spans="2:11" ht="15" customHeight="1">
      <c r="B113" s="310"/>
      <c r="C113" s="290" t="s">
        <v>46</v>
      </c>
      <c r="D113" s="290"/>
      <c r="E113" s="290"/>
      <c r="F113" s="309" t="s">
        <v>1728</v>
      </c>
      <c r="G113" s="290"/>
      <c r="H113" s="290" t="s">
        <v>1771</v>
      </c>
      <c r="I113" s="290" t="s">
        <v>1762</v>
      </c>
      <c r="J113" s="290"/>
      <c r="K113" s="301"/>
    </row>
    <row r="114" spans="2:11" ht="15" customHeight="1">
      <c r="B114" s="310"/>
      <c r="C114" s="290" t="s">
        <v>56</v>
      </c>
      <c r="D114" s="290"/>
      <c r="E114" s="290"/>
      <c r="F114" s="309" t="s">
        <v>1728</v>
      </c>
      <c r="G114" s="290"/>
      <c r="H114" s="290" t="s">
        <v>1772</v>
      </c>
      <c r="I114" s="290" t="s">
        <v>1762</v>
      </c>
      <c r="J114" s="290"/>
      <c r="K114" s="301"/>
    </row>
    <row r="115" spans="2:11" ht="15" customHeight="1">
      <c r="B115" s="310"/>
      <c r="C115" s="290" t="s">
        <v>65</v>
      </c>
      <c r="D115" s="290"/>
      <c r="E115" s="290"/>
      <c r="F115" s="309" t="s">
        <v>1728</v>
      </c>
      <c r="G115" s="290"/>
      <c r="H115" s="290" t="s">
        <v>1773</v>
      </c>
      <c r="I115" s="290" t="s">
        <v>1774</v>
      </c>
      <c r="J115" s="290"/>
      <c r="K115" s="301"/>
    </row>
    <row r="116" spans="2:11" ht="15" customHeight="1">
      <c r="B116" s="313"/>
      <c r="C116" s="319"/>
      <c r="D116" s="319"/>
      <c r="E116" s="319"/>
      <c r="F116" s="319"/>
      <c r="G116" s="319"/>
      <c r="H116" s="319"/>
      <c r="I116" s="319"/>
      <c r="J116" s="319"/>
      <c r="K116" s="315"/>
    </row>
    <row r="117" spans="2:11" ht="18.75" customHeight="1">
      <c r="B117" s="320"/>
      <c r="C117" s="286"/>
      <c r="D117" s="286"/>
      <c r="E117" s="286"/>
      <c r="F117" s="321"/>
      <c r="G117" s="286"/>
      <c r="H117" s="286"/>
      <c r="I117" s="286"/>
      <c r="J117" s="286"/>
      <c r="K117" s="320"/>
    </row>
    <row r="118" spans="2:11" ht="18.75" customHeight="1">
      <c r="B118" s="296"/>
      <c r="C118" s="296"/>
      <c r="D118" s="296"/>
      <c r="E118" s="296"/>
      <c r="F118" s="296"/>
      <c r="G118" s="296"/>
      <c r="H118" s="296"/>
      <c r="I118" s="296"/>
      <c r="J118" s="296"/>
      <c r="K118" s="296"/>
    </row>
    <row r="119" spans="2:11" ht="7.5" customHeight="1">
      <c r="B119" s="322"/>
      <c r="C119" s="323"/>
      <c r="D119" s="323"/>
      <c r="E119" s="323"/>
      <c r="F119" s="323"/>
      <c r="G119" s="323"/>
      <c r="H119" s="323"/>
      <c r="I119" s="323"/>
      <c r="J119" s="323"/>
      <c r="K119" s="324"/>
    </row>
    <row r="120" spans="2:11" ht="45" customHeight="1">
      <c r="B120" s="325"/>
      <c r="C120" s="404" t="s">
        <v>1775</v>
      </c>
      <c r="D120" s="404"/>
      <c r="E120" s="404"/>
      <c r="F120" s="404"/>
      <c r="G120" s="404"/>
      <c r="H120" s="404"/>
      <c r="I120" s="404"/>
      <c r="J120" s="404"/>
      <c r="K120" s="326"/>
    </row>
    <row r="121" spans="2:11" ht="17.25" customHeight="1">
      <c r="B121" s="327"/>
      <c r="C121" s="302" t="s">
        <v>1722</v>
      </c>
      <c r="D121" s="302"/>
      <c r="E121" s="302"/>
      <c r="F121" s="302" t="s">
        <v>1723</v>
      </c>
      <c r="G121" s="303"/>
      <c r="H121" s="302" t="s">
        <v>136</v>
      </c>
      <c r="I121" s="302" t="s">
        <v>65</v>
      </c>
      <c r="J121" s="302" t="s">
        <v>1724</v>
      </c>
      <c r="K121" s="328"/>
    </row>
    <row r="122" spans="2:11" ht="17.25" customHeight="1">
      <c r="B122" s="327"/>
      <c r="C122" s="304" t="s">
        <v>1725</v>
      </c>
      <c r="D122" s="304"/>
      <c r="E122" s="304"/>
      <c r="F122" s="305" t="s">
        <v>1726</v>
      </c>
      <c r="G122" s="306"/>
      <c r="H122" s="304"/>
      <c r="I122" s="304"/>
      <c r="J122" s="304" t="s">
        <v>1727</v>
      </c>
      <c r="K122" s="328"/>
    </row>
    <row r="123" spans="2:11" ht="5.25" customHeight="1">
      <c r="B123" s="329"/>
      <c r="C123" s="307"/>
      <c r="D123" s="307"/>
      <c r="E123" s="307"/>
      <c r="F123" s="307"/>
      <c r="G123" s="290"/>
      <c r="H123" s="307"/>
      <c r="I123" s="307"/>
      <c r="J123" s="307"/>
      <c r="K123" s="330"/>
    </row>
    <row r="124" spans="2:11" ht="15" customHeight="1">
      <c r="B124" s="329"/>
      <c r="C124" s="290" t="s">
        <v>1731</v>
      </c>
      <c r="D124" s="307"/>
      <c r="E124" s="307"/>
      <c r="F124" s="309" t="s">
        <v>1728</v>
      </c>
      <c r="G124" s="290"/>
      <c r="H124" s="290" t="s">
        <v>1767</v>
      </c>
      <c r="I124" s="290" t="s">
        <v>1730</v>
      </c>
      <c r="J124" s="290">
        <v>120</v>
      </c>
      <c r="K124" s="331"/>
    </row>
    <row r="125" spans="2:11" ht="15" customHeight="1">
      <c r="B125" s="329"/>
      <c r="C125" s="290" t="s">
        <v>1776</v>
      </c>
      <c r="D125" s="290"/>
      <c r="E125" s="290"/>
      <c r="F125" s="309" t="s">
        <v>1728</v>
      </c>
      <c r="G125" s="290"/>
      <c r="H125" s="290" t="s">
        <v>1777</v>
      </c>
      <c r="I125" s="290" t="s">
        <v>1730</v>
      </c>
      <c r="J125" s="290" t="s">
        <v>1778</v>
      </c>
      <c r="K125" s="331"/>
    </row>
    <row r="126" spans="2:11" ht="15" customHeight="1">
      <c r="B126" s="329"/>
      <c r="C126" s="290" t="s">
        <v>1677</v>
      </c>
      <c r="D126" s="290"/>
      <c r="E126" s="290"/>
      <c r="F126" s="309" t="s">
        <v>1728</v>
      </c>
      <c r="G126" s="290"/>
      <c r="H126" s="290" t="s">
        <v>1779</v>
      </c>
      <c r="I126" s="290" t="s">
        <v>1730</v>
      </c>
      <c r="J126" s="290" t="s">
        <v>1778</v>
      </c>
      <c r="K126" s="331"/>
    </row>
    <row r="127" spans="2:11" ht="15" customHeight="1">
      <c r="B127" s="329"/>
      <c r="C127" s="290" t="s">
        <v>1739</v>
      </c>
      <c r="D127" s="290"/>
      <c r="E127" s="290"/>
      <c r="F127" s="309" t="s">
        <v>1734</v>
      </c>
      <c r="G127" s="290"/>
      <c r="H127" s="290" t="s">
        <v>1740</v>
      </c>
      <c r="I127" s="290" t="s">
        <v>1730</v>
      </c>
      <c r="J127" s="290">
        <v>15</v>
      </c>
      <c r="K127" s="331"/>
    </row>
    <row r="128" spans="2:11" ht="15" customHeight="1">
      <c r="B128" s="329"/>
      <c r="C128" s="311" t="s">
        <v>1741</v>
      </c>
      <c r="D128" s="311"/>
      <c r="E128" s="311"/>
      <c r="F128" s="312" t="s">
        <v>1734</v>
      </c>
      <c r="G128" s="311"/>
      <c r="H128" s="311" t="s">
        <v>1742</v>
      </c>
      <c r="I128" s="311" t="s">
        <v>1730</v>
      </c>
      <c r="J128" s="311">
        <v>15</v>
      </c>
      <c r="K128" s="331"/>
    </row>
    <row r="129" spans="2:11" ht="15" customHeight="1">
      <c r="B129" s="329"/>
      <c r="C129" s="311" t="s">
        <v>1743</v>
      </c>
      <c r="D129" s="311"/>
      <c r="E129" s="311"/>
      <c r="F129" s="312" t="s">
        <v>1734</v>
      </c>
      <c r="G129" s="311"/>
      <c r="H129" s="311" t="s">
        <v>1744</v>
      </c>
      <c r="I129" s="311" t="s">
        <v>1730</v>
      </c>
      <c r="J129" s="311">
        <v>20</v>
      </c>
      <c r="K129" s="331"/>
    </row>
    <row r="130" spans="2:11" ht="15" customHeight="1">
      <c r="B130" s="329"/>
      <c r="C130" s="311" t="s">
        <v>1745</v>
      </c>
      <c r="D130" s="311"/>
      <c r="E130" s="311"/>
      <c r="F130" s="312" t="s">
        <v>1734</v>
      </c>
      <c r="G130" s="311"/>
      <c r="H130" s="311" t="s">
        <v>1746</v>
      </c>
      <c r="I130" s="311" t="s">
        <v>1730</v>
      </c>
      <c r="J130" s="311">
        <v>20</v>
      </c>
      <c r="K130" s="331"/>
    </row>
    <row r="131" spans="2:11" ht="15" customHeight="1">
      <c r="B131" s="329"/>
      <c r="C131" s="290" t="s">
        <v>1733</v>
      </c>
      <c r="D131" s="290"/>
      <c r="E131" s="290"/>
      <c r="F131" s="309" t="s">
        <v>1734</v>
      </c>
      <c r="G131" s="290"/>
      <c r="H131" s="290" t="s">
        <v>1767</v>
      </c>
      <c r="I131" s="290" t="s">
        <v>1730</v>
      </c>
      <c r="J131" s="290">
        <v>50</v>
      </c>
      <c r="K131" s="331"/>
    </row>
    <row r="132" spans="2:11" ht="15" customHeight="1">
      <c r="B132" s="329"/>
      <c r="C132" s="290" t="s">
        <v>1747</v>
      </c>
      <c r="D132" s="290"/>
      <c r="E132" s="290"/>
      <c r="F132" s="309" t="s">
        <v>1734</v>
      </c>
      <c r="G132" s="290"/>
      <c r="H132" s="290" t="s">
        <v>1767</v>
      </c>
      <c r="I132" s="290" t="s">
        <v>1730</v>
      </c>
      <c r="J132" s="290">
        <v>50</v>
      </c>
      <c r="K132" s="331"/>
    </row>
    <row r="133" spans="2:11" ht="15" customHeight="1">
      <c r="B133" s="329"/>
      <c r="C133" s="290" t="s">
        <v>1753</v>
      </c>
      <c r="D133" s="290"/>
      <c r="E133" s="290"/>
      <c r="F133" s="309" t="s">
        <v>1734</v>
      </c>
      <c r="G133" s="290"/>
      <c r="H133" s="290" t="s">
        <v>1767</v>
      </c>
      <c r="I133" s="290" t="s">
        <v>1730</v>
      </c>
      <c r="J133" s="290">
        <v>50</v>
      </c>
      <c r="K133" s="331"/>
    </row>
    <row r="134" spans="2:11" ht="15" customHeight="1">
      <c r="B134" s="329"/>
      <c r="C134" s="290" t="s">
        <v>1755</v>
      </c>
      <c r="D134" s="290"/>
      <c r="E134" s="290"/>
      <c r="F134" s="309" t="s">
        <v>1734</v>
      </c>
      <c r="G134" s="290"/>
      <c r="H134" s="290" t="s">
        <v>1767</v>
      </c>
      <c r="I134" s="290" t="s">
        <v>1730</v>
      </c>
      <c r="J134" s="290">
        <v>50</v>
      </c>
      <c r="K134" s="331"/>
    </row>
    <row r="135" spans="2:11" ht="15" customHeight="1">
      <c r="B135" s="329"/>
      <c r="C135" s="290" t="s">
        <v>141</v>
      </c>
      <c r="D135" s="290"/>
      <c r="E135" s="290"/>
      <c r="F135" s="309" t="s">
        <v>1734</v>
      </c>
      <c r="G135" s="290"/>
      <c r="H135" s="290" t="s">
        <v>1780</v>
      </c>
      <c r="I135" s="290" t="s">
        <v>1730</v>
      </c>
      <c r="J135" s="290">
        <v>255</v>
      </c>
      <c r="K135" s="331"/>
    </row>
    <row r="136" spans="2:11" ht="15" customHeight="1">
      <c r="B136" s="329"/>
      <c r="C136" s="290" t="s">
        <v>1757</v>
      </c>
      <c r="D136" s="290"/>
      <c r="E136" s="290"/>
      <c r="F136" s="309" t="s">
        <v>1728</v>
      </c>
      <c r="G136" s="290"/>
      <c r="H136" s="290" t="s">
        <v>1781</v>
      </c>
      <c r="I136" s="290" t="s">
        <v>1759</v>
      </c>
      <c r="J136" s="290"/>
      <c r="K136" s="331"/>
    </row>
    <row r="137" spans="2:11" ht="15" customHeight="1">
      <c r="B137" s="329"/>
      <c r="C137" s="290" t="s">
        <v>1760</v>
      </c>
      <c r="D137" s="290"/>
      <c r="E137" s="290"/>
      <c r="F137" s="309" t="s">
        <v>1728</v>
      </c>
      <c r="G137" s="290"/>
      <c r="H137" s="290" t="s">
        <v>1782</v>
      </c>
      <c r="I137" s="290" t="s">
        <v>1762</v>
      </c>
      <c r="J137" s="290"/>
      <c r="K137" s="331"/>
    </row>
    <row r="138" spans="2:11" ht="15" customHeight="1">
      <c r="B138" s="329"/>
      <c r="C138" s="290" t="s">
        <v>1763</v>
      </c>
      <c r="D138" s="290"/>
      <c r="E138" s="290"/>
      <c r="F138" s="309" t="s">
        <v>1728</v>
      </c>
      <c r="G138" s="290"/>
      <c r="H138" s="290" t="s">
        <v>1763</v>
      </c>
      <c r="I138" s="290" t="s">
        <v>1762</v>
      </c>
      <c r="J138" s="290"/>
      <c r="K138" s="331"/>
    </row>
    <row r="139" spans="2:11" ht="15" customHeight="1">
      <c r="B139" s="329"/>
      <c r="C139" s="290" t="s">
        <v>46</v>
      </c>
      <c r="D139" s="290"/>
      <c r="E139" s="290"/>
      <c r="F139" s="309" t="s">
        <v>1728</v>
      </c>
      <c r="G139" s="290"/>
      <c r="H139" s="290" t="s">
        <v>1783</v>
      </c>
      <c r="I139" s="290" t="s">
        <v>1762</v>
      </c>
      <c r="J139" s="290"/>
      <c r="K139" s="331"/>
    </row>
    <row r="140" spans="2:11" ht="15" customHeight="1">
      <c r="B140" s="329"/>
      <c r="C140" s="290" t="s">
        <v>1784</v>
      </c>
      <c r="D140" s="290"/>
      <c r="E140" s="290"/>
      <c r="F140" s="309" t="s">
        <v>1728</v>
      </c>
      <c r="G140" s="290"/>
      <c r="H140" s="290" t="s">
        <v>1785</v>
      </c>
      <c r="I140" s="290" t="s">
        <v>1762</v>
      </c>
      <c r="J140" s="290"/>
      <c r="K140" s="331"/>
    </row>
    <row r="141" spans="2:11" ht="15" customHeight="1">
      <c r="B141" s="332"/>
      <c r="C141" s="333"/>
      <c r="D141" s="333"/>
      <c r="E141" s="333"/>
      <c r="F141" s="333"/>
      <c r="G141" s="333"/>
      <c r="H141" s="333"/>
      <c r="I141" s="333"/>
      <c r="J141" s="333"/>
      <c r="K141" s="334"/>
    </row>
    <row r="142" spans="2:11" ht="18.75" customHeight="1">
      <c r="B142" s="286"/>
      <c r="C142" s="286"/>
      <c r="D142" s="286"/>
      <c r="E142" s="286"/>
      <c r="F142" s="321"/>
      <c r="G142" s="286"/>
      <c r="H142" s="286"/>
      <c r="I142" s="286"/>
      <c r="J142" s="286"/>
      <c r="K142" s="286"/>
    </row>
    <row r="143" spans="2:11" ht="18.75" customHeight="1">
      <c r="B143" s="296"/>
      <c r="C143" s="296"/>
      <c r="D143" s="296"/>
      <c r="E143" s="296"/>
      <c r="F143" s="296"/>
      <c r="G143" s="296"/>
      <c r="H143" s="296"/>
      <c r="I143" s="296"/>
      <c r="J143" s="296"/>
      <c r="K143" s="296"/>
    </row>
    <row r="144" spans="2:11" ht="7.5" customHeight="1">
      <c r="B144" s="297"/>
      <c r="C144" s="298"/>
      <c r="D144" s="298"/>
      <c r="E144" s="298"/>
      <c r="F144" s="298"/>
      <c r="G144" s="298"/>
      <c r="H144" s="298"/>
      <c r="I144" s="298"/>
      <c r="J144" s="298"/>
      <c r="K144" s="299"/>
    </row>
    <row r="145" spans="2:11" ht="45" customHeight="1">
      <c r="B145" s="300"/>
      <c r="C145" s="405" t="s">
        <v>1786</v>
      </c>
      <c r="D145" s="405"/>
      <c r="E145" s="405"/>
      <c r="F145" s="405"/>
      <c r="G145" s="405"/>
      <c r="H145" s="405"/>
      <c r="I145" s="405"/>
      <c r="J145" s="405"/>
      <c r="K145" s="301"/>
    </row>
    <row r="146" spans="2:11" ht="17.25" customHeight="1">
      <c r="B146" s="300"/>
      <c r="C146" s="302" t="s">
        <v>1722</v>
      </c>
      <c r="D146" s="302"/>
      <c r="E146" s="302"/>
      <c r="F146" s="302" t="s">
        <v>1723</v>
      </c>
      <c r="G146" s="303"/>
      <c r="H146" s="302" t="s">
        <v>136</v>
      </c>
      <c r="I146" s="302" t="s">
        <v>65</v>
      </c>
      <c r="J146" s="302" t="s">
        <v>1724</v>
      </c>
      <c r="K146" s="301"/>
    </row>
    <row r="147" spans="2:11" ht="17.25" customHeight="1">
      <c r="B147" s="300"/>
      <c r="C147" s="304" t="s">
        <v>1725</v>
      </c>
      <c r="D147" s="304"/>
      <c r="E147" s="304"/>
      <c r="F147" s="305" t="s">
        <v>1726</v>
      </c>
      <c r="G147" s="306"/>
      <c r="H147" s="304"/>
      <c r="I147" s="304"/>
      <c r="J147" s="304" t="s">
        <v>1727</v>
      </c>
      <c r="K147" s="301"/>
    </row>
    <row r="148" spans="2:11" ht="5.25" customHeight="1">
      <c r="B148" s="310"/>
      <c r="C148" s="307"/>
      <c r="D148" s="307"/>
      <c r="E148" s="307"/>
      <c r="F148" s="307"/>
      <c r="G148" s="308"/>
      <c r="H148" s="307"/>
      <c r="I148" s="307"/>
      <c r="J148" s="307"/>
      <c r="K148" s="331"/>
    </row>
    <row r="149" spans="2:11" ht="15" customHeight="1">
      <c r="B149" s="310"/>
      <c r="C149" s="335" t="s">
        <v>1731</v>
      </c>
      <c r="D149" s="290"/>
      <c r="E149" s="290"/>
      <c r="F149" s="336" t="s">
        <v>1728</v>
      </c>
      <c r="G149" s="290"/>
      <c r="H149" s="335" t="s">
        <v>1767</v>
      </c>
      <c r="I149" s="335" t="s">
        <v>1730</v>
      </c>
      <c r="J149" s="335">
        <v>120</v>
      </c>
      <c r="K149" s="331"/>
    </row>
    <row r="150" spans="2:11" ht="15" customHeight="1">
      <c r="B150" s="310"/>
      <c r="C150" s="335" t="s">
        <v>1776</v>
      </c>
      <c r="D150" s="290"/>
      <c r="E150" s="290"/>
      <c r="F150" s="336" t="s">
        <v>1728</v>
      </c>
      <c r="G150" s="290"/>
      <c r="H150" s="335" t="s">
        <v>1787</v>
      </c>
      <c r="I150" s="335" t="s">
        <v>1730</v>
      </c>
      <c r="J150" s="335" t="s">
        <v>1778</v>
      </c>
      <c r="K150" s="331"/>
    </row>
    <row r="151" spans="2:11" ht="15" customHeight="1">
      <c r="B151" s="310"/>
      <c r="C151" s="335" t="s">
        <v>1677</v>
      </c>
      <c r="D151" s="290"/>
      <c r="E151" s="290"/>
      <c r="F151" s="336" t="s">
        <v>1728</v>
      </c>
      <c r="G151" s="290"/>
      <c r="H151" s="335" t="s">
        <v>1788</v>
      </c>
      <c r="I151" s="335" t="s">
        <v>1730</v>
      </c>
      <c r="J151" s="335" t="s">
        <v>1778</v>
      </c>
      <c r="K151" s="331"/>
    </row>
    <row r="152" spans="2:11" ht="15" customHeight="1">
      <c r="B152" s="310"/>
      <c r="C152" s="335" t="s">
        <v>1733</v>
      </c>
      <c r="D152" s="290"/>
      <c r="E152" s="290"/>
      <c r="F152" s="336" t="s">
        <v>1734</v>
      </c>
      <c r="G152" s="290"/>
      <c r="H152" s="335" t="s">
        <v>1767</v>
      </c>
      <c r="I152" s="335" t="s">
        <v>1730</v>
      </c>
      <c r="J152" s="335">
        <v>50</v>
      </c>
      <c r="K152" s="331"/>
    </row>
    <row r="153" spans="2:11" ht="15" customHeight="1">
      <c r="B153" s="310"/>
      <c r="C153" s="335" t="s">
        <v>1736</v>
      </c>
      <c r="D153" s="290"/>
      <c r="E153" s="290"/>
      <c r="F153" s="336" t="s">
        <v>1728</v>
      </c>
      <c r="G153" s="290"/>
      <c r="H153" s="335" t="s">
        <v>1767</v>
      </c>
      <c r="I153" s="335" t="s">
        <v>1738</v>
      </c>
      <c r="J153" s="335"/>
      <c r="K153" s="331"/>
    </row>
    <row r="154" spans="2:11" ht="15" customHeight="1">
      <c r="B154" s="310"/>
      <c r="C154" s="335" t="s">
        <v>1747</v>
      </c>
      <c r="D154" s="290"/>
      <c r="E154" s="290"/>
      <c r="F154" s="336" t="s">
        <v>1734</v>
      </c>
      <c r="G154" s="290"/>
      <c r="H154" s="335" t="s">
        <v>1767</v>
      </c>
      <c r="I154" s="335" t="s">
        <v>1730</v>
      </c>
      <c r="J154" s="335">
        <v>50</v>
      </c>
      <c r="K154" s="331"/>
    </row>
    <row r="155" spans="2:11" ht="15" customHeight="1">
      <c r="B155" s="310"/>
      <c r="C155" s="335" t="s">
        <v>1755</v>
      </c>
      <c r="D155" s="290"/>
      <c r="E155" s="290"/>
      <c r="F155" s="336" t="s">
        <v>1734</v>
      </c>
      <c r="G155" s="290"/>
      <c r="H155" s="335" t="s">
        <v>1767</v>
      </c>
      <c r="I155" s="335" t="s">
        <v>1730</v>
      </c>
      <c r="J155" s="335">
        <v>50</v>
      </c>
      <c r="K155" s="331"/>
    </row>
    <row r="156" spans="2:11" ht="15" customHeight="1">
      <c r="B156" s="310"/>
      <c r="C156" s="335" t="s">
        <v>1753</v>
      </c>
      <c r="D156" s="290"/>
      <c r="E156" s="290"/>
      <c r="F156" s="336" t="s">
        <v>1734</v>
      </c>
      <c r="G156" s="290"/>
      <c r="H156" s="335" t="s">
        <v>1767</v>
      </c>
      <c r="I156" s="335" t="s">
        <v>1730</v>
      </c>
      <c r="J156" s="335">
        <v>50</v>
      </c>
      <c r="K156" s="331"/>
    </row>
    <row r="157" spans="2:11" ht="15" customHeight="1">
      <c r="B157" s="310"/>
      <c r="C157" s="335" t="s">
        <v>107</v>
      </c>
      <c r="D157" s="290"/>
      <c r="E157" s="290"/>
      <c r="F157" s="336" t="s">
        <v>1728</v>
      </c>
      <c r="G157" s="290"/>
      <c r="H157" s="335" t="s">
        <v>1789</v>
      </c>
      <c r="I157" s="335" t="s">
        <v>1730</v>
      </c>
      <c r="J157" s="335" t="s">
        <v>1790</v>
      </c>
      <c r="K157" s="331"/>
    </row>
    <row r="158" spans="2:11" ht="15" customHeight="1">
      <c r="B158" s="310"/>
      <c r="C158" s="335" t="s">
        <v>1791</v>
      </c>
      <c r="D158" s="290"/>
      <c r="E158" s="290"/>
      <c r="F158" s="336" t="s">
        <v>1728</v>
      </c>
      <c r="G158" s="290"/>
      <c r="H158" s="335" t="s">
        <v>1792</v>
      </c>
      <c r="I158" s="335" t="s">
        <v>1762</v>
      </c>
      <c r="J158" s="335"/>
      <c r="K158" s="331"/>
    </row>
    <row r="159" spans="2:11" ht="15" customHeight="1">
      <c r="B159" s="337"/>
      <c r="C159" s="319"/>
      <c r="D159" s="319"/>
      <c r="E159" s="319"/>
      <c r="F159" s="319"/>
      <c r="G159" s="319"/>
      <c r="H159" s="319"/>
      <c r="I159" s="319"/>
      <c r="J159" s="319"/>
      <c r="K159" s="338"/>
    </row>
    <row r="160" spans="2:11" ht="18.75" customHeight="1">
      <c r="B160" s="286"/>
      <c r="C160" s="290"/>
      <c r="D160" s="290"/>
      <c r="E160" s="290"/>
      <c r="F160" s="309"/>
      <c r="G160" s="290"/>
      <c r="H160" s="290"/>
      <c r="I160" s="290"/>
      <c r="J160" s="290"/>
      <c r="K160" s="286"/>
    </row>
    <row r="161" spans="2:11" ht="18.75" customHeight="1">
      <c r="B161" s="296"/>
      <c r="C161" s="296"/>
      <c r="D161" s="296"/>
      <c r="E161" s="296"/>
      <c r="F161" s="296"/>
      <c r="G161" s="296"/>
      <c r="H161" s="296"/>
      <c r="I161" s="296"/>
      <c r="J161" s="296"/>
      <c r="K161" s="296"/>
    </row>
    <row r="162" spans="2:11" ht="7.5" customHeight="1">
      <c r="B162" s="278"/>
      <c r="C162" s="279"/>
      <c r="D162" s="279"/>
      <c r="E162" s="279"/>
      <c r="F162" s="279"/>
      <c r="G162" s="279"/>
      <c r="H162" s="279"/>
      <c r="I162" s="279"/>
      <c r="J162" s="279"/>
      <c r="K162" s="280"/>
    </row>
    <row r="163" spans="2:11" ht="45" customHeight="1">
      <c r="B163" s="281"/>
      <c r="C163" s="404" t="s">
        <v>1793</v>
      </c>
      <c r="D163" s="404"/>
      <c r="E163" s="404"/>
      <c r="F163" s="404"/>
      <c r="G163" s="404"/>
      <c r="H163" s="404"/>
      <c r="I163" s="404"/>
      <c r="J163" s="404"/>
      <c r="K163" s="282"/>
    </row>
    <row r="164" spans="2:11" ht="17.25" customHeight="1">
      <c r="B164" s="281"/>
      <c r="C164" s="302" t="s">
        <v>1722</v>
      </c>
      <c r="D164" s="302"/>
      <c r="E164" s="302"/>
      <c r="F164" s="302" t="s">
        <v>1723</v>
      </c>
      <c r="G164" s="339"/>
      <c r="H164" s="340" t="s">
        <v>136</v>
      </c>
      <c r="I164" s="340" t="s">
        <v>65</v>
      </c>
      <c r="J164" s="302" t="s">
        <v>1724</v>
      </c>
      <c r="K164" s="282"/>
    </row>
    <row r="165" spans="2:11" ht="17.25" customHeight="1">
      <c r="B165" s="283"/>
      <c r="C165" s="304" t="s">
        <v>1725</v>
      </c>
      <c r="D165" s="304"/>
      <c r="E165" s="304"/>
      <c r="F165" s="305" t="s">
        <v>1726</v>
      </c>
      <c r="G165" s="341"/>
      <c r="H165" s="342"/>
      <c r="I165" s="342"/>
      <c r="J165" s="304" t="s">
        <v>1727</v>
      </c>
      <c r="K165" s="284"/>
    </row>
    <row r="166" spans="2:11" ht="5.25" customHeight="1">
      <c r="B166" s="310"/>
      <c r="C166" s="307"/>
      <c r="D166" s="307"/>
      <c r="E166" s="307"/>
      <c r="F166" s="307"/>
      <c r="G166" s="308"/>
      <c r="H166" s="307"/>
      <c r="I166" s="307"/>
      <c r="J166" s="307"/>
      <c r="K166" s="331"/>
    </row>
    <row r="167" spans="2:11" ht="15" customHeight="1">
      <c r="B167" s="310"/>
      <c r="C167" s="290" t="s">
        <v>1731</v>
      </c>
      <c r="D167" s="290"/>
      <c r="E167" s="290"/>
      <c r="F167" s="309" t="s">
        <v>1728</v>
      </c>
      <c r="G167" s="290"/>
      <c r="H167" s="290" t="s">
        <v>1767</v>
      </c>
      <c r="I167" s="290" t="s">
        <v>1730</v>
      </c>
      <c r="J167" s="290">
        <v>120</v>
      </c>
      <c r="K167" s="331"/>
    </row>
    <row r="168" spans="2:11" ht="15" customHeight="1">
      <c r="B168" s="310"/>
      <c r="C168" s="290" t="s">
        <v>1776</v>
      </c>
      <c r="D168" s="290"/>
      <c r="E168" s="290"/>
      <c r="F168" s="309" t="s">
        <v>1728</v>
      </c>
      <c r="G168" s="290"/>
      <c r="H168" s="290" t="s">
        <v>1777</v>
      </c>
      <c r="I168" s="290" t="s">
        <v>1730</v>
      </c>
      <c r="J168" s="290" t="s">
        <v>1778</v>
      </c>
      <c r="K168" s="331"/>
    </row>
    <row r="169" spans="2:11" ht="15" customHeight="1">
      <c r="B169" s="310"/>
      <c r="C169" s="290" t="s">
        <v>1677</v>
      </c>
      <c r="D169" s="290"/>
      <c r="E169" s="290"/>
      <c r="F169" s="309" t="s">
        <v>1728</v>
      </c>
      <c r="G169" s="290"/>
      <c r="H169" s="290" t="s">
        <v>1794</v>
      </c>
      <c r="I169" s="290" t="s">
        <v>1730</v>
      </c>
      <c r="J169" s="290" t="s">
        <v>1778</v>
      </c>
      <c r="K169" s="331"/>
    </row>
    <row r="170" spans="2:11" ht="15" customHeight="1">
      <c r="B170" s="310"/>
      <c r="C170" s="290" t="s">
        <v>1733</v>
      </c>
      <c r="D170" s="290"/>
      <c r="E170" s="290"/>
      <c r="F170" s="309" t="s">
        <v>1734</v>
      </c>
      <c r="G170" s="290"/>
      <c r="H170" s="290" t="s">
        <v>1794</v>
      </c>
      <c r="I170" s="290" t="s">
        <v>1730</v>
      </c>
      <c r="J170" s="290">
        <v>50</v>
      </c>
      <c r="K170" s="331"/>
    </row>
    <row r="171" spans="2:11" ht="15" customHeight="1">
      <c r="B171" s="310"/>
      <c r="C171" s="290" t="s">
        <v>1736</v>
      </c>
      <c r="D171" s="290"/>
      <c r="E171" s="290"/>
      <c r="F171" s="309" t="s">
        <v>1728</v>
      </c>
      <c r="G171" s="290"/>
      <c r="H171" s="290" t="s">
        <v>1794</v>
      </c>
      <c r="I171" s="290" t="s">
        <v>1738</v>
      </c>
      <c r="J171" s="290"/>
      <c r="K171" s="331"/>
    </row>
    <row r="172" spans="2:11" ht="15" customHeight="1">
      <c r="B172" s="310"/>
      <c r="C172" s="290" t="s">
        <v>1747</v>
      </c>
      <c r="D172" s="290"/>
      <c r="E172" s="290"/>
      <c r="F172" s="309" t="s">
        <v>1734</v>
      </c>
      <c r="G172" s="290"/>
      <c r="H172" s="290" t="s">
        <v>1794</v>
      </c>
      <c r="I172" s="290" t="s">
        <v>1730</v>
      </c>
      <c r="J172" s="290">
        <v>50</v>
      </c>
      <c r="K172" s="331"/>
    </row>
    <row r="173" spans="2:11" ht="15" customHeight="1">
      <c r="B173" s="310"/>
      <c r="C173" s="290" t="s">
        <v>1755</v>
      </c>
      <c r="D173" s="290"/>
      <c r="E173" s="290"/>
      <c r="F173" s="309" t="s">
        <v>1734</v>
      </c>
      <c r="G173" s="290"/>
      <c r="H173" s="290" t="s">
        <v>1794</v>
      </c>
      <c r="I173" s="290" t="s">
        <v>1730</v>
      </c>
      <c r="J173" s="290">
        <v>50</v>
      </c>
      <c r="K173" s="331"/>
    </row>
    <row r="174" spans="2:11" ht="15" customHeight="1">
      <c r="B174" s="310"/>
      <c r="C174" s="290" t="s">
        <v>1753</v>
      </c>
      <c r="D174" s="290"/>
      <c r="E174" s="290"/>
      <c r="F174" s="309" t="s">
        <v>1734</v>
      </c>
      <c r="G174" s="290"/>
      <c r="H174" s="290" t="s">
        <v>1794</v>
      </c>
      <c r="I174" s="290" t="s">
        <v>1730</v>
      </c>
      <c r="J174" s="290">
        <v>50</v>
      </c>
      <c r="K174" s="331"/>
    </row>
    <row r="175" spans="2:11" ht="15" customHeight="1">
      <c r="B175" s="310"/>
      <c r="C175" s="290" t="s">
        <v>135</v>
      </c>
      <c r="D175" s="290"/>
      <c r="E175" s="290"/>
      <c r="F175" s="309" t="s">
        <v>1728</v>
      </c>
      <c r="G175" s="290"/>
      <c r="H175" s="290" t="s">
        <v>1795</v>
      </c>
      <c r="I175" s="290" t="s">
        <v>1796</v>
      </c>
      <c r="J175" s="290"/>
      <c r="K175" s="331"/>
    </row>
    <row r="176" spans="2:11" ht="15" customHeight="1">
      <c r="B176" s="310"/>
      <c r="C176" s="290" t="s">
        <v>65</v>
      </c>
      <c r="D176" s="290"/>
      <c r="E176" s="290"/>
      <c r="F176" s="309" t="s">
        <v>1728</v>
      </c>
      <c r="G176" s="290"/>
      <c r="H176" s="290" t="s">
        <v>1797</v>
      </c>
      <c r="I176" s="290" t="s">
        <v>1798</v>
      </c>
      <c r="J176" s="290">
        <v>1</v>
      </c>
      <c r="K176" s="331"/>
    </row>
    <row r="177" spans="2:11" ht="15" customHeight="1">
      <c r="B177" s="310"/>
      <c r="C177" s="290" t="s">
        <v>61</v>
      </c>
      <c r="D177" s="290"/>
      <c r="E177" s="290"/>
      <c r="F177" s="309" t="s">
        <v>1728</v>
      </c>
      <c r="G177" s="290"/>
      <c r="H177" s="290" t="s">
        <v>1799</v>
      </c>
      <c r="I177" s="290" t="s">
        <v>1730</v>
      </c>
      <c r="J177" s="290">
        <v>20</v>
      </c>
      <c r="K177" s="331"/>
    </row>
    <row r="178" spans="2:11" ht="15" customHeight="1">
      <c r="B178" s="310"/>
      <c r="C178" s="290" t="s">
        <v>136</v>
      </c>
      <c r="D178" s="290"/>
      <c r="E178" s="290"/>
      <c r="F178" s="309" t="s">
        <v>1728</v>
      </c>
      <c r="G178" s="290"/>
      <c r="H178" s="290" t="s">
        <v>1800</v>
      </c>
      <c r="I178" s="290" t="s">
        <v>1730</v>
      </c>
      <c r="J178" s="290">
        <v>255</v>
      </c>
      <c r="K178" s="331"/>
    </row>
    <row r="179" spans="2:11" ht="15" customHeight="1">
      <c r="B179" s="310"/>
      <c r="C179" s="290" t="s">
        <v>137</v>
      </c>
      <c r="D179" s="290"/>
      <c r="E179" s="290"/>
      <c r="F179" s="309" t="s">
        <v>1728</v>
      </c>
      <c r="G179" s="290"/>
      <c r="H179" s="290" t="s">
        <v>1693</v>
      </c>
      <c r="I179" s="290" t="s">
        <v>1730</v>
      </c>
      <c r="J179" s="290">
        <v>10</v>
      </c>
      <c r="K179" s="331"/>
    </row>
    <row r="180" spans="2:11" ht="15" customHeight="1">
      <c r="B180" s="310"/>
      <c r="C180" s="290" t="s">
        <v>138</v>
      </c>
      <c r="D180" s="290"/>
      <c r="E180" s="290"/>
      <c r="F180" s="309" t="s">
        <v>1728</v>
      </c>
      <c r="G180" s="290"/>
      <c r="H180" s="290" t="s">
        <v>1801</v>
      </c>
      <c r="I180" s="290" t="s">
        <v>1762</v>
      </c>
      <c r="J180" s="290"/>
      <c r="K180" s="331"/>
    </row>
    <row r="181" spans="2:11" ht="15" customHeight="1">
      <c r="B181" s="310"/>
      <c r="C181" s="290" t="s">
        <v>1802</v>
      </c>
      <c r="D181" s="290"/>
      <c r="E181" s="290"/>
      <c r="F181" s="309" t="s">
        <v>1728</v>
      </c>
      <c r="G181" s="290"/>
      <c r="H181" s="290" t="s">
        <v>1803</v>
      </c>
      <c r="I181" s="290" t="s">
        <v>1762</v>
      </c>
      <c r="J181" s="290"/>
      <c r="K181" s="331"/>
    </row>
    <row r="182" spans="2:11" ht="15" customHeight="1">
      <c r="B182" s="310"/>
      <c r="C182" s="290" t="s">
        <v>1791</v>
      </c>
      <c r="D182" s="290"/>
      <c r="E182" s="290"/>
      <c r="F182" s="309" t="s">
        <v>1728</v>
      </c>
      <c r="G182" s="290"/>
      <c r="H182" s="290" t="s">
        <v>1804</v>
      </c>
      <c r="I182" s="290" t="s">
        <v>1762</v>
      </c>
      <c r="J182" s="290"/>
      <c r="K182" s="331"/>
    </row>
    <row r="183" spans="2:11" ht="15" customHeight="1">
      <c r="B183" s="310"/>
      <c r="C183" s="290" t="s">
        <v>140</v>
      </c>
      <c r="D183" s="290"/>
      <c r="E183" s="290"/>
      <c r="F183" s="309" t="s">
        <v>1734</v>
      </c>
      <c r="G183" s="290"/>
      <c r="H183" s="290" t="s">
        <v>1805</v>
      </c>
      <c r="I183" s="290" t="s">
        <v>1730</v>
      </c>
      <c r="J183" s="290">
        <v>50</v>
      </c>
      <c r="K183" s="331"/>
    </row>
    <row r="184" spans="2:11" ht="15" customHeight="1">
      <c r="B184" s="310"/>
      <c r="C184" s="290" t="s">
        <v>1806</v>
      </c>
      <c r="D184" s="290"/>
      <c r="E184" s="290"/>
      <c r="F184" s="309" t="s">
        <v>1734</v>
      </c>
      <c r="G184" s="290"/>
      <c r="H184" s="290" t="s">
        <v>1807</v>
      </c>
      <c r="I184" s="290" t="s">
        <v>1808</v>
      </c>
      <c r="J184" s="290"/>
      <c r="K184" s="331"/>
    </row>
    <row r="185" spans="2:11" ht="15" customHeight="1">
      <c r="B185" s="310"/>
      <c r="C185" s="290" t="s">
        <v>1809</v>
      </c>
      <c r="D185" s="290"/>
      <c r="E185" s="290"/>
      <c r="F185" s="309" t="s">
        <v>1734</v>
      </c>
      <c r="G185" s="290"/>
      <c r="H185" s="290" t="s">
        <v>1810</v>
      </c>
      <c r="I185" s="290" t="s">
        <v>1808</v>
      </c>
      <c r="J185" s="290"/>
      <c r="K185" s="331"/>
    </row>
    <row r="186" spans="2:11" ht="15" customHeight="1">
      <c r="B186" s="310"/>
      <c r="C186" s="290" t="s">
        <v>1811</v>
      </c>
      <c r="D186" s="290"/>
      <c r="E186" s="290"/>
      <c r="F186" s="309" t="s">
        <v>1734</v>
      </c>
      <c r="G186" s="290"/>
      <c r="H186" s="290" t="s">
        <v>1812</v>
      </c>
      <c r="I186" s="290" t="s">
        <v>1808</v>
      </c>
      <c r="J186" s="290"/>
      <c r="K186" s="331"/>
    </row>
    <row r="187" spans="2:11" ht="15" customHeight="1">
      <c r="B187" s="310"/>
      <c r="C187" s="343" t="s">
        <v>1813</v>
      </c>
      <c r="D187" s="290"/>
      <c r="E187" s="290"/>
      <c r="F187" s="309" t="s">
        <v>1734</v>
      </c>
      <c r="G187" s="290"/>
      <c r="H187" s="290" t="s">
        <v>1814</v>
      </c>
      <c r="I187" s="290" t="s">
        <v>1815</v>
      </c>
      <c r="J187" s="344" t="s">
        <v>1816</v>
      </c>
      <c r="K187" s="331"/>
    </row>
    <row r="188" spans="2:11" ht="15" customHeight="1">
      <c r="B188" s="310"/>
      <c r="C188" s="295" t="s">
        <v>50</v>
      </c>
      <c r="D188" s="290"/>
      <c r="E188" s="290"/>
      <c r="F188" s="309" t="s">
        <v>1728</v>
      </c>
      <c r="G188" s="290"/>
      <c r="H188" s="286" t="s">
        <v>1817</v>
      </c>
      <c r="I188" s="290" t="s">
        <v>1818</v>
      </c>
      <c r="J188" s="290"/>
      <c r="K188" s="331"/>
    </row>
    <row r="189" spans="2:11" ht="15" customHeight="1">
      <c r="B189" s="310"/>
      <c r="C189" s="295" t="s">
        <v>1819</v>
      </c>
      <c r="D189" s="290"/>
      <c r="E189" s="290"/>
      <c r="F189" s="309" t="s">
        <v>1728</v>
      </c>
      <c r="G189" s="290"/>
      <c r="H189" s="290" t="s">
        <v>1820</v>
      </c>
      <c r="I189" s="290" t="s">
        <v>1762</v>
      </c>
      <c r="J189" s="290"/>
      <c r="K189" s="331"/>
    </row>
    <row r="190" spans="2:11" ht="15" customHeight="1">
      <c r="B190" s="310"/>
      <c r="C190" s="295" t="s">
        <v>1821</v>
      </c>
      <c r="D190" s="290"/>
      <c r="E190" s="290"/>
      <c r="F190" s="309" t="s">
        <v>1728</v>
      </c>
      <c r="G190" s="290"/>
      <c r="H190" s="290" t="s">
        <v>1822</v>
      </c>
      <c r="I190" s="290" t="s">
        <v>1762</v>
      </c>
      <c r="J190" s="290"/>
      <c r="K190" s="331"/>
    </row>
    <row r="191" spans="2:11" ht="15" customHeight="1">
      <c r="B191" s="310"/>
      <c r="C191" s="295" t="s">
        <v>1823</v>
      </c>
      <c r="D191" s="290"/>
      <c r="E191" s="290"/>
      <c r="F191" s="309" t="s">
        <v>1734</v>
      </c>
      <c r="G191" s="290"/>
      <c r="H191" s="290" t="s">
        <v>1824</v>
      </c>
      <c r="I191" s="290" t="s">
        <v>1762</v>
      </c>
      <c r="J191" s="290"/>
      <c r="K191" s="331"/>
    </row>
    <row r="192" spans="2:11" ht="15" customHeight="1">
      <c r="B192" s="337"/>
      <c r="C192" s="345"/>
      <c r="D192" s="319"/>
      <c r="E192" s="319"/>
      <c r="F192" s="319"/>
      <c r="G192" s="319"/>
      <c r="H192" s="319"/>
      <c r="I192" s="319"/>
      <c r="J192" s="319"/>
      <c r="K192" s="338"/>
    </row>
    <row r="193" spans="2:11" ht="18.75" customHeight="1">
      <c r="B193" s="286"/>
      <c r="C193" s="290"/>
      <c r="D193" s="290"/>
      <c r="E193" s="290"/>
      <c r="F193" s="309"/>
      <c r="G193" s="290"/>
      <c r="H193" s="290"/>
      <c r="I193" s="290"/>
      <c r="J193" s="290"/>
      <c r="K193" s="286"/>
    </row>
    <row r="194" spans="2:11" ht="18.75" customHeight="1">
      <c r="B194" s="286"/>
      <c r="C194" s="290"/>
      <c r="D194" s="290"/>
      <c r="E194" s="290"/>
      <c r="F194" s="309"/>
      <c r="G194" s="290"/>
      <c r="H194" s="290"/>
      <c r="I194" s="290"/>
      <c r="J194" s="290"/>
      <c r="K194" s="286"/>
    </row>
    <row r="195" spans="2:11" ht="18.75" customHeight="1">
      <c r="B195" s="296"/>
      <c r="C195" s="296"/>
      <c r="D195" s="296"/>
      <c r="E195" s="296"/>
      <c r="F195" s="296"/>
      <c r="G195" s="296"/>
      <c r="H195" s="296"/>
      <c r="I195" s="296"/>
      <c r="J195" s="296"/>
      <c r="K195" s="296"/>
    </row>
    <row r="196" spans="2:11" ht="13.5">
      <c r="B196" s="278"/>
      <c r="C196" s="279"/>
      <c r="D196" s="279"/>
      <c r="E196" s="279"/>
      <c r="F196" s="279"/>
      <c r="G196" s="279"/>
      <c r="H196" s="279"/>
      <c r="I196" s="279"/>
      <c r="J196" s="279"/>
      <c r="K196" s="280"/>
    </row>
    <row r="197" spans="2:11" ht="21">
      <c r="B197" s="281"/>
      <c r="C197" s="404" t="s">
        <v>1825</v>
      </c>
      <c r="D197" s="404"/>
      <c r="E197" s="404"/>
      <c r="F197" s="404"/>
      <c r="G197" s="404"/>
      <c r="H197" s="404"/>
      <c r="I197" s="404"/>
      <c r="J197" s="404"/>
      <c r="K197" s="282"/>
    </row>
    <row r="198" spans="2:11" ht="25.5" customHeight="1">
      <c r="B198" s="281"/>
      <c r="C198" s="346" t="s">
        <v>1826</v>
      </c>
      <c r="D198" s="346"/>
      <c r="E198" s="346"/>
      <c r="F198" s="346" t="s">
        <v>1827</v>
      </c>
      <c r="G198" s="347"/>
      <c r="H198" s="403" t="s">
        <v>1828</v>
      </c>
      <c r="I198" s="403"/>
      <c r="J198" s="403"/>
      <c r="K198" s="282"/>
    </row>
    <row r="199" spans="2:11" ht="5.25" customHeight="1">
      <c r="B199" s="310"/>
      <c r="C199" s="307"/>
      <c r="D199" s="307"/>
      <c r="E199" s="307"/>
      <c r="F199" s="307"/>
      <c r="G199" s="290"/>
      <c r="H199" s="307"/>
      <c r="I199" s="307"/>
      <c r="J199" s="307"/>
      <c r="K199" s="331"/>
    </row>
    <row r="200" spans="2:11" ht="15" customHeight="1">
      <c r="B200" s="310"/>
      <c r="C200" s="290" t="s">
        <v>1818</v>
      </c>
      <c r="D200" s="290"/>
      <c r="E200" s="290"/>
      <c r="F200" s="309" t="s">
        <v>51</v>
      </c>
      <c r="G200" s="290"/>
      <c r="H200" s="401" t="s">
        <v>1829</v>
      </c>
      <c r="I200" s="401"/>
      <c r="J200" s="401"/>
      <c r="K200" s="331"/>
    </row>
    <row r="201" spans="2:11" ht="15" customHeight="1">
      <c r="B201" s="310"/>
      <c r="C201" s="316"/>
      <c r="D201" s="290"/>
      <c r="E201" s="290"/>
      <c r="F201" s="309" t="s">
        <v>52</v>
      </c>
      <c r="G201" s="290"/>
      <c r="H201" s="401" t="s">
        <v>1830</v>
      </c>
      <c r="I201" s="401"/>
      <c r="J201" s="401"/>
      <c r="K201" s="331"/>
    </row>
    <row r="202" spans="2:11" ht="15" customHeight="1">
      <c r="B202" s="310"/>
      <c r="C202" s="316"/>
      <c r="D202" s="290"/>
      <c r="E202" s="290"/>
      <c r="F202" s="309" t="s">
        <v>55</v>
      </c>
      <c r="G202" s="290"/>
      <c r="H202" s="401" t="s">
        <v>1831</v>
      </c>
      <c r="I202" s="401"/>
      <c r="J202" s="401"/>
      <c r="K202" s="331"/>
    </row>
    <row r="203" spans="2:11" ht="15" customHeight="1">
      <c r="B203" s="310"/>
      <c r="C203" s="290"/>
      <c r="D203" s="290"/>
      <c r="E203" s="290"/>
      <c r="F203" s="309" t="s">
        <v>53</v>
      </c>
      <c r="G203" s="290"/>
      <c r="H203" s="401" t="s">
        <v>1832</v>
      </c>
      <c r="I203" s="401"/>
      <c r="J203" s="401"/>
      <c r="K203" s="331"/>
    </row>
    <row r="204" spans="2:11" ht="15" customHeight="1">
      <c r="B204" s="310"/>
      <c r="C204" s="290"/>
      <c r="D204" s="290"/>
      <c r="E204" s="290"/>
      <c r="F204" s="309" t="s">
        <v>54</v>
      </c>
      <c r="G204" s="290"/>
      <c r="H204" s="401" t="s">
        <v>1833</v>
      </c>
      <c r="I204" s="401"/>
      <c r="J204" s="401"/>
      <c r="K204" s="331"/>
    </row>
    <row r="205" spans="2:11" ht="15" customHeight="1">
      <c r="B205" s="310"/>
      <c r="C205" s="290"/>
      <c r="D205" s="290"/>
      <c r="E205" s="290"/>
      <c r="F205" s="309"/>
      <c r="G205" s="290"/>
      <c r="H205" s="290"/>
      <c r="I205" s="290"/>
      <c r="J205" s="290"/>
      <c r="K205" s="331"/>
    </row>
    <row r="206" spans="2:11" ht="15" customHeight="1">
      <c r="B206" s="310"/>
      <c r="C206" s="290" t="s">
        <v>1774</v>
      </c>
      <c r="D206" s="290"/>
      <c r="E206" s="290"/>
      <c r="F206" s="309" t="s">
        <v>87</v>
      </c>
      <c r="G206" s="290"/>
      <c r="H206" s="401" t="s">
        <v>1834</v>
      </c>
      <c r="I206" s="401"/>
      <c r="J206" s="401"/>
      <c r="K206" s="331"/>
    </row>
    <row r="207" spans="2:11" ht="15" customHeight="1">
      <c r="B207" s="310"/>
      <c r="C207" s="316"/>
      <c r="D207" s="290"/>
      <c r="E207" s="290"/>
      <c r="F207" s="309" t="s">
        <v>1671</v>
      </c>
      <c r="G207" s="290"/>
      <c r="H207" s="401" t="s">
        <v>1672</v>
      </c>
      <c r="I207" s="401"/>
      <c r="J207" s="401"/>
      <c r="K207" s="331"/>
    </row>
    <row r="208" spans="2:11" ht="15" customHeight="1">
      <c r="B208" s="310"/>
      <c r="C208" s="290"/>
      <c r="D208" s="290"/>
      <c r="E208" s="290"/>
      <c r="F208" s="309" t="s">
        <v>1669</v>
      </c>
      <c r="G208" s="290"/>
      <c r="H208" s="401" t="s">
        <v>1835</v>
      </c>
      <c r="I208" s="401"/>
      <c r="J208" s="401"/>
      <c r="K208" s="331"/>
    </row>
    <row r="209" spans="2:11" ht="15" customHeight="1">
      <c r="B209" s="348"/>
      <c r="C209" s="316"/>
      <c r="D209" s="316"/>
      <c r="E209" s="316"/>
      <c r="F209" s="309" t="s">
        <v>1673</v>
      </c>
      <c r="G209" s="295"/>
      <c r="H209" s="402" t="s">
        <v>1674</v>
      </c>
      <c r="I209" s="402"/>
      <c r="J209" s="402"/>
      <c r="K209" s="349"/>
    </row>
    <row r="210" spans="2:11" ht="15" customHeight="1">
      <c r="B210" s="348"/>
      <c r="C210" s="316"/>
      <c r="D210" s="316"/>
      <c r="E210" s="316"/>
      <c r="F210" s="309" t="s">
        <v>1675</v>
      </c>
      <c r="G210" s="295"/>
      <c r="H210" s="402" t="s">
        <v>1836</v>
      </c>
      <c r="I210" s="402"/>
      <c r="J210" s="402"/>
      <c r="K210" s="349"/>
    </row>
    <row r="211" spans="2:11" ht="15" customHeight="1">
      <c r="B211" s="348"/>
      <c r="C211" s="316"/>
      <c r="D211" s="316"/>
      <c r="E211" s="316"/>
      <c r="F211" s="350"/>
      <c r="G211" s="295"/>
      <c r="H211" s="351"/>
      <c r="I211" s="351"/>
      <c r="J211" s="351"/>
      <c r="K211" s="349"/>
    </row>
    <row r="212" spans="2:11" ht="15" customHeight="1">
      <c r="B212" s="348"/>
      <c r="C212" s="290" t="s">
        <v>1798</v>
      </c>
      <c r="D212" s="316"/>
      <c r="E212" s="316"/>
      <c r="F212" s="309">
        <v>1</v>
      </c>
      <c r="G212" s="295"/>
      <c r="H212" s="402" t="s">
        <v>1837</v>
      </c>
      <c r="I212" s="402"/>
      <c r="J212" s="402"/>
      <c r="K212" s="349"/>
    </row>
    <row r="213" spans="2:11" ht="15" customHeight="1">
      <c r="B213" s="348"/>
      <c r="C213" s="316"/>
      <c r="D213" s="316"/>
      <c r="E213" s="316"/>
      <c r="F213" s="309">
        <v>2</v>
      </c>
      <c r="G213" s="295"/>
      <c r="H213" s="402" t="s">
        <v>1838</v>
      </c>
      <c r="I213" s="402"/>
      <c r="J213" s="402"/>
      <c r="K213" s="349"/>
    </row>
    <row r="214" spans="2:11" ht="15" customHeight="1">
      <c r="B214" s="348"/>
      <c r="C214" s="316"/>
      <c r="D214" s="316"/>
      <c r="E214" s="316"/>
      <c r="F214" s="309">
        <v>3</v>
      </c>
      <c r="G214" s="295"/>
      <c r="H214" s="402" t="s">
        <v>1839</v>
      </c>
      <c r="I214" s="402"/>
      <c r="J214" s="402"/>
      <c r="K214" s="349"/>
    </row>
    <row r="215" spans="2:11" ht="15" customHeight="1">
      <c r="B215" s="348"/>
      <c r="C215" s="316"/>
      <c r="D215" s="316"/>
      <c r="E215" s="316"/>
      <c r="F215" s="309">
        <v>4</v>
      </c>
      <c r="G215" s="295"/>
      <c r="H215" s="402" t="s">
        <v>1840</v>
      </c>
      <c r="I215" s="402"/>
      <c r="J215" s="402"/>
      <c r="K215" s="349"/>
    </row>
    <row r="216" spans="2:11" ht="12.75" customHeight="1">
      <c r="B216" s="352"/>
      <c r="C216" s="353"/>
      <c r="D216" s="353"/>
      <c r="E216" s="353"/>
      <c r="F216" s="353"/>
      <c r="G216" s="353"/>
      <c r="H216" s="353"/>
      <c r="I216" s="353"/>
      <c r="J216" s="353"/>
      <c r="K216" s="354"/>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PAULIK-NTB\Eduard Paulík</dc:creator>
  <cp:keywords/>
  <dc:description/>
  <cp:lastModifiedBy>Eduard Paulík</cp:lastModifiedBy>
  <dcterms:created xsi:type="dcterms:W3CDTF">2017-06-08T12:10:01Z</dcterms:created>
  <dcterms:modified xsi:type="dcterms:W3CDTF">2017-06-08T12:10:18Z</dcterms:modified>
  <cp:category/>
  <cp:version/>
  <cp:contentType/>
  <cp:contentStatus/>
</cp:coreProperties>
</file>