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130"/>
  <workbookPr/>
  <bookViews>
    <workbookView xWindow="65416" yWindow="65416" windowWidth="29040" windowHeight="15840" activeTab="0"/>
  </bookViews>
  <sheets>
    <sheet name="Rekapitulace stavby" sheetId="1" r:id="rId1"/>
    <sheet name="SO.101 - SO.101 - Komunik..." sheetId="2" r:id="rId2"/>
    <sheet name="SO.401 - SO.401 - Veřejné..." sheetId="3" r:id="rId3"/>
    <sheet name="VoN - Vedlejší a ostatní ..." sheetId="4" r:id="rId4"/>
  </sheets>
  <definedNames>
    <definedName name="_xlnm._FilterDatabase" localSheetId="1" hidden="1">'SO.101 - SO.101 - Komunik...'!$C$133:$K$353</definedName>
    <definedName name="_xlnm._FilterDatabase" localSheetId="2" hidden="1">'SO.401 - SO.401 - Veřejné...'!$C$117:$K$171</definedName>
    <definedName name="_xlnm._FilterDatabase" localSheetId="3" hidden="1">'VoN - Vedlejší a ostatní ...'!$C$118:$K$142</definedName>
    <definedName name="_xlnm.Print_Area" localSheetId="0">'Rekapitulace stavby'!$D$4:$AO$76,'Rekapitulace stavby'!$C$82:$AQ$98</definedName>
    <definedName name="_xlnm.Print_Area" localSheetId="1">'SO.101 - SO.101 - Komunik...'!$C$4:$J$76,'SO.101 - SO.101 - Komunik...'!$C$82:$J$115,'SO.101 - SO.101 - Komunik...'!$C$121:$K$353</definedName>
    <definedName name="_xlnm.Print_Area" localSheetId="2">'SO.401 - SO.401 - Veřejné...'!$C$4:$J$76,'SO.401 - SO.401 - Veřejné...'!$C$82:$J$99,'SO.401 - SO.401 - Veřejné...'!$C$105:$K$171</definedName>
    <definedName name="_xlnm.Print_Area" localSheetId="3">'VoN - Vedlejší a ostatní ...'!$C$4:$J$76,'VoN - Vedlejší a ostatní ...'!$C$82:$J$100,'VoN - Vedlejší a ostatní ...'!$C$106:$K$142</definedName>
    <definedName name="_xlnm.Print_Titles" localSheetId="0">'Rekapitulace stavby'!$92:$92</definedName>
    <definedName name="_xlnm.Print_Titles" localSheetId="1">'SO.101 - SO.101 - Komunik...'!$133:$133</definedName>
    <definedName name="_xlnm.Print_Titles" localSheetId="2">'SO.401 - SO.401 - Veřejné...'!$117:$117</definedName>
    <definedName name="_xlnm.Print_Titles" localSheetId="3">'VoN - Vedlejší a ostatní ...'!$118:$118</definedName>
  </definedNames>
  <calcPr calcId="181029"/>
  <extLst/>
</workbook>
</file>

<file path=xl/sharedStrings.xml><?xml version="1.0" encoding="utf-8"?>
<sst xmlns="http://schemas.openxmlformats.org/spreadsheetml/2006/main" count="3969" uniqueCount="746">
  <si>
    <t>Export Komplet</t>
  </si>
  <si>
    <t/>
  </si>
  <si>
    <t>2.0</t>
  </si>
  <si>
    <t>ZAMOK</t>
  </si>
  <si>
    <t>False</t>
  </si>
  <si>
    <t>{7b53399c-a92f-4974-94df-f5dd97223704}</t>
  </si>
  <si>
    <t>0,01</t>
  </si>
  <si>
    <t>21</t>
  </si>
  <si>
    <t>15</t>
  </si>
  <si>
    <t>REKAPITULACE STAVBY</t>
  </si>
  <si>
    <t>v ---  níže se nacházejí doplnkové a pomocné údaje k sestavám  --- v</t>
  </si>
  <si>
    <t>Návod na vyplnění</t>
  </si>
  <si>
    <t>0,001</t>
  </si>
  <si>
    <t>Kód:</t>
  </si>
  <si>
    <t>2017-082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</si>
  <si>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</si>
  <si>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</si>
  <si>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BESIP - II/279 Horní Bousov, úprava vjezdu do obce a VDZ - PD</t>
  </si>
  <si>
    <t>KSO:</t>
  </si>
  <si>
    <t>CC-CZ:</t>
  </si>
  <si>
    <t>Místo:</t>
  </si>
  <si>
    <t>Horní Bousov</t>
  </si>
  <si>
    <t>Datum:</t>
  </si>
  <si>
    <t>24. 8. 2018</t>
  </si>
  <si>
    <t>Zadavatel:</t>
  </si>
  <si>
    <t>IČ:</t>
  </si>
  <si>
    <t>00066001</t>
  </si>
  <si>
    <t>Krajská správa a údržba silnic Středočeského kraje</t>
  </si>
  <si>
    <t>DIČ:</t>
  </si>
  <si>
    <t>CZ00066001</t>
  </si>
  <si>
    <t>Uchazeč:</t>
  </si>
  <si>
    <t>Vyplň údaj</t>
  </si>
  <si>
    <t>Projektant:</t>
  </si>
  <si>
    <t>27086135</t>
  </si>
  <si>
    <t>CR Project s.r.o.</t>
  </si>
  <si>
    <t>CZ27086135</t>
  </si>
  <si>
    <t>True</t>
  </si>
  <si>
    <t>Zpracovatel:</t>
  </si>
  <si>
    <t>Josef Nentwich</t>
  </si>
  <si>
    <t>Poznámka:</t>
  </si>
  <si>
    <t>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ve sloupci „Cenová soustava“ uveden žádný údaj, nepochází z Cenové soustavy ÚRS.
..........................
Soupis výkonů je zpracován s výhradou, jako nezávazný, dle §2622 zák. č. 89/2012 Sb. NOZ.
..........................
Rozpočet (soupis prací) je vypracován na základě projektové dokumentace - jedná se o odhad nákladů.
Veškeré položky rozpočtu (soupisu prací) je bezpodmínečně nutné provádět (případně oceňovat) dle projektové dokumentace, která je jednoznačně nadřazená tomuto rozpočtu (soupisu prací).
Tato nadřazená projektová dokumentace určuje, doplňuje, případně dopřesňuje obsah jednotlivých položek tohoto rozpočtu (výkazu výměr), případně může tento rozpočet (výkaz výměr) rozšířit o další položky.
..........................
Pokud je v soupisu prací definován konkrétní výrobek, je tím definován minimální požadovaný standard, uchazeč může ve své nabídce tento výrobek nahradit výrobkem se srovnatelnými nebo lepšími parametry. Parametry pro srovnání se rozumí zejména parametry výkonnostní, funkční a parametry životnosti.
..........................
Vzhledem k charakteru stavby a to liniová, byly všechny plošné výměry ve výkazu výměr odečteny ze situace ve formátu dwg.</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</si>
  <si>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</si>
  <si>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</si>
  <si>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</si>
  <si>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</si>
  <si>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</si>
  <si>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</si>
  <si>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</si>
  <si>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</si>
  <si>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</si>
  <si>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</si>
  <si>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</si>
  <si>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</si>
  <si>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</si>
  <si>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</si>
  <si>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</si>
  <si>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</si>
  <si>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</si>
  <si>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</si>
  <si>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</si>
  <si>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</si>
  <si>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</si>
  <si>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</si>
  <si>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</si>
  <si>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</si>
  <si>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</si>
  <si>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</si>
  <si>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</si>
  <si>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</si>
  <si>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</si>
  <si>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</si>
  <si>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</si>
  <si>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</si>
  <si>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</si>
  <si>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</si>
  <si>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</si>
  <si>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</si>
  <si>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</si>
  <si>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</si>
  <si>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</si>
  <si>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</si>
  <si>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</si>
  <si>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</si>
  <si>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</si>
  <si>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</si>
  <si>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</si>
  <si>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SO.101</t>
  </si>
  <si>
    <t>SO.101 - Komunikce a zpevněné plochy</t>
  </si>
  <si>
    <t>STA</t>
  </si>
  <si>
    <t>1</t>
  </si>
  <si>
    <t>{a2bd833c-8cc0-492c-a7f3-df833237c719}</t>
  </si>
  <si>
    <t>2</t>
  </si>
  <si>
    <t>SO.401</t>
  </si>
  <si>
    <t>SO.401 - Veřejné osvětlení</t>
  </si>
  <si>
    <t>{cdb1a2e1-685d-4432-9475-845b19960025}</t>
  </si>
  <si>
    <t>VoN</t>
  </si>
  <si>
    <t>Vedlejší a ostatní náklady</t>
  </si>
  <si>
    <t>{9a2f70d7-bbe2-4cab-b2a7-04bc7b21a5ac}</t>
  </si>
  <si>
    <t>KRYCÍ LIST SOUPISU PRACÍ</t>
  </si>
  <si>
    <t>Objekt:</t>
  </si>
  <si>
    <t>SO.101 - SO.101 - Komunikce a zpevněné plochy</t>
  </si>
  <si>
    <t>REKAPITULACE ČLENĚNÍ SOUPISU PRACÍ</t>
  </si>
  <si>
    <t>Kód dílu - Popis</t>
  </si>
  <si>
    <t>Cena celkem [CZK]</t>
  </si>
  <si>
    <t>Náklady ze soupisu prací</t>
  </si>
  <si>
    <t>-1</t>
  </si>
  <si>
    <t>HSV - Práce a dodávky HSV</t>
  </si>
  <si>
    <t xml:space="preserve">    1 - Zemní práce</t>
  </si>
  <si>
    <t xml:space="preserve">      R10 - Společné zemní práce</t>
  </si>
  <si>
    <t xml:space="preserve">      R11 - Zemní práce pro komunikace</t>
  </si>
  <si>
    <t xml:space="preserve">      R13 - Odstranění zeleně</t>
  </si>
  <si>
    <t xml:space="preserve">      R14 - Založení zeleně</t>
  </si>
  <si>
    <t xml:space="preserve">    5 - Komunikace</t>
  </si>
  <si>
    <t xml:space="preserve">      R50 - Podkladní vrstvy</t>
  </si>
  <si>
    <t xml:space="preserve">      R51 - Komunikace pro automobilovou dopravu - asfalt</t>
  </si>
  <si>
    <t xml:space="preserve">      R54 - Ostrůvek komunikace - žulová dlažba</t>
  </si>
  <si>
    <t xml:space="preserve">      R59 - Ostatní plochy komunikací</t>
  </si>
  <si>
    <t xml:space="preserve">    9 - Ostatní konstrukce a práce-bourání</t>
  </si>
  <si>
    <t xml:space="preserve">      R90 - Společné práce pro bourání a konstrukce</t>
  </si>
  <si>
    <t xml:space="preserve">      R95 - Osazení obrub a linek</t>
  </si>
  <si>
    <t xml:space="preserve">      R96 - Bourání konstrukcí vozovek</t>
  </si>
  <si>
    <t xml:space="preserve">      R98 - Vodorovné dopravní značení</t>
  </si>
  <si>
    <t xml:space="preserve">      R99 - Svislé dopravní značení</t>
  </si>
  <si>
    <t xml:space="preserve">      99 -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</si>
  <si>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</si>
  <si>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</si>
  <si>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</si>
  <si>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</si>
  <si>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</si>
  <si>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</si>
  <si>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</si>
  <si>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</si>
  <si>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</si>
  <si>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</si>
  <si>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</si>
  <si>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</si>
  <si>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</si>
  <si>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</si>
  <si>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</si>
  <si>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</si>
  <si>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</si>
  <si>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R10</t>
  </si>
  <si>
    <t>Společné zemní práce</t>
  </si>
  <si>
    <t>K</t>
  </si>
  <si>
    <t>167101R11</t>
  </si>
  <si>
    <t>Nákup zeminy schopné zúrodnění včetně naložení a dovozu na místo použití</t>
  </si>
  <si>
    <t>m3</t>
  </si>
  <si>
    <t>4</t>
  </si>
  <si>
    <t>3</t>
  </si>
  <si>
    <t>-1863204417</t>
  </si>
  <si>
    <t>VV</t>
  </si>
  <si>
    <t>598,0*0,250-82,283</t>
  </si>
  <si>
    <t>167101102</t>
  </si>
  <si>
    <t>Nakládání výkopku z hornin tř. 1 až 4 přes 100 m3</t>
  </si>
  <si>
    <t>CS ÚRS 2018 02</t>
  </si>
  <si>
    <t>83548401</t>
  </si>
  <si>
    <t>Nakládání na mezideponii pro násypy, zásypy a zpětné použití ornice:</t>
  </si>
  <si>
    <t>82,283 "- ornice"</t>
  </si>
  <si>
    <t>162301101</t>
  </si>
  <si>
    <t>Vodorovné přemístění do 500 m výkopku/sypaniny z horniny tř. 1 až 4</t>
  </si>
  <si>
    <t>841414012</t>
  </si>
  <si>
    <t>Dovoz materiálu z mezideponie na místo použití</t>
  </si>
  <si>
    <t>162701105</t>
  </si>
  <si>
    <t>Vodorovné přemístění do 10000 m výkopku/sypaniny z horniny tř. 1 až 4</t>
  </si>
  <si>
    <t>-1647325059</t>
  </si>
  <si>
    <t>Odvoz výkopku na skládku:</t>
  </si>
  <si>
    <t>1630,80 "- z komunikací"</t>
  </si>
  <si>
    <t>65,60 "- z odkopávek podél komunikace"</t>
  </si>
  <si>
    <t>Součet</t>
  </si>
  <si>
    <t>5</t>
  </si>
  <si>
    <t>171201201</t>
  </si>
  <si>
    <t>Uložení sypaniny na skládky</t>
  </si>
  <si>
    <t>841387388</t>
  </si>
  <si>
    <t>1696,40 "- viz. položka č. 162701105 - Vodorovné přemístění výkopku na skládku"</t>
  </si>
  <si>
    <t>6</t>
  </si>
  <si>
    <t>171201211</t>
  </si>
  <si>
    <t>Poplatek za uložení stavebního odpadu - zeminy a kameniva na skládce</t>
  </si>
  <si>
    <t>t</t>
  </si>
  <si>
    <t>2058862240</t>
  </si>
  <si>
    <t>1696,40*1,85 "- viz. položka č. 162701105 - Vodorovné přemístění výkopku na skládku"</t>
  </si>
  <si>
    <t>7</t>
  </si>
  <si>
    <t>181951102</t>
  </si>
  <si>
    <t>Úprava pláně v hornině tř. 1 až 4 se zhutněním</t>
  </si>
  <si>
    <t>m2</t>
  </si>
  <si>
    <t>1020657222</t>
  </si>
  <si>
    <t>Pro komunikace a zpevněné plochy:</t>
  </si>
  <si>
    <t>679,50*1,2 "- komunikace pro aut. dopravu - asfalt"</t>
  </si>
  <si>
    <t>59,50*1,05 "- ostrůvek komunikace"</t>
  </si>
  <si>
    <t>R11</t>
  </si>
  <si>
    <t>Zemní práce pro komunikace</t>
  </si>
  <si>
    <t>8</t>
  </si>
  <si>
    <t>122202203</t>
  </si>
  <si>
    <t>Odkopávky a prokopávky nezapažené pro silnice objemu do 5000 m3 v hornině tř. 3</t>
  </si>
  <si>
    <t>1800571566</t>
  </si>
  <si>
    <t>Odkop pro výměnu podloží:</t>
  </si>
  <si>
    <t>2*679,50*1,2 "- komunikace pro aut. dopravu - asfalt - 2 vrstvy"</t>
  </si>
  <si>
    <t>9</t>
  </si>
  <si>
    <t>122202209</t>
  </si>
  <si>
    <t>Příplatek k odkopávkám a prokopávkám pro silnice v hornině tř. 3 za lepivost</t>
  </si>
  <si>
    <t>1391120609</t>
  </si>
  <si>
    <t>1630,80 "- viz. položka 12220220X - Odkopávky pro silnice"</t>
  </si>
  <si>
    <t>10</t>
  </si>
  <si>
    <t>120001101</t>
  </si>
  <si>
    <t>Příplatek za ztížení odkopávky nebo prokkopávky v blízkosti inženýrských sítí</t>
  </si>
  <si>
    <t>-2062620411</t>
  </si>
  <si>
    <t>Uvažováno s 2,0% objemu:</t>
  </si>
  <si>
    <t>1546,997*0,02</t>
  </si>
  <si>
    <t>11</t>
  </si>
  <si>
    <t>122201102</t>
  </si>
  <si>
    <t>Odkopávky a prokopávky nezapažené v hornině tř. 3 objem do 1000 m3</t>
  </si>
  <si>
    <t>1264205408</t>
  </si>
  <si>
    <t>Odkop v místě rozšíření komunikace:</t>
  </si>
  <si>
    <t>1,64*40,0</t>
  </si>
  <si>
    <t>12</t>
  </si>
  <si>
    <t>122201109</t>
  </si>
  <si>
    <t>Příplatek za lepivost u odkopávek v hornině tř. 1 až 3</t>
  </si>
  <si>
    <t>-1479217584</t>
  </si>
  <si>
    <t>65,60 "- viz. položka 12220110X - Odkopávky pro silnice"</t>
  </si>
  <si>
    <t>13</t>
  </si>
  <si>
    <t>171101141</t>
  </si>
  <si>
    <t>Uložení sypaniny do 0,75 m3 násypu na 1 m silnice nebo železnice</t>
  </si>
  <si>
    <t>-1395701522</t>
  </si>
  <si>
    <t>2*0,08*(75,0+60,0) "- dosyp pod krajnicemi z nakupovaného materiálu"</t>
  </si>
  <si>
    <t>14</t>
  </si>
  <si>
    <t>M</t>
  </si>
  <si>
    <t>583312001</t>
  </si>
  <si>
    <t>kamenivo těžené zásypový materiál</t>
  </si>
  <si>
    <t>1926842341</t>
  </si>
  <si>
    <t>Uvažováno 2050 kg/m3:</t>
  </si>
  <si>
    <t>2,050*21,60 "- dosyp pod krajnicemi z nakupovaného materiálu"</t>
  </si>
  <si>
    <t>R13</t>
  </si>
  <si>
    <t>Odstranění zeleně</t>
  </si>
  <si>
    <t>121101103</t>
  </si>
  <si>
    <t>Sejmutí ornice s přemístěním na vzdálenost do 250 m</t>
  </si>
  <si>
    <t>2146815599</t>
  </si>
  <si>
    <t>odhadovaná tl. humózní vrstvy 100 mm</t>
  </si>
  <si>
    <t>Odvoz na mezideponii na staveništi</t>
  </si>
  <si>
    <t>0,100*(525,50+190,0)*1,15</t>
  </si>
  <si>
    <t>R14</t>
  </si>
  <si>
    <t>Založení zeleně</t>
  </si>
  <si>
    <t>16</t>
  </si>
  <si>
    <t>184802211</t>
  </si>
  <si>
    <t>Chemické odplevelení před založením kultury nad 20 m2 postřikem na široko ve svahu do 1:2</t>
  </si>
  <si>
    <t>1186916112</t>
  </si>
  <si>
    <t>(125,0+278,0+117,0)*1,15</t>
  </si>
  <si>
    <t>17</t>
  </si>
  <si>
    <t>183402121</t>
  </si>
  <si>
    <t>Rozrušení půdy souvislé plochy do 500 m2 hloubky do 150 mm v rovině a svahu do 1:5</t>
  </si>
  <si>
    <t>866511903</t>
  </si>
  <si>
    <t>598,0 "- Viz. pol. č. 184802211 - Chemické odplevelení před založením kultury"</t>
  </si>
  <si>
    <t>18</t>
  </si>
  <si>
    <t>182301124</t>
  </si>
  <si>
    <t>Rozprostření ornice pl do 500 m2 ve svahu přes 1:5 tl vrstvy do 250 mm</t>
  </si>
  <si>
    <t>-110474994</t>
  </si>
  <si>
    <t>19</t>
  </si>
  <si>
    <t>181111121</t>
  </si>
  <si>
    <t>Plošná úprava terénu do 500 m2 zemina tř 1 až 4 nerovnosti do 150 mm v rovinně a svahu do 1:5</t>
  </si>
  <si>
    <t>1959396776</t>
  </si>
  <si>
    <t>Úprava podorničí</t>
  </si>
  <si>
    <t>598,0 "- Viz. pol. č. 183402131 - Rozrušení půdy na hl. 150 mm"</t>
  </si>
  <si>
    <t>20</t>
  </si>
  <si>
    <t>181411131</t>
  </si>
  <si>
    <t>Založení parkového trávníku výsevem plochy do 1000 m2 v rovině a ve svahu do 1:5</t>
  </si>
  <si>
    <t>1717556421</t>
  </si>
  <si>
    <t>00572470</t>
  </si>
  <si>
    <t>osivo směs travní univerzál</t>
  </si>
  <si>
    <t>kg</t>
  </si>
  <si>
    <t>-1725593989</t>
  </si>
  <si>
    <t>Uvažovaná spotřeba 0,015 kg/m2</t>
  </si>
  <si>
    <t>0,015*598,0</t>
  </si>
  <si>
    <t>22</t>
  </si>
  <si>
    <t>185811211</t>
  </si>
  <si>
    <t>Vyhrabání trávníku souvislé plochy do 1000 m2 v rovině a svahu do 1:5</t>
  </si>
  <si>
    <t>-1099715220</t>
  </si>
  <si>
    <t>23</t>
  </si>
  <si>
    <t>111151121</t>
  </si>
  <si>
    <t>Pokosení trávníku parkového plochy do 1000 m2 s odvozem do 20 km v rovině a svahu do 1:5</t>
  </si>
  <si>
    <t>-703284161</t>
  </si>
  <si>
    <t>24</t>
  </si>
  <si>
    <t>185802113</t>
  </si>
  <si>
    <t>Hnojení půdy umělým hnojivem na široko v rovině a svahu do 1:5</t>
  </si>
  <si>
    <t>-1192647194</t>
  </si>
  <si>
    <t>Uvažovaná spotřeba 0,00005 t/m2</t>
  </si>
  <si>
    <t>0,00005*598,0</t>
  </si>
  <si>
    <t>Komunikace</t>
  </si>
  <si>
    <t>R50</t>
  </si>
  <si>
    <t>Podkladní vrstvy</t>
  </si>
  <si>
    <t>25</t>
  </si>
  <si>
    <t>564851111</t>
  </si>
  <si>
    <t>Podklad ze štěrkodrtě ŠD tl 150 mm</t>
  </si>
  <si>
    <t>-413399441</t>
  </si>
  <si>
    <t>Podkladní vrstvy:</t>
  </si>
  <si>
    <t>26</t>
  </si>
  <si>
    <t>564551111</t>
  </si>
  <si>
    <t>Zřízení podsypu nebo podkladu ze sypaniny tl 150 mm</t>
  </si>
  <si>
    <t>1091510130</t>
  </si>
  <si>
    <t>Výměna podloží - 2 vrstvy - celková tl. 300 mm:</t>
  </si>
  <si>
    <t>27</t>
  </si>
  <si>
    <t>58344197</t>
  </si>
  <si>
    <t>štěrkodrť frakce 0/63</t>
  </si>
  <si>
    <t>-2025486443</t>
  </si>
  <si>
    <t>Výměna podloží - celková tl. 300 mm:</t>
  </si>
  <si>
    <t>2,45*0,300*679,50*1,2 "- komunikace pro aut. dopravu - asfalt - 2 vrstvy"</t>
  </si>
  <si>
    <t>R51</t>
  </si>
  <si>
    <t>Komunikace pro automobilovou dopravu - asfalt</t>
  </si>
  <si>
    <t>28</t>
  </si>
  <si>
    <t>577134121</t>
  </si>
  <si>
    <t>Asfaltový beton vrstva obrusná ACO 11 (ABS) tř. I tl 40 mm š přes 3 m z nemodifikovaného asfaltu</t>
  </si>
  <si>
    <t>-1846687415</t>
  </si>
  <si>
    <t>679,50 "- komunikace pro aut. dopravu"</t>
  </si>
  <si>
    <t>142,50+3,50+76,0 "- napojení na stávající komunikace"</t>
  </si>
  <si>
    <t>29</t>
  </si>
  <si>
    <t>573231106</t>
  </si>
  <si>
    <t>Postřik živičný spojovací ze silniční emulze v množství 0,30 kg/m2</t>
  </si>
  <si>
    <t>1497550412</t>
  </si>
  <si>
    <t>2*679,0*1,03 "- komunikace pro aut. dopravu"</t>
  </si>
  <si>
    <t>222,0*1,015 "- napojení na stávající komunikace"</t>
  </si>
  <si>
    <t>30</t>
  </si>
  <si>
    <t>577155122</t>
  </si>
  <si>
    <t>Asfaltový beton vrstva ložní ACL 16 (ABH) tl 60 mm š přes 3 m z nemodifikovaného asfaltu</t>
  </si>
  <si>
    <t>1935203880</t>
  </si>
  <si>
    <t>679,50*1,03 "- komunikace pro aut. dopravu"</t>
  </si>
  <si>
    <t>31</t>
  </si>
  <si>
    <t>565135121</t>
  </si>
  <si>
    <t>Asfaltový beton vrstva podkladní ACP 16 (obalované kamenivo OKS) tl 50 mm š přes 3 m</t>
  </si>
  <si>
    <t>1612306760</t>
  </si>
  <si>
    <t>679,50*1,05 "- komunikace pro aut. dopravu"</t>
  </si>
  <si>
    <t>32</t>
  </si>
  <si>
    <t>573191111</t>
  </si>
  <si>
    <t>Postřik infiltrační kationaktivní emulzí v množství 1 kg/m2</t>
  </si>
  <si>
    <t>1263875253</t>
  </si>
  <si>
    <t>679,50*1,06 "- komunikace pro aut. dopravu"</t>
  </si>
  <si>
    <t>R54</t>
  </si>
  <si>
    <t>Ostrůvek komunikace - žulová dlažba</t>
  </si>
  <si>
    <t>33</t>
  </si>
  <si>
    <t>591211111</t>
  </si>
  <si>
    <t>Kladení dlažby z kostek drobných z kamene do lože z kameniva těženého tl 50 mm</t>
  </si>
  <si>
    <t>-1858687351</t>
  </si>
  <si>
    <t>59,50 "- ostrůvek komunikace"</t>
  </si>
  <si>
    <t>34</t>
  </si>
  <si>
    <t>58381007</t>
  </si>
  <si>
    <t>kostka dlažební žula drobná 8/10</t>
  </si>
  <si>
    <t>-1758862214</t>
  </si>
  <si>
    <t>"Ztratné 2,0% -" 59,50*0,02</t>
  </si>
  <si>
    <t>60,69*1,02 'Přepočtené koeficientem množství</t>
  </si>
  <si>
    <t>R59</t>
  </si>
  <si>
    <t>Ostatní plochy komunikací</t>
  </si>
  <si>
    <t>35</t>
  </si>
  <si>
    <t>569951133</t>
  </si>
  <si>
    <t>Zpevnění krajnic asfaltovým recyklátem tl 150 mm</t>
  </si>
  <si>
    <t>-1140540180</t>
  </si>
  <si>
    <t>47,0+49,0</t>
  </si>
  <si>
    <t>Ostatní konstrukce a práce-bourání</t>
  </si>
  <si>
    <t>R90</t>
  </si>
  <si>
    <t>Společné práce pro bourání a konstrukce</t>
  </si>
  <si>
    <t>36</t>
  </si>
  <si>
    <t>919735111</t>
  </si>
  <si>
    <t>Řezání stávajícího živičného krytu hl do 50 mm</t>
  </si>
  <si>
    <t>m</t>
  </si>
  <si>
    <t>-514088175</t>
  </si>
  <si>
    <t>Napojení na stavající povrchy - kom. pro aut. dopravu:</t>
  </si>
  <si>
    <t>9,50+6,0+13,50</t>
  </si>
  <si>
    <t>37</t>
  </si>
  <si>
    <t>919735113</t>
  </si>
  <si>
    <t>Řezání stávajícího živičného krytu hl do 150 mm</t>
  </si>
  <si>
    <t>-447941398</t>
  </si>
  <si>
    <t>9,50+8,0</t>
  </si>
  <si>
    <t>38</t>
  </si>
  <si>
    <t>919112212</t>
  </si>
  <si>
    <t>Řezání spár pro vytvoření komůrky š 10 mm hl 20 mm pro těsnící zálivku v živičném krytu</t>
  </si>
  <si>
    <t>-1168688014</t>
  </si>
  <si>
    <t>29,0  "- napojení na stavající povrchy - komunikace pro aut. dopravu"</t>
  </si>
  <si>
    <t>39</t>
  </si>
  <si>
    <t>919121212</t>
  </si>
  <si>
    <t>Těsnění spár zálivkou za studena pro komůrky š 10 mm hl 20 mm bez těsnicího profilu</t>
  </si>
  <si>
    <t>-1937853615</t>
  </si>
  <si>
    <t>29,0 "- Viz. pol. č. 919112212 - Řezání spar pro vytvoření komůrky 10x20 mm"</t>
  </si>
  <si>
    <t>40</t>
  </si>
  <si>
    <t>938908R11</t>
  </si>
  <si>
    <t>Úklid stavby po výstavbě strojem se samosběrem a ručním zametením</t>
  </si>
  <si>
    <t>-1724042165</t>
  </si>
  <si>
    <t>po výstavbě</t>
  </si>
  <si>
    <t>901,50 "- komunikace pro aut. dopravu - asfalt"</t>
  </si>
  <si>
    <t>200,0 "- Ostatní okolní plochy"</t>
  </si>
  <si>
    <t>R95</t>
  </si>
  <si>
    <t>Osazení obrub a linek</t>
  </si>
  <si>
    <t>41</t>
  </si>
  <si>
    <t>916131213</t>
  </si>
  <si>
    <t>Osazení silničního obrubníku betonového stojatého s boční opěrou do lože z betonu prostého</t>
  </si>
  <si>
    <t>-143813156</t>
  </si>
  <si>
    <t>72,50 "- ostrůvek komunikace"</t>
  </si>
  <si>
    <t>42</t>
  </si>
  <si>
    <t>59217031</t>
  </si>
  <si>
    <t>obrubník betonový silniční 100 x 15 x 25 cm</t>
  </si>
  <si>
    <t>-90345630</t>
  </si>
  <si>
    <t>-2,980 "- odpočet obloukových obrub"</t>
  </si>
  <si>
    <t>Mezisoučet</t>
  </si>
  <si>
    <t>"Ztratné 2,0% -" 69,520*0,02</t>
  </si>
  <si>
    <t>43</t>
  </si>
  <si>
    <t>59217035</t>
  </si>
  <si>
    <t>obrubník betonový obloukový vnější 78 x 15 x 25cm</t>
  </si>
  <si>
    <t>1151226416</t>
  </si>
  <si>
    <t>1,490+1,490</t>
  </si>
  <si>
    <t>R96</t>
  </si>
  <si>
    <t>Bourání konstrukcí vozovek</t>
  </si>
  <si>
    <t>44</t>
  </si>
  <si>
    <t>113154232</t>
  </si>
  <si>
    <t>Frézování živičného krytu tl 40 mm pruh š 2 m pl do 1000 m2 bez překážek v trase</t>
  </si>
  <si>
    <t>-414248471</t>
  </si>
  <si>
    <t>648,50 "- komunikace pro aut. dopravu - plné KS"</t>
  </si>
  <si>
    <t>143,0+80,0 "- komunikace pro aut. dopravu - napojení na stáv. komunikace"</t>
  </si>
  <si>
    <t>45</t>
  </si>
  <si>
    <t>113107243</t>
  </si>
  <si>
    <t>Odstranění podkladu živičného tl 150 mm strojně pl přes 200 m2</t>
  </si>
  <si>
    <t>342689508</t>
  </si>
  <si>
    <t>46</t>
  </si>
  <si>
    <t>113107223</t>
  </si>
  <si>
    <t>Odstranění podkladu z kameniva drceného tl 300 mm strojně pl přes 200 m2</t>
  </si>
  <si>
    <t>1879926410</t>
  </si>
  <si>
    <t>Podkladní vrstva komunikace pro aut. dopravu:</t>
  </si>
  <si>
    <t>648,50 "- komunikace pro aut. dopravu - pod asfaltem"</t>
  </si>
  <si>
    <t>R98</t>
  </si>
  <si>
    <t>Vodorovné dopravní značení</t>
  </si>
  <si>
    <t>47</t>
  </si>
  <si>
    <t>915611111</t>
  </si>
  <si>
    <t>Předznačení vodorovného liniového značení</t>
  </si>
  <si>
    <t>-1707138460</t>
  </si>
  <si>
    <t>Nové liniové značení:</t>
  </si>
  <si>
    <t>205,50 "- pro čáry š. 0,125 mm"</t>
  </si>
  <si>
    <t>265,50+5,0 "- pro čáry š. 0,250 mm"</t>
  </si>
  <si>
    <t>48</t>
  </si>
  <si>
    <t>915111112</t>
  </si>
  <si>
    <t>Vodorovné dopravní značení dělící čáry souvislé š 125 mm retroreflexní bílá barva</t>
  </si>
  <si>
    <t>-1874274385</t>
  </si>
  <si>
    <t>126,50+79,0 "- plné čáry na komunikaci"</t>
  </si>
  <si>
    <t>49</t>
  </si>
  <si>
    <t>915121112</t>
  </si>
  <si>
    <t>Vodorovné dopravní značení vodící čáry souvislé š 250 mm retroreflexní bíllá barva</t>
  </si>
  <si>
    <t>1926858670</t>
  </si>
  <si>
    <t>139,50+114,0+12,0 "- plné čáry na komunikaci"</t>
  </si>
  <si>
    <t>50</t>
  </si>
  <si>
    <t>915121122</t>
  </si>
  <si>
    <t>Vodorovné dopravní značení vodící čáry přerušované š 250 mm retroreflexní bíllá barva</t>
  </si>
  <si>
    <t>1406362375</t>
  </si>
  <si>
    <t>5,0  "- přerušované čáry na komunikaci"</t>
  </si>
  <si>
    <t>51</t>
  </si>
  <si>
    <t>915211112</t>
  </si>
  <si>
    <t>Vodorovné dopravní značení dělící čáry souvislé š 125 mm retroreflexní bílý plast</t>
  </si>
  <si>
    <t>-1906141518</t>
  </si>
  <si>
    <t>Obnova značení z barvy:</t>
  </si>
  <si>
    <t>Obnova původního značení:</t>
  </si>
  <si>
    <t>95,50+54,0+117,50+163,0+38,0+52,50 "- plné čáry na komunikaci"</t>
  </si>
  <si>
    <t>2*35,0 "- zastávky BUS"</t>
  </si>
  <si>
    <t>52</t>
  </si>
  <si>
    <t>915211122</t>
  </si>
  <si>
    <t>Vodorovné dopravní značení dělící čáry přerušované š 125 mm retroreflexní bílý plast</t>
  </si>
  <si>
    <t>-1973857945</t>
  </si>
  <si>
    <t>14,50+21,0+32,0+17,50 "- plné čáry na komunikaci"</t>
  </si>
  <si>
    <t>53</t>
  </si>
  <si>
    <t>915221112</t>
  </si>
  <si>
    <t>Vodorovné dopravní značení vodící čáry souvislé š 250 mm retroreflexní bílý plast</t>
  </si>
  <si>
    <t>866533578</t>
  </si>
  <si>
    <t>83,0+97,0+69,50+14,50+387,0+19,50+45,0+233,0+174,0+58,50 "- plné čáry na komunikaci"</t>
  </si>
  <si>
    <t>54</t>
  </si>
  <si>
    <t>915221122</t>
  </si>
  <si>
    <t>Vodorovné dopravní značení vodící čáry přerušované š 250 mm retroreflexní bílý plast</t>
  </si>
  <si>
    <t>1552174782</t>
  </si>
  <si>
    <t>34,50+12,50+15,0+18,0+24,0+21,0+35,50+11,50 "- plné čáry na komunikaci"</t>
  </si>
  <si>
    <t>55</t>
  </si>
  <si>
    <t>915621111</t>
  </si>
  <si>
    <t>Předznačení vodorovného plošného značení</t>
  </si>
  <si>
    <t>-2120190255</t>
  </si>
  <si>
    <t>17,80 "- nové plošné značení"</t>
  </si>
  <si>
    <t>56</t>
  </si>
  <si>
    <t>915131112</t>
  </si>
  <si>
    <t>Vodorovné dopravní značení přechody pro chodce, šipky, symboly retroreflexní bílá barva</t>
  </si>
  <si>
    <t>-701978020</t>
  </si>
  <si>
    <t>2,70*(0,50*5+0,250*6) "- optická brzda"</t>
  </si>
  <si>
    <t>3,50+3,50 "- šrafy na komunikaci"</t>
  </si>
  <si>
    <t>57</t>
  </si>
  <si>
    <t>915231111</t>
  </si>
  <si>
    <t>Vodorovné dopravní značení přechody pro chodce, šipky, symboly bílý plast</t>
  </si>
  <si>
    <t>880268510</t>
  </si>
  <si>
    <t>17,80 "- plošné značení"</t>
  </si>
  <si>
    <t>4*2,50 "- zastávky BUS"</t>
  </si>
  <si>
    <t>0,50*3,0*5 "- přechody pro chodce"</t>
  </si>
  <si>
    <t>R99</t>
  </si>
  <si>
    <t>Svislé dopravní značení</t>
  </si>
  <si>
    <t>58</t>
  </si>
  <si>
    <t>914511112</t>
  </si>
  <si>
    <t>Montáž sloupku dopravních značek délky do 3,5 m s betonovým základem a patkou</t>
  </si>
  <si>
    <t>kus</t>
  </si>
  <si>
    <t>-1301755121</t>
  </si>
  <si>
    <t>4 "- nové sloupky"</t>
  </si>
  <si>
    <t>59</t>
  </si>
  <si>
    <t>404452250</t>
  </si>
  <si>
    <t>sloupek Zn pro dopravní značku D 60mm v 3,5m</t>
  </si>
  <si>
    <t>-625258955</t>
  </si>
  <si>
    <t>2 "- pro 1 značku na 1 sloupek"</t>
  </si>
  <si>
    <t>2 "- pro 1 značku na 2 sloupky"</t>
  </si>
  <si>
    <t>60</t>
  </si>
  <si>
    <t>914111111</t>
  </si>
  <si>
    <t>Montáž svislé dopravní značky do velikosti 1 m2 objímkami na sloupek nebo konzolu</t>
  </si>
  <si>
    <t>-1178327762</t>
  </si>
  <si>
    <t>4 "- nové značky"</t>
  </si>
  <si>
    <t>61</t>
  </si>
  <si>
    <t>40445478</t>
  </si>
  <si>
    <t>značka dopravní svislá retroreflexní fólie tř 1 FeZn prolis D 700mm</t>
  </si>
  <si>
    <t>1369659050</t>
  </si>
  <si>
    <t>2 "- C4a"</t>
  </si>
  <si>
    <t>62</t>
  </si>
  <si>
    <t>40445502</t>
  </si>
  <si>
    <t>značka dopravní svislá retroreflexní fólie tř 1 FeZn prolis 250x1000mm</t>
  </si>
  <si>
    <t>-896618941</t>
  </si>
  <si>
    <t>2 "- Z4b"</t>
  </si>
  <si>
    <t>63</t>
  </si>
  <si>
    <t>914111121</t>
  </si>
  <si>
    <t>Montáž svislé dopravní značky do velikosti 2 m2 objímkami na sloupek nebo konzolu</t>
  </si>
  <si>
    <t>1872790943</t>
  </si>
  <si>
    <t>1 "- nové značky"</t>
  </si>
  <si>
    <t>64</t>
  </si>
  <si>
    <t>40444270</t>
  </si>
  <si>
    <t>značka dopravní svislá FeZn NK 1000 x 1500 mm</t>
  </si>
  <si>
    <t>1320416312</t>
  </si>
  <si>
    <t>1 "- IS10c"</t>
  </si>
  <si>
    <t>99</t>
  </si>
  <si>
    <t>Přesun hmot</t>
  </si>
  <si>
    <t>65</t>
  </si>
  <si>
    <t>997002611</t>
  </si>
  <si>
    <t>Nakládání suti a vybouraných hmot</t>
  </si>
  <si>
    <t>763120275</t>
  </si>
  <si>
    <t>66</t>
  </si>
  <si>
    <t>979082R14</t>
  </si>
  <si>
    <t>Vodorovná doprava suti na skládku</t>
  </si>
  <si>
    <t>854812376</t>
  </si>
  <si>
    <t>67</t>
  </si>
  <si>
    <t>979082R13</t>
  </si>
  <si>
    <t>Poplatek za skládkovné suti a vybouraných hmot</t>
  </si>
  <si>
    <t>1080832121</t>
  </si>
  <si>
    <t>68</t>
  </si>
  <si>
    <t>998225111</t>
  </si>
  <si>
    <t>Přesun hmot pro pozemní komunikace s krytem z kamene, monolitickým betonovým nebo živičným</t>
  </si>
  <si>
    <t>1835087670</t>
  </si>
  <si>
    <t>SO.401 - SO.401 - Veřejné osvětlení</t>
  </si>
  <si>
    <t>21-M - Elektromontáže silnoproud</t>
  </si>
  <si>
    <t>46-M - Zemní práce při extr.mont.pracích</t>
  </si>
  <si>
    <t>21-M</t>
  </si>
  <si>
    <t>Elektromontáže silnoproud</t>
  </si>
  <si>
    <t>210100001</t>
  </si>
  <si>
    <t>Ukončení vodičů v rozváděči nebo na přístroji včetně zapojení průřezu žíly do 2,5 mm2</t>
  </si>
  <si>
    <t>210100099</t>
  </si>
  <si>
    <t>Ukončení vodičů na svorkovnici s otevřením a uzavřením krytu včetně zapojení průřezu žíly do 10 mm2</t>
  </si>
  <si>
    <t>210100151</t>
  </si>
  <si>
    <t>Ukončení kabelů smršťovací záklopkou nebo páskou se zapojením bez letování žíly do 4x16 mm2</t>
  </si>
  <si>
    <t>Pol1</t>
  </si>
  <si>
    <t>Kabelová koncovka do 4X25mm2</t>
  </si>
  <si>
    <t>210190003</t>
  </si>
  <si>
    <t>Montáž rozvodnic do 100kg,</t>
  </si>
  <si>
    <t>Pol2</t>
  </si>
  <si>
    <t>Přípojková přechodová skříň typu SS10 v kompaktním pilíři</t>
  </si>
  <si>
    <t>210101234</t>
  </si>
  <si>
    <t>Propojení kabelů celoplastových spojkou do 1 kV venkovní smršťovací SVCZ 1až5 žíly do 4x25až35 mm2</t>
  </si>
  <si>
    <t>Pol3</t>
  </si>
  <si>
    <t>Kabelová smršťovací spojka - přechodová Cu25 na Al35</t>
  </si>
  <si>
    <t>210202013</t>
  </si>
  <si>
    <t>Montáž svítidlo výbojkové průmyslové stropní na výložník</t>
  </si>
  <si>
    <t>Pol4</t>
  </si>
  <si>
    <t>Svítidlo pro osvětlení komunikací se zdrojem LED 75W, - osazení na dřík stožáru - směrové svítidlo teplota chromatičnosti světla ref. typ svítidla: AMPERA Midi / 5118 / 48 LED / NW / 500 mA / 75 W</t>
  </si>
  <si>
    <t>210204011</t>
  </si>
  <si>
    <t>Montáž stožárů osvětlení ocelových samostatně stojících délky do 12 m</t>
  </si>
  <si>
    <t>Pol5</t>
  </si>
  <si>
    <t>Stožár silniční 7,2 m, bezpaticový s výložníkem svítidlo 9m nad zemí FeZn</t>
  </si>
  <si>
    <t>210204104</t>
  </si>
  <si>
    <t>Montáž výložníků osvětlení jednoramenných sloupových hmotnosti přes 35 kg</t>
  </si>
  <si>
    <t>Pol6</t>
  </si>
  <si>
    <t>Výložník jednoramenný do 1,8/1m</t>
  </si>
  <si>
    <t>210204201</t>
  </si>
  <si>
    <t>Montáž elektrovýzbroje stožárů osvětlení 1 okruh</t>
  </si>
  <si>
    <t>Pol7</t>
  </si>
  <si>
    <t>Stožárová svorkovnice 25mm2 - s pojistkou</t>
  </si>
  <si>
    <t>210220020</t>
  </si>
  <si>
    <t>Montáž uzemňovacího vedení vodičů FeZn pomocí svorek v zemi páskou do 120 mm2 ve městské zástavbě</t>
  </si>
  <si>
    <t>Pol8</t>
  </si>
  <si>
    <t>Páska uzemňovací FeZn 30/4 -</t>
  </si>
  <si>
    <t>210220302</t>
  </si>
  <si>
    <t>Montáž svorek hromosvodných se 3 a více šrouby</t>
  </si>
  <si>
    <t>Pol9</t>
  </si>
  <si>
    <t>Svorka pro spojení pásku a vodiče, připojovací svorka atd…</t>
  </si>
  <si>
    <t>210810005</t>
  </si>
  <si>
    <t>Montáž kabel Cu plný kulatý do 1 kV 3x1,5 až 6 mm2 uložený volně nebo v liště (CYKY)</t>
  </si>
  <si>
    <t>Pol10</t>
  </si>
  <si>
    <t>Kabel CYKY 3x1,5 - J</t>
  </si>
  <si>
    <t>210810012</t>
  </si>
  <si>
    <t>Montáž kabel Cu plný kulatý do 1 kV 4x6 až 10 mm2 uložený volně nebo v liště (CYKY)</t>
  </si>
  <si>
    <t>Pol11</t>
  </si>
  <si>
    <t>Kabel CYKY 4x10- J</t>
  </si>
  <si>
    <t>210280003</t>
  </si>
  <si>
    <t>Zkoušky a prohlídky el rozvodů a zařízení celková prohlídka pro objem mtž prací do 1 000 000 Kč</t>
  </si>
  <si>
    <t>PC</t>
  </si>
  <si>
    <t>Práce montážní plošiny</t>
  </si>
  <si>
    <t>hod</t>
  </si>
  <si>
    <t>PC.1</t>
  </si>
  <si>
    <t>Geodetické zaměření kabelu</t>
  </si>
  <si>
    <t>PC.2</t>
  </si>
  <si>
    <t>Demontáže stávajícího zařízení + blíže nespecifikovaná činnost montážního dělníka (pomocné práce), provizorní přepojení stávajícího VO</t>
  </si>
  <si>
    <t>Pol12</t>
  </si>
  <si>
    <t>Přidružený a pomocný materiál</t>
  </si>
  <si>
    <t>kpl</t>
  </si>
  <si>
    <t>46-M</t>
  </si>
  <si>
    <t>Zemní práce při extr.mont.pracích</t>
  </si>
  <si>
    <t>460010024</t>
  </si>
  <si>
    <t>Vytyčení trasy vedení kabelového podzemního v zastavěném prostoru</t>
  </si>
  <si>
    <t>km</t>
  </si>
  <si>
    <t>460050003</t>
  </si>
  <si>
    <t>Hloubení nezapažených jam pro stožáry jednoduché délky do 8 m na rovině ručně v hornině tř 3</t>
  </si>
  <si>
    <t>460080013</t>
  </si>
  <si>
    <t>Základové konstrukce z monolitického betonu C 12/15 bez bednění</t>
  </si>
  <si>
    <t>Pol13</t>
  </si>
  <si>
    <t>Betonová směs C12/15 včetně dopravy, kompletní základ pro vetknutý stožár VO</t>
  </si>
  <si>
    <t>Pol14</t>
  </si>
  <si>
    <t>Vodící trubka 250mm pro vetknutí stožáru VO do základu včetně připravených průchodů</t>
  </si>
  <si>
    <t>ks</t>
  </si>
  <si>
    <t>460120013</t>
  </si>
  <si>
    <t>Zásyp jam ručně v hornině třídy 3</t>
  </si>
  <si>
    <t>70</t>
  </si>
  <si>
    <t>460080112</t>
  </si>
  <si>
    <t>Bourání základu betonového se záhozem jámy sypaninou</t>
  </si>
  <si>
    <t>72</t>
  </si>
  <si>
    <t>460200163</t>
  </si>
  <si>
    <t>Hloubení kabelových nezapažených rýh ručně š 35 cm, hl 80 cm, v hornině tř 3</t>
  </si>
  <si>
    <t>74</t>
  </si>
  <si>
    <t>460200293</t>
  </si>
  <si>
    <t>Hloubení kabelových nezapažených rýh ručně š 50 cm, hl 110 cm, v hornině tř 3</t>
  </si>
  <si>
    <t>76</t>
  </si>
  <si>
    <t>460260001</t>
  </si>
  <si>
    <t>Zatažení lana do kanálu nebo tvárnicové trasy</t>
  </si>
  <si>
    <t>78</t>
  </si>
  <si>
    <t>460421172</t>
  </si>
  <si>
    <t>Lože kabelů z písku nebo štěrkopísku tl 10 cm nad kabel, kryté plastovou deskou, š lože do 50 cm</t>
  </si>
  <si>
    <t>80</t>
  </si>
  <si>
    <t>Pol15</t>
  </si>
  <si>
    <t>Písek pro kabelové lože</t>
  </si>
  <si>
    <t>82</t>
  </si>
  <si>
    <t>460470001</t>
  </si>
  <si>
    <t>Provizorní zajištění potrubí ve výkopech při křížení s kabelem</t>
  </si>
  <si>
    <t>84</t>
  </si>
  <si>
    <t>460470011</t>
  </si>
  <si>
    <t>Provizorní zajištění kabelů ve výkopech při jejich křížení</t>
  </si>
  <si>
    <t>86</t>
  </si>
  <si>
    <t>460470012</t>
  </si>
  <si>
    <t>Provizorní zajištění kabelů ve výkopech při jejich souběhu</t>
  </si>
  <si>
    <t>88</t>
  </si>
  <si>
    <t>460490012</t>
  </si>
  <si>
    <t>Krytí kabelů výstražnou fólií šířky 25 cm</t>
  </si>
  <si>
    <t>90</t>
  </si>
  <si>
    <t>Pol16</t>
  </si>
  <si>
    <t>Kabelová výstražná folie š 25 cm</t>
  </si>
  <si>
    <t>92</t>
  </si>
  <si>
    <t>460510065</t>
  </si>
  <si>
    <t>Kabelové prostupy z trub plastových do rýhy s obsypem, průměru do 15 cm</t>
  </si>
  <si>
    <t>94</t>
  </si>
  <si>
    <t>Pol17</t>
  </si>
  <si>
    <t>Plastová trubka korugovaná červená/černá 63 mm</t>
  </si>
  <si>
    <t>96</t>
  </si>
  <si>
    <t>Pol18</t>
  </si>
  <si>
    <t>Plastová trubka korugovaná červená/černá 110 mm</t>
  </si>
  <si>
    <t>98</t>
  </si>
  <si>
    <t>460560273</t>
  </si>
  <si>
    <t>Zásyp rýh ručně šířky 50 cm, hloubky 90 cm, z horniny třídy 3</t>
  </si>
  <si>
    <t>100</t>
  </si>
  <si>
    <t>460560143</t>
  </si>
  <si>
    <t>Zásyp rýh ručně šířky 35 cm, hloubky 60 cm, z horniny třídy 3</t>
  </si>
  <si>
    <t>102</t>
  </si>
  <si>
    <t>VoN - Vedlejší a ostatní náklady</t>
  </si>
  <si>
    <t>OST -  Vedlejší a osatní náklady</t>
  </si>
  <si>
    <t xml:space="preserve">    O02 -  Vedlejší náklady</t>
  </si>
  <si>
    <t xml:space="preserve">    O03 - Ostatní náklady</t>
  </si>
  <si>
    <t>OST</t>
  </si>
  <si>
    <t xml:space="preserve"> Vedlejší a osatní náklady</t>
  </si>
  <si>
    <t>O02</t>
  </si>
  <si>
    <t xml:space="preserve"> Vedlejší náklady</t>
  </si>
  <si>
    <t>VON990001</t>
  </si>
  <si>
    <t>Zajištění prostoru a vybudování zařízení staveniště včetně potřebných staveništních komunikací</t>
  </si>
  <si>
    <t>soubor</t>
  </si>
  <si>
    <t>1024</t>
  </si>
  <si>
    <t>1055036722</t>
  </si>
  <si>
    <t>VON990002</t>
  </si>
  <si>
    <t>Oplocení stavby a staveniště mobilním oplocením</t>
  </si>
  <si>
    <t>-1290836421</t>
  </si>
  <si>
    <t>VON990004</t>
  </si>
  <si>
    <t>Vytýčení hranic pozemků při provádění stavby</t>
  </si>
  <si>
    <t>-851300838</t>
  </si>
  <si>
    <t>VON990005</t>
  </si>
  <si>
    <t>Zhotovení podrobné pasportizace stávajících nemovitostí a staveb, které mohou být výstavbou dotčeny</t>
  </si>
  <si>
    <t>215953536</t>
  </si>
  <si>
    <t>VON990007</t>
  </si>
  <si>
    <t>Zajištění vytýčení podzemních zařízení, a v případě jejich křížení či souběhu v otevřeném výkopu, jejich písemné předání zpět jejich správcům před zásypem</t>
  </si>
  <si>
    <t>-1910421078</t>
  </si>
  <si>
    <t>VON990009</t>
  </si>
  <si>
    <t>Zajištění povolení zvláštního užívání komunikací v souladu s postupem výstavby,včetně správních poplatků a povolení k užívání dalších, stavbou dotčených pozemků   (skládky materiálu, mezideponie atd.)</t>
  </si>
  <si>
    <t>495820817</t>
  </si>
  <si>
    <t>VON990011</t>
  </si>
  <si>
    <t>Zajištění provozu a funkčnosti stávajících komunikací které budou při realizaci stavby její realizací dotčeny</t>
  </si>
  <si>
    <t>312365423</t>
  </si>
  <si>
    <t>VON990012</t>
  </si>
  <si>
    <t>Zajištění čistoty na staveništi a v jeho okolí, zajištění každodenního čištění komunikací dotčených provozem zhotovitele</t>
  </si>
  <si>
    <t>638222514</t>
  </si>
  <si>
    <t>VON990013</t>
  </si>
  <si>
    <t>Fotodokumentace průběhu díla; zhotovitel zajistí a předá objednateli průběžnou fotodokumentaci realizace díla. Fotodokumentace bude dokladovat průběh díla a bude zejména dokumentovat části stavby a konstrukce před jejich zakrytím</t>
  </si>
  <si>
    <t>-812321168</t>
  </si>
  <si>
    <t>VON990014</t>
  </si>
  <si>
    <t>Péče o nepředané objekty a konstrukce stavby, jejich ošetřování, zimní opatření, nutný rozsah pojištění</t>
  </si>
  <si>
    <t>-1005371633</t>
  </si>
  <si>
    <t>VON990015</t>
  </si>
  <si>
    <t>Příprava a provedení předepsaných zkoušek dle PD - zkoušky pro určení zhutnění pláně</t>
  </si>
  <si>
    <t>1891340988</t>
  </si>
  <si>
    <t>VON990018</t>
  </si>
  <si>
    <t>Inženýrská a kompletační činnost zhotovitele</t>
  </si>
  <si>
    <t>-715428012</t>
  </si>
  <si>
    <t>VON990080</t>
  </si>
  <si>
    <t>Dopracování a projednání návrhu dočasných dopravních opatření</t>
  </si>
  <si>
    <t>634977344</t>
  </si>
  <si>
    <t>VON990081</t>
  </si>
  <si>
    <t>Dopravně - inženýrské opatření - zřízení</t>
  </si>
  <si>
    <t>-127945975</t>
  </si>
  <si>
    <t>VON990082</t>
  </si>
  <si>
    <t>Dopravně - inženýrské opatření - údržba (pronájem)</t>
  </si>
  <si>
    <t>-1777358842</t>
  </si>
  <si>
    <t>VON990083</t>
  </si>
  <si>
    <t>Dopravně - inženýrské opatření - odstranění</t>
  </si>
  <si>
    <t>772792733</t>
  </si>
  <si>
    <t>O03</t>
  </si>
  <si>
    <t>Ostatní náklady</t>
  </si>
  <si>
    <t>ON990001-A</t>
  </si>
  <si>
    <t>Zajištění činnosti odpovědného geodeta zhotovitele - vytyčení stavby</t>
  </si>
  <si>
    <t>262144</t>
  </si>
  <si>
    <t>510649470</t>
  </si>
  <si>
    <t>ON990001-B</t>
  </si>
  <si>
    <t>Zajištění činnosti odpovědného geodeta zhotovitele - zaměření skutečného provedení stavby</t>
  </si>
  <si>
    <t>1588628280</t>
  </si>
  <si>
    <t>ON990002-A</t>
  </si>
  <si>
    <t>Zhotovení realizační dokumentace stavby</t>
  </si>
  <si>
    <t>-857770113</t>
  </si>
  <si>
    <t>ON990002-B</t>
  </si>
  <si>
    <t>Zhotovení dokumentace skutečného provedení díla</t>
  </si>
  <si>
    <t>-1072589547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</si>
</sst>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2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4" fillId="4" borderId="0" xfId="0" applyFont="1" applyFill="1" applyAlignment="1" applyProtection="1">
      <alignment horizontal="center" vertical="center"/>
      <protection/>
    </xf>
    <xf numFmtId="0" fontId="25" fillId="0" borderId="13" xfId="0" applyFont="1" applyBorder="1" applyAlignment="1" applyProtection="1">
      <alignment horizontal="center" vertical="center" wrapText="1"/>
      <protection/>
    </xf>
    <xf numFmtId="0" fontId="25" fillId="0" borderId="14"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7"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2"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7"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2" xfId="0" applyNumberFormat="1" applyFont="1" applyBorder="1" applyAlignment="1" applyProtection="1">
      <alignment vertical="center"/>
      <protection/>
    </xf>
    <xf numFmtId="0" fontId="6" fillId="0" borderId="0" xfId="0" applyFont="1" applyAlignment="1">
      <alignment horizontal="left" vertical="center"/>
    </xf>
    <xf numFmtId="4" fontId="31" fillId="0" borderId="18" xfId="0" applyNumberFormat="1" applyFont="1" applyBorder="1" applyAlignment="1" applyProtection="1">
      <alignment vertical="center"/>
      <protection/>
    </xf>
    <xf numFmtId="4" fontId="31" fillId="0" borderId="19" xfId="0" applyNumberFormat="1" applyFont="1" applyBorder="1" applyAlignment="1" applyProtection="1">
      <alignment vertical="center"/>
      <protection/>
    </xf>
    <xf numFmtId="166"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0" fontId="7" fillId="0" borderId="19" xfId="0" applyFont="1" applyBorder="1" applyAlignment="1" applyProtection="1">
      <alignment vertical="center"/>
      <protection locked="0"/>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0" fontId="8" fillId="0" borderId="19" xfId="0" applyFont="1" applyBorder="1" applyAlignment="1" applyProtection="1">
      <alignment vertical="center"/>
      <protection locked="0"/>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3" xfId="0" applyFont="1" applyFill="1" applyBorder="1" applyAlignment="1" applyProtection="1">
      <alignment horizontal="center" vertical="center" wrapText="1"/>
      <protection/>
    </xf>
    <xf numFmtId="0" fontId="24" fillId="4" borderId="14" xfId="0" applyFont="1" applyFill="1" applyBorder="1" applyAlignment="1" applyProtection="1">
      <alignment horizontal="center" vertical="center" wrapText="1"/>
      <protection/>
    </xf>
    <xf numFmtId="0" fontId="24" fillId="4" borderId="14" xfId="0" applyFont="1" applyFill="1" applyBorder="1" applyAlignment="1" applyProtection="1">
      <alignment horizontal="center" vertical="center" wrapText="1"/>
      <protection locked="0"/>
    </xf>
    <xf numFmtId="0" fontId="24" fillId="4" borderId="15"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0" xfId="0" applyBorder="1" applyAlignment="1" applyProtection="1">
      <alignment vertical="center"/>
      <protection/>
    </xf>
    <xf numFmtId="166" fontId="34" fillId="0" borderId="10" xfId="0" applyNumberFormat="1" applyFont="1" applyBorder="1" applyAlignment="1" applyProtection="1">
      <alignment/>
      <protection/>
    </xf>
    <xf numFmtId="166" fontId="34" fillId="0" borderId="11"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7"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2"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6"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25" fillId="2" borderId="18" xfId="0" applyFont="1" applyFill="1" applyBorder="1" applyAlignment="1" applyProtection="1">
      <alignment horizontal="left" vertical="center"/>
      <protection locked="0"/>
    </xf>
    <xf numFmtId="0" fontId="25" fillId="0" borderId="19" xfId="0" applyFont="1" applyBorder="1" applyAlignment="1" applyProtection="1">
      <alignment horizontal="center" vertical="center"/>
      <protection/>
    </xf>
    <xf numFmtId="0" fontId="0" fillId="0" borderId="19" xfId="0" applyFont="1" applyBorder="1" applyAlignment="1" applyProtection="1">
      <alignment vertical="center"/>
      <protection/>
    </xf>
    <xf numFmtId="166" fontId="25" fillId="0" borderId="19" xfId="0" applyNumberFormat="1" applyFont="1" applyBorder="1" applyAlignment="1" applyProtection="1">
      <alignment vertical="center"/>
      <protection/>
    </xf>
    <xf numFmtId="166" fontId="25" fillId="0" borderId="20" xfId="0" applyNumberFormat="1" applyFont="1" applyBorder="1" applyAlignment="1" applyProtection="1">
      <alignmen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0" fillId="0" borderId="0" xfId="0"/>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Border="1" applyAlignment="1">
      <alignment horizontal="left" vertical="center"/>
    </xf>
    <xf numFmtId="0" fontId="23" fillId="0" borderId="17"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164" fontId="2" fillId="0" borderId="0" xfId="0" applyNumberFormat="1" applyFont="1" applyAlignment="1" applyProtection="1">
      <alignment horizontal="lef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24" fillId="4" borderId="21" xfId="0" applyFont="1" applyFill="1" applyBorder="1" applyAlignment="1" applyProtection="1">
      <alignment horizontal="left" vertical="center"/>
      <protection/>
    </xf>
    <xf numFmtId="0" fontId="24" fillId="4" borderId="7" xfId="0" applyFont="1" applyFill="1" applyBorder="1" applyAlignment="1" applyProtection="1">
      <alignment horizontal="right" vertical="center"/>
      <protection/>
    </xf>
    <xf numFmtId="4" fontId="30" fillId="0" borderId="0" xfId="0" applyNumberFormat="1" applyFont="1" applyAlignment="1" applyProtection="1">
      <alignment vertical="center"/>
      <protection/>
    </xf>
    <xf numFmtId="0" fontId="30"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24" fillId="4" borderId="6" xfId="0" applyFont="1" applyFill="1" applyBorder="1" applyAlignment="1" applyProtection="1">
      <alignment horizontal="center" vertical="center"/>
      <protection/>
    </xf>
    <xf numFmtId="0" fontId="29" fillId="0" borderId="0" xfId="0" applyFont="1" applyAlignment="1" applyProtection="1">
      <alignment horizontal="left" vertical="center" wrapText="1"/>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9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287"/>
      <c r="AS2" s="287"/>
      <c r="AT2" s="287"/>
      <c r="AU2" s="287"/>
      <c r="AV2" s="287"/>
      <c r="AW2" s="287"/>
      <c r="AX2" s="287"/>
      <c r="AY2" s="287"/>
      <c r="AZ2" s="287"/>
      <c r="BA2" s="287"/>
      <c r="BB2" s="287"/>
      <c r="BC2" s="287"/>
      <c r="BD2" s="287"/>
      <c r="BE2" s="287"/>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99" t="s">
        <v>14</v>
      </c>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23"/>
      <c r="AQ5" s="23"/>
      <c r="AR5" s="21"/>
      <c r="BE5" s="278" t="s">
        <v>15</v>
      </c>
      <c r="BS5" s="18" t="s">
        <v>6</v>
      </c>
    </row>
    <row r="6" spans="2:71" s="1" customFormat="1" ht="36.95" customHeight="1">
      <c r="B6" s="22"/>
      <c r="C6" s="23"/>
      <c r="D6" s="29" t="s">
        <v>16</v>
      </c>
      <c r="E6" s="23"/>
      <c r="F6" s="23"/>
      <c r="G6" s="23"/>
      <c r="H6" s="23"/>
      <c r="I6" s="23"/>
      <c r="J6" s="23"/>
      <c r="K6" s="301" t="s">
        <v>17</v>
      </c>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23"/>
      <c r="AQ6" s="23"/>
      <c r="AR6" s="21"/>
      <c r="BE6" s="279"/>
      <c r="BS6" s="18" t="s">
        <v>6</v>
      </c>
    </row>
    <row r="7" spans="2:71" s="1" customFormat="1" ht="12" customHeight="1">
      <c r="B7" s="22"/>
      <c r="C7" s="23"/>
      <c r="D7" s="30" t="s">
        <v>18</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0" t="s">
        <v>19</v>
      </c>
      <c r="AL7" s="23"/>
      <c r="AM7" s="23"/>
      <c r="AN7" s="28" t="s">
        <v>1</v>
      </c>
      <c r="AO7" s="23"/>
      <c r="AP7" s="23"/>
      <c r="AQ7" s="23"/>
      <c r="AR7" s="21"/>
      <c r="BE7" s="279"/>
      <c r="BS7" s="18" t="s">
        <v>6</v>
      </c>
    </row>
    <row r="8" spans="2:71" s="1" customFormat="1" ht="12" customHeight="1">
      <c r="B8" s="22"/>
      <c r="C8" s="23"/>
      <c r="D8" s="30"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22</v>
      </c>
      <c r="AL8" s="23"/>
      <c r="AM8" s="23"/>
      <c r="AN8" s="31" t="s">
        <v>23</v>
      </c>
      <c r="AO8" s="23"/>
      <c r="AP8" s="23"/>
      <c r="AQ8" s="23"/>
      <c r="AR8" s="21"/>
      <c r="BE8" s="279"/>
      <c r="BS8" s="18" t="s">
        <v>6</v>
      </c>
    </row>
    <row r="9" spans="2:71" s="1" customFormat="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279"/>
      <c r="BS9" s="18" t="s">
        <v>6</v>
      </c>
    </row>
    <row r="10" spans="2:71" s="1" customFormat="1" ht="12" customHeight="1">
      <c r="B10" s="22"/>
      <c r="C10" s="23"/>
      <c r="D10" s="30"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25</v>
      </c>
      <c r="AL10" s="23"/>
      <c r="AM10" s="23"/>
      <c r="AN10" s="28" t="s">
        <v>26</v>
      </c>
      <c r="AO10" s="23"/>
      <c r="AP10" s="23"/>
      <c r="AQ10" s="23"/>
      <c r="AR10" s="21"/>
      <c r="BE10" s="279"/>
      <c r="BS10" s="18" t="s">
        <v>6</v>
      </c>
    </row>
    <row r="11" spans="2:71" s="1" customFormat="1" ht="18.4"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28</v>
      </c>
      <c r="AL11" s="23"/>
      <c r="AM11" s="23"/>
      <c r="AN11" s="28" t="s">
        <v>29</v>
      </c>
      <c r="AO11" s="23"/>
      <c r="AP11" s="23"/>
      <c r="AQ11" s="23"/>
      <c r="AR11" s="21"/>
      <c r="BE11" s="279"/>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279"/>
      <c r="BS12" s="18" t="s">
        <v>6</v>
      </c>
    </row>
    <row r="13" spans="2:71" s="1" customFormat="1" ht="12" customHeight="1">
      <c r="B13" s="22"/>
      <c r="C13" s="23"/>
      <c r="D13" s="30" t="s">
        <v>30</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25</v>
      </c>
      <c r="AL13" s="23"/>
      <c r="AM13" s="23"/>
      <c r="AN13" s="32" t="s">
        <v>31</v>
      </c>
      <c r="AO13" s="23"/>
      <c r="AP13" s="23"/>
      <c r="AQ13" s="23"/>
      <c r="AR13" s="21"/>
      <c r="BE13" s="279"/>
      <c r="BS13" s="18" t="s">
        <v>6</v>
      </c>
    </row>
    <row r="14" spans="2:71" ht="12.75">
      <c r="B14" s="22"/>
      <c r="C14" s="23"/>
      <c r="D14" s="23"/>
      <c r="E14" s="302" t="s">
        <v>31</v>
      </c>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 t="s">
        <v>28</v>
      </c>
      <c r="AL14" s="23"/>
      <c r="AM14" s="23"/>
      <c r="AN14" s="32" t="s">
        <v>31</v>
      </c>
      <c r="AO14" s="23"/>
      <c r="AP14" s="23"/>
      <c r="AQ14" s="23"/>
      <c r="AR14" s="21"/>
      <c r="BE14" s="279"/>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279"/>
      <c r="BS15" s="18" t="s">
        <v>4</v>
      </c>
    </row>
    <row r="16" spans="2:71" s="1" customFormat="1" ht="12" customHeight="1">
      <c r="B16" s="22"/>
      <c r="C16" s="23"/>
      <c r="D16" s="30" t="s">
        <v>32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25</v>
      </c>
      <c r="AL16" s="23"/>
      <c r="AM16" s="23"/>
      <c r="AN16" s="28" t="s">
        <v>33</v>
      </c>
      <c r="AO16" s="23"/>
      <c r="AP16" s="23"/>
      <c r="AQ16" s="23"/>
      <c r="AR16" s="21"/>
      <c r="BE16" s="279"/>
      <c r="BS16" s="18" t="s">
        <v>4</v>
      </c>
    </row>
    <row r="17" spans="2:71" s="1" customFormat="1" ht="18.4" customHeight="1">
      <c r="B17" s="22"/>
      <c r="C17" s="23"/>
      <c r="D17" s="23"/>
      <c r="E17" s="28" t="s">
        <v>34</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28</v>
      </c>
      <c r="AL17" s="23"/>
      <c r="AM17" s="23"/>
      <c r="AN17" s="28" t="s">
        <v>35</v>
      </c>
      <c r="AO17" s="23"/>
      <c r="AP17" s="23"/>
      <c r="AQ17" s="23"/>
      <c r="AR17" s="21"/>
      <c r="BE17" s="279"/>
      <c r="BS17" s="18" t="s">
        <v>36</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279"/>
      <c r="BS18" s="18" t="s">
        <v>6</v>
      </c>
    </row>
    <row r="19" spans="2:71" s="1" customFormat="1" ht="12" customHeight="1">
      <c r="B19" s="22"/>
      <c r="C19" s="23"/>
      <c r="D19" s="30" t="s">
        <v>37</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25</v>
      </c>
      <c r="AL19" s="23"/>
      <c r="AM19" s="23"/>
      <c r="AN19" s="28" t="s">
        <v>1</v>
      </c>
      <c r="AO19" s="23"/>
      <c r="AP19" s="23"/>
      <c r="AQ19" s="23"/>
      <c r="AR19" s="21"/>
      <c r="BE19" s="279"/>
      <c r="BS19" s="18" t="s">
        <v>6</v>
      </c>
    </row>
    <row r="20" spans="2:71" s="1" customFormat="1" ht="18.4" customHeight="1">
      <c r="B20" s="22"/>
      <c r="C20" s="23"/>
      <c r="D20" s="23"/>
      <c r="E20" s="28" t="s">
        <v>38</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28</v>
      </c>
      <c r="AL20" s="23"/>
      <c r="AM20" s="23"/>
      <c r="AN20" s="28" t="s">
        <v>1</v>
      </c>
      <c r="AO20" s="23"/>
      <c r="AP20" s="23"/>
      <c r="AQ20" s="23"/>
      <c r="AR20" s="21"/>
      <c r="BE20" s="279"/>
      <c r="BS20" s="18" t="s">
        <v>36</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279"/>
    </row>
    <row r="22" spans="2:57" s="1" customFormat="1" ht="12" customHeight="1">
      <c r="B22" s="22"/>
      <c r="C22" s="23"/>
      <c r="D22" s="30" t="s">
        <v>39</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279"/>
    </row>
    <row r="23" spans="2:57" s="1" customFormat="1" ht="242.25" customHeight="1">
      <c r="B23" s="22"/>
      <c r="C23" s="23"/>
      <c r="D23" s="23"/>
      <c r="E23" s="304" t="s">
        <v>40</v>
      </c>
      <c r="F23" s="304"/>
      <c r="G23" s="304"/>
      <c r="H23" s="304"/>
      <c r="I23" s="304"/>
      <c r="J23" s="304"/>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O23" s="23"/>
      <c r="AP23" s="23"/>
      <c r="AQ23" s="23"/>
      <c r="AR23" s="21"/>
      <c r="BE23" s="279"/>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279"/>
    </row>
    <row r="25" spans="2:57" s="1" customFormat="1" ht="6.9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279"/>
    </row>
    <row r="26" spans="1:57" s="2" customFormat="1" ht="25.9" customHeight="1">
      <c r="A26" s="35"/>
      <c r="B26" s="36"/>
      <c r="C26" s="37"/>
      <c r="D26" s="38" t="s">
        <v>41</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281">
        <f>ROUND(AG94,2)</f>
        <v>0</v>
      </c>
      <c r="AL26" s="282"/>
      <c r="AM26" s="282"/>
      <c r="AN26" s="282"/>
      <c r="AO26" s="282"/>
      <c r="AP26" s="37"/>
      <c r="AQ26" s="37"/>
      <c r="AR26" s="40"/>
      <c r="BE26" s="279"/>
    </row>
    <row r="27" spans="1:57"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279"/>
    </row>
    <row r="28" spans="1:57" s="2" customFormat="1" ht="12.75">
      <c r="A28" s="35"/>
      <c r="B28" s="36"/>
      <c r="C28" s="37"/>
      <c r="D28" s="37"/>
      <c r="E28" s="37"/>
      <c r="F28" s="37"/>
      <c r="G28" s="37"/>
      <c r="H28" s="37"/>
      <c r="I28" s="37"/>
      <c r="J28" s="37"/>
      <c r="K28" s="37"/>
      <c r="L28" s="305" t="s">
        <v>42</v>
      </c>
      <c r="M28" s="305"/>
      <c r="N28" s="305"/>
      <c r="O28" s="305"/>
      <c r="P28" s="305"/>
      <c r="Q28" s="37"/>
      <c r="R28" s="37"/>
      <c r="S28" s="37"/>
      <c r="T28" s="37"/>
      <c r="U28" s="37"/>
      <c r="V28" s="37"/>
      <c r="W28" s="305" t="s">
        <v>43</v>
      </c>
      <c r="X28" s="305"/>
      <c r="Y28" s="305"/>
      <c r="Z28" s="305"/>
      <c r="AA28" s="305"/>
      <c r="AB28" s="305"/>
      <c r="AC28" s="305"/>
      <c r="AD28" s="305"/>
      <c r="AE28" s="305"/>
      <c r="AF28" s="37"/>
      <c r="AG28" s="37"/>
      <c r="AH28" s="37"/>
      <c r="AI28" s="37"/>
      <c r="AJ28" s="37"/>
      <c r="AK28" s="305" t="s">
        <v>44</v>
      </c>
      <c r="AL28" s="305"/>
      <c r="AM28" s="305"/>
      <c r="AN28" s="305"/>
      <c r="AO28" s="305"/>
      <c r="AP28" s="37"/>
      <c r="AQ28" s="37"/>
      <c r="AR28" s="40"/>
      <c r="BE28" s="279"/>
    </row>
    <row r="29" spans="2:57" s="3" customFormat="1" ht="14.45" customHeight="1">
      <c r="B29" s="41"/>
      <c r="C29" s="42"/>
      <c r="D29" s="30" t="s">
        <v>45</v>
      </c>
      <c r="E29" s="42"/>
      <c r="F29" s="30" t="s">
        <v>46</v>
      </c>
      <c r="G29" s="42"/>
      <c r="H29" s="42"/>
      <c r="I29" s="42"/>
      <c r="J29" s="42"/>
      <c r="K29" s="42"/>
      <c r="L29" s="306">
        <v>0.21</v>
      </c>
      <c r="M29" s="277"/>
      <c r="N29" s="277"/>
      <c r="O29" s="277"/>
      <c r="P29" s="277"/>
      <c r="Q29" s="42"/>
      <c r="R29" s="42"/>
      <c r="S29" s="42"/>
      <c r="T29" s="42"/>
      <c r="U29" s="42"/>
      <c r="V29" s="42"/>
      <c r="W29" s="276">
        <f>ROUND(AZ94,2)</f>
        <v>0</v>
      </c>
      <c r="X29" s="277"/>
      <c r="Y29" s="277"/>
      <c r="Z29" s="277"/>
      <c r="AA29" s="277"/>
      <c r="AB29" s="277"/>
      <c r="AC29" s="277"/>
      <c r="AD29" s="277"/>
      <c r="AE29" s="277"/>
      <c r="AF29" s="42"/>
      <c r="AG29" s="42"/>
      <c r="AH29" s="42"/>
      <c r="AI29" s="42"/>
      <c r="AJ29" s="42"/>
      <c r="AK29" s="276">
        <f>ROUND(AV94,2)</f>
        <v>0</v>
      </c>
      <c r="AL29" s="277"/>
      <c r="AM29" s="277"/>
      <c r="AN29" s="277"/>
      <c r="AO29" s="277"/>
      <c r="AP29" s="42"/>
      <c r="AQ29" s="42"/>
      <c r="AR29" s="43"/>
      <c r="BE29" s="280"/>
    </row>
    <row r="30" spans="2:57" s="3" customFormat="1" ht="14.45" customHeight="1">
      <c r="B30" s="41"/>
      <c r="C30" s="42"/>
      <c r="D30" s="42"/>
      <c r="E30" s="42"/>
      <c r="F30" s="30" t="s">
        <v>47</v>
      </c>
      <c r="G30" s="42"/>
      <c r="H30" s="42"/>
      <c r="I30" s="42"/>
      <c r="J30" s="42"/>
      <c r="K30" s="42"/>
      <c r="L30" s="306">
        <v>0.15</v>
      </c>
      <c r="M30" s="277"/>
      <c r="N30" s="277"/>
      <c r="O30" s="277"/>
      <c r="P30" s="277"/>
      <c r="Q30" s="42"/>
      <c r="R30" s="42"/>
      <c r="S30" s="42"/>
      <c r="T30" s="42"/>
      <c r="U30" s="42"/>
      <c r="V30" s="42"/>
      <c r="W30" s="276">
        <f>ROUND(BA94,2)</f>
        <v>0</v>
      </c>
      <c r="X30" s="277"/>
      <c r="Y30" s="277"/>
      <c r="Z30" s="277"/>
      <c r="AA30" s="277"/>
      <c r="AB30" s="277"/>
      <c r="AC30" s="277"/>
      <c r="AD30" s="277"/>
      <c r="AE30" s="277"/>
      <c r="AF30" s="42"/>
      <c r="AG30" s="42"/>
      <c r="AH30" s="42"/>
      <c r="AI30" s="42"/>
      <c r="AJ30" s="42"/>
      <c r="AK30" s="276">
        <f>ROUND(AW94,2)</f>
        <v>0</v>
      </c>
      <c r="AL30" s="277"/>
      <c r="AM30" s="277"/>
      <c r="AN30" s="277"/>
      <c r="AO30" s="277"/>
      <c r="AP30" s="42"/>
      <c r="AQ30" s="42"/>
      <c r="AR30" s="43"/>
      <c r="BE30" s="280"/>
    </row>
    <row r="31" spans="2:57" s="3" customFormat="1" ht="14.45" customHeight="1" hidden="1">
      <c r="B31" s="41"/>
      <c r="C31" s="42"/>
      <c r="D31" s="42"/>
      <c r="E31" s="42"/>
      <c r="F31" s="30" t="s">
        <v>48</v>
      </c>
      <c r="G31" s="42"/>
      <c r="H31" s="42"/>
      <c r="I31" s="42"/>
      <c r="J31" s="42"/>
      <c r="K31" s="42"/>
      <c r="L31" s="306">
        <v>0.21</v>
      </c>
      <c r="M31" s="277"/>
      <c r="N31" s="277"/>
      <c r="O31" s="277"/>
      <c r="P31" s="277"/>
      <c r="Q31" s="42"/>
      <c r="R31" s="42"/>
      <c r="S31" s="42"/>
      <c r="T31" s="42"/>
      <c r="U31" s="42"/>
      <c r="V31" s="42"/>
      <c r="W31" s="276">
        <f>ROUND(BB94,2)</f>
        <v>0</v>
      </c>
      <c r="X31" s="277"/>
      <c r="Y31" s="277"/>
      <c r="Z31" s="277"/>
      <c r="AA31" s="277"/>
      <c r="AB31" s="277"/>
      <c r="AC31" s="277"/>
      <c r="AD31" s="277"/>
      <c r="AE31" s="277"/>
      <c r="AF31" s="42"/>
      <c r="AG31" s="42"/>
      <c r="AH31" s="42"/>
      <c r="AI31" s="42"/>
      <c r="AJ31" s="42"/>
      <c r="AK31" s="276">
        <v>0</v>
      </c>
      <c r="AL31" s="277"/>
      <c r="AM31" s="277"/>
      <c r="AN31" s="277"/>
      <c r="AO31" s="277"/>
      <c r="AP31" s="42"/>
      <c r="AQ31" s="42"/>
      <c r="AR31" s="43"/>
      <c r="BE31" s="280"/>
    </row>
    <row r="32" spans="2:57" s="3" customFormat="1" ht="14.45" customHeight="1" hidden="1">
      <c r="B32" s="41"/>
      <c r="C32" s="42"/>
      <c r="D32" s="42"/>
      <c r="E32" s="42"/>
      <c r="F32" s="30" t="s">
        <v>49</v>
      </c>
      <c r="G32" s="42"/>
      <c r="H32" s="42"/>
      <c r="I32" s="42"/>
      <c r="J32" s="42"/>
      <c r="K32" s="42"/>
      <c r="L32" s="306">
        <v>0.15</v>
      </c>
      <c r="M32" s="277"/>
      <c r="N32" s="277"/>
      <c r="O32" s="277"/>
      <c r="P32" s="277"/>
      <c r="Q32" s="42"/>
      <c r="R32" s="42"/>
      <c r="S32" s="42"/>
      <c r="T32" s="42"/>
      <c r="U32" s="42"/>
      <c r="V32" s="42"/>
      <c r="W32" s="276">
        <f>ROUND(BC94,2)</f>
        <v>0</v>
      </c>
      <c r="X32" s="277"/>
      <c r="Y32" s="277"/>
      <c r="Z32" s="277"/>
      <c r="AA32" s="277"/>
      <c r="AB32" s="277"/>
      <c r="AC32" s="277"/>
      <c r="AD32" s="277"/>
      <c r="AE32" s="277"/>
      <c r="AF32" s="42"/>
      <c r="AG32" s="42"/>
      <c r="AH32" s="42"/>
      <c r="AI32" s="42"/>
      <c r="AJ32" s="42"/>
      <c r="AK32" s="276">
        <v>0</v>
      </c>
      <c r="AL32" s="277"/>
      <c r="AM32" s="277"/>
      <c r="AN32" s="277"/>
      <c r="AO32" s="277"/>
      <c r="AP32" s="42"/>
      <c r="AQ32" s="42"/>
      <c r="AR32" s="43"/>
      <c r="BE32" s="280"/>
    </row>
    <row r="33" spans="2:57" s="3" customFormat="1" ht="14.45" customHeight="1" hidden="1">
      <c r="B33" s="41"/>
      <c r="C33" s="42"/>
      <c r="D33" s="42"/>
      <c r="E33" s="42"/>
      <c r="F33" s="30" t="s">
        <v>50</v>
      </c>
      <c r="G33" s="42"/>
      <c r="H33" s="42"/>
      <c r="I33" s="42"/>
      <c r="J33" s="42"/>
      <c r="K33" s="42"/>
      <c r="L33" s="306">
        <v>0</v>
      </c>
      <c r="M33" s="277"/>
      <c r="N33" s="277"/>
      <c r="O33" s="277"/>
      <c r="P33" s="277"/>
      <c r="Q33" s="42"/>
      <c r="R33" s="42"/>
      <c r="S33" s="42"/>
      <c r="T33" s="42"/>
      <c r="U33" s="42"/>
      <c r="V33" s="42"/>
      <c r="W33" s="276">
        <f>ROUND(BD94,2)</f>
        <v>0</v>
      </c>
      <c r="X33" s="277"/>
      <c r="Y33" s="277"/>
      <c r="Z33" s="277"/>
      <c r="AA33" s="277"/>
      <c r="AB33" s="277"/>
      <c r="AC33" s="277"/>
      <c r="AD33" s="277"/>
      <c r="AE33" s="277"/>
      <c r="AF33" s="42"/>
      <c r="AG33" s="42"/>
      <c r="AH33" s="42"/>
      <c r="AI33" s="42"/>
      <c r="AJ33" s="42"/>
      <c r="AK33" s="276">
        <v>0</v>
      </c>
      <c r="AL33" s="277"/>
      <c r="AM33" s="277"/>
      <c r="AN33" s="277"/>
      <c r="AO33" s="277"/>
      <c r="AP33" s="42"/>
      <c r="AQ33" s="42"/>
      <c r="AR33" s="43"/>
      <c r="BE33" s="280"/>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279"/>
    </row>
    <row r="35" spans="1:57" s="2" customFormat="1" ht="25.9" customHeight="1">
      <c r="A35" s="35"/>
      <c r="B35" s="36"/>
      <c r="C35" s="44"/>
      <c r="D35" s="45" t="s">
        <v>51</v>
      </c>
      <c r="E35" s="46"/>
      <c r="F35" s="46"/>
      <c r="G35" s="46"/>
      <c r="H35" s="46"/>
      <c r="I35" s="46"/>
      <c r="J35" s="46"/>
      <c r="K35" s="46"/>
      <c r="L35" s="46"/>
      <c r="M35" s="46"/>
      <c r="N35" s="46"/>
      <c r="O35" s="46"/>
      <c r="P35" s="46"/>
      <c r="Q35" s="46"/>
      <c r="R35" s="46"/>
      <c r="S35" s="46"/>
      <c r="T35" s="47" t="s">
        <v>52</v>
      </c>
      <c r="U35" s="46"/>
      <c r="V35" s="46"/>
      <c r="W35" s="46"/>
      <c r="X35" s="283" t="s">
        <v>53</v>
      </c>
      <c r="Y35" s="284"/>
      <c r="Z35" s="284"/>
      <c r="AA35" s="284"/>
      <c r="AB35" s="284"/>
      <c r="AC35" s="46"/>
      <c r="AD35" s="46"/>
      <c r="AE35" s="46"/>
      <c r="AF35" s="46"/>
      <c r="AG35" s="46"/>
      <c r="AH35" s="46"/>
      <c r="AI35" s="46"/>
      <c r="AJ35" s="46"/>
      <c r="AK35" s="285">
        <f>SUM(AK26:AK33)</f>
        <v>0</v>
      </c>
      <c r="AL35" s="284"/>
      <c r="AM35" s="284"/>
      <c r="AN35" s="284"/>
      <c r="AO35" s="286"/>
      <c r="AP35" s="44"/>
      <c r="AQ35" s="44"/>
      <c r="AR35" s="40"/>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14.45" customHeight="1">
      <c r="A37" s="35"/>
      <c r="B37" s="36"/>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40"/>
      <c r="BE37" s="35"/>
    </row>
    <row r="38" spans="2:44" s="1" customFormat="1" ht="14.45"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5"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5"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5"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5"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5"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5"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5"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5"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5"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5"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5" customHeight="1">
      <c r="B49" s="48"/>
      <c r="C49" s="49"/>
      <c r="D49" s="50" t="s">
        <v>54</v>
      </c>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0" t="s">
        <v>55</v>
      </c>
      <c r="AI49" s="51"/>
      <c r="AJ49" s="51"/>
      <c r="AK49" s="51"/>
      <c r="AL49" s="51"/>
      <c r="AM49" s="51"/>
      <c r="AN49" s="51"/>
      <c r="AO49" s="51"/>
      <c r="AP49" s="49"/>
      <c r="AQ49" s="49"/>
      <c r="AR49" s="52"/>
    </row>
    <row r="50" spans="2:44" ht="11.25">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1.25">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1.25">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1.25">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1.25">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1.25">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1.25">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1.25">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1.25">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1.25">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75">
      <c r="A60" s="35"/>
      <c r="B60" s="36"/>
      <c r="C60" s="37"/>
      <c r="D60" s="53" t="s">
        <v>56</v>
      </c>
      <c r="E60" s="39"/>
      <c r="F60" s="39"/>
      <c r="G60" s="39"/>
      <c r="H60" s="39"/>
      <c r="I60" s="39"/>
      <c r="J60" s="39"/>
      <c r="K60" s="39"/>
      <c r="L60" s="39"/>
      <c r="M60" s="39"/>
      <c r="N60" s="39"/>
      <c r="O60" s="39"/>
      <c r="P60" s="39"/>
      <c r="Q60" s="39"/>
      <c r="R60" s="39"/>
      <c r="S60" s="39"/>
      <c r="T60" s="39"/>
      <c r="U60" s="39"/>
      <c r="V60" s="53" t="s">
        <v>57</v>
      </c>
      <c r="W60" s="39"/>
      <c r="X60" s="39"/>
      <c r="Y60" s="39"/>
      <c r="Z60" s="39"/>
      <c r="AA60" s="39"/>
      <c r="AB60" s="39"/>
      <c r="AC60" s="39"/>
      <c r="AD60" s="39"/>
      <c r="AE60" s="39"/>
      <c r="AF60" s="39"/>
      <c r="AG60" s="39"/>
      <c r="AH60" s="53" t="s">
        <v>56</v>
      </c>
      <c r="AI60" s="39"/>
      <c r="AJ60" s="39"/>
      <c r="AK60" s="39"/>
      <c r="AL60" s="39"/>
      <c r="AM60" s="53" t="s">
        <v>57</v>
      </c>
      <c r="AN60" s="39"/>
      <c r="AO60" s="39"/>
      <c r="AP60" s="37"/>
      <c r="AQ60" s="37"/>
      <c r="AR60" s="40"/>
      <c r="BE60" s="35"/>
    </row>
    <row r="61" spans="2:44" ht="11.25">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1.25">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1.25">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75">
      <c r="A64" s="35"/>
      <c r="B64" s="36"/>
      <c r="C64" s="37"/>
      <c r="D64" s="50" t="s">
        <v>58</v>
      </c>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0" t="s">
        <v>59</v>
      </c>
      <c r="AI64" s="54"/>
      <c r="AJ64" s="54"/>
      <c r="AK64" s="54"/>
      <c r="AL64" s="54"/>
      <c r="AM64" s="54"/>
      <c r="AN64" s="54"/>
      <c r="AO64" s="54"/>
      <c r="AP64" s="37"/>
      <c r="AQ64" s="37"/>
      <c r="AR64" s="40"/>
      <c r="BE64" s="35"/>
    </row>
    <row r="65" spans="2:44" ht="11.25">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1.25">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1.25">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1.25">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1.25">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1.25">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1.25">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1.25">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1.25">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1.25">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75">
      <c r="A75" s="35"/>
      <c r="B75" s="36"/>
      <c r="C75" s="37"/>
      <c r="D75" s="53" t="s">
        <v>56</v>
      </c>
      <c r="E75" s="39"/>
      <c r="F75" s="39"/>
      <c r="G75" s="39"/>
      <c r="H75" s="39"/>
      <c r="I75" s="39"/>
      <c r="J75" s="39"/>
      <c r="K75" s="39"/>
      <c r="L75" s="39"/>
      <c r="M75" s="39"/>
      <c r="N75" s="39"/>
      <c r="O75" s="39"/>
      <c r="P75" s="39"/>
      <c r="Q75" s="39"/>
      <c r="R75" s="39"/>
      <c r="S75" s="39"/>
      <c r="T75" s="39"/>
      <c r="U75" s="39"/>
      <c r="V75" s="53" t="s">
        <v>57</v>
      </c>
      <c r="W75" s="39"/>
      <c r="X75" s="39"/>
      <c r="Y75" s="39"/>
      <c r="Z75" s="39"/>
      <c r="AA75" s="39"/>
      <c r="AB75" s="39"/>
      <c r="AC75" s="39"/>
      <c r="AD75" s="39"/>
      <c r="AE75" s="39"/>
      <c r="AF75" s="39"/>
      <c r="AG75" s="39"/>
      <c r="AH75" s="53" t="s">
        <v>56</v>
      </c>
      <c r="AI75" s="39"/>
      <c r="AJ75" s="39"/>
      <c r="AK75" s="39"/>
      <c r="AL75" s="39"/>
      <c r="AM75" s="53" t="s">
        <v>57</v>
      </c>
      <c r="AN75" s="39"/>
      <c r="AO75" s="39"/>
      <c r="AP75" s="37"/>
      <c r="AQ75" s="37"/>
      <c r="AR75" s="40"/>
      <c r="BE75" s="35"/>
    </row>
    <row r="76" spans="1:57" s="2" customFormat="1" ht="11.25">
      <c r="A76" s="35"/>
      <c r="B76" s="36"/>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40"/>
      <c r="BE76" s="35"/>
    </row>
    <row r="77" spans="1:57" s="2" customFormat="1" ht="6.95" customHeight="1">
      <c r="A77" s="35"/>
      <c r="B77" s="55"/>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40"/>
      <c r="BE77" s="35"/>
    </row>
    <row r="81" spans="1:57" s="2" customFormat="1" ht="6.95" customHeight="1">
      <c r="A81" s="35"/>
      <c r="B81" s="57"/>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40"/>
      <c r="BE81" s="35"/>
    </row>
    <row r="82" spans="1:57" s="2" customFormat="1" ht="24.95" customHeight="1">
      <c r="A82" s="35"/>
      <c r="B82" s="36"/>
      <c r="C82" s="24" t="s">
        <v>60</v>
      </c>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40"/>
      <c r="BE82" s="35"/>
    </row>
    <row r="83" spans="1:57" s="2" customFormat="1" ht="6.95" customHeight="1">
      <c r="A83" s="35"/>
      <c r="B83" s="36"/>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40"/>
      <c r="BE83" s="35"/>
    </row>
    <row r="84" spans="2:44" s="4" customFormat="1" ht="12" customHeight="1">
      <c r="B84" s="59"/>
      <c r="C84" s="30" t="s">
        <v>13</v>
      </c>
      <c r="D84" s="60"/>
      <c r="E84" s="60"/>
      <c r="F84" s="60"/>
      <c r="G84" s="60"/>
      <c r="H84" s="60"/>
      <c r="I84" s="60"/>
      <c r="J84" s="60"/>
      <c r="K84" s="60"/>
      <c r="L84" s="60" t="str">
        <f>K5</f>
        <v>2017-082</v>
      </c>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1"/>
    </row>
    <row r="85" spans="2:44" s="5" customFormat="1" ht="36.95" customHeight="1">
      <c r="B85" s="62"/>
      <c r="C85" s="63" t="s">
        <v>16</v>
      </c>
      <c r="D85" s="64"/>
      <c r="E85" s="64"/>
      <c r="F85" s="64"/>
      <c r="G85" s="64"/>
      <c r="H85" s="64"/>
      <c r="I85" s="64"/>
      <c r="J85" s="64"/>
      <c r="K85" s="64"/>
      <c r="L85" s="296" t="str">
        <f>K6</f>
        <v>BESIP - II/279 Horní Bousov, úprava vjezdu do obce a VDZ - PD</v>
      </c>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297"/>
      <c r="AP85" s="64"/>
      <c r="AQ85" s="64"/>
      <c r="AR85" s="65"/>
    </row>
    <row r="86" spans="1:57" s="2" customFormat="1" ht="6.95" customHeight="1">
      <c r="A86" s="35"/>
      <c r="B86" s="36"/>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40"/>
      <c r="BE86" s="35"/>
    </row>
    <row r="87" spans="1:57" s="2" customFormat="1" ht="12" customHeight="1">
      <c r="A87" s="35"/>
      <c r="B87" s="36"/>
      <c r="C87" s="30" t="s">
        <v>20</v>
      </c>
      <c r="D87" s="37"/>
      <c r="E87" s="37"/>
      <c r="F87" s="37"/>
      <c r="G87" s="37"/>
      <c r="H87" s="37"/>
      <c r="I87" s="37"/>
      <c r="J87" s="37"/>
      <c r="K87" s="37"/>
      <c r="L87" s="66" t="str">
        <f>IF(K8="","",K8)</f>
        <v>Horní Bousov</v>
      </c>
      <c r="M87" s="37"/>
      <c r="N87" s="37"/>
      <c r="O87" s="37"/>
      <c r="P87" s="37"/>
      <c r="Q87" s="37"/>
      <c r="R87" s="37"/>
      <c r="S87" s="37"/>
      <c r="T87" s="37"/>
      <c r="U87" s="37"/>
      <c r="V87" s="37"/>
      <c r="W87" s="37"/>
      <c r="X87" s="37"/>
      <c r="Y87" s="37"/>
      <c r="Z87" s="37"/>
      <c r="AA87" s="37"/>
      <c r="AB87" s="37"/>
      <c r="AC87" s="37"/>
      <c r="AD87" s="37"/>
      <c r="AE87" s="37"/>
      <c r="AF87" s="37"/>
      <c r="AG87" s="37"/>
      <c r="AH87" s="37"/>
      <c r="AI87" s="30" t="s">
        <v>22</v>
      </c>
      <c r="AJ87" s="37"/>
      <c r="AK87" s="37"/>
      <c r="AL87" s="37"/>
      <c r="AM87" s="298" t="str">
        <f>IF(AN8="","",AN8)</f>
        <v>24. 8. 2018</v>
      </c>
      <c r="AN87" s="298"/>
      <c r="AO87" s="37"/>
      <c r="AP87" s="37"/>
      <c r="AQ87" s="37"/>
      <c r="AR87" s="40"/>
      <c r="BE87" s="35"/>
    </row>
    <row r="88" spans="1:57" s="2" customFormat="1" ht="6.95" customHeight="1">
      <c r="A88" s="35"/>
      <c r="B88" s="36"/>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40"/>
      <c r="BE88" s="35"/>
    </row>
    <row r="89" spans="1:57" s="2" customFormat="1" ht="15.2" customHeight="1">
      <c r="A89" s="35"/>
      <c r="B89" s="36"/>
      <c r="C89" s="30" t="s">
        <v>24</v>
      </c>
      <c r="D89" s="37"/>
      <c r="E89" s="37"/>
      <c r="F89" s="37"/>
      <c r="G89" s="37"/>
      <c r="H89" s="37"/>
      <c r="I89" s="37"/>
      <c r="J89" s="37"/>
      <c r="K89" s="37"/>
      <c r="L89" s="60" t="str">
        <f>IF(E11="","",E11)</f>
        <v>Krajská správa a údržba silnic Středočeského kraje</v>
      </c>
      <c r="M89" s="37"/>
      <c r="N89" s="37"/>
      <c r="O89" s="37"/>
      <c r="P89" s="37"/>
      <c r="Q89" s="37"/>
      <c r="R89" s="37"/>
      <c r="S89" s="37"/>
      <c r="T89" s="37"/>
      <c r="U89" s="37"/>
      <c r="V89" s="37"/>
      <c r="W89" s="37"/>
      <c r="X89" s="37"/>
      <c r="Y89" s="37"/>
      <c r="Z89" s="37"/>
      <c r="AA89" s="37"/>
      <c r="AB89" s="37"/>
      <c r="AC89" s="37"/>
      <c r="AD89" s="37"/>
      <c r="AE89" s="37"/>
      <c r="AF89" s="37"/>
      <c r="AG89" s="37"/>
      <c r="AH89" s="37"/>
      <c r="AI89" s="30" t="s">
        <v>32</v>
      </c>
      <c r="AJ89" s="37"/>
      <c r="AK89" s="37"/>
      <c r="AL89" s="37"/>
      <c r="AM89" s="294" t="str">
        <f>IF(E17="","",E17)</f>
        <v>CR Project s.r.o.</v>
      </c>
      <c r="AN89" s="295"/>
      <c r="AO89" s="295"/>
      <c r="AP89" s="295"/>
      <c r="AQ89" s="37"/>
      <c r="AR89" s="40"/>
      <c r="AS89" s="288" t="s">
        <v>61</v>
      </c>
      <c r="AT89" s="289"/>
      <c r="AU89" s="68"/>
      <c r="AV89" s="68"/>
      <c r="AW89" s="68"/>
      <c r="AX89" s="68"/>
      <c r="AY89" s="68"/>
      <c r="AZ89" s="68"/>
      <c r="BA89" s="68"/>
      <c r="BB89" s="68"/>
      <c r="BC89" s="68"/>
      <c r="BD89" s="69"/>
      <c r="BE89" s="35"/>
    </row>
    <row r="90" spans="1:57" s="2" customFormat="1" ht="15.2" customHeight="1">
      <c r="A90" s="35"/>
      <c r="B90" s="36"/>
      <c r="C90" s="30" t="s">
        <v>30</v>
      </c>
      <c r="D90" s="37"/>
      <c r="E90" s="37"/>
      <c r="F90" s="37"/>
      <c r="G90" s="37"/>
      <c r="H90" s="37"/>
      <c r="I90" s="37"/>
      <c r="J90" s="37"/>
      <c r="K90" s="37"/>
      <c r="L90" s="60" t="str">
        <f>IF(E14="Vyplň údaj","",E14)</f>
        <v/>
      </c>
      <c r="M90" s="37"/>
      <c r="N90" s="37"/>
      <c r="O90" s="37"/>
      <c r="P90" s="37"/>
      <c r="Q90" s="37"/>
      <c r="R90" s="37"/>
      <c r="S90" s="37"/>
      <c r="T90" s="37"/>
      <c r="U90" s="37"/>
      <c r="V90" s="37"/>
      <c r="W90" s="37"/>
      <c r="X90" s="37"/>
      <c r="Y90" s="37"/>
      <c r="Z90" s="37"/>
      <c r="AA90" s="37"/>
      <c r="AB90" s="37"/>
      <c r="AC90" s="37"/>
      <c r="AD90" s="37"/>
      <c r="AE90" s="37"/>
      <c r="AF90" s="37"/>
      <c r="AG90" s="37"/>
      <c r="AH90" s="37"/>
      <c r="AI90" s="30" t="s">
        <v>37</v>
      </c>
      <c r="AJ90" s="37"/>
      <c r="AK90" s="37"/>
      <c r="AL90" s="37"/>
      <c r="AM90" s="294" t="str">
        <f>IF(E20="","",E20)</f>
        <v>Josef Nentwich</v>
      </c>
      <c r="AN90" s="295"/>
      <c r="AO90" s="295"/>
      <c r="AP90" s="295"/>
      <c r="AQ90" s="37"/>
      <c r="AR90" s="40"/>
      <c r="AS90" s="290"/>
      <c r="AT90" s="291"/>
      <c r="AU90" s="70"/>
      <c r="AV90" s="70"/>
      <c r="AW90" s="70"/>
      <c r="AX90" s="70"/>
      <c r="AY90" s="70"/>
      <c r="AZ90" s="70"/>
      <c r="BA90" s="70"/>
      <c r="BB90" s="70"/>
      <c r="BC90" s="70"/>
      <c r="BD90" s="71"/>
      <c r="BE90" s="35"/>
    </row>
    <row r="91" spans="1:57" s="2" customFormat="1" ht="10.9" customHeight="1">
      <c r="A91" s="35"/>
      <c r="B91" s="36"/>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40"/>
      <c r="AS91" s="292"/>
      <c r="AT91" s="293"/>
      <c r="AU91" s="72"/>
      <c r="AV91" s="72"/>
      <c r="AW91" s="72"/>
      <c r="AX91" s="72"/>
      <c r="AY91" s="72"/>
      <c r="AZ91" s="72"/>
      <c r="BA91" s="72"/>
      <c r="BB91" s="72"/>
      <c r="BC91" s="72"/>
      <c r="BD91" s="73"/>
      <c r="BE91" s="35"/>
    </row>
    <row r="92" spans="1:57" s="2" customFormat="1" ht="29.25" customHeight="1">
      <c r="A92" s="35"/>
      <c r="B92" s="36"/>
      <c r="C92" s="315" t="s">
        <v>62</v>
      </c>
      <c r="D92" s="308"/>
      <c r="E92" s="308"/>
      <c r="F92" s="308"/>
      <c r="G92" s="308"/>
      <c r="H92" s="74"/>
      <c r="I92" s="307" t="s">
        <v>63</v>
      </c>
      <c r="J92" s="308"/>
      <c r="K92" s="308"/>
      <c r="L92" s="308"/>
      <c r="M92" s="308"/>
      <c r="N92" s="308"/>
      <c r="O92" s="308"/>
      <c r="P92" s="308"/>
      <c r="Q92" s="308"/>
      <c r="R92" s="308"/>
      <c r="S92" s="308"/>
      <c r="T92" s="308"/>
      <c r="U92" s="308"/>
      <c r="V92" s="308"/>
      <c r="W92" s="308"/>
      <c r="X92" s="308"/>
      <c r="Y92" s="308"/>
      <c r="Z92" s="308"/>
      <c r="AA92" s="308"/>
      <c r="AB92" s="308"/>
      <c r="AC92" s="308"/>
      <c r="AD92" s="308"/>
      <c r="AE92" s="308"/>
      <c r="AF92" s="308"/>
      <c r="AG92" s="310" t="s">
        <v>64</v>
      </c>
      <c r="AH92" s="308"/>
      <c r="AI92" s="308"/>
      <c r="AJ92" s="308"/>
      <c r="AK92" s="308"/>
      <c r="AL92" s="308"/>
      <c r="AM92" s="308"/>
      <c r="AN92" s="307" t="s">
        <v>65</v>
      </c>
      <c r="AO92" s="308"/>
      <c r="AP92" s="309"/>
      <c r="AQ92" s="75" t="s">
        <v>66</v>
      </c>
      <c r="AR92" s="40"/>
      <c r="AS92" s="76" t="s">
        <v>67</v>
      </c>
      <c r="AT92" s="77" t="s">
        <v>68</v>
      </c>
      <c r="AU92" s="77" t="s">
        <v>69</v>
      </c>
      <c r="AV92" s="77" t="s">
        <v>70</v>
      </c>
      <c r="AW92" s="77" t="s">
        <v>71</v>
      </c>
      <c r="AX92" s="77" t="s">
        <v>72</v>
      </c>
      <c r="AY92" s="77" t="s">
        <v>73</v>
      </c>
      <c r="AZ92" s="77" t="s">
        <v>74</v>
      </c>
      <c r="BA92" s="77" t="s">
        <v>75</v>
      </c>
      <c r="BB92" s="77" t="s">
        <v>76</v>
      </c>
      <c r="BC92" s="77" t="s">
        <v>77</v>
      </c>
      <c r="BD92" s="78" t="s">
        <v>78</v>
      </c>
      <c r="BE92" s="35"/>
    </row>
    <row r="93" spans="1:57" s="2" customFormat="1" ht="10.9" customHeight="1">
      <c r="A93" s="35"/>
      <c r="B93" s="36"/>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40"/>
      <c r="AS93" s="79"/>
      <c r="AT93" s="80"/>
      <c r="AU93" s="80"/>
      <c r="AV93" s="80"/>
      <c r="AW93" s="80"/>
      <c r="AX93" s="80"/>
      <c r="AY93" s="80"/>
      <c r="AZ93" s="80"/>
      <c r="BA93" s="80"/>
      <c r="BB93" s="80"/>
      <c r="BC93" s="80"/>
      <c r="BD93" s="81"/>
      <c r="BE93" s="35"/>
    </row>
    <row r="94" spans="2:90" s="6" customFormat="1" ht="32.45" customHeight="1">
      <c r="B94" s="82"/>
      <c r="C94" s="83" t="s">
        <v>79</v>
      </c>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313">
        <f>ROUND(SUM(AG95:AG97),2)</f>
        <v>0</v>
      </c>
      <c r="AH94" s="313"/>
      <c r="AI94" s="313"/>
      <c r="AJ94" s="313"/>
      <c r="AK94" s="313"/>
      <c r="AL94" s="313"/>
      <c r="AM94" s="313"/>
      <c r="AN94" s="314">
        <f>SUM(AG94,AT94)</f>
        <v>0</v>
      </c>
      <c r="AO94" s="314"/>
      <c r="AP94" s="314"/>
      <c r="AQ94" s="86" t="s">
        <v>1</v>
      </c>
      <c r="AR94" s="87"/>
      <c r="AS94" s="88">
        <f>ROUND(SUM(AS95:AS97),2)</f>
        <v>0</v>
      </c>
      <c r="AT94" s="89">
        <f>ROUND(SUM(AV94:AW94),2)</f>
        <v>0</v>
      </c>
      <c r="AU94" s="90">
        <f>ROUND(SUM(AU95:AU97),5)</f>
        <v>0</v>
      </c>
      <c r="AV94" s="89">
        <f>ROUND(AZ94*L29,2)</f>
        <v>0</v>
      </c>
      <c r="AW94" s="89">
        <f>ROUND(BA94*L30,2)</f>
        <v>0</v>
      </c>
      <c r="AX94" s="89">
        <f>ROUND(BB94*L29,2)</f>
        <v>0</v>
      </c>
      <c r="AY94" s="89">
        <f>ROUND(BC94*L30,2)</f>
        <v>0</v>
      </c>
      <c r="AZ94" s="89">
        <f>ROUND(SUM(AZ95:AZ97),2)</f>
        <v>0</v>
      </c>
      <c r="BA94" s="89">
        <f>ROUND(SUM(BA95:BA97),2)</f>
        <v>0</v>
      </c>
      <c r="BB94" s="89">
        <f>ROUND(SUM(BB95:BB97),2)</f>
        <v>0</v>
      </c>
      <c r="BC94" s="89">
        <f>ROUND(SUM(BC95:BC97),2)</f>
        <v>0</v>
      </c>
      <c r="BD94" s="91">
        <f>ROUND(SUM(BD95:BD97),2)</f>
        <v>0</v>
      </c>
      <c r="BS94" s="92" t="s">
        <v>80</v>
      </c>
      <c r="BT94" s="92" t="s">
        <v>81</v>
      </c>
      <c r="BU94" s="93" t="s">
        <v>82</v>
      </c>
      <c r="BV94" s="92" t="s">
        <v>83</v>
      </c>
      <c r="BW94" s="92" t="s">
        <v>5</v>
      </c>
      <c r="BX94" s="92" t="s">
        <v>84</v>
      </c>
      <c r="CL94" s="92" t="s">
        <v>1</v>
      </c>
    </row>
    <row r="95" spans="1:91" s="7" customFormat="1" ht="27" customHeight="1">
      <c r="A95" s="94" t="s">
        <v>85</v>
      </c>
      <c r="B95" s="95"/>
      <c r="C95" s="96"/>
      <c r="D95" s="316" t="s">
        <v>86</v>
      </c>
      <c r="E95" s="316"/>
      <c r="F95" s="316"/>
      <c r="G95" s="316"/>
      <c r="H95" s="316"/>
      <c r="I95" s="97"/>
      <c r="J95" s="316" t="s">
        <v>87</v>
      </c>
      <c r="K95" s="316"/>
      <c r="L95" s="316"/>
      <c r="M95" s="316"/>
      <c r="N95" s="316"/>
      <c r="O95" s="316"/>
      <c r="P95" s="316"/>
      <c r="Q95" s="316"/>
      <c r="R95" s="316"/>
      <c r="S95" s="316"/>
      <c r="T95" s="316"/>
      <c r="U95" s="316"/>
      <c r="V95" s="316"/>
      <c r="W95" s="316"/>
      <c r="X95" s="316"/>
      <c r="Y95" s="316"/>
      <c r="Z95" s="316"/>
      <c r="AA95" s="316"/>
      <c r="AB95" s="316"/>
      <c r="AC95" s="316"/>
      <c r="AD95" s="316"/>
      <c r="AE95" s="316"/>
      <c r="AF95" s="316"/>
      <c r="AG95" s="311">
        <f>'SO.101 - SO.101 - Komunik...'!J30</f>
        <v>0</v>
      </c>
      <c r="AH95" s="312"/>
      <c r="AI95" s="312"/>
      <c r="AJ95" s="312"/>
      <c r="AK95" s="312"/>
      <c r="AL95" s="312"/>
      <c r="AM95" s="312"/>
      <c r="AN95" s="311">
        <f>SUM(AG95,AT95)</f>
        <v>0</v>
      </c>
      <c r="AO95" s="312"/>
      <c r="AP95" s="312"/>
      <c r="AQ95" s="98" t="s">
        <v>88</v>
      </c>
      <c r="AR95" s="99"/>
      <c r="AS95" s="100">
        <v>0</v>
      </c>
      <c r="AT95" s="101">
        <f>ROUND(SUM(AV95:AW95),2)</f>
        <v>0</v>
      </c>
      <c r="AU95" s="102">
        <f>'SO.101 - SO.101 - Komunik...'!P134</f>
        <v>0</v>
      </c>
      <c r="AV95" s="101">
        <f>'SO.101 - SO.101 - Komunik...'!J33</f>
        <v>0</v>
      </c>
      <c r="AW95" s="101">
        <f>'SO.101 - SO.101 - Komunik...'!J34</f>
        <v>0</v>
      </c>
      <c r="AX95" s="101">
        <f>'SO.101 - SO.101 - Komunik...'!J35</f>
        <v>0</v>
      </c>
      <c r="AY95" s="101">
        <f>'SO.101 - SO.101 - Komunik...'!J36</f>
        <v>0</v>
      </c>
      <c r="AZ95" s="101">
        <f>'SO.101 - SO.101 - Komunik...'!F33</f>
        <v>0</v>
      </c>
      <c r="BA95" s="101">
        <f>'SO.101 - SO.101 - Komunik...'!F34</f>
        <v>0</v>
      </c>
      <c r="BB95" s="101">
        <f>'SO.101 - SO.101 - Komunik...'!F35</f>
        <v>0</v>
      </c>
      <c r="BC95" s="101">
        <f>'SO.101 - SO.101 - Komunik...'!F36</f>
        <v>0</v>
      </c>
      <c r="BD95" s="103">
        <f>'SO.101 - SO.101 - Komunik...'!F37</f>
        <v>0</v>
      </c>
      <c r="BT95" s="104" t="s">
        <v>89</v>
      </c>
      <c r="BV95" s="104" t="s">
        <v>83</v>
      </c>
      <c r="BW95" s="104" t="s">
        <v>90</v>
      </c>
      <c r="BX95" s="104" t="s">
        <v>5</v>
      </c>
      <c r="CL95" s="104" t="s">
        <v>1</v>
      </c>
      <c r="CM95" s="104" t="s">
        <v>91</v>
      </c>
    </row>
    <row r="96" spans="1:91" s="7" customFormat="1" ht="16.5" customHeight="1">
      <c r="A96" s="94" t="s">
        <v>85</v>
      </c>
      <c r="B96" s="95"/>
      <c r="C96" s="96"/>
      <c r="D96" s="316" t="s">
        <v>92</v>
      </c>
      <c r="E96" s="316"/>
      <c r="F96" s="316"/>
      <c r="G96" s="316"/>
      <c r="H96" s="316"/>
      <c r="I96" s="97"/>
      <c r="J96" s="316" t="s">
        <v>93</v>
      </c>
      <c r="K96" s="316"/>
      <c r="L96" s="316"/>
      <c r="M96" s="316"/>
      <c r="N96" s="316"/>
      <c r="O96" s="316"/>
      <c r="P96" s="316"/>
      <c r="Q96" s="316"/>
      <c r="R96" s="316"/>
      <c r="S96" s="316"/>
      <c r="T96" s="316"/>
      <c r="U96" s="316"/>
      <c r="V96" s="316"/>
      <c r="W96" s="316"/>
      <c r="X96" s="316"/>
      <c r="Y96" s="316"/>
      <c r="Z96" s="316"/>
      <c r="AA96" s="316"/>
      <c r="AB96" s="316"/>
      <c r="AC96" s="316"/>
      <c r="AD96" s="316"/>
      <c r="AE96" s="316"/>
      <c r="AF96" s="316"/>
      <c r="AG96" s="311">
        <f>'SO.401 - SO.401 - Veřejné...'!J30</f>
        <v>0</v>
      </c>
      <c r="AH96" s="312"/>
      <c r="AI96" s="312"/>
      <c r="AJ96" s="312"/>
      <c r="AK96" s="312"/>
      <c r="AL96" s="312"/>
      <c r="AM96" s="312"/>
      <c r="AN96" s="311">
        <f>SUM(AG96,AT96)</f>
        <v>0</v>
      </c>
      <c r="AO96" s="312"/>
      <c r="AP96" s="312"/>
      <c r="AQ96" s="98" t="s">
        <v>88</v>
      </c>
      <c r="AR96" s="99"/>
      <c r="AS96" s="100">
        <v>0</v>
      </c>
      <c r="AT96" s="101">
        <f>ROUND(SUM(AV96:AW96),2)</f>
        <v>0</v>
      </c>
      <c r="AU96" s="102">
        <f>'SO.401 - SO.401 - Veřejné...'!P118</f>
        <v>0</v>
      </c>
      <c r="AV96" s="101">
        <f>'SO.401 - SO.401 - Veřejné...'!J33</f>
        <v>0</v>
      </c>
      <c r="AW96" s="101">
        <f>'SO.401 - SO.401 - Veřejné...'!J34</f>
        <v>0</v>
      </c>
      <c r="AX96" s="101">
        <f>'SO.401 - SO.401 - Veřejné...'!J35</f>
        <v>0</v>
      </c>
      <c r="AY96" s="101">
        <f>'SO.401 - SO.401 - Veřejné...'!J36</f>
        <v>0</v>
      </c>
      <c r="AZ96" s="101">
        <f>'SO.401 - SO.401 - Veřejné...'!F33</f>
        <v>0</v>
      </c>
      <c r="BA96" s="101">
        <f>'SO.401 - SO.401 - Veřejné...'!F34</f>
        <v>0</v>
      </c>
      <c r="BB96" s="101">
        <f>'SO.401 - SO.401 - Veřejné...'!F35</f>
        <v>0</v>
      </c>
      <c r="BC96" s="101">
        <f>'SO.401 - SO.401 - Veřejné...'!F36</f>
        <v>0</v>
      </c>
      <c r="BD96" s="103">
        <f>'SO.401 - SO.401 - Veřejné...'!F37</f>
        <v>0</v>
      </c>
      <c r="BT96" s="104" t="s">
        <v>89</v>
      </c>
      <c r="BV96" s="104" t="s">
        <v>83</v>
      </c>
      <c r="BW96" s="104" t="s">
        <v>94</v>
      </c>
      <c r="BX96" s="104" t="s">
        <v>5</v>
      </c>
      <c r="CL96" s="104" t="s">
        <v>1</v>
      </c>
      <c r="CM96" s="104" t="s">
        <v>91</v>
      </c>
    </row>
    <row r="97" spans="1:91" s="7" customFormat="1" ht="16.5" customHeight="1">
      <c r="A97" s="94" t="s">
        <v>85</v>
      </c>
      <c r="B97" s="95"/>
      <c r="C97" s="96"/>
      <c r="D97" s="316" t="s">
        <v>95</v>
      </c>
      <c r="E97" s="316"/>
      <c r="F97" s="316"/>
      <c r="G97" s="316"/>
      <c r="H97" s="316"/>
      <c r="I97" s="97"/>
      <c r="J97" s="316" t="s">
        <v>96</v>
      </c>
      <c r="K97" s="316"/>
      <c r="L97" s="316"/>
      <c r="M97" s="316"/>
      <c r="N97" s="316"/>
      <c r="O97" s="316"/>
      <c r="P97" s="316"/>
      <c r="Q97" s="316"/>
      <c r="R97" s="316"/>
      <c r="S97" s="316"/>
      <c r="T97" s="316"/>
      <c r="U97" s="316"/>
      <c r="V97" s="316"/>
      <c r="W97" s="316"/>
      <c r="X97" s="316"/>
      <c r="Y97" s="316"/>
      <c r="Z97" s="316"/>
      <c r="AA97" s="316"/>
      <c r="AB97" s="316"/>
      <c r="AC97" s="316"/>
      <c r="AD97" s="316"/>
      <c r="AE97" s="316"/>
      <c r="AF97" s="316"/>
      <c r="AG97" s="311">
        <f>'VoN - Vedlejší a ostatní ...'!J30</f>
        <v>0</v>
      </c>
      <c r="AH97" s="312"/>
      <c r="AI97" s="312"/>
      <c r="AJ97" s="312"/>
      <c r="AK97" s="312"/>
      <c r="AL97" s="312"/>
      <c r="AM97" s="312"/>
      <c r="AN97" s="311">
        <f>SUM(AG97,AT97)</f>
        <v>0</v>
      </c>
      <c r="AO97" s="312"/>
      <c r="AP97" s="312"/>
      <c r="AQ97" s="98" t="s">
        <v>88</v>
      </c>
      <c r="AR97" s="99"/>
      <c r="AS97" s="105">
        <v>0</v>
      </c>
      <c r="AT97" s="106">
        <f>ROUND(SUM(AV97:AW97),2)</f>
        <v>0</v>
      </c>
      <c r="AU97" s="107">
        <f>'VoN - Vedlejší a ostatní ...'!P119</f>
        <v>0</v>
      </c>
      <c r="AV97" s="106">
        <f>'VoN - Vedlejší a ostatní ...'!J33</f>
        <v>0</v>
      </c>
      <c r="AW97" s="106">
        <f>'VoN - Vedlejší a ostatní ...'!J34</f>
        <v>0</v>
      </c>
      <c r="AX97" s="106">
        <f>'VoN - Vedlejší a ostatní ...'!J35</f>
        <v>0</v>
      </c>
      <c r="AY97" s="106">
        <f>'VoN - Vedlejší a ostatní ...'!J36</f>
        <v>0</v>
      </c>
      <c r="AZ97" s="106">
        <f>'VoN - Vedlejší a ostatní ...'!F33</f>
        <v>0</v>
      </c>
      <c r="BA97" s="106">
        <f>'VoN - Vedlejší a ostatní ...'!F34</f>
        <v>0</v>
      </c>
      <c r="BB97" s="106">
        <f>'VoN - Vedlejší a ostatní ...'!F35</f>
        <v>0</v>
      </c>
      <c r="BC97" s="106">
        <f>'VoN - Vedlejší a ostatní ...'!F36</f>
        <v>0</v>
      </c>
      <c r="BD97" s="108">
        <f>'VoN - Vedlejší a ostatní ...'!F37</f>
        <v>0</v>
      </c>
      <c r="BT97" s="104" t="s">
        <v>89</v>
      </c>
      <c r="BV97" s="104" t="s">
        <v>83</v>
      </c>
      <c r="BW97" s="104" t="s">
        <v>97</v>
      </c>
      <c r="BX97" s="104" t="s">
        <v>5</v>
      </c>
      <c r="CL97" s="104" t="s">
        <v>1</v>
      </c>
      <c r="CM97" s="104" t="s">
        <v>91</v>
      </c>
    </row>
    <row r="98" spans="1:57" s="2" customFormat="1" ht="30" customHeight="1">
      <c r="A98" s="35"/>
      <c r="B98" s="36"/>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40"/>
      <c r="AS98" s="35"/>
      <c r="AT98" s="35"/>
      <c r="AU98" s="35"/>
      <c r="AV98" s="35"/>
      <c r="AW98" s="35"/>
      <c r="AX98" s="35"/>
      <c r="AY98" s="35"/>
      <c r="AZ98" s="35"/>
      <c r="BA98" s="35"/>
      <c r="BB98" s="35"/>
      <c r="BC98" s="35"/>
      <c r="BD98" s="35"/>
      <c r="BE98" s="35"/>
    </row>
    <row r="99" spans="1:57" s="2" customFormat="1" ht="6.95" customHeight="1">
      <c r="A99" s="35"/>
      <c r="B99" s="55"/>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40"/>
      <c r="AS99" s="35"/>
      <c r="AT99" s="35"/>
      <c r="AU99" s="35"/>
      <c r="AV99" s="35"/>
      <c r="AW99" s="35"/>
      <c r="AX99" s="35"/>
      <c r="AY99" s="35"/>
      <c r="AZ99" s="35"/>
      <c r="BA99" s="35"/>
      <c r="BB99" s="35"/>
      <c r="BC99" s="35"/>
      <c r="BD99" s="35"/>
      <c r="BE99" s="35"/>
    </row>
  </sheetData>
  <sheetProtection algorithmName="SHA-512" hashValue="4umpSEsklu2VGicl2GGK24nEqAYD8c5uy/q7rXXdS9UUO5TPICmZ5LCBFy7mGTuoSnTsplgtdlDy+KpWuPyB+g==" saltValue="CLLS4knQLRyUeGKx4imDGnij/jJIV515S7vWRNQN0TZoYcVu30pO/CykUWBuQxRTSSH3M0aqcJrSCZD2tU+MCA==" spinCount="100000" sheet="1" objects="1" scenarios="1" formatColumns="0" formatRows="0"/>
  <mergeCells count="50">
    <mergeCell ref="D96:H96"/>
    <mergeCell ref="J96:AF96"/>
    <mergeCell ref="D97:H97"/>
    <mergeCell ref="J97:AF97"/>
    <mergeCell ref="AG94:AM94"/>
    <mergeCell ref="AN94:AP94"/>
    <mergeCell ref="C92:G92"/>
    <mergeCell ref="I92:AF92"/>
    <mergeCell ref="D95:H95"/>
    <mergeCell ref="J95:AF95"/>
    <mergeCell ref="AN95:AP95"/>
    <mergeCell ref="AG95:AM95"/>
    <mergeCell ref="AN96:AP96"/>
    <mergeCell ref="AG96:AM96"/>
    <mergeCell ref="AN97:AP97"/>
    <mergeCell ref="AG97:AM97"/>
    <mergeCell ref="L30:P30"/>
    <mergeCell ref="L31:P31"/>
    <mergeCell ref="L32:P32"/>
    <mergeCell ref="L33:P33"/>
    <mergeCell ref="AN92:AP92"/>
    <mergeCell ref="AG92:AM92"/>
    <mergeCell ref="X35:AB35"/>
    <mergeCell ref="AK35:AO35"/>
    <mergeCell ref="AR2:BE2"/>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W31:AE31"/>
    <mergeCell ref="BE5:BE34"/>
    <mergeCell ref="AK26:AO26"/>
    <mergeCell ref="W29:AE29"/>
    <mergeCell ref="AK29:AO29"/>
    <mergeCell ref="W30:AE30"/>
    <mergeCell ref="AK30:AO30"/>
    <mergeCell ref="AK31:AO31"/>
    <mergeCell ref="W32:AE32"/>
    <mergeCell ref="AK32:AO32"/>
    <mergeCell ref="W33:AE33"/>
    <mergeCell ref="AK33:AO33"/>
  </mergeCells>
  <hyperlinks>
    <hyperlink ref="A95" location="'SO.101 - SO.101 - Komunik...'!C2" display="/"/>
    <hyperlink ref="A96" location="'SO.401 - SO.401 - Veřejné...'!C2" display="/"/>
    <hyperlink ref="A97" location="'VoN - Vedlejší a ostatní ...'!C2" display="/"/>
  </hyperlinks>
  <printOptions/>
  <pageMargins left="0.3937007874015748" right="0.3937007874015748" top="0.3937007874015748" bottom="0.3937007874015748" header="0" footer="0"/>
  <pageSetup fitToHeight="0" fitToWidth="1" horizontalDpi="600" verticalDpi="600" orientation="portrait" paperSize="9" scale="75"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35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0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9"/>
      <c r="L2" s="287"/>
      <c r="M2" s="287"/>
      <c r="N2" s="287"/>
      <c r="O2" s="287"/>
      <c r="P2" s="287"/>
      <c r="Q2" s="287"/>
      <c r="R2" s="287"/>
      <c r="S2" s="287"/>
      <c r="T2" s="287"/>
      <c r="U2" s="287"/>
      <c r="V2" s="287"/>
      <c r="AT2" s="18" t="s">
        <v>90</v>
      </c>
    </row>
    <row r="3" spans="2:46" s="1" customFormat="1" ht="6.95" customHeight="1">
      <c r="B3" s="110"/>
      <c r="C3" s="111"/>
      <c r="D3" s="111"/>
      <c r="E3" s="111"/>
      <c r="F3" s="111"/>
      <c r="G3" s="111"/>
      <c r="H3" s="111"/>
      <c r="I3" s="112"/>
      <c r="J3" s="111"/>
      <c r="K3" s="111"/>
      <c r="L3" s="21"/>
      <c r="AT3" s="18" t="s">
        <v>91</v>
      </c>
    </row>
    <row r="4" spans="2:46" s="1" customFormat="1" ht="24.95" customHeight="1">
      <c r="B4" s="21"/>
      <c r="D4" s="113" t="s">
        <v>98</v>
      </c>
      <c r="I4" s="109"/>
      <c r="L4" s="21"/>
      <c r="M4" s="114" t="s">
        <v>10</v>
      </c>
      <c r="AT4" s="18" t="s">
        <v>4</v>
      </c>
    </row>
    <row r="5" spans="2:12" s="1" customFormat="1" ht="6.95" customHeight="1">
      <c r="B5" s="21"/>
      <c r="I5" s="109"/>
      <c r="L5" s="21"/>
    </row>
    <row r="6" spans="2:12" s="1" customFormat="1" ht="12" customHeight="1">
      <c r="B6" s="21"/>
      <c r="D6" s="115" t="s">
        <v>16</v>
      </c>
      <c r="I6" s="109"/>
      <c r="L6" s="21"/>
    </row>
    <row r="7" spans="2:12" s="1" customFormat="1" ht="16.5" customHeight="1">
      <c r="B7" s="21"/>
      <c r="E7" s="317" t="str">
        <f>'Rekapitulace stavby'!K6</f>
        <v>BESIP - II/279 Horní Bousov, úprava vjezdu do obce a VDZ - PD</v>
      </c>
      <c r="F7" s="318"/>
      <c r="G7" s="318"/>
      <c r="H7" s="318"/>
      <c r="I7" s="109"/>
      <c r="L7" s="21"/>
    </row>
    <row r="8" spans="1:31" s="2" customFormat="1" ht="12" customHeight="1">
      <c r="A8" s="35"/>
      <c r="B8" s="40"/>
      <c r="C8" s="35"/>
      <c r="D8" s="115" t="s">
        <v>99</v>
      </c>
      <c r="E8" s="35"/>
      <c r="F8" s="35"/>
      <c r="G8" s="35"/>
      <c r="H8" s="35"/>
      <c r="I8" s="116"/>
      <c r="J8" s="35"/>
      <c r="K8" s="35"/>
      <c r="L8" s="52"/>
      <c r="S8" s="35"/>
      <c r="T8" s="35"/>
      <c r="U8" s="35"/>
      <c r="V8" s="35"/>
      <c r="W8" s="35"/>
      <c r="X8" s="35"/>
      <c r="Y8" s="35"/>
      <c r="Z8" s="35"/>
      <c r="AA8" s="35"/>
      <c r="AB8" s="35"/>
      <c r="AC8" s="35"/>
      <c r="AD8" s="35"/>
      <c r="AE8" s="35"/>
    </row>
    <row r="9" spans="1:31" s="2" customFormat="1" ht="16.5" customHeight="1">
      <c r="A9" s="35"/>
      <c r="B9" s="40"/>
      <c r="C9" s="35"/>
      <c r="D9" s="35"/>
      <c r="E9" s="319" t="s">
        <v>100</v>
      </c>
      <c r="F9" s="320"/>
      <c r="G9" s="320"/>
      <c r="H9" s="320"/>
      <c r="I9" s="116"/>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116"/>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5" t="s">
        <v>18</v>
      </c>
      <c r="E11" s="35"/>
      <c r="F11" s="117" t="s">
        <v>1</v>
      </c>
      <c r="G11" s="35"/>
      <c r="H11" s="35"/>
      <c r="I11" s="118" t="s">
        <v>19</v>
      </c>
      <c r="J11" s="117"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5" t="s">
        <v>20</v>
      </c>
      <c r="E12" s="35"/>
      <c r="F12" s="117" t="s">
        <v>21</v>
      </c>
      <c r="G12" s="35"/>
      <c r="H12" s="35"/>
      <c r="I12" s="118" t="s">
        <v>22</v>
      </c>
      <c r="J12" s="119" t="str">
        <f>'Rekapitulace stavby'!AN8</f>
        <v>24. 8. 2018</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116"/>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5" t="s">
        <v>24</v>
      </c>
      <c r="E14" s="35"/>
      <c r="F14" s="35"/>
      <c r="G14" s="35"/>
      <c r="H14" s="35"/>
      <c r="I14" s="118" t="s">
        <v>25</v>
      </c>
      <c r="J14" s="117" t="s">
        <v>26</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7" t="s">
        <v>27</v>
      </c>
      <c r="F15" s="35"/>
      <c r="G15" s="35"/>
      <c r="H15" s="35"/>
      <c r="I15" s="118" t="s">
        <v>28</v>
      </c>
      <c r="J15" s="117" t="s">
        <v>29</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116"/>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5" t="s">
        <v>30</v>
      </c>
      <c r="E17" s="35"/>
      <c r="F17" s="35"/>
      <c r="G17" s="35"/>
      <c r="H17" s="35"/>
      <c r="I17" s="118"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21" t="str">
        <f>'Rekapitulace stavby'!E14</f>
        <v>Vyplň údaj</v>
      </c>
      <c r="F18" s="322"/>
      <c r="G18" s="322"/>
      <c r="H18" s="322"/>
      <c r="I18" s="118" t="s">
        <v>28</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116"/>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5" t="s">
        <v>32</v>
      </c>
      <c r="E20" s="35"/>
      <c r="F20" s="35"/>
      <c r="G20" s="35"/>
      <c r="H20" s="35"/>
      <c r="I20" s="118" t="s">
        <v>25</v>
      </c>
      <c r="J20" s="117" t="s">
        <v>33</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7" t="s">
        <v>34</v>
      </c>
      <c r="F21" s="35"/>
      <c r="G21" s="35"/>
      <c r="H21" s="35"/>
      <c r="I21" s="118" t="s">
        <v>28</v>
      </c>
      <c r="J21" s="117" t="s">
        <v>35</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116"/>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5" t="s">
        <v>37</v>
      </c>
      <c r="E23" s="35"/>
      <c r="F23" s="35"/>
      <c r="G23" s="35"/>
      <c r="H23" s="35"/>
      <c r="I23" s="118" t="s">
        <v>25</v>
      </c>
      <c r="J23" s="117"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7" t="s">
        <v>38</v>
      </c>
      <c r="F24" s="35"/>
      <c r="G24" s="35"/>
      <c r="H24" s="35"/>
      <c r="I24" s="118" t="s">
        <v>28</v>
      </c>
      <c r="J24" s="117"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116"/>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5" t="s">
        <v>39</v>
      </c>
      <c r="E26" s="35"/>
      <c r="F26" s="35"/>
      <c r="G26" s="35"/>
      <c r="H26" s="35"/>
      <c r="I26" s="116"/>
      <c r="J26" s="35"/>
      <c r="K26" s="35"/>
      <c r="L26" s="52"/>
      <c r="S26" s="35"/>
      <c r="T26" s="35"/>
      <c r="U26" s="35"/>
      <c r="V26" s="35"/>
      <c r="W26" s="35"/>
      <c r="X26" s="35"/>
      <c r="Y26" s="35"/>
      <c r="Z26" s="35"/>
      <c r="AA26" s="35"/>
      <c r="AB26" s="35"/>
      <c r="AC26" s="35"/>
      <c r="AD26" s="35"/>
      <c r="AE26" s="35"/>
    </row>
    <row r="27" spans="1:31" s="8" customFormat="1" ht="16.5" customHeight="1">
      <c r="A27" s="120"/>
      <c r="B27" s="121"/>
      <c r="C27" s="120"/>
      <c r="D27" s="120"/>
      <c r="E27" s="323" t="s">
        <v>1</v>
      </c>
      <c r="F27" s="323"/>
      <c r="G27" s="323"/>
      <c r="H27" s="323"/>
      <c r="I27" s="122"/>
      <c r="J27" s="120"/>
      <c r="K27" s="120"/>
      <c r="L27" s="123"/>
      <c r="S27" s="120"/>
      <c r="T27" s="120"/>
      <c r="U27" s="120"/>
      <c r="V27" s="120"/>
      <c r="W27" s="120"/>
      <c r="X27" s="120"/>
      <c r="Y27" s="120"/>
      <c r="Z27" s="120"/>
      <c r="AA27" s="120"/>
      <c r="AB27" s="120"/>
      <c r="AC27" s="120"/>
      <c r="AD27" s="120"/>
      <c r="AE27" s="120"/>
    </row>
    <row r="28" spans="1:31" s="2" customFormat="1" ht="6.95" customHeight="1">
      <c r="A28" s="35"/>
      <c r="B28" s="40"/>
      <c r="C28" s="35"/>
      <c r="D28" s="35"/>
      <c r="E28" s="35"/>
      <c r="F28" s="35"/>
      <c r="G28" s="35"/>
      <c r="H28" s="35"/>
      <c r="I28" s="116"/>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24"/>
      <c r="E29" s="124"/>
      <c r="F29" s="124"/>
      <c r="G29" s="124"/>
      <c r="H29" s="124"/>
      <c r="I29" s="125"/>
      <c r="J29" s="124"/>
      <c r="K29" s="124"/>
      <c r="L29" s="52"/>
      <c r="S29" s="35"/>
      <c r="T29" s="35"/>
      <c r="U29" s="35"/>
      <c r="V29" s="35"/>
      <c r="W29" s="35"/>
      <c r="X29" s="35"/>
      <c r="Y29" s="35"/>
      <c r="Z29" s="35"/>
      <c r="AA29" s="35"/>
      <c r="AB29" s="35"/>
      <c r="AC29" s="35"/>
      <c r="AD29" s="35"/>
      <c r="AE29" s="35"/>
    </row>
    <row r="30" spans="1:31" s="2" customFormat="1" ht="25.35" customHeight="1">
      <c r="A30" s="35"/>
      <c r="B30" s="40"/>
      <c r="C30" s="35"/>
      <c r="D30" s="126" t="s">
        <v>41</v>
      </c>
      <c r="E30" s="35"/>
      <c r="F30" s="35"/>
      <c r="G30" s="35"/>
      <c r="H30" s="35"/>
      <c r="I30" s="116"/>
      <c r="J30" s="127">
        <f>ROUND(J134,2)</f>
        <v>0</v>
      </c>
      <c r="K30" s="35"/>
      <c r="L30" s="52"/>
      <c r="S30" s="35"/>
      <c r="T30" s="35"/>
      <c r="U30" s="35"/>
      <c r="V30" s="35"/>
      <c r="W30" s="35"/>
      <c r="X30" s="35"/>
      <c r="Y30" s="35"/>
      <c r="Z30" s="35"/>
      <c r="AA30" s="35"/>
      <c r="AB30" s="35"/>
      <c r="AC30" s="35"/>
      <c r="AD30" s="35"/>
      <c r="AE30" s="35"/>
    </row>
    <row r="31" spans="1:31" s="2" customFormat="1" ht="6.95" customHeight="1">
      <c r="A31" s="35"/>
      <c r="B31" s="40"/>
      <c r="C31" s="35"/>
      <c r="D31" s="124"/>
      <c r="E31" s="124"/>
      <c r="F31" s="124"/>
      <c r="G31" s="124"/>
      <c r="H31" s="124"/>
      <c r="I31" s="125"/>
      <c r="J31" s="124"/>
      <c r="K31" s="124"/>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8" t="s">
        <v>43</v>
      </c>
      <c r="G32" s="35"/>
      <c r="H32" s="35"/>
      <c r="I32" s="129" t="s">
        <v>42</v>
      </c>
      <c r="J32" s="128" t="s">
        <v>44</v>
      </c>
      <c r="K32" s="35"/>
      <c r="L32" s="52"/>
      <c r="S32" s="35"/>
      <c r="T32" s="35"/>
      <c r="U32" s="35"/>
      <c r="V32" s="35"/>
      <c r="W32" s="35"/>
      <c r="X32" s="35"/>
      <c r="Y32" s="35"/>
      <c r="Z32" s="35"/>
      <c r="AA32" s="35"/>
      <c r="AB32" s="35"/>
      <c r="AC32" s="35"/>
      <c r="AD32" s="35"/>
      <c r="AE32" s="35"/>
    </row>
    <row r="33" spans="1:31" s="2" customFormat="1" ht="14.45" customHeight="1">
      <c r="A33" s="35"/>
      <c r="B33" s="40"/>
      <c r="C33" s="35"/>
      <c r="D33" s="130" t="s">
        <v>45</v>
      </c>
      <c r="E33" s="115" t="s">
        <v>46</v>
      </c>
      <c r="F33" s="131">
        <f>ROUND((SUM(BE134:BE353)),2)</f>
        <v>0</v>
      </c>
      <c r="G33" s="35"/>
      <c r="H33" s="35"/>
      <c r="I33" s="132">
        <v>0.21</v>
      </c>
      <c r="J33" s="131">
        <f>ROUND(((SUM(BE134:BE353))*I33),2)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5" t="s">
        <v>47</v>
      </c>
      <c r="F34" s="131">
        <f>ROUND((SUM(BF134:BF353)),2)</f>
        <v>0</v>
      </c>
      <c r="G34" s="35"/>
      <c r="H34" s="35"/>
      <c r="I34" s="132">
        <v>0.15</v>
      </c>
      <c r="J34" s="131">
        <f>ROUND(((SUM(BF134:BF353))*I34),2)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5" t="s">
        <v>48</v>
      </c>
      <c r="F35" s="131">
        <f>ROUND((SUM(BG134:BG353)),2)</f>
        <v>0</v>
      </c>
      <c r="G35" s="35"/>
      <c r="H35" s="35"/>
      <c r="I35" s="132">
        <v>0.21</v>
      </c>
      <c r="J35" s="131">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5" t="s">
        <v>49</v>
      </c>
      <c r="F36" s="131">
        <f>ROUND((SUM(BH134:BH353)),2)</f>
        <v>0</v>
      </c>
      <c r="G36" s="35"/>
      <c r="H36" s="35"/>
      <c r="I36" s="132">
        <v>0.15</v>
      </c>
      <c r="J36" s="131">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5" t="s">
        <v>50</v>
      </c>
      <c r="F37" s="131">
        <f>ROUND((SUM(BI134:BI353)),2)</f>
        <v>0</v>
      </c>
      <c r="G37" s="35"/>
      <c r="H37" s="35"/>
      <c r="I37" s="132">
        <v>0</v>
      </c>
      <c r="J37" s="131">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116"/>
      <c r="J38" s="35"/>
      <c r="K38" s="35"/>
      <c r="L38" s="52"/>
      <c r="S38" s="35"/>
      <c r="T38" s="35"/>
      <c r="U38" s="35"/>
      <c r="V38" s="35"/>
      <c r="W38" s="35"/>
      <c r="X38" s="35"/>
      <c r="Y38" s="35"/>
      <c r="Z38" s="35"/>
      <c r="AA38" s="35"/>
      <c r="AB38" s="35"/>
      <c r="AC38" s="35"/>
      <c r="AD38" s="35"/>
      <c r="AE38" s="35"/>
    </row>
    <row r="39" spans="1:31" s="2" customFormat="1" ht="25.35" customHeight="1">
      <c r="A39" s="35"/>
      <c r="B39" s="40"/>
      <c r="C39" s="133"/>
      <c r="D39" s="134" t="s">
        <v>51</v>
      </c>
      <c r="E39" s="135"/>
      <c r="F39" s="135"/>
      <c r="G39" s="136" t="s">
        <v>52</v>
      </c>
      <c r="H39" s="137" t="s">
        <v>53</v>
      </c>
      <c r="I39" s="138"/>
      <c r="J39" s="139">
        <f>SUM(J30:J37)</f>
        <v>0</v>
      </c>
      <c r="K39" s="140"/>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116"/>
      <c r="J40" s="35"/>
      <c r="K40" s="35"/>
      <c r="L40" s="52"/>
      <c r="S40" s="35"/>
      <c r="T40" s="35"/>
      <c r="U40" s="35"/>
      <c r="V40" s="35"/>
      <c r="W40" s="35"/>
      <c r="X40" s="35"/>
      <c r="Y40" s="35"/>
      <c r="Z40" s="35"/>
      <c r="AA40" s="35"/>
      <c r="AB40" s="35"/>
      <c r="AC40" s="35"/>
      <c r="AD40" s="35"/>
      <c r="AE40" s="35"/>
    </row>
    <row r="41" spans="2:12" s="1" customFormat="1" ht="14.45" customHeight="1">
      <c r="B41" s="21"/>
      <c r="I41" s="109"/>
      <c r="L41" s="21"/>
    </row>
    <row r="42" spans="2:12" s="1" customFormat="1" ht="14.45" customHeight="1">
      <c r="B42" s="21"/>
      <c r="I42" s="109"/>
      <c r="L42" s="21"/>
    </row>
    <row r="43" spans="2:12" s="1" customFormat="1" ht="14.45" customHeight="1">
      <c r="B43" s="21"/>
      <c r="I43" s="109"/>
      <c r="L43" s="21"/>
    </row>
    <row r="44" spans="2:12" s="1" customFormat="1" ht="14.45" customHeight="1">
      <c r="B44" s="21"/>
      <c r="I44" s="109"/>
      <c r="L44" s="21"/>
    </row>
    <row r="45" spans="2:12" s="1" customFormat="1" ht="14.45" customHeight="1">
      <c r="B45" s="21"/>
      <c r="I45" s="109"/>
      <c r="L45" s="21"/>
    </row>
    <row r="46" spans="2:12" s="1" customFormat="1" ht="14.45" customHeight="1">
      <c r="B46" s="21"/>
      <c r="I46" s="109"/>
      <c r="L46" s="21"/>
    </row>
    <row r="47" spans="2:12" s="1" customFormat="1" ht="14.45" customHeight="1">
      <c r="B47" s="21"/>
      <c r="I47" s="109"/>
      <c r="L47" s="21"/>
    </row>
    <row r="48" spans="2:12" s="1" customFormat="1" ht="14.45" customHeight="1">
      <c r="B48" s="21"/>
      <c r="I48" s="109"/>
      <c r="L48" s="21"/>
    </row>
    <row r="49" spans="2:12" s="1" customFormat="1" ht="14.45" customHeight="1">
      <c r="B49" s="21"/>
      <c r="I49" s="109"/>
      <c r="L49" s="21"/>
    </row>
    <row r="50" spans="2:12" s="2" customFormat="1" ht="14.45" customHeight="1">
      <c r="B50" s="52"/>
      <c r="D50" s="141" t="s">
        <v>54</v>
      </c>
      <c r="E50" s="142"/>
      <c r="F50" s="142"/>
      <c r="G50" s="141" t="s">
        <v>55</v>
      </c>
      <c r="H50" s="142"/>
      <c r="I50" s="143"/>
      <c r="J50" s="142"/>
      <c r="K50" s="142"/>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44" t="s">
        <v>56</v>
      </c>
      <c r="E61" s="145"/>
      <c r="F61" s="146" t="s">
        <v>57</v>
      </c>
      <c r="G61" s="144" t="s">
        <v>56</v>
      </c>
      <c r="H61" s="145"/>
      <c r="I61" s="147"/>
      <c r="J61" s="148" t="s">
        <v>57</v>
      </c>
      <c r="K61" s="145"/>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1" t="s">
        <v>58</v>
      </c>
      <c r="E65" s="149"/>
      <c r="F65" s="149"/>
      <c r="G65" s="141" t="s">
        <v>59</v>
      </c>
      <c r="H65" s="149"/>
      <c r="I65" s="150"/>
      <c r="J65" s="149"/>
      <c r="K65" s="14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44" t="s">
        <v>56</v>
      </c>
      <c r="E76" s="145"/>
      <c r="F76" s="146" t="s">
        <v>57</v>
      </c>
      <c r="G76" s="144" t="s">
        <v>56</v>
      </c>
      <c r="H76" s="145"/>
      <c r="I76" s="147"/>
      <c r="J76" s="148" t="s">
        <v>57</v>
      </c>
      <c r="K76" s="145"/>
      <c r="L76" s="52"/>
      <c r="S76" s="35"/>
      <c r="T76" s="35"/>
      <c r="U76" s="35"/>
      <c r="V76" s="35"/>
      <c r="W76" s="35"/>
      <c r="X76" s="35"/>
      <c r="Y76" s="35"/>
      <c r="Z76" s="35"/>
      <c r="AA76" s="35"/>
      <c r="AB76" s="35"/>
      <c r="AC76" s="35"/>
      <c r="AD76" s="35"/>
      <c r="AE76" s="35"/>
    </row>
    <row r="77" spans="1:31" s="2" customFormat="1" ht="14.45" customHeight="1">
      <c r="A77" s="35"/>
      <c r="B77" s="151"/>
      <c r="C77" s="152"/>
      <c r="D77" s="152"/>
      <c r="E77" s="152"/>
      <c r="F77" s="152"/>
      <c r="G77" s="152"/>
      <c r="H77" s="152"/>
      <c r="I77" s="153"/>
      <c r="J77" s="152"/>
      <c r="K77" s="152"/>
      <c r="L77" s="52"/>
      <c r="S77" s="35"/>
      <c r="T77" s="35"/>
      <c r="U77" s="35"/>
      <c r="V77" s="35"/>
      <c r="W77" s="35"/>
      <c r="X77" s="35"/>
      <c r="Y77" s="35"/>
      <c r="Z77" s="35"/>
      <c r="AA77" s="35"/>
      <c r="AB77" s="35"/>
      <c r="AC77" s="35"/>
      <c r="AD77" s="35"/>
      <c r="AE77" s="35"/>
    </row>
    <row r="81" spans="1:31" s="2" customFormat="1" ht="6.95" customHeight="1">
      <c r="A81" s="35"/>
      <c r="B81" s="154"/>
      <c r="C81" s="155"/>
      <c r="D81" s="155"/>
      <c r="E81" s="155"/>
      <c r="F81" s="155"/>
      <c r="G81" s="155"/>
      <c r="H81" s="155"/>
      <c r="I81" s="156"/>
      <c r="J81" s="155"/>
      <c r="K81" s="155"/>
      <c r="L81" s="52"/>
      <c r="S81" s="35"/>
      <c r="T81" s="35"/>
      <c r="U81" s="35"/>
      <c r="V81" s="35"/>
      <c r="W81" s="35"/>
      <c r="X81" s="35"/>
      <c r="Y81" s="35"/>
      <c r="Z81" s="35"/>
      <c r="AA81" s="35"/>
      <c r="AB81" s="35"/>
      <c r="AC81" s="35"/>
      <c r="AD81" s="35"/>
      <c r="AE81" s="35"/>
    </row>
    <row r="82" spans="1:31" s="2" customFormat="1" ht="24.95" customHeight="1">
      <c r="A82" s="35"/>
      <c r="B82" s="36"/>
      <c r="C82" s="24" t="s">
        <v>101</v>
      </c>
      <c r="D82" s="37"/>
      <c r="E82" s="37"/>
      <c r="F82" s="37"/>
      <c r="G82" s="37"/>
      <c r="H82" s="37"/>
      <c r="I82" s="116"/>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116"/>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116"/>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24" t="str">
        <f>E7</f>
        <v>BESIP - II/279 Horní Bousov, úprava vjezdu do obce a VDZ - PD</v>
      </c>
      <c r="F85" s="325"/>
      <c r="G85" s="325"/>
      <c r="H85" s="325"/>
      <c r="I85" s="116"/>
      <c r="J85" s="37"/>
      <c r="K85" s="37"/>
      <c r="L85" s="52"/>
      <c r="S85" s="35"/>
      <c r="T85" s="35"/>
      <c r="U85" s="35"/>
      <c r="V85" s="35"/>
      <c r="W85" s="35"/>
      <c r="X85" s="35"/>
      <c r="Y85" s="35"/>
      <c r="Z85" s="35"/>
      <c r="AA85" s="35"/>
      <c r="AB85" s="35"/>
      <c r="AC85" s="35"/>
      <c r="AD85" s="35"/>
      <c r="AE85" s="35"/>
    </row>
    <row r="86" spans="1:31" s="2" customFormat="1" ht="12" customHeight="1">
      <c r="A86" s="35"/>
      <c r="B86" s="36"/>
      <c r="C86" s="30" t="s">
        <v>99</v>
      </c>
      <c r="D86" s="37"/>
      <c r="E86" s="37"/>
      <c r="F86" s="37"/>
      <c r="G86" s="37"/>
      <c r="H86" s="37"/>
      <c r="I86" s="116"/>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96" t="str">
        <f>E9</f>
        <v>SO.101 - SO.101 - Komunikce a zpevněné plochy</v>
      </c>
      <c r="F87" s="326"/>
      <c r="G87" s="326"/>
      <c r="H87" s="326"/>
      <c r="I87" s="116"/>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116"/>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Horní Bousov</v>
      </c>
      <c r="G89" s="37"/>
      <c r="H89" s="37"/>
      <c r="I89" s="118" t="s">
        <v>22</v>
      </c>
      <c r="J89" s="67" t="str">
        <f>IF(J12="","",J12)</f>
        <v>24. 8. 2018</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116"/>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Krajská správa a údržba silnic Středočeského kraje</v>
      </c>
      <c r="G91" s="37"/>
      <c r="H91" s="37"/>
      <c r="I91" s="118" t="s">
        <v>32</v>
      </c>
      <c r="J91" s="33" t="str">
        <f>E21</f>
        <v>CR Project s.r.o.</v>
      </c>
      <c r="K91" s="37"/>
      <c r="L91" s="52"/>
      <c r="S91" s="35"/>
      <c r="T91" s="35"/>
      <c r="U91" s="35"/>
      <c r="V91" s="35"/>
      <c r="W91" s="35"/>
      <c r="X91" s="35"/>
      <c r="Y91" s="35"/>
      <c r="Z91" s="35"/>
      <c r="AA91" s="35"/>
      <c r="AB91" s="35"/>
      <c r="AC91" s="35"/>
      <c r="AD91" s="35"/>
      <c r="AE91" s="35"/>
    </row>
    <row r="92" spans="1:31" s="2" customFormat="1" ht="15.2" customHeight="1">
      <c r="A92" s="35"/>
      <c r="B92" s="36"/>
      <c r="C92" s="30" t="s">
        <v>30</v>
      </c>
      <c r="D92" s="37"/>
      <c r="E92" s="37"/>
      <c r="F92" s="28" t="str">
        <f>IF(E18="","",E18)</f>
        <v>Vyplň údaj</v>
      </c>
      <c r="G92" s="37"/>
      <c r="H92" s="37"/>
      <c r="I92" s="118" t="s">
        <v>37</v>
      </c>
      <c r="J92" s="33" t="str">
        <f>E24</f>
        <v>Josef Nentwich</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116"/>
      <c r="J93" s="37"/>
      <c r="K93" s="37"/>
      <c r="L93" s="52"/>
      <c r="S93" s="35"/>
      <c r="T93" s="35"/>
      <c r="U93" s="35"/>
      <c r="V93" s="35"/>
      <c r="W93" s="35"/>
      <c r="X93" s="35"/>
      <c r="Y93" s="35"/>
      <c r="Z93" s="35"/>
      <c r="AA93" s="35"/>
      <c r="AB93" s="35"/>
      <c r="AC93" s="35"/>
      <c r="AD93" s="35"/>
      <c r="AE93" s="35"/>
    </row>
    <row r="94" spans="1:31" s="2" customFormat="1" ht="29.25" customHeight="1">
      <c r="A94" s="35"/>
      <c r="B94" s="36"/>
      <c r="C94" s="157" t="s">
        <v>102</v>
      </c>
      <c r="D94" s="158"/>
      <c r="E94" s="158"/>
      <c r="F94" s="158"/>
      <c r="G94" s="158"/>
      <c r="H94" s="158"/>
      <c r="I94" s="159"/>
      <c r="J94" s="160" t="s">
        <v>103</v>
      </c>
      <c r="K94" s="158"/>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116"/>
      <c r="J95" s="37"/>
      <c r="K95" s="37"/>
      <c r="L95" s="52"/>
      <c r="S95" s="35"/>
      <c r="T95" s="35"/>
      <c r="U95" s="35"/>
      <c r="V95" s="35"/>
      <c r="W95" s="35"/>
      <c r="X95" s="35"/>
      <c r="Y95" s="35"/>
      <c r="Z95" s="35"/>
      <c r="AA95" s="35"/>
      <c r="AB95" s="35"/>
      <c r="AC95" s="35"/>
      <c r="AD95" s="35"/>
      <c r="AE95" s="35"/>
    </row>
    <row r="96" spans="1:47" s="2" customFormat="1" ht="22.9" customHeight="1">
      <c r="A96" s="35"/>
      <c r="B96" s="36"/>
      <c r="C96" s="161" t="s">
        <v>104</v>
      </c>
      <c r="D96" s="37"/>
      <c r="E96" s="37"/>
      <c r="F96" s="37"/>
      <c r="G96" s="37"/>
      <c r="H96" s="37"/>
      <c r="I96" s="116"/>
      <c r="J96" s="85">
        <f>J134</f>
        <v>0</v>
      </c>
      <c r="K96" s="37"/>
      <c r="L96" s="52"/>
      <c r="S96" s="35"/>
      <c r="T96" s="35"/>
      <c r="U96" s="35"/>
      <c r="V96" s="35"/>
      <c r="W96" s="35"/>
      <c r="X96" s="35"/>
      <c r="Y96" s="35"/>
      <c r="Z96" s="35"/>
      <c r="AA96" s="35"/>
      <c r="AB96" s="35"/>
      <c r="AC96" s="35"/>
      <c r="AD96" s="35"/>
      <c r="AE96" s="35"/>
      <c r="AU96" s="18" t="s">
        <v>105</v>
      </c>
    </row>
    <row r="97" spans="2:12" s="9" customFormat="1" ht="24.95" customHeight="1">
      <c r="B97" s="162"/>
      <c r="C97" s="163"/>
      <c r="D97" s="164" t="s">
        <v>106</v>
      </c>
      <c r="E97" s="165"/>
      <c r="F97" s="165"/>
      <c r="G97" s="165"/>
      <c r="H97" s="165"/>
      <c r="I97" s="166"/>
      <c r="J97" s="167">
        <f>J135</f>
        <v>0</v>
      </c>
      <c r="K97" s="163"/>
      <c r="L97" s="168"/>
    </row>
    <row r="98" spans="2:12" s="10" customFormat="1" ht="19.9" customHeight="1">
      <c r="B98" s="169"/>
      <c r="C98" s="170"/>
      <c r="D98" s="171" t="s">
        <v>107</v>
      </c>
      <c r="E98" s="172"/>
      <c r="F98" s="172"/>
      <c r="G98" s="172"/>
      <c r="H98" s="172"/>
      <c r="I98" s="173"/>
      <c r="J98" s="174">
        <f>J136</f>
        <v>0</v>
      </c>
      <c r="K98" s="170"/>
      <c r="L98" s="175"/>
    </row>
    <row r="99" spans="2:12" s="10" customFormat="1" ht="14.85" customHeight="1">
      <c r="B99" s="169"/>
      <c r="C99" s="170"/>
      <c r="D99" s="171" t="s">
        <v>108</v>
      </c>
      <c r="E99" s="172"/>
      <c r="F99" s="172"/>
      <c r="G99" s="172"/>
      <c r="H99" s="172"/>
      <c r="I99" s="173"/>
      <c r="J99" s="174">
        <f>J137</f>
        <v>0</v>
      </c>
      <c r="K99" s="170"/>
      <c r="L99" s="175"/>
    </row>
    <row r="100" spans="2:12" s="10" customFormat="1" ht="14.85" customHeight="1">
      <c r="B100" s="169"/>
      <c r="C100" s="170"/>
      <c r="D100" s="171" t="s">
        <v>109</v>
      </c>
      <c r="E100" s="172"/>
      <c r="F100" s="172"/>
      <c r="G100" s="172"/>
      <c r="H100" s="172"/>
      <c r="I100" s="173"/>
      <c r="J100" s="174">
        <f>J160</f>
        <v>0</v>
      </c>
      <c r="K100" s="170"/>
      <c r="L100" s="175"/>
    </row>
    <row r="101" spans="2:12" s="10" customFormat="1" ht="14.85" customHeight="1">
      <c r="B101" s="169"/>
      <c r="C101" s="170"/>
      <c r="D101" s="171" t="s">
        <v>110</v>
      </c>
      <c r="E101" s="172"/>
      <c r="F101" s="172"/>
      <c r="G101" s="172"/>
      <c r="H101" s="172"/>
      <c r="I101" s="173"/>
      <c r="J101" s="174">
        <f>J179</f>
        <v>0</v>
      </c>
      <c r="K101" s="170"/>
      <c r="L101" s="175"/>
    </row>
    <row r="102" spans="2:12" s="10" customFormat="1" ht="14.85" customHeight="1">
      <c r="B102" s="169"/>
      <c r="C102" s="170"/>
      <c r="D102" s="171" t="s">
        <v>111</v>
      </c>
      <c r="E102" s="172"/>
      <c r="F102" s="172"/>
      <c r="G102" s="172"/>
      <c r="H102" s="172"/>
      <c r="I102" s="173"/>
      <c r="J102" s="174">
        <f>J184</f>
        <v>0</v>
      </c>
      <c r="K102" s="170"/>
      <c r="L102" s="175"/>
    </row>
    <row r="103" spans="2:12" s="10" customFormat="1" ht="19.9" customHeight="1">
      <c r="B103" s="169"/>
      <c r="C103" s="170"/>
      <c r="D103" s="171" t="s">
        <v>112</v>
      </c>
      <c r="E103" s="172"/>
      <c r="F103" s="172"/>
      <c r="G103" s="172"/>
      <c r="H103" s="172"/>
      <c r="I103" s="173"/>
      <c r="J103" s="174">
        <f>J206</f>
        <v>0</v>
      </c>
      <c r="K103" s="170"/>
      <c r="L103" s="175"/>
    </row>
    <row r="104" spans="2:12" s="10" customFormat="1" ht="14.85" customHeight="1">
      <c r="B104" s="169"/>
      <c r="C104" s="170"/>
      <c r="D104" s="171" t="s">
        <v>113</v>
      </c>
      <c r="E104" s="172"/>
      <c r="F104" s="172"/>
      <c r="G104" s="172"/>
      <c r="H104" s="172"/>
      <c r="I104" s="173"/>
      <c r="J104" s="174">
        <f>J207</f>
        <v>0</v>
      </c>
      <c r="K104" s="170"/>
      <c r="L104" s="175"/>
    </row>
    <row r="105" spans="2:12" s="10" customFormat="1" ht="14.85" customHeight="1">
      <c r="B105" s="169"/>
      <c r="C105" s="170"/>
      <c r="D105" s="171" t="s">
        <v>114</v>
      </c>
      <c r="E105" s="172"/>
      <c r="F105" s="172"/>
      <c r="G105" s="172"/>
      <c r="H105" s="172"/>
      <c r="I105" s="173"/>
      <c r="J105" s="174">
        <f>J219</f>
        <v>0</v>
      </c>
      <c r="K105" s="170"/>
      <c r="L105" s="175"/>
    </row>
    <row r="106" spans="2:12" s="10" customFormat="1" ht="14.85" customHeight="1">
      <c r="B106" s="169"/>
      <c r="C106" s="170"/>
      <c r="D106" s="171" t="s">
        <v>115</v>
      </c>
      <c r="E106" s="172"/>
      <c r="F106" s="172"/>
      <c r="G106" s="172"/>
      <c r="H106" s="172"/>
      <c r="I106" s="173"/>
      <c r="J106" s="174">
        <f>J234</f>
        <v>0</v>
      </c>
      <c r="K106" s="170"/>
      <c r="L106" s="175"/>
    </row>
    <row r="107" spans="2:12" s="10" customFormat="1" ht="14.85" customHeight="1">
      <c r="B107" s="169"/>
      <c r="C107" s="170"/>
      <c r="D107" s="171" t="s">
        <v>116</v>
      </c>
      <c r="E107" s="172"/>
      <c r="F107" s="172"/>
      <c r="G107" s="172"/>
      <c r="H107" s="172"/>
      <c r="I107" s="173"/>
      <c r="J107" s="174">
        <f>J242</f>
        <v>0</v>
      </c>
      <c r="K107" s="170"/>
      <c r="L107" s="175"/>
    </row>
    <row r="108" spans="2:12" s="10" customFormat="1" ht="19.9" customHeight="1">
      <c r="B108" s="169"/>
      <c r="C108" s="170"/>
      <c r="D108" s="171" t="s">
        <v>117</v>
      </c>
      <c r="E108" s="172"/>
      <c r="F108" s="172"/>
      <c r="G108" s="172"/>
      <c r="H108" s="172"/>
      <c r="I108" s="173"/>
      <c r="J108" s="174">
        <f>J245</f>
        <v>0</v>
      </c>
      <c r="K108" s="170"/>
      <c r="L108" s="175"/>
    </row>
    <row r="109" spans="2:12" s="10" customFormat="1" ht="14.85" customHeight="1">
      <c r="B109" s="169"/>
      <c r="C109" s="170"/>
      <c r="D109" s="171" t="s">
        <v>118</v>
      </c>
      <c r="E109" s="172"/>
      <c r="F109" s="172"/>
      <c r="G109" s="172"/>
      <c r="H109" s="172"/>
      <c r="I109" s="173"/>
      <c r="J109" s="174">
        <f>J246</f>
        <v>0</v>
      </c>
      <c r="K109" s="170"/>
      <c r="L109" s="175"/>
    </row>
    <row r="110" spans="2:12" s="10" customFormat="1" ht="14.85" customHeight="1">
      <c r="B110" s="169"/>
      <c r="C110" s="170"/>
      <c r="D110" s="171" t="s">
        <v>119</v>
      </c>
      <c r="E110" s="172"/>
      <c r="F110" s="172"/>
      <c r="G110" s="172"/>
      <c r="H110" s="172"/>
      <c r="I110" s="173"/>
      <c r="J110" s="174">
        <f>J263</f>
        <v>0</v>
      </c>
      <c r="K110" s="170"/>
      <c r="L110" s="175"/>
    </row>
    <row r="111" spans="2:12" s="10" customFormat="1" ht="14.85" customHeight="1">
      <c r="B111" s="169"/>
      <c r="C111" s="170"/>
      <c r="D111" s="171" t="s">
        <v>120</v>
      </c>
      <c r="E111" s="172"/>
      <c r="F111" s="172"/>
      <c r="G111" s="172"/>
      <c r="H111" s="172"/>
      <c r="I111" s="173"/>
      <c r="J111" s="174">
        <f>J274</f>
        <v>0</v>
      </c>
      <c r="K111" s="170"/>
      <c r="L111" s="175"/>
    </row>
    <row r="112" spans="2:12" s="10" customFormat="1" ht="14.85" customHeight="1">
      <c r="B112" s="169"/>
      <c r="C112" s="170"/>
      <c r="D112" s="171" t="s">
        <v>121</v>
      </c>
      <c r="E112" s="172"/>
      <c r="F112" s="172"/>
      <c r="G112" s="172"/>
      <c r="H112" s="172"/>
      <c r="I112" s="173"/>
      <c r="J112" s="174">
        <f>J285</f>
        <v>0</v>
      </c>
      <c r="K112" s="170"/>
      <c r="L112" s="175"/>
    </row>
    <row r="113" spans="2:12" s="10" customFormat="1" ht="14.85" customHeight="1">
      <c r="B113" s="169"/>
      <c r="C113" s="170"/>
      <c r="D113" s="171" t="s">
        <v>122</v>
      </c>
      <c r="E113" s="172"/>
      <c r="F113" s="172"/>
      <c r="G113" s="172"/>
      <c r="H113" s="172"/>
      <c r="I113" s="173"/>
      <c r="J113" s="174">
        <f>J332</f>
        <v>0</v>
      </c>
      <c r="K113" s="170"/>
      <c r="L113" s="175"/>
    </row>
    <row r="114" spans="2:12" s="10" customFormat="1" ht="14.85" customHeight="1">
      <c r="B114" s="169"/>
      <c r="C114" s="170"/>
      <c r="D114" s="171" t="s">
        <v>123</v>
      </c>
      <c r="E114" s="172"/>
      <c r="F114" s="172"/>
      <c r="G114" s="172"/>
      <c r="H114" s="172"/>
      <c r="I114" s="173"/>
      <c r="J114" s="174">
        <f>J349</f>
        <v>0</v>
      </c>
      <c r="K114" s="170"/>
      <c r="L114" s="175"/>
    </row>
    <row r="115" spans="1:31" s="2" customFormat="1" ht="21.75" customHeight="1">
      <c r="A115" s="35"/>
      <c r="B115" s="36"/>
      <c r="C115" s="37"/>
      <c r="D115" s="37"/>
      <c r="E115" s="37"/>
      <c r="F115" s="37"/>
      <c r="G115" s="37"/>
      <c r="H115" s="37"/>
      <c r="I115" s="116"/>
      <c r="J115" s="37"/>
      <c r="K115" s="37"/>
      <c r="L115" s="52"/>
      <c r="S115" s="35"/>
      <c r="T115" s="35"/>
      <c r="U115" s="35"/>
      <c r="V115" s="35"/>
      <c r="W115" s="35"/>
      <c r="X115" s="35"/>
      <c r="Y115" s="35"/>
      <c r="Z115" s="35"/>
      <c r="AA115" s="35"/>
      <c r="AB115" s="35"/>
      <c r="AC115" s="35"/>
      <c r="AD115" s="35"/>
      <c r="AE115" s="35"/>
    </row>
    <row r="116" spans="1:31" s="2" customFormat="1" ht="6.95" customHeight="1">
      <c r="A116" s="35"/>
      <c r="B116" s="55"/>
      <c r="C116" s="56"/>
      <c r="D116" s="56"/>
      <c r="E116" s="56"/>
      <c r="F116" s="56"/>
      <c r="G116" s="56"/>
      <c r="H116" s="56"/>
      <c r="I116" s="153"/>
      <c r="J116" s="56"/>
      <c r="K116" s="56"/>
      <c r="L116" s="52"/>
      <c r="S116" s="35"/>
      <c r="T116" s="35"/>
      <c r="U116" s="35"/>
      <c r="V116" s="35"/>
      <c r="W116" s="35"/>
      <c r="X116" s="35"/>
      <c r="Y116" s="35"/>
      <c r="Z116" s="35"/>
      <c r="AA116" s="35"/>
      <c r="AB116" s="35"/>
      <c r="AC116" s="35"/>
      <c r="AD116" s="35"/>
      <c r="AE116" s="35"/>
    </row>
    <row r="120" spans="1:31" s="2" customFormat="1" ht="6.95" customHeight="1">
      <c r="A120" s="35"/>
      <c r="B120" s="57"/>
      <c r="C120" s="58"/>
      <c r="D120" s="58"/>
      <c r="E120" s="58"/>
      <c r="F120" s="58"/>
      <c r="G120" s="58"/>
      <c r="H120" s="58"/>
      <c r="I120" s="156"/>
      <c r="J120" s="58"/>
      <c r="K120" s="58"/>
      <c r="L120" s="52"/>
      <c r="S120" s="35"/>
      <c r="T120" s="35"/>
      <c r="U120" s="35"/>
      <c r="V120" s="35"/>
      <c r="W120" s="35"/>
      <c r="X120" s="35"/>
      <c r="Y120" s="35"/>
      <c r="Z120" s="35"/>
      <c r="AA120" s="35"/>
      <c r="AB120" s="35"/>
      <c r="AC120" s="35"/>
      <c r="AD120" s="35"/>
      <c r="AE120" s="35"/>
    </row>
    <row r="121" spans="1:31" s="2" customFormat="1" ht="24.95" customHeight="1">
      <c r="A121" s="35"/>
      <c r="B121" s="36"/>
      <c r="C121" s="24" t="s">
        <v>124</v>
      </c>
      <c r="D121" s="37"/>
      <c r="E121" s="37"/>
      <c r="F121" s="37"/>
      <c r="G121" s="37"/>
      <c r="H121" s="37"/>
      <c r="I121" s="116"/>
      <c r="J121" s="37"/>
      <c r="K121" s="37"/>
      <c r="L121" s="52"/>
      <c r="S121" s="35"/>
      <c r="T121" s="35"/>
      <c r="U121" s="35"/>
      <c r="V121" s="35"/>
      <c r="W121" s="35"/>
      <c r="X121" s="35"/>
      <c r="Y121" s="35"/>
      <c r="Z121" s="35"/>
      <c r="AA121" s="35"/>
      <c r="AB121" s="35"/>
      <c r="AC121" s="35"/>
      <c r="AD121" s="35"/>
      <c r="AE121" s="35"/>
    </row>
    <row r="122" spans="1:31" s="2" customFormat="1" ht="6.95" customHeight="1">
      <c r="A122" s="35"/>
      <c r="B122" s="36"/>
      <c r="C122" s="37"/>
      <c r="D122" s="37"/>
      <c r="E122" s="37"/>
      <c r="F122" s="37"/>
      <c r="G122" s="37"/>
      <c r="H122" s="37"/>
      <c r="I122" s="116"/>
      <c r="J122" s="37"/>
      <c r="K122" s="37"/>
      <c r="L122" s="52"/>
      <c r="S122" s="35"/>
      <c r="T122" s="35"/>
      <c r="U122" s="35"/>
      <c r="V122" s="35"/>
      <c r="W122" s="35"/>
      <c r="X122" s="35"/>
      <c r="Y122" s="35"/>
      <c r="Z122" s="35"/>
      <c r="AA122" s="35"/>
      <c r="AB122" s="35"/>
      <c r="AC122" s="35"/>
      <c r="AD122" s="35"/>
      <c r="AE122" s="35"/>
    </row>
    <row r="123" spans="1:31" s="2" customFormat="1" ht="12" customHeight="1">
      <c r="A123" s="35"/>
      <c r="B123" s="36"/>
      <c r="C123" s="30" t="s">
        <v>16</v>
      </c>
      <c r="D123" s="37"/>
      <c r="E123" s="37"/>
      <c r="F123" s="37"/>
      <c r="G123" s="37"/>
      <c r="H123" s="37"/>
      <c r="I123" s="116"/>
      <c r="J123" s="37"/>
      <c r="K123" s="37"/>
      <c r="L123" s="52"/>
      <c r="S123" s="35"/>
      <c r="T123" s="35"/>
      <c r="U123" s="35"/>
      <c r="V123" s="35"/>
      <c r="W123" s="35"/>
      <c r="X123" s="35"/>
      <c r="Y123" s="35"/>
      <c r="Z123" s="35"/>
      <c r="AA123" s="35"/>
      <c r="AB123" s="35"/>
      <c r="AC123" s="35"/>
      <c r="AD123" s="35"/>
      <c r="AE123" s="35"/>
    </row>
    <row r="124" spans="1:31" s="2" customFormat="1" ht="16.5" customHeight="1">
      <c r="A124" s="35"/>
      <c r="B124" s="36"/>
      <c r="C124" s="37"/>
      <c r="D124" s="37"/>
      <c r="E124" s="324" t="str">
        <f>E7</f>
        <v>BESIP - II/279 Horní Bousov, úprava vjezdu do obce a VDZ - PD</v>
      </c>
      <c r="F124" s="325"/>
      <c r="G124" s="325"/>
      <c r="H124" s="325"/>
      <c r="I124" s="116"/>
      <c r="J124" s="37"/>
      <c r="K124" s="37"/>
      <c r="L124" s="52"/>
      <c r="S124" s="35"/>
      <c r="T124" s="35"/>
      <c r="U124" s="35"/>
      <c r="V124" s="35"/>
      <c r="W124" s="35"/>
      <c r="X124" s="35"/>
      <c r="Y124" s="35"/>
      <c r="Z124" s="35"/>
      <c r="AA124" s="35"/>
      <c r="AB124" s="35"/>
      <c r="AC124" s="35"/>
      <c r="AD124" s="35"/>
      <c r="AE124" s="35"/>
    </row>
    <row r="125" spans="1:31" s="2" customFormat="1" ht="12" customHeight="1">
      <c r="A125" s="35"/>
      <c r="B125" s="36"/>
      <c r="C125" s="30" t="s">
        <v>99</v>
      </c>
      <c r="D125" s="37"/>
      <c r="E125" s="37"/>
      <c r="F125" s="37"/>
      <c r="G125" s="37"/>
      <c r="H125" s="37"/>
      <c r="I125" s="116"/>
      <c r="J125" s="37"/>
      <c r="K125" s="37"/>
      <c r="L125" s="52"/>
      <c r="S125" s="35"/>
      <c r="T125" s="35"/>
      <c r="U125" s="35"/>
      <c r="V125" s="35"/>
      <c r="W125" s="35"/>
      <c r="X125" s="35"/>
      <c r="Y125" s="35"/>
      <c r="Z125" s="35"/>
      <c r="AA125" s="35"/>
      <c r="AB125" s="35"/>
      <c r="AC125" s="35"/>
      <c r="AD125" s="35"/>
      <c r="AE125" s="35"/>
    </row>
    <row r="126" spans="1:31" s="2" customFormat="1" ht="16.5" customHeight="1">
      <c r="A126" s="35"/>
      <c r="B126" s="36"/>
      <c r="C126" s="37"/>
      <c r="D126" s="37"/>
      <c r="E126" s="296" t="str">
        <f>E9</f>
        <v>SO.101 - SO.101 - Komunikce a zpevněné plochy</v>
      </c>
      <c r="F126" s="326"/>
      <c r="G126" s="326"/>
      <c r="H126" s="326"/>
      <c r="I126" s="116"/>
      <c r="J126" s="37"/>
      <c r="K126" s="37"/>
      <c r="L126" s="52"/>
      <c r="S126" s="35"/>
      <c r="T126" s="35"/>
      <c r="U126" s="35"/>
      <c r="V126" s="35"/>
      <c r="W126" s="35"/>
      <c r="X126" s="35"/>
      <c r="Y126" s="35"/>
      <c r="Z126" s="35"/>
      <c r="AA126" s="35"/>
      <c r="AB126" s="35"/>
      <c r="AC126" s="35"/>
      <c r="AD126" s="35"/>
      <c r="AE126" s="35"/>
    </row>
    <row r="127" spans="1:31" s="2" customFormat="1" ht="6.95" customHeight="1">
      <c r="A127" s="35"/>
      <c r="B127" s="36"/>
      <c r="C127" s="37"/>
      <c r="D127" s="37"/>
      <c r="E127" s="37"/>
      <c r="F127" s="37"/>
      <c r="G127" s="37"/>
      <c r="H127" s="37"/>
      <c r="I127" s="116"/>
      <c r="J127" s="37"/>
      <c r="K127" s="37"/>
      <c r="L127" s="52"/>
      <c r="S127" s="35"/>
      <c r="T127" s="35"/>
      <c r="U127" s="35"/>
      <c r="V127" s="35"/>
      <c r="W127" s="35"/>
      <c r="X127" s="35"/>
      <c r="Y127" s="35"/>
      <c r="Z127" s="35"/>
      <c r="AA127" s="35"/>
      <c r="AB127" s="35"/>
      <c r="AC127" s="35"/>
      <c r="AD127" s="35"/>
      <c r="AE127" s="35"/>
    </row>
    <row r="128" spans="1:31" s="2" customFormat="1" ht="12" customHeight="1">
      <c r="A128" s="35"/>
      <c r="B128" s="36"/>
      <c r="C128" s="30" t="s">
        <v>20</v>
      </c>
      <c r="D128" s="37"/>
      <c r="E128" s="37"/>
      <c r="F128" s="28" t="str">
        <f>F12</f>
        <v>Horní Bousov</v>
      </c>
      <c r="G128" s="37"/>
      <c r="H128" s="37"/>
      <c r="I128" s="118" t="s">
        <v>22</v>
      </c>
      <c r="J128" s="67" t="str">
        <f>IF(J12="","",J12)</f>
        <v>24. 8. 2018</v>
      </c>
      <c r="K128" s="37"/>
      <c r="L128" s="52"/>
      <c r="S128" s="35"/>
      <c r="T128" s="35"/>
      <c r="U128" s="35"/>
      <c r="V128" s="35"/>
      <c r="W128" s="35"/>
      <c r="X128" s="35"/>
      <c r="Y128" s="35"/>
      <c r="Z128" s="35"/>
      <c r="AA128" s="35"/>
      <c r="AB128" s="35"/>
      <c r="AC128" s="35"/>
      <c r="AD128" s="35"/>
      <c r="AE128" s="35"/>
    </row>
    <row r="129" spans="1:31" s="2" customFormat="1" ht="6.95" customHeight="1">
      <c r="A129" s="35"/>
      <c r="B129" s="36"/>
      <c r="C129" s="37"/>
      <c r="D129" s="37"/>
      <c r="E129" s="37"/>
      <c r="F129" s="37"/>
      <c r="G129" s="37"/>
      <c r="H129" s="37"/>
      <c r="I129" s="116"/>
      <c r="J129" s="37"/>
      <c r="K129" s="37"/>
      <c r="L129" s="52"/>
      <c r="S129" s="35"/>
      <c r="T129" s="35"/>
      <c r="U129" s="35"/>
      <c r="V129" s="35"/>
      <c r="W129" s="35"/>
      <c r="X129" s="35"/>
      <c r="Y129" s="35"/>
      <c r="Z129" s="35"/>
      <c r="AA129" s="35"/>
      <c r="AB129" s="35"/>
      <c r="AC129" s="35"/>
      <c r="AD129" s="35"/>
      <c r="AE129" s="35"/>
    </row>
    <row r="130" spans="1:31" s="2" customFormat="1" ht="15.2" customHeight="1">
      <c r="A130" s="35"/>
      <c r="B130" s="36"/>
      <c r="C130" s="30" t="s">
        <v>24</v>
      </c>
      <c r="D130" s="37"/>
      <c r="E130" s="37"/>
      <c r="F130" s="28" t="str">
        <f>E15</f>
        <v>Krajská správa a údržba silnic Středočeského kraje</v>
      </c>
      <c r="G130" s="37"/>
      <c r="H130" s="37"/>
      <c r="I130" s="118" t="s">
        <v>32</v>
      </c>
      <c r="J130" s="33" t="str">
        <f>E21</f>
        <v>CR Project s.r.o.</v>
      </c>
      <c r="K130" s="37"/>
      <c r="L130" s="52"/>
      <c r="S130" s="35"/>
      <c r="T130" s="35"/>
      <c r="U130" s="35"/>
      <c r="V130" s="35"/>
      <c r="W130" s="35"/>
      <c r="X130" s="35"/>
      <c r="Y130" s="35"/>
      <c r="Z130" s="35"/>
      <c r="AA130" s="35"/>
      <c r="AB130" s="35"/>
      <c r="AC130" s="35"/>
      <c r="AD130" s="35"/>
      <c r="AE130" s="35"/>
    </row>
    <row r="131" spans="1:31" s="2" customFormat="1" ht="15.2" customHeight="1">
      <c r="A131" s="35"/>
      <c r="B131" s="36"/>
      <c r="C131" s="30" t="s">
        <v>30</v>
      </c>
      <c r="D131" s="37"/>
      <c r="E131" s="37"/>
      <c r="F131" s="28" t="str">
        <f>IF(E18="","",E18)</f>
        <v>Vyplň údaj</v>
      </c>
      <c r="G131" s="37"/>
      <c r="H131" s="37"/>
      <c r="I131" s="118" t="s">
        <v>37</v>
      </c>
      <c r="J131" s="33" t="str">
        <f>E24</f>
        <v>Josef Nentwich</v>
      </c>
      <c r="K131" s="37"/>
      <c r="L131" s="52"/>
      <c r="S131" s="35"/>
      <c r="T131" s="35"/>
      <c r="U131" s="35"/>
      <c r="V131" s="35"/>
      <c r="W131" s="35"/>
      <c r="X131" s="35"/>
      <c r="Y131" s="35"/>
      <c r="Z131" s="35"/>
      <c r="AA131" s="35"/>
      <c r="AB131" s="35"/>
      <c r="AC131" s="35"/>
      <c r="AD131" s="35"/>
      <c r="AE131" s="35"/>
    </row>
    <row r="132" spans="1:31" s="2" customFormat="1" ht="10.35" customHeight="1">
      <c r="A132" s="35"/>
      <c r="B132" s="36"/>
      <c r="C132" s="37"/>
      <c r="D132" s="37"/>
      <c r="E132" s="37"/>
      <c r="F132" s="37"/>
      <c r="G132" s="37"/>
      <c r="H132" s="37"/>
      <c r="I132" s="116"/>
      <c r="J132" s="37"/>
      <c r="K132" s="37"/>
      <c r="L132" s="52"/>
      <c r="S132" s="35"/>
      <c r="T132" s="35"/>
      <c r="U132" s="35"/>
      <c r="V132" s="35"/>
      <c r="W132" s="35"/>
      <c r="X132" s="35"/>
      <c r="Y132" s="35"/>
      <c r="Z132" s="35"/>
      <c r="AA132" s="35"/>
      <c r="AB132" s="35"/>
      <c r="AC132" s="35"/>
      <c r="AD132" s="35"/>
      <c r="AE132" s="35"/>
    </row>
    <row r="133" spans="1:31" s="11" customFormat="1" ht="29.25" customHeight="1">
      <c r="A133" s="176"/>
      <c r="B133" s="177"/>
      <c r="C133" s="178" t="s">
        <v>125</v>
      </c>
      <c r="D133" s="179" t="s">
        <v>66</v>
      </c>
      <c r="E133" s="179" t="s">
        <v>62</v>
      </c>
      <c r="F133" s="179" t="s">
        <v>63</v>
      </c>
      <c r="G133" s="179" t="s">
        <v>126</v>
      </c>
      <c r="H133" s="179" t="s">
        <v>127</v>
      </c>
      <c r="I133" s="180" t="s">
        <v>128</v>
      </c>
      <c r="J133" s="179" t="s">
        <v>103</v>
      </c>
      <c r="K133" s="181" t="s">
        <v>129</v>
      </c>
      <c r="L133" s="182"/>
      <c r="M133" s="76" t="s">
        <v>1</v>
      </c>
      <c r="N133" s="77" t="s">
        <v>45</v>
      </c>
      <c r="O133" s="77" t="s">
        <v>130</v>
      </c>
      <c r="P133" s="77" t="s">
        <v>131</v>
      </c>
      <c r="Q133" s="77" t="s">
        <v>132</v>
      </c>
      <c r="R133" s="77" t="s">
        <v>133</v>
      </c>
      <c r="S133" s="77" t="s">
        <v>134</v>
      </c>
      <c r="T133" s="78" t="s">
        <v>135</v>
      </c>
      <c r="U133" s="176"/>
      <c r="V133" s="176"/>
      <c r="W133" s="176"/>
      <c r="X133" s="176"/>
      <c r="Y133" s="176"/>
      <c r="Z133" s="176"/>
      <c r="AA133" s="176"/>
      <c r="AB133" s="176"/>
      <c r="AC133" s="176"/>
      <c r="AD133" s="176"/>
      <c r="AE133" s="176"/>
    </row>
    <row r="134" spans="1:63" s="2" customFormat="1" ht="22.9" customHeight="1">
      <c r="A134" s="35"/>
      <c r="B134" s="36"/>
      <c r="C134" s="83" t="s">
        <v>136</v>
      </c>
      <c r="D134" s="37"/>
      <c r="E134" s="37"/>
      <c r="F134" s="37"/>
      <c r="G134" s="37"/>
      <c r="H134" s="37"/>
      <c r="I134" s="116"/>
      <c r="J134" s="183">
        <f>BK134</f>
        <v>0</v>
      </c>
      <c r="K134" s="37"/>
      <c r="L134" s="40"/>
      <c r="M134" s="79"/>
      <c r="N134" s="184"/>
      <c r="O134" s="80"/>
      <c r="P134" s="185">
        <f>P135</f>
        <v>0</v>
      </c>
      <c r="Q134" s="80"/>
      <c r="R134" s="185">
        <f>R135</f>
        <v>718.6242369999999</v>
      </c>
      <c r="S134" s="80"/>
      <c r="T134" s="186">
        <f>T135</f>
        <v>580.0305000000001</v>
      </c>
      <c r="U134" s="35"/>
      <c r="V134" s="35"/>
      <c r="W134" s="35"/>
      <c r="X134" s="35"/>
      <c r="Y134" s="35"/>
      <c r="Z134" s="35"/>
      <c r="AA134" s="35"/>
      <c r="AB134" s="35"/>
      <c r="AC134" s="35"/>
      <c r="AD134" s="35"/>
      <c r="AE134" s="35"/>
      <c r="AT134" s="18" t="s">
        <v>80</v>
      </c>
      <c r="AU134" s="18" t="s">
        <v>105</v>
      </c>
      <c r="BK134" s="187">
        <f>BK135</f>
        <v>0</v>
      </c>
    </row>
    <row r="135" spans="2:63" s="12" customFormat="1" ht="25.9" customHeight="1">
      <c r="B135" s="188"/>
      <c r="C135" s="189"/>
      <c r="D135" s="190" t="s">
        <v>80</v>
      </c>
      <c r="E135" s="191" t="s">
        <v>137</v>
      </c>
      <c r="F135" s="191" t="s">
        <v>138</v>
      </c>
      <c r="G135" s="189"/>
      <c r="H135" s="189"/>
      <c r="I135" s="192"/>
      <c r="J135" s="193">
        <f>BK135</f>
        <v>0</v>
      </c>
      <c r="K135" s="189"/>
      <c r="L135" s="194"/>
      <c r="M135" s="195"/>
      <c r="N135" s="196"/>
      <c r="O135" s="196"/>
      <c r="P135" s="197">
        <f>P136+P206+P245</f>
        <v>0</v>
      </c>
      <c r="Q135" s="196"/>
      <c r="R135" s="197">
        <f>R136+R206+R245</f>
        <v>718.6242369999999</v>
      </c>
      <c r="S135" s="196"/>
      <c r="T135" s="198">
        <f>T136+T206+T245</f>
        <v>580.0305000000001</v>
      </c>
      <c r="AR135" s="199" t="s">
        <v>89</v>
      </c>
      <c r="AT135" s="200" t="s">
        <v>80</v>
      </c>
      <c r="AU135" s="200" t="s">
        <v>81</v>
      </c>
      <c r="AY135" s="199" t="s">
        <v>139</v>
      </c>
      <c r="BK135" s="201">
        <f>BK136+BK206+BK245</f>
        <v>0</v>
      </c>
    </row>
    <row r="136" spans="2:63" s="12" customFormat="1" ht="22.9" customHeight="1">
      <c r="B136" s="188"/>
      <c r="C136" s="189"/>
      <c r="D136" s="190" t="s">
        <v>80</v>
      </c>
      <c r="E136" s="202" t="s">
        <v>89</v>
      </c>
      <c r="F136" s="202" t="s">
        <v>140</v>
      </c>
      <c r="G136" s="189"/>
      <c r="H136" s="189"/>
      <c r="I136" s="192"/>
      <c r="J136" s="203">
        <f>BK136</f>
        <v>0</v>
      </c>
      <c r="K136" s="189"/>
      <c r="L136" s="194"/>
      <c r="M136" s="195"/>
      <c r="N136" s="196"/>
      <c r="O136" s="196"/>
      <c r="P136" s="197">
        <f>P137+P160+P179+P184</f>
        <v>0</v>
      </c>
      <c r="Q136" s="196"/>
      <c r="R136" s="197">
        <f>R137+R160+R179+R184</f>
        <v>44.28897</v>
      </c>
      <c r="S136" s="196"/>
      <c r="T136" s="198">
        <f>T137+T160+T179+T184</f>
        <v>0</v>
      </c>
      <c r="AR136" s="199" t="s">
        <v>89</v>
      </c>
      <c r="AT136" s="200" t="s">
        <v>80</v>
      </c>
      <c r="AU136" s="200" t="s">
        <v>89</v>
      </c>
      <c r="AY136" s="199" t="s">
        <v>139</v>
      </c>
      <c r="BK136" s="201">
        <f>BK137+BK160+BK179+BK184</f>
        <v>0</v>
      </c>
    </row>
    <row r="137" spans="2:63" s="12" customFormat="1" ht="20.85" customHeight="1">
      <c r="B137" s="188"/>
      <c r="C137" s="189"/>
      <c r="D137" s="190" t="s">
        <v>80</v>
      </c>
      <c r="E137" s="202" t="s">
        <v>141</v>
      </c>
      <c r="F137" s="202" t="s">
        <v>142</v>
      </c>
      <c r="G137" s="189"/>
      <c r="H137" s="189"/>
      <c r="I137" s="192"/>
      <c r="J137" s="203">
        <f>BK137</f>
        <v>0</v>
      </c>
      <c r="K137" s="189"/>
      <c r="L137" s="194"/>
      <c r="M137" s="195"/>
      <c r="N137" s="196"/>
      <c r="O137" s="196"/>
      <c r="P137" s="197">
        <f>SUM(P138:P159)</f>
        <v>0</v>
      </c>
      <c r="Q137" s="196"/>
      <c r="R137" s="197">
        <f>SUM(R138:R159)</f>
        <v>0</v>
      </c>
      <c r="S137" s="196"/>
      <c r="T137" s="198">
        <f>SUM(T138:T159)</f>
        <v>0</v>
      </c>
      <c r="AR137" s="199" t="s">
        <v>89</v>
      </c>
      <c r="AT137" s="200" t="s">
        <v>80</v>
      </c>
      <c r="AU137" s="200" t="s">
        <v>91</v>
      </c>
      <c r="AY137" s="199" t="s">
        <v>139</v>
      </c>
      <c r="BK137" s="201">
        <f>SUM(BK138:BK159)</f>
        <v>0</v>
      </c>
    </row>
    <row r="138" spans="1:65" s="2" customFormat="1" ht="24" customHeight="1">
      <c r="A138" s="35"/>
      <c r="B138" s="36"/>
      <c r="C138" s="204" t="s">
        <v>89</v>
      </c>
      <c r="D138" s="204" t="s">
        <v>143</v>
      </c>
      <c r="E138" s="205" t="s">
        <v>144</v>
      </c>
      <c r="F138" s="206" t="s">
        <v>145</v>
      </c>
      <c r="G138" s="207" t="s">
        <v>146</v>
      </c>
      <c r="H138" s="208">
        <v>67.217</v>
      </c>
      <c r="I138" s="209"/>
      <c r="J138" s="210">
        <f>ROUND(I138*H138,2)</f>
        <v>0</v>
      </c>
      <c r="K138" s="206" t="s">
        <v>1</v>
      </c>
      <c r="L138" s="40"/>
      <c r="M138" s="211" t="s">
        <v>1</v>
      </c>
      <c r="N138" s="212" t="s">
        <v>46</v>
      </c>
      <c r="O138" s="72"/>
      <c r="P138" s="213">
        <f>O138*H138</f>
        <v>0</v>
      </c>
      <c r="Q138" s="213">
        <v>0</v>
      </c>
      <c r="R138" s="213">
        <f>Q138*H138</f>
        <v>0</v>
      </c>
      <c r="S138" s="213">
        <v>0</v>
      </c>
      <c r="T138" s="214">
        <f>S138*H138</f>
        <v>0</v>
      </c>
      <c r="U138" s="35"/>
      <c r="V138" s="35"/>
      <c r="W138" s="35"/>
      <c r="X138" s="35"/>
      <c r="Y138" s="35"/>
      <c r="Z138" s="35"/>
      <c r="AA138" s="35"/>
      <c r="AB138" s="35"/>
      <c r="AC138" s="35"/>
      <c r="AD138" s="35"/>
      <c r="AE138" s="35"/>
      <c r="AR138" s="215" t="s">
        <v>147</v>
      </c>
      <c r="AT138" s="215" t="s">
        <v>143</v>
      </c>
      <c r="AU138" s="215" t="s">
        <v>148</v>
      </c>
      <c r="AY138" s="18" t="s">
        <v>139</v>
      </c>
      <c r="BE138" s="216">
        <f>IF(N138="základní",J138,0)</f>
        <v>0</v>
      </c>
      <c r="BF138" s="216">
        <f>IF(N138="snížená",J138,0)</f>
        <v>0</v>
      </c>
      <c r="BG138" s="216">
        <f>IF(N138="zákl. přenesená",J138,0)</f>
        <v>0</v>
      </c>
      <c r="BH138" s="216">
        <f>IF(N138="sníž. přenesená",J138,0)</f>
        <v>0</v>
      </c>
      <c r="BI138" s="216">
        <f>IF(N138="nulová",J138,0)</f>
        <v>0</v>
      </c>
      <c r="BJ138" s="18" t="s">
        <v>89</v>
      </c>
      <c r="BK138" s="216">
        <f>ROUND(I138*H138,2)</f>
        <v>0</v>
      </c>
      <c r="BL138" s="18" t="s">
        <v>147</v>
      </c>
      <c r="BM138" s="215" t="s">
        <v>149</v>
      </c>
    </row>
    <row r="139" spans="2:51" s="13" customFormat="1" ht="11.25">
      <c r="B139" s="217"/>
      <c r="C139" s="218"/>
      <c r="D139" s="219" t="s">
        <v>150</v>
      </c>
      <c r="E139" s="220" t="s">
        <v>1</v>
      </c>
      <c r="F139" s="221" t="s">
        <v>151</v>
      </c>
      <c r="G139" s="218"/>
      <c r="H139" s="222">
        <v>67.217</v>
      </c>
      <c r="I139" s="223"/>
      <c r="J139" s="218"/>
      <c r="K139" s="218"/>
      <c r="L139" s="224"/>
      <c r="M139" s="225"/>
      <c r="N139" s="226"/>
      <c r="O139" s="226"/>
      <c r="P139" s="226"/>
      <c r="Q139" s="226"/>
      <c r="R139" s="226"/>
      <c r="S139" s="226"/>
      <c r="T139" s="227"/>
      <c r="AT139" s="228" t="s">
        <v>150</v>
      </c>
      <c r="AU139" s="228" t="s">
        <v>148</v>
      </c>
      <c r="AV139" s="13" t="s">
        <v>91</v>
      </c>
      <c r="AW139" s="13" t="s">
        <v>36</v>
      </c>
      <c r="AX139" s="13" t="s">
        <v>89</v>
      </c>
      <c r="AY139" s="228" t="s">
        <v>139</v>
      </c>
    </row>
    <row r="140" spans="1:65" s="2" customFormat="1" ht="16.5" customHeight="1">
      <c r="A140" s="35"/>
      <c r="B140" s="36"/>
      <c r="C140" s="204" t="s">
        <v>91</v>
      </c>
      <c r="D140" s="204" t="s">
        <v>143</v>
      </c>
      <c r="E140" s="205" t="s">
        <v>152</v>
      </c>
      <c r="F140" s="206" t="s">
        <v>153</v>
      </c>
      <c r="G140" s="207" t="s">
        <v>146</v>
      </c>
      <c r="H140" s="208">
        <v>82.283</v>
      </c>
      <c r="I140" s="209"/>
      <c r="J140" s="210">
        <f>ROUND(I140*H140,2)</f>
        <v>0</v>
      </c>
      <c r="K140" s="206" t="s">
        <v>154</v>
      </c>
      <c r="L140" s="40"/>
      <c r="M140" s="211" t="s">
        <v>1</v>
      </c>
      <c r="N140" s="212" t="s">
        <v>46</v>
      </c>
      <c r="O140" s="72"/>
      <c r="P140" s="213">
        <f>O140*H140</f>
        <v>0</v>
      </c>
      <c r="Q140" s="213">
        <v>0</v>
      </c>
      <c r="R140" s="213">
        <f>Q140*H140</f>
        <v>0</v>
      </c>
      <c r="S140" s="213">
        <v>0</v>
      </c>
      <c r="T140" s="214">
        <f>S140*H140</f>
        <v>0</v>
      </c>
      <c r="U140" s="35"/>
      <c r="V140" s="35"/>
      <c r="W140" s="35"/>
      <c r="X140" s="35"/>
      <c r="Y140" s="35"/>
      <c r="Z140" s="35"/>
      <c r="AA140" s="35"/>
      <c r="AB140" s="35"/>
      <c r="AC140" s="35"/>
      <c r="AD140" s="35"/>
      <c r="AE140" s="35"/>
      <c r="AR140" s="215" t="s">
        <v>147</v>
      </c>
      <c r="AT140" s="215" t="s">
        <v>143</v>
      </c>
      <c r="AU140" s="215" t="s">
        <v>148</v>
      </c>
      <c r="AY140" s="18" t="s">
        <v>139</v>
      </c>
      <c r="BE140" s="216">
        <f>IF(N140="základní",J140,0)</f>
        <v>0</v>
      </c>
      <c r="BF140" s="216">
        <f>IF(N140="snížená",J140,0)</f>
        <v>0</v>
      </c>
      <c r="BG140" s="216">
        <f>IF(N140="zákl. přenesená",J140,0)</f>
        <v>0</v>
      </c>
      <c r="BH140" s="216">
        <f>IF(N140="sníž. přenesená",J140,0)</f>
        <v>0</v>
      </c>
      <c r="BI140" s="216">
        <f>IF(N140="nulová",J140,0)</f>
        <v>0</v>
      </c>
      <c r="BJ140" s="18" t="s">
        <v>89</v>
      </c>
      <c r="BK140" s="216">
        <f>ROUND(I140*H140,2)</f>
        <v>0</v>
      </c>
      <c r="BL140" s="18" t="s">
        <v>147</v>
      </c>
      <c r="BM140" s="215" t="s">
        <v>155</v>
      </c>
    </row>
    <row r="141" spans="2:51" s="14" customFormat="1" ht="22.5">
      <c r="B141" s="229"/>
      <c r="C141" s="230"/>
      <c r="D141" s="219" t="s">
        <v>150</v>
      </c>
      <c r="E141" s="231" t="s">
        <v>1</v>
      </c>
      <c r="F141" s="232" t="s">
        <v>156</v>
      </c>
      <c r="G141" s="230"/>
      <c r="H141" s="231" t="s">
        <v>1</v>
      </c>
      <c r="I141" s="233"/>
      <c r="J141" s="230"/>
      <c r="K141" s="230"/>
      <c r="L141" s="234"/>
      <c r="M141" s="235"/>
      <c r="N141" s="236"/>
      <c r="O141" s="236"/>
      <c r="P141" s="236"/>
      <c r="Q141" s="236"/>
      <c r="R141" s="236"/>
      <c r="S141" s="236"/>
      <c r="T141" s="237"/>
      <c r="AT141" s="238" t="s">
        <v>150</v>
      </c>
      <c r="AU141" s="238" t="s">
        <v>148</v>
      </c>
      <c r="AV141" s="14" t="s">
        <v>89</v>
      </c>
      <c r="AW141" s="14" t="s">
        <v>36</v>
      </c>
      <c r="AX141" s="14" t="s">
        <v>81</v>
      </c>
      <c r="AY141" s="238" t="s">
        <v>139</v>
      </c>
    </row>
    <row r="142" spans="2:51" s="13" customFormat="1" ht="11.25">
      <c r="B142" s="217"/>
      <c r="C142" s="218"/>
      <c r="D142" s="219" t="s">
        <v>150</v>
      </c>
      <c r="E142" s="220" t="s">
        <v>1</v>
      </c>
      <c r="F142" s="221" t="s">
        <v>157</v>
      </c>
      <c r="G142" s="218"/>
      <c r="H142" s="222">
        <v>82.283</v>
      </c>
      <c r="I142" s="223"/>
      <c r="J142" s="218"/>
      <c r="K142" s="218"/>
      <c r="L142" s="224"/>
      <c r="M142" s="225"/>
      <c r="N142" s="226"/>
      <c r="O142" s="226"/>
      <c r="P142" s="226"/>
      <c r="Q142" s="226"/>
      <c r="R142" s="226"/>
      <c r="S142" s="226"/>
      <c r="T142" s="227"/>
      <c r="AT142" s="228" t="s">
        <v>150</v>
      </c>
      <c r="AU142" s="228" t="s">
        <v>148</v>
      </c>
      <c r="AV142" s="13" t="s">
        <v>91</v>
      </c>
      <c r="AW142" s="13" t="s">
        <v>36</v>
      </c>
      <c r="AX142" s="13" t="s">
        <v>89</v>
      </c>
      <c r="AY142" s="228" t="s">
        <v>139</v>
      </c>
    </row>
    <row r="143" spans="1:65" s="2" customFormat="1" ht="24" customHeight="1">
      <c r="A143" s="35"/>
      <c r="B143" s="36"/>
      <c r="C143" s="204" t="s">
        <v>148</v>
      </c>
      <c r="D143" s="204" t="s">
        <v>143</v>
      </c>
      <c r="E143" s="205" t="s">
        <v>158</v>
      </c>
      <c r="F143" s="206" t="s">
        <v>159</v>
      </c>
      <c r="G143" s="207" t="s">
        <v>146</v>
      </c>
      <c r="H143" s="208">
        <v>82.283</v>
      </c>
      <c r="I143" s="209"/>
      <c r="J143" s="210">
        <f>ROUND(I143*H143,2)</f>
        <v>0</v>
      </c>
      <c r="K143" s="206" t="s">
        <v>154</v>
      </c>
      <c r="L143" s="40"/>
      <c r="M143" s="211" t="s">
        <v>1</v>
      </c>
      <c r="N143" s="212" t="s">
        <v>46</v>
      </c>
      <c r="O143" s="72"/>
      <c r="P143" s="213">
        <f>O143*H143</f>
        <v>0</v>
      </c>
      <c r="Q143" s="213">
        <v>0</v>
      </c>
      <c r="R143" s="213">
        <f>Q143*H143</f>
        <v>0</v>
      </c>
      <c r="S143" s="213">
        <v>0</v>
      </c>
      <c r="T143" s="214">
        <f>S143*H143</f>
        <v>0</v>
      </c>
      <c r="U143" s="35"/>
      <c r="V143" s="35"/>
      <c r="W143" s="35"/>
      <c r="X143" s="35"/>
      <c r="Y143" s="35"/>
      <c r="Z143" s="35"/>
      <c r="AA143" s="35"/>
      <c r="AB143" s="35"/>
      <c r="AC143" s="35"/>
      <c r="AD143" s="35"/>
      <c r="AE143" s="35"/>
      <c r="AR143" s="215" t="s">
        <v>147</v>
      </c>
      <c r="AT143" s="215" t="s">
        <v>143</v>
      </c>
      <c r="AU143" s="215" t="s">
        <v>148</v>
      </c>
      <c r="AY143" s="18" t="s">
        <v>139</v>
      </c>
      <c r="BE143" s="216">
        <f>IF(N143="základní",J143,0)</f>
        <v>0</v>
      </c>
      <c r="BF143" s="216">
        <f>IF(N143="snížená",J143,0)</f>
        <v>0</v>
      </c>
      <c r="BG143" s="216">
        <f>IF(N143="zákl. přenesená",J143,0)</f>
        <v>0</v>
      </c>
      <c r="BH143" s="216">
        <f>IF(N143="sníž. přenesená",J143,0)</f>
        <v>0</v>
      </c>
      <c r="BI143" s="216">
        <f>IF(N143="nulová",J143,0)</f>
        <v>0</v>
      </c>
      <c r="BJ143" s="18" t="s">
        <v>89</v>
      </c>
      <c r="BK143" s="216">
        <f>ROUND(I143*H143,2)</f>
        <v>0</v>
      </c>
      <c r="BL143" s="18" t="s">
        <v>147</v>
      </c>
      <c r="BM143" s="215" t="s">
        <v>160</v>
      </c>
    </row>
    <row r="144" spans="2:51" s="14" customFormat="1" ht="11.25">
      <c r="B144" s="229"/>
      <c r="C144" s="230"/>
      <c r="D144" s="219" t="s">
        <v>150</v>
      </c>
      <c r="E144" s="231" t="s">
        <v>1</v>
      </c>
      <c r="F144" s="232" t="s">
        <v>161</v>
      </c>
      <c r="G144" s="230"/>
      <c r="H144" s="231" t="s">
        <v>1</v>
      </c>
      <c r="I144" s="233"/>
      <c r="J144" s="230"/>
      <c r="K144" s="230"/>
      <c r="L144" s="234"/>
      <c r="M144" s="235"/>
      <c r="N144" s="236"/>
      <c r="O144" s="236"/>
      <c r="P144" s="236"/>
      <c r="Q144" s="236"/>
      <c r="R144" s="236"/>
      <c r="S144" s="236"/>
      <c r="T144" s="237"/>
      <c r="AT144" s="238" t="s">
        <v>150</v>
      </c>
      <c r="AU144" s="238" t="s">
        <v>148</v>
      </c>
      <c r="AV144" s="14" t="s">
        <v>89</v>
      </c>
      <c r="AW144" s="14" t="s">
        <v>36</v>
      </c>
      <c r="AX144" s="14" t="s">
        <v>81</v>
      </c>
      <c r="AY144" s="238" t="s">
        <v>139</v>
      </c>
    </row>
    <row r="145" spans="2:51" s="13" customFormat="1" ht="11.25">
      <c r="B145" s="217"/>
      <c r="C145" s="218"/>
      <c r="D145" s="219" t="s">
        <v>150</v>
      </c>
      <c r="E145" s="220" t="s">
        <v>1</v>
      </c>
      <c r="F145" s="221" t="s">
        <v>157</v>
      </c>
      <c r="G145" s="218"/>
      <c r="H145" s="222">
        <v>82.283</v>
      </c>
      <c r="I145" s="223"/>
      <c r="J145" s="218"/>
      <c r="K145" s="218"/>
      <c r="L145" s="224"/>
      <c r="M145" s="225"/>
      <c r="N145" s="226"/>
      <c r="O145" s="226"/>
      <c r="P145" s="226"/>
      <c r="Q145" s="226"/>
      <c r="R145" s="226"/>
      <c r="S145" s="226"/>
      <c r="T145" s="227"/>
      <c r="AT145" s="228" t="s">
        <v>150</v>
      </c>
      <c r="AU145" s="228" t="s">
        <v>148</v>
      </c>
      <c r="AV145" s="13" t="s">
        <v>91</v>
      </c>
      <c r="AW145" s="13" t="s">
        <v>36</v>
      </c>
      <c r="AX145" s="13" t="s">
        <v>89</v>
      </c>
      <c r="AY145" s="228" t="s">
        <v>139</v>
      </c>
    </row>
    <row r="146" spans="1:65" s="2" customFormat="1" ht="24" customHeight="1">
      <c r="A146" s="35"/>
      <c r="B146" s="36"/>
      <c r="C146" s="204" t="s">
        <v>147</v>
      </c>
      <c r="D146" s="204" t="s">
        <v>143</v>
      </c>
      <c r="E146" s="205" t="s">
        <v>162</v>
      </c>
      <c r="F146" s="206" t="s">
        <v>163</v>
      </c>
      <c r="G146" s="207" t="s">
        <v>146</v>
      </c>
      <c r="H146" s="208">
        <v>1696.4</v>
      </c>
      <c r="I146" s="209"/>
      <c r="J146" s="210">
        <f>ROUND(I146*H146,2)</f>
        <v>0</v>
      </c>
      <c r="K146" s="206" t="s">
        <v>154</v>
      </c>
      <c r="L146" s="40"/>
      <c r="M146" s="211" t="s">
        <v>1</v>
      </c>
      <c r="N146" s="212" t="s">
        <v>46</v>
      </c>
      <c r="O146" s="72"/>
      <c r="P146" s="213">
        <f>O146*H146</f>
        <v>0</v>
      </c>
      <c r="Q146" s="213">
        <v>0</v>
      </c>
      <c r="R146" s="213">
        <f>Q146*H146</f>
        <v>0</v>
      </c>
      <c r="S146" s="213">
        <v>0</v>
      </c>
      <c r="T146" s="214">
        <f>S146*H146</f>
        <v>0</v>
      </c>
      <c r="U146" s="35"/>
      <c r="V146" s="35"/>
      <c r="W146" s="35"/>
      <c r="X146" s="35"/>
      <c r="Y146" s="35"/>
      <c r="Z146" s="35"/>
      <c r="AA146" s="35"/>
      <c r="AB146" s="35"/>
      <c r="AC146" s="35"/>
      <c r="AD146" s="35"/>
      <c r="AE146" s="35"/>
      <c r="AR146" s="215" t="s">
        <v>147</v>
      </c>
      <c r="AT146" s="215" t="s">
        <v>143</v>
      </c>
      <c r="AU146" s="215" t="s">
        <v>148</v>
      </c>
      <c r="AY146" s="18" t="s">
        <v>139</v>
      </c>
      <c r="BE146" s="216">
        <f>IF(N146="základní",J146,0)</f>
        <v>0</v>
      </c>
      <c r="BF146" s="216">
        <f>IF(N146="snížená",J146,0)</f>
        <v>0</v>
      </c>
      <c r="BG146" s="216">
        <f>IF(N146="zákl. přenesená",J146,0)</f>
        <v>0</v>
      </c>
      <c r="BH146" s="216">
        <f>IF(N146="sníž. přenesená",J146,0)</f>
        <v>0</v>
      </c>
      <c r="BI146" s="216">
        <f>IF(N146="nulová",J146,0)</f>
        <v>0</v>
      </c>
      <c r="BJ146" s="18" t="s">
        <v>89</v>
      </c>
      <c r="BK146" s="216">
        <f>ROUND(I146*H146,2)</f>
        <v>0</v>
      </c>
      <c r="BL146" s="18" t="s">
        <v>147</v>
      </c>
      <c r="BM146" s="215" t="s">
        <v>164</v>
      </c>
    </row>
    <row r="147" spans="2:51" s="14" customFormat="1" ht="11.25">
      <c r="B147" s="229"/>
      <c r="C147" s="230"/>
      <c r="D147" s="219" t="s">
        <v>150</v>
      </c>
      <c r="E147" s="231" t="s">
        <v>1</v>
      </c>
      <c r="F147" s="232" t="s">
        <v>165</v>
      </c>
      <c r="G147" s="230"/>
      <c r="H147" s="231" t="s">
        <v>1</v>
      </c>
      <c r="I147" s="233"/>
      <c r="J147" s="230"/>
      <c r="K147" s="230"/>
      <c r="L147" s="234"/>
      <c r="M147" s="235"/>
      <c r="N147" s="236"/>
      <c r="O147" s="236"/>
      <c r="P147" s="236"/>
      <c r="Q147" s="236"/>
      <c r="R147" s="236"/>
      <c r="S147" s="236"/>
      <c r="T147" s="237"/>
      <c r="AT147" s="238" t="s">
        <v>150</v>
      </c>
      <c r="AU147" s="238" t="s">
        <v>148</v>
      </c>
      <c r="AV147" s="14" t="s">
        <v>89</v>
      </c>
      <c r="AW147" s="14" t="s">
        <v>36</v>
      </c>
      <c r="AX147" s="14" t="s">
        <v>81</v>
      </c>
      <c r="AY147" s="238" t="s">
        <v>139</v>
      </c>
    </row>
    <row r="148" spans="2:51" s="13" customFormat="1" ht="11.25">
      <c r="B148" s="217"/>
      <c r="C148" s="218"/>
      <c r="D148" s="219" t="s">
        <v>150</v>
      </c>
      <c r="E148" s="220" t="s">
        <v>1</v>
      </c>
      <c r="F148" s="221" t="s">
        <v>166</v>
      </c>
      <c r="G148" s="218"/>
      <c r="H148" s="222">
        <v>1630.8</v>
      </c>
      <c r="I148" s="223"/>
      <c r="J148" s="218"/>
      <c r="K148" s="218"/>
      <c r="L148" s="224"/>
      <c r="M148" s="225"/>
      <c r="N148" s="226"/>
      <c r="O148" s="226"/>
      <c r="P148" s="226"/>
      <c r="Q148" s="226"/>
      <c r="R148" s="226"/>
      <c r="S148" s="226"/>
      <c r="T148" s="227"/>
      <c r="AT148" s="228" t="s">
        <v>150</v>
      </c>
      <c r="AU148" s="228" t="s">
        <v>148</v>
      </c>
      <c r="AV148" s="13" t="s">
        <v>91</v>
      </c>
      <c r="AW148" s="13" t="s">
        <v>36</v>
      </c>
      <c r="AX148" s="13" t="s">
        <v>81</v>
      </c>
      <c r="AY148" s="228" t="s">
        <v>139</v>
      </c>
    </row>
    <row r="149" spans="2:51" s="13" customFormat="1" ht="11.25">
      <c r="B149" s="217"/>
      <c r="C149" s="218"/>
      <c r="D149" s="219" t="s">
        <v>150</v>
      </c>
      <c r="E149" s="220" t="s">
        <v>1</v>
      </c>
      <c r="F149" s="221" t="s">
        <v>167</v>
      </c>
      <c r="G149" s="218"/>
      <c r="H149" s="222">
        <v>65.6</v>
      </c>
      <c r="I149" s="223"/>
      <c r="J149" s="218"/>
      <c r="K149" s="218"/>
      <c r="L149" s="224"/>
      <c r="M149" s="225"/>
      <c r="N149" s="226"/>
      <c r="O149" s="226"/>
      <c r="P149" s="226"/>
      <c r="Q149" s="226"/>
      <c r="R149" s="226"/>
      <c r="S149" s="226"/>
      <c r="T149" s="227"/>
      <c r="AT149" s="228" t="s">
        <v>150</v>
      </c>
      <c r="AU149" s="228" t="s">
        <v>148</v>
      </c>
      <c r="AV149" s="13" t="s">
        <v>91</v>
      </c>
      <c r="AW149" s="13" t="s">
        <v>36</v>
      </c>
      <c r="AX149" s="13" t="s">
        <v>81</v>
      </c>
      <c r="AY149" s="228" t="s">
        <v>139</v>
      </c>
    </row>
    <row r="150" spans="2:51" s="15" customFormat="1" ht="11.25">
      <c r="B150" s="239"/>
      <c r="C150" s="240"/>
      <c r="D150" s="219" t="s">
        <v>150</v>
      </c>
      <c r="E150" s="241" t="s">
        <v>1</v>
      </c>
      <c r="F150" s="242" t="s">
        <v>168</v>
      </c>
      <c r="G150" s="240"/>
      <c r="H150" s="243">
        <v>1696.4</v>
      </c>
      <c r="I150" s="244"/>
      <c r="J150" s="240"/>
      <c r="K150" s="240"/>
      <c r="L150" s="245"/>
      <c r="M150" s="246"/>
      <c r="N150" s="247"/>
      <c r="O150" s="247"/>
      <c r="P150" s="247"/>
      <c r="Q150" s="247"/>
      <c r="R150" s="247"/>
      <c r="S150" s="247"/>
      <c r="T150" s="248"/>
      <c r="AT150" s="249" t="s">
        <v>150</v>
      </c>
      <c r="AU150" s="249" t="s">
        <v>148</v>
      </c>
      <c r="AV150" s="15" t="s">
        <v>147</v>
      </c>
      <c r="AW150" s="15" t="s">
        <v>36</v>
      </c>
      <c r="AX150" s="15" t="s">
        <v>89</v>
      </c>
      <c r="AY150" s="249" t="s">
        <v>139</v>
      </c>
    </row>
    <row r="151" spans="1:65" s="2" customFormat="1" ht="16.5" customHeight="1">
      <c r="A151" s="35"/>
      <c r="B151" s="36"/>
      <c r="C151" s="204" t="s">
        <v>169</v>
      </c>
      <c r="D151" s="204" t="s">
        <v>143</v>
      </c>
      <c r="E151" s="205" t="s">
        <v>170</v>
      </c>
      <c r="F151" s="206" t="s">
        <v>171</v>
      </c>
      <c r="G151" s="207" t="s">
        <v>146</v>
      </c>
      <c r="H151" s="208">
        <v>1696.4</v>
      </c>
      <c r="I151" s="209"/>
      <c r="J151" s="210">
        <f>ROUND(I151*H151,2)</f>
        <v>0</v>
      </c>
      <c r="K151" s="206" t="s">
        <v>154</v>
      </c>
      <c r="L151" s="40"/>
      <c r="M151" s="211" t="s">
        <v>1</v>
      </c>
      <c r="N151" s="212" t="s">
        <v>46</v>
      </c>
      <c r="O151" s="72"/>
      <c r="P151" s="213">
        <f>O151*H151</f>
        <v>0</v>
      </c>
      <c r="Q151" s="213">
        <v>0</v>
      </c>
      <c r="R151" s="213">
        <f>Q151*H151</f>
        <v>0</v>
      </c>
      <c r="S151" s="213">
        <v>0</v>
      </c>
      <c r="T151" s="214">
        <f>S151*H151</f>
        <v>0</v>
      </c>
      <c r="U151" s="35"/>
      <c r="V151" s="35"/>
      <c r="W151" s="35"/>
      <c r="X151" s="35"/>
      <c r="Y151" s="35"/>
      <c r="Z151" s="35"/>
      <c r="AA151" s="35"/>
      <c r="AB151" s="35"/>
      <c r="AC151" s="35"/>
      <c r="AD151" s="35"/>
      <c r="AE151" s="35"/>
      <c r="AR151" s="215" t="s">
        <v>147</v>
      </c>
      <c r="AT151" s="215" t="s">
        <v>143</v>
      </c>
      <c r="AU151" s="215" t="s">
        <v>148</v>
      </c>
      <c r="AY151" s="18" t="s">
        <v>139</v>
      </c>
      <c r="BE151" s="216">
        <f>IF(N151="základní",J151,0)</f>
        <v>0</v>
      </c>
      <c r="BF151" s="216">
        <f>IF(N151="snížená",J151,0)</f>
        <v>0</v>
      </c>
      <c r="BG151" s="216">
        <f>IF(N151="zákl. přenesená",J151,0)</f>
        <v>0</v>
      </c>
      <c r="BH151" s="216">
        <f>IF(N151="sníž. přenesená",J151,0)</f>
        <v>0</v>
      </c>
      <c r="BI151" s="216">
        <f>IF(N151="nulová",J151,0)</f>
        <v>0</v>
      </c>
      <c r="BJ151" s="18" t="s">
        <v>89</v>
      </c>
      <c r="BK151" s="216">
        <f>ROUND(I151*H151,2)</f>
        <v>0</v>
      </c>
      <c r="BL151" s="18" t="s">
        <v>147</v>
      </c>
      <c r="BM151" s="215" t="s">
        <v>172</v>
      </c>
    </row>
    <row r="152" spans="2:51" s="13" customFormat="1" ht="22.5">
      <c r="B152" s="217"/>
      <c r="C152" s="218"/>
      <c r="D152" s="219" t="s">
        <v>150</v>
      </c>
      <c r="E152" s="220" t="s">
        <v>1</v>
      </c>
      <c r="F152" s="221" t="s">
        <v>173</v>
      </c>
      <c r="G152" s="218"/>
      <c r="H152" s="222">
        <v>1696.4</v>
      </c>
      <c r="I152" s="223"/>
      <c r="J152" s="218"/>
      <c r="K152" s="218"/>
      <c r="L152" s="224"/>
      <c r="M152" s="225"/>
      <c r="N152" s="226"/>
      <c r="O152" s="226"/>
      <c r="P152" s="226"/>
      <c r="Q152" s="226"/>
      <c r="R152" s="226"/>
      <c r="S152" s="226"/>
      <c r="T152" s="227"/>
      <c r="AT152" s="228" t="s">
        <v>150</v>
      </c>
      <c r="AU152" s="228" t="s">
        <v>148</v>
      </c>
      <c r="AV152" s="13" t="s">
        <v>91</v>
      </c>
      <c r="AW152" s="13" t="s">
        <v>36</v>
      </c>
      <c r="AX152" s="13" t="s">
        <v>89</v>
      </c>
      <c r="AY152" s="228" t="s">
        <v>139</v>
      </c>
    </row>
    <row r="153" spans="1:65" s="2" customFormat="1" ht="24" customHeight="1">
      <c r="A153" s="35"/>
      <c r="B153" s="36"/>
      <c r="C153" s="204" t="s">
        <v>174</v>
      </c>
      <c r="D153" s="204" t="s">
        <v>143</v>
      </c>
      <c r="E153" s="205" t="s">
        <v>175</v>
      </c>
      <c r="F153" s="206" t="s">
        <v>176</v>
      </c>
      <c r="G153" s="207" t="s">
        <v>177</v>
      </c>
      <c r="H153" s="208">
        <v>3138.34</v>
      </c>
      <c r="I153" s="209"/>
      <c r="J153" s="210">
        <f>ROUND(I153*H153,2)</f>
        <v>0</v>
      </c>
      <c r="K153" s="206" t="s">
        <v>154</v>
      </c>
      <c r="L153" s="40"/>
      <c r="M153" s="211" t="s">
        <v>1</v>
      </c>
      <c r="N153" s="212" t="s">
        <v>46</v>
      </c>
      <c r="O153" s="72"/>
      <c r="P153" s="213">
        <f>O153*H153</f>
        <v>0</v>
      </c>
      <c r="Q153" s="213">
        <v>0</v>
      </c>
      <c r="R153" s="213">
        <f>Q153*H153</f>
        <v>0</v>
      </c>
      <c r="S153" s="213">
        <v>0</v>
      </c>
      <c r="T153" s="214">
        <f>S153*H153</f>
        <v>0</v>
      </c>
      <c r="U153" s="35"/>
      <c r="V153" s="35"/>
      <c r="W153" s="35"/>
      <c r="X153" s="35"/>
      <c r="Y153" s="35"/>
      <c r="Z153" s="35"/>
      <c r="AA153" s="35"/>
      <c r="AB153" s="35"/>
      <c r="AC153" s="35"/>
      <c r="AD153" s="35"/>
      <c r="AE153" s="35"/>
      <c r="AR153" s="215" t="s">
        <v>147</v>
      </c>
      <c r="AT153" s="215" t="s">
        <v>143</v>
      </c>
      <c r="AU153" s="215" t="s">
        <v>148</v>
      </c>
      <c r="AY153" s="18" t="s">
        <v>139</v>
      </c>
      <c r="BE153" s="216">
        <f>IF(N153="základní",J153,0)</f>
        <v>0</v>
      </c>
      <c r="BF153" s="216">
        <f>IF(N153="snížená",J153,0)</f>
        <v>0</v>
      </c>
      <c r="BG153" s="216">
        <f>IF(N153="zákl. přenesená",J153,0)</f>
        <v>0</v>
      </c>
      <c r="BH153" s="216">
        <f>IF(N153="sníž. přenesená",J153,0)</f>
        <v>0</v>
      </c>
      <c r="BI153" s="216">
        <f>IF(N153="nulová",J153,0)</f>
        <v>0</v>
      </c>
      <c r="BJ153" s="18" t="s">
        <v>89</v>
      </c>
      <c r="BK153" s="216">
        <f>ROUND(I153*H153,2)</f>
        <v>0</v>
      </c>
      <c r="BL153" s="18" t="s">
        <v>147</v>
      </c>
      <c r="BM153" s="215" t="s">
        <v>178</v>
      </c>
    </row>
    <row r="154" spans="2:51" s="13" customFormat="1" ht="22.5">
      <c r="B154" s="217"/>
      <c r="C154" s="218"/>
      <c r="D154" s="219" t="s">
        <v>150</v>
      </c>
      <c r="E154" s="220" t="s">
        <v>1</v>
      </c>
      <c r="F154" s="221" t="s">
        <v>179</v>
      </c>
      <c r="G154" s="218"/>
      <c r="H154" s="222">
        <v>3138.34</v>
      </c>
      <c r="I154" s="223"/>
      <c r="J154" s="218"/>
      <c r="K154" s="218"/>
      <c r="L154" s="224"/>
      <c r="M154" s="225"/>
      <c r="N154" s="226"/>
      <c r="O154" s="226"/>
      <c r="P154" s="226"/>
      <c r="Q154" s="226"/>
      <c r="R154" s="226"/>
      <c r="S154" s="226"/>
      <c r="T154" s="227"/>
      <c r="AT154" s="228" t="s">
        <v>150</v>
      </c>
      <c r="AU154" s="228" t="s">
        <v>148</v>
      </c>
      <c r="AV154" s="13" t="s">
        <v>91</v>
      </c>
      <c r="AW154" s="13" t="s">
        <v>36</v>
      </c>
      <c r="AX154" s="13" t="s">
        <v>89</v>
      </c>
      <c r="AY154" s="228" t="s">
        <v>139</v>
      </c>
    </row>
    <row r="155" spans="1:65" s="2" customFormat="1" ht="16.5" customHeight="1">
      <c r="A155" s="35"/>
      <c r="B155" s="36"/>
      <c r="C155" s="204" t="s">
        <v>180</v>
      </c>
      <c r="D155" s="204" t="s">
        <v>143</v>
      </c>
      <c r="E155" s="205" t="s">
        <v>181</v>
      </c>
      <c r="F155" s="206" t="s">
        <v>182</v>
      </c>
      <c r="G155" s="207" t="s">
        <v>183</v>
      </c>
      <c r="H155" s="208">
        <v>877.875</v>
      </c>
      <c r="I155" s="209"/>
      <c r="J155" s="210">
        <f>ROUND(I155*H155,2)</f>
        <v>0</v>
      </c>
      <c r="K155" s="206" t="s">
        <v>154</v>
      </c>
      <c r="L155" s="40"/>
      <c r="M155" s="211" t="s">
        <v>1</v>
      </c>
      <c r="N155" s="212" t="s">
        <v>46</v>
      </c>
      <c r="O155" s="72"/>
      <c r="P155" s="213">
        <f>O155*H155</f>
        <v>0</v>
      </c>
      <c r="Q155" s="213">
        <v>0</v>
      </c>
      <c r="R155" s="213">
        <f>Q155*H155</f>
        <v>0</v>
      </c>
      <c r="S155" s="213">
        <v>0</v>
      </c>
      <c r="T155" s="214">
        <f>S155*H155</f>
        <v>0</v>
      </c>
      <c r="U155" s="35"/>
      <c r="V155" s="35"/>
      <c r="W155" s="35"/>
      <c r="X155" s="35"/>
      <c r="Y155" s="35"/>
      <c r="Z155" s="35"/>
      <c r="AA155" s="35"/>
      <c r="AB155" s="35"/>
      <c r="AC155" s="35"/>
      <c r="AD155" s="35"/>
      <c r="AE155" s="35"/>
      <c r="AR155" s="215" t="s">
        <v>147</v>
      </c>
      <c r="AT155" s="215" t="s">
        <v>143</v>
      </c>
      <c r="AU155" s="215" t="s">
        <v>148</v>
      </c>
      <c r="AY155" s="18" t="s">
        <v>139</v>
      </c>
      <c r="BE155" s="216">
        <f>IF(N155="základní",J155,0)</f>
        <v>0</v>
      </c>
      <c r="BF155" s="216">
        <f>IF(N155="snížená",J155,0)</f>
        <v>0</v>
      </c>
      <c r="BG155" s="216">
        <f>IF(N155="zákl. přenesená",J155,0)</f>
        <v>0</v>
      </c>
      <c r="BH155" s="216">
        <f>IF(N155="sníž. přenesená",J155,0)</f>
        <v>0</v>
      </c>
      <c r="BI155" s="216">
        <f>IF(N155="nulová",J155,0)</f>
        <v>0</v>
      </c>
      <c r="BJ155" s="18" t="s">
        <v>89</v>
      </c>
      <c r="BK155" s="216">
        <f>ROUND(I155*H155,2)</f>
        <v>0</v>
      </c>
      <c r="BL155" s="18" t="s">
        <v>147</v>
      </c>
      <c r="BM155" s="215" t="s">
        <v>184</v>
      </c>
    </row>
    <row r="156" spans="2:51" s="14" customFormat="1" ht="11.25">
      <c r="B156" s="229"/>
      <c r="C156" s="230"/>
      <c r="D156" s="219" t="s">
        <v>150</v>
      </c>
      <c r="E156" s="231" t="s">
        <v>1</v>
      </c>
      <c r="F156" s="232" t="s">
        <v>185</v>
      </c>
      <c r="G156" s="230"/>
      <c r="H156" s="231" t="s">
        <v>1</v>
      </c>
      <c r="I156" s="233"/>
      <c r="J156" s="230"/>
      <c r="K156" s="230"/>
      <c r="L156" s="234"/>
      <c r="M156" s="235"/>
      <c r="N156" s="236"/>
      <c r="O156" s="236"/>
      <c r="P156" s="236"/>
      <c r="Q156" s="236"/>
      <c r="R156" s="236"/>
      <c r="S156" s="236"/>
      <c r="T156" s="237"/>
      <c r="AT156" s="238" t="s">
        <v>150</v>
      </c>
      <c r="AU156" s="238" t="s">
        <v>148</v>
      </c>
      <c r="AV156" s="14" t="s">
        <v>89</v>
      </c>
      <c r="AW156" s="14" t="s">
        <v>36</v>
      </c>
      <c r="AX156" s="14" t="s">
        <v>81</v>
      </c>
      <c r="AY156" s="238" t="s">
        <v>139</v>
      </c>
    </row>
    <row r="157" spans="2:51" s="13" customFormat="1" ht="11.25">
      <c r="B157" s="217"/>
      <c r="C157" s="218"/>
      <c r="D157" s="219" t="s">
        <v>150</v>
      </c>
      <c r="E157" s="220" t="s">
        <v>1</v>
      </c>
      <c r="F157" s="221" t="s">
        <v>186</v>
      </c>
      <c r="G157" s="218"/>
      <c r="H157" s="222">
        <v>815.4</v>
      </c>
      <c r="I157" s="223"/>
      <c r="J157" s="218"/>
      <c r="K157" s="218"/>
      <c r="L157" s="224"/>
      <c r="M157" s="225"/>
      <c r="N157" s="226"/>
      <c r="O157" s="226"/>
      <c r="P157" s="226"/>
      <c r="Q157" s="226"/>
      <c r="R157" s="226"/>
      <c r="S157" s="226"/>
      <c r="T157" s="227"/>
      <c r="AT157" s="228" t="s">
        <v>150</v>
      </c>
      <c r="AU157" s="228" t="s">
        <v>148</v>
      </c>
      <c r="AV157" s="13" t="s">
        <v>91</v>
      </c>
      <c r="AW157" s="13" t="s">
        <v>36</v>
      </c>
      <c r="AX157" s="13" t="s">
        <v>81</v>
      </c>
      <c r="AY157" s="228" t="s">
        <v>139</v>
      </c>
    </row>
    <row r="158" spans="2:51" s="13" customFormat="1" ht="11.25">
      <c r="B158" s="217"/>
      <c r="C158" s="218"/>
      <c r="D158" s="219" t="s">
        <v>150</v>
      </c>
      <c r="E158" s="220" t="s">
        <v>1</v>
      </c>
      <c r="F158" s="221" t="s">
        <v>187</v>
      </c>
      <c r="G158" s="218"/>
      <c r="H158" s="222">
        <v>62.475</v>
      </c>
      <c r="I158" s="223"/>
      <c r="J158" s="218"/>
      <c r="K158" s="218"/>
      <c r="L158" s="224"/>
      <c r="M158" s="225"/>
      <c r="N158" s="226"/>
      <c r="O158" s="226"/>
      <c r="P158" s="226"/>
      <c r="Q158" s="226"/>
      <c r="R158" s="226"/>
      <c r="S158" s="226"/>
      <c r="T158" s="227"/>
      <c r="AT158" s="228" t="s">
        <v>150</v>
      </c>
      <c r="AU158" s="228" t="s">
        <v>148</v>
      </c>
      <c r="AV158" s="13" t="s">
        <v>91</v>
      </c>
      <c r="AW158" s="13" t="s">
        <v>36</v>
      </c>
      <c r="AX158" s="13" t="s">
        <v>81</v>
      </c>
      <c r="AY158" s="228" t="s">
        <v>139</v>
      </c>
    </row>
    <row r="159" spans="2:51" s="15" customFormat="1" ht="11.25">
      <c r="B159" s="239"/>
      <c r="C159" s="240"/>
      <c r="D159" s="219" t="s">
        <v>150</v>
      </c>
      <c r="E159" s="241" t="s">
        <v>1</v>
      </c>
      <c r="F159" s="242" t="s">
        <v>168</v>
      </c>
      <c r="G159" s="240"/>
      <c r="H159" s="243">
        <v>877.875</v>
      </c>
      <c r="I159" s="244"/>
      <c r="J159" s="240"/>
      <c r="K159" s="240"/>
      <c r="L159" s="245"/>
      <c r="M159" s="246"/>
      <c r="N159" s="247"/>
      <c r="O159" s="247"/>
      <c r="P159" s="247"/>
      <c r="Q159" s="247"/>
      <c r="R159" s="247"/>
      <c r="S159" s="247"/>
      <c r="T159" s="248"/>
      <c r="AT159" s="249" t="s">
        <v>150</v>
      </c>
      <c r="AU159" s="249" t="s">
        <v>148</v>
      </c>
      <c r="AV159" s="15" t="s">
        <v>147</v>
      </c>
      <c r="AW159" s="15" t="s">
        <v>36</v>
      </c>
      <c r="AX159" s="15" t="s">
        <v>89</v>
      </c>
      <c r="AY159" s="249" t="s">
        <v>139</v>
      </c>
    </row>
    <row r="160" spans="2:63" s="12" customFormat="1" ht="20.85" customHeight="1">
      <c r="B160" s="188"/>
      <c r="C160" s="189"/>
      <c r="D160" s="190" t="s">
        <v>80</v>
      </c>
      <c r="E160" s="202" t="s">
        <v>188</v>
      </c>
      <c r="F160" s="202" t="s">
        <v>189</v>
      </c>
      <c r="G160" s="189"/>
      <c r="H160" s="189"/>
      <c r="I160" s="192"/>
      <c r="J160" s="203">
        <f>BK160</f>
        <v>0</v>
      </c>
      <c r="K160" s="189"/>
      <c r="L160" s="194"/>
      <c r="M160" s="195"/>
      <c r="N160" s="196"/>
      <c r="O160" s="196"/>
      <c r="P160" s="197">
        <f>SUM(P161:P178)</f>
        <v>0</v>
      </c>
      <c r="Q160" s="196"/>
      <c r="R160" s="197">
        <f>SUM(R161:R178)</f>
        <v>44.28</v>
      </c>
      <c r="S160" s="196"/>
      <c r="T160" s="198">
        <f>SUM(T161:T178)</f>
        <v>0</v>
      </c>
      <c r="AR160" s="199" t="s">
        <v>89</v>
      </c>
      <c r="AT160" s="200" t="s">
        <v>80</v>
      </c>
      <c r="AU160" s="200" t="s">
        <v>91</v>
      </c>
      <c r="AY160" s="199" t="s">
        <v>139</v>
      </c>
      <c r="BK160" s="201">
        <f>SUM(BK161:BK178)</f>
        <v>0</v>
      </c>
    </row>
    <row r="161" spans="1:65" s="2" customFormat="1" ht="24" customHeight="1">
      <c r="A161" s="35"/>
      <c r="B161" s="36"/>
      <c r="C161" s="204" t="s">
        <v>190</v>
      </c>
      <c r="D161" s="204" t="s">
        <v>143</v>
      </c>
      <c r="E161" s="205" t="s">
        <v>191</v>
      </c>
      <c r="F161" s="206" t="s">
        <v>192</v>
      </c>
      <c r="G161" s="207" t="s">
        <v>146</v>
      </c>
      <c r="H161" s="208">
        <v>1630.8</v>
      </c>
      <c r="I161" s="209"/>
      <c r="J161" s="210">
        <f>ROUND(I161*H161,2)</f>
        <v>0</v>
      </c>
      <c r="K161" s="206" t="s">
        <v>154</v>
      </c>
      <c r="L161" s="40"/>
      <c r="M161" s="211" t="s">
        <v>1</v>
      </c>
      <c r="N161" s="212" t="s">
        <v>46</v>
      </c>
      <c r="O161" s="72"/>
      <c r="P161" s="213">
        <f>O161*H161</f>
        <v>0</v>
      </c>
      <c r="Q161" s="213">
        <v>0</v>
      </c>
      <c r="R161" s="213">
        <f>Q161*H161</f>
        <v>0</v>
      </c>
      <c r="S161" s="213">
        <v>0</v>
      </c>
      <c r="T161" s="214">
        <f>S161*H161</f>
        <v>0</v>
      </c>
      <c r="U161" s="35"/>
      <c r="V161" s="35"/>
      <c r="W161" s="35"/>
      <c r="X161" s="35"/>
      <c r="Y161" s="35"/>
      <c r="Z161" s="35"/>
      <c r="AA161" s="35"/>
      <c r="AB161" s="35"/>
      <c r="AC161" s="35"/>
      <c r="AD161" s="35"/>
      <c r="AE161" s="35"/>
      <c r="AR161" s="215" t="s">
        <v>147</v>
      </c>
      <c r="AT161" s="215" t="s">
        <v>143</v>
      </c>
      <c r="AU161" s="215" t="s">
        <v>148</v>
      </c>
      <c r="AY161" s="18" t="s">
        <v>139</v>
      </c>
      <c r="BE161" s="216">
        <f>IF(N161="základní",J161,0)</f>
        <v>0</v>
      </c>
      <c r="BF161" s="216">
        <f>IF(N161="snížená",J161,0)</f>
        <v>0</v>
      </c>
      <c r="BG161" s="216">
        <f>IF(N161="zákl. přenesená",J161,0)</f>
        <v>0</v>
      </c>
      <c r="BH161" s="216">
        <f>IF(N161="sníž. přenesená",J161,0)</f>
        <v>0</v>
      </c>
      <c r="BI161" s="216">
        <f>IF(N161="nulová",J161,0)</f>
        <v>0</v>
      </c>
      <c r="BJ161" s="18" t="s">
        <v>89</v>
      </c>
      <c r="BK161" s="216">
        <f>ROUND(I161*H161,2)</f>
        <v>0</v>
      </c>
      <c r="BL161" s="18" t="s">
        <v>147</v>
      </c>
      <c r="BM161" s="215" t="s">
        <v>193</v>
      </c>
    </row>
    <row r="162" spans="2:51" s="14" customFormat="1" ht="11.25">
      <c r="B162" s="229"/>
      <c r="C162" s="230"/>
      <c r="D162" s="219" t="s">
        <v>150</v>
      </c>
      <c r="E162" s="231" t="s">
        <v>1</v>
      </c>
      <c r="F162" s="232" t="s">
        <v>194</v>
      </c>
      <c r="G162" s="230"/>
      <c r="H162" s="231" t="s">
        <v>1</v>
      </c>
      <c r="I162" s="233"/>
      <c r="J162" s="230"/>
      <c r="K162" s="230"/>
      <c r="L162" s="234"/>
      <c r="M162" s="235"/>
      <c r="N162" s="236"/>
      <c r="O162" s="236"/>
      <c r="P162" s="236"/>
      <c r="Q162" s="236"/>
      <c r="R162" s="236"/>
      <c r="S162" s="236"/>
      <c r="T162" s="237"/>
      <c r="AT162" s="238" t="s">
        <v>150</v>
      </c>
      <c r="AU162" s="238" t="s">
        <v>148</v>
      </c>
      <c r="AV162" s="14" t="s">
        <v>89</v>
      </c>
      <c r="AW162" s="14" t="s">
        <v>36</v>
      </c>
      <c r="AX162" s="14" t="s">
        <v>81</v>
      </c>
      <c r="AY162" s="238" t="s">
        <v>139</v>
      </c>
    </row>
    <row r="163" spans="2:51" s="13" customFormat="1" ht="22.5">
      <c r="B163" s="217"/>
      <c r="C163" s="218"/>
      <c r="D163" s="219" t="s">
        <v>150</v>
      </c>
      <c r="E163" s="220" t="s">
        <v>1</v>
      </c>
      <c r="F163" s="221" t="s">
        <v>195</v>
      </c>
      <c r="G163" s="218"/>
      <c r="H163" s="222">
        <v>1630.8</v>
      </c>
      <c r="I163" s="223"/>
      <c r="J163" s="218"/>
      <c r="K163" s="218"/>
      <c r="L163" s="224"/>
      <c r="M163" s="225"/>
      <c r="N163" s="226"/>
      <c r="O163" s="226"/>
      <c r="P163" s="226"/>
      <c r="Q163" s="226"/>
      <c r="R163" s="226"/>
      <c r="S163" s="226"/>
      <c r="T163" s="227"/>
      <c r="AT163" s="228" t="s">
        <v>150</v>
      </c>
      <c r="AU163" s="228" t="s">
        <v>148</v>
      </c>
      <c r="AV163" s="13" t="s">
        <v>91</v>
      </c>
      <c r="AW163" s="13" t="s">
        <v>36</v>
      </c>
      <c r="AX163" s="13" t="s">
        <v>89</v>
      </c>
      <c r="AY163" s="228" t="s">
        <v>139</v>
      </c>
    </row>
    <row r="164" spans="1:65" s="2" customFormat="1" ht="24" customHeight="1">
      <c r="A164" s="35"/>
      <c r="B164" s="36"/>
      <c r="C164" s="204" t="s">
        <v>196</v>
      </c>
      <c r="D164" s="204" t="s">
        <v>143</v>
      </c>
      <c r="E164" s="205" t="s">
        <v>197</v>
      </c>
      <c r="F164" s="206" t="s">
        <v>198</v>
      </c>
      <c r="G164" s="207" t="s">
        <v>146</v>
      </c>
      <c r="H164" s="208">
        <v>1630.8</v>
      </c>
      <c r="I164" s="209"/>
      <c r="J164" s="210">
        <f>ROUND(I164*H164,2)</f>
        <v>0</v>
      </c>
      <c r="K164" s="206" t="s">
        <v>154</v>
      </c>
      <c r="L164" s="40"/>
      <c r="M164" s="211" t="s">
        <v>1</v>
      </c>
      <c r="N164" s="212" t="s">
        <v>46</v>
      </c>
      <c r="O164" s="72"/>
      <c r="P164" s="213">
        <f>O164*H164</f>
        <v>0</v>
      </c>
      <c r="Q164" s="213">
        <v>0</v>
      </c>
      <c r="R164" s="213">
        <f>Q164*H164</f>
        <v>0</v>
      </c>
      <c r="S164" s="213">
        <v>0</v>
      </c>
      <c r="T164" s="214">
        <f>S164*H164</f>
        <v>0</v>
      </c>
      <c r="U164" s="35"/>
      <c r="V164" s="35"/>
      <c r="W164" s="35"/>
      <c r="X164" s="35"/>
      <c r="Y164" s="35"/>
      <c r="Z164" s="35"/>
      <c r="AA164" s="35"/>
      <c r="AB164" s="35"/>
      <c r="AC164" s="35"/>
      <c r="AD164" s="35"/>
      <c r="AE164" s="35"/>
      <c r="AR164" s="215" t="s">
        <v>147</v>
      </c>
      <c r="AT164" s="215" t="s">
        <v>143</v>
      </c>
      <c r="AU164" s="215" t="s">
        <v>148</v>
      </c>
      <c r="AY164" s="18" t="s">
        <v>139</v>
      </c>
      <c r="BE164" s="216">
        <f>IF(N164="základní",J164,0)</f>
        <v>0</v>
      </c>
      <c r="BF164" s="216">
        <f>IF(N164="snížená",J164,0)</f>
        <v>0</v>
      </c>
      <c r="BG164" s="216">
        <f>IF(N164="zákl. přenesená",J164,0)</f>
        <v>0</v>
      </c>
      <c r="BH164" s="216">
        <f>IF(N164="sníž. přenesená",J164,0)</f>
        <v>0</v>
      </c>
      <c r="BI164" s="216">
        <f>IF(N164="nulová",J164,0)</f>
        <v>0</v>
      </c>
      <c r="BJ164" s="18" t="s">
        <v>89</v>
      </c>
      <c r="BK164" s="216">
        <f>ROUND(I164*H164,2)</f>
        <v>0</v>
      </c>
      <c r="BL164" s="18" t="s">
        <v>147</v>
      </c>
      <c r="BM164" s="215" t="s">
        <v>199</v>
      </c>
    </row>
    <row r="165" spans="2:51" s="13" customFormat="1" ht="11.25">
      <c r="B165" s="217"/>
      <c r="C165" s="218"/>
      <c r="D165" s="219" t="s">
        <v>150</v>
      </c>
      <c r="E165" s="220" t="s">
        <v>1</v>
      </c>
      <c r="F165" s="221" t="s">
        <v>200</v>
      </c>
      <c r="G165" s="218"/>
      <c r="H165" s="222">
        <v>1630.8</v>
      </c>
      <c r="I165" s="223"/>
      <c r="J165" s="218"/>
      <c r="K165" s="218"/>
      <c r="L165" s="224"/>
      <c r="M165" s="225"/>
      <c r="N165" s="226"/>
      <c r="O165" s="226"/>
      <c r="P165" s="226"/>
      <c r="Q165" s="226"/>
      <c r="R165" s="226"/>
      <c r="S165" s="226"/>
      <c r="T165" s="227"/>
      <c r="AT165" s="228" t="s">
        <v>150</v>
      </c>
      <c r="AU165" s="228" t="s">
        <v>148</v>
      </c>
      <c r="AV165" s="13" t="s">
        <v>91</v>
      </c>
      <c r="AW165" s="13" t="s">
        <v>36</v>
      </c>
      <c r="AX165" s="13" t="s">
        <v>89</v>
      </c>
      <c r="AY165" s="228" t="s">
        <v>139</v>
      </c>
    </row>
    <row r="166" spans="1:65" s="2" customFormat="1" ht="24" customHeight="1">
      <c r="A166" s="35"/>
      <c r="B166" s="36"/>
      <c r="C166" s="204" t="s">
        <v>201</v>
      </c>
      <c r="D166" s="204" t="s">
        <v>143</v>
      </c>
      <c r="E166" s="205" t="s">
        <v>202</v>
      </c>
      <c r="F166" s="206" t="s">
        <v>203</v>
      </c>
      <c r="G166" s="207" t="s">
        <v>146</v>
      </c>
      <c r="H166" s="208">
        <v>30.94</v>
      </c>
      <c r="I166" s="209"/>
      <c r="J166" s="210">
        <f>ROUND(I166*H166,2)</f>
        <v>0</v>
      </c>
      <c r="K166" s="206" t="s">
        <v>154</v>
      </c>
      <c r="L166" s="40"/>
      <c r="M166" s="211" t="s">
        <v>1</v>
      </c>
      <c r="N166" s="212" t="s">
        <v>46</v>
      </c>
      <c r="O166" s="72"/>
      <c r="P166" s="213">
        <f>O166*H166</f>
        <v>0</v>
      </c>
      <c r="Q166" s="213">
        <v>0</v>
      </c>
      <c r="R166" s="213">
        <f>Q166*H166</f>
        <v>0</v>
      </c>
      <c r="S166" s="213">
        <v>0</v>
      </c>
      <c r="T166" s="214">
        <f>S166*H166</f>
        <v>0</v>
      </c>
      <c r="U166" s="35"/>
      <c r="V166" s="35"/>
      <c r="W166" s="35"/>
      <c r="X166" s="35"/>
      <c r="Y166" s="35"/>
      <c r="Z166" s="35"/>
      <c r="AA166" s="35"/>
      <c r="AB166" s="35"/>
      <c r="AC166" s="35"/>
      <c r="AD166" s="35"/>
      <c r="AE166" s="35"/>
      <c r="AR166" s="215" t="s">
        <v>147</v>
      </c>
      <c r="AT166" s="215" t="s">
        <v>143</v>
      </c>
      <c r="AU166" s="215" t="s">
        <v>148</v>
      </c>
      <c r="AY166" s="18" t="s">
        <v>139</v>
      </c>
      <c r="BE166" s="216">
        <f>IF(N166="základní",J166,0)</f>
        <v>0</v>
      </c>
      <c r="BF166" s="216">
        <f>IF(N166="snížená",J166,0)</f>
        <v>0</v>
      </c>
      <c r="BG166" s="216">
        <f>IF(N166="zákl. přenesená",J166,0)</f>
        <v>0</v>
      </c>
      <c r="BH166" s="216">
        <f>IF(N166="sníž. přenesená",J166,0)</f>
        <v>0</v>
      </c>
      <c r="BI166" s="216">
        <f>IF(N166="nulová",J166,0)</f>
        <v>0</v>
      </c>
      <c r="BJ166" s="18" t="s">
        <v>89</v>
      </c>
      <c r="BK166" s="216">
        <f>ROUND(I166*H166,2)</f>
        <v>0</v>
      </c>
      <c r="BL166" s="18" t="s">
        <v>147</v>
      </c>
      <c r="BM166" s="215" t="s">
        <v>204</v>
      </c>
    </row>
    <row r="167" spans="2:51" s="14" customFormat="1" ht="11.25">
      <c r="B167" s="229"/>
      <c r="C167" s="230"/>
      <c r="D167" s="219" t="s">
        <v>150</v>
      </c>
      <c r="E167" s="231" t="s">
        <v>1</v>
      </c>
      <c r="F167" s="232" t="s">
        <v>205</v>
      </c>
      <c r="G167" s="230"/>
      <c r="H167" s="231" t="s">
        <v>1</v>
      </c>
      <c r="I167" s="233"/>
      <c r="J167" s="230"/>
      <c r="K167" s="230"/>
      <c r="L167" s="234"/>
      <c r="M167" s="235"/>
      <c r="N167" s="236"/>
      <c r="O167" s="236"/>
      <c r="P167" s="236"/>
      <c r="Q167" s="236"/>
      <c r="R167" s="236"/>
      <c r="S167" s="236"/>
      <c r="T167" s="237"/>
      <c r="AT167" s="238" t="s">
        <v>150</v>
      </c>
      <c r="AU167" s="238" t="s">
        <v>148</v>
      </c>
      <c r="AV167" s="14" t="s">
        <v>89</v>
      </c>
      <c r="AW167" s="14" t="s">
        <v>36</v>
      </c>
      <c r="AX167" s="14" t="s">
        <v>81</v>
      </c>
      <c r="AY167" s="238" t="s">
        <v>139</v>
      </c>
    </row>
    <row r="168" spans="2:51" s="13" customFormat="1" ht="11.25">
      <c r="B168" s="217"/>
      <c r="C168" s="218"/>
      <c r="D168" s="219" t="s">
        <v>150</v>
      </c>
      <c r="E168" s="220" t="s">
        <v>1</v>
      </c>
      <c r="F168" s="221" t="s">
        <v>206</v>
      </c>
      <c r="G168" s="218"/>
      <c r="H168" s="222">
        <v>30.94</v>
      </c>
      <c r="I168" s="223"/>
      <c r="J168" s="218"/>
      <c r="K168" s="218"/>
      <c r="L168" s="224"/>
      <c r="M168" s="225"/>
      <c r="N168" s="226"/>
      <c r="O168" s="226"/>
      <c r="P168" s="226"/>
      <c r="Q168" s="226"/>
      <c r="R168" s="226"/>
      <c r="S168" s="226"/>
      <c r="T168" s="227"/>
      <c r="AT168" s="228" t="s">
        <v>150</v>
      </c>
      <c r="AU168" s="228" t="s">
        <v>148</v>
      </c>
      <c r="AV168" s="13" t="s">
        <v>91</v>
      </c>
      <c r="AW168" s="13" t="s">
        <v>36</v>
      </c>
      <c r="AX168" s="13" t="s">
        <v>89</v>
      </c>
      <c r="AY168" s="228" t="s">
        <v>139</v>
      </c>
    </row>
    <row r="169" spans="1:65" s="2" customFormat="1" ht="24" customHeight="1">
      <c r="A169" s="35"/>
      <c r="B169" s="36"/>
      <c r="C169" s="204" t="s">
        <v>207</v>
      </c>
      <c r="D169" s="204" t="s">
        <v>143</v>
      </c>
      <c r="E169" s="205" t="s">
        <v>208</v>
      </c>
      <c r="F169" s="206" t="s">
        <v>209</v>
      </c>
      <c r="G169" s="207" t="s">
        <v>146</v>
      </c>
      <c r="H169" s="208">
        <v>65.6</v>
      </c>
      <c r="I169" s="209"/>
      <c r="J169" s="210">
        <f>ROUND(I169*H169,2)</f>
        <v>0</v>
      </c>
      <c r="K169" s="206" t="s">
        <v>154</v>
      </c>
      <c r="L169" s="40"/>
      <c r="M169" s="211" t="s">
        <v>1</v>
      </c>
      <c r="N169" s="212" t="s">
        <v>46</v>
      </c>
      <c r="O169" s="72"/>
      <c r="P169" s="213">
        <f>O169*H169</f>
        <v>0</v>
      </c>
      <c r="Q169" s="213">
        <v>0</v>
      </c>
      <c r="R169" s="213">
        <f>Q169*H169</f>
        <v>0</v>
      </c>
      <c r="S169" s="213">
        <v>0</v>
      </c>
      <c r="T169" s="214">
        <f>S169*H169</f>
        <v>0</v>
      </c>
      <c r="U169" s="35"/>
      <c r="V169" s="35"/>
      <c r="W169" s="35"/>
      <c r="X169" s="35"/>
      <c r="Y169" s="35"/>
      <c r="Z169" s="35"/>
      <c r="AA169" s="35"/>
      <c r="AB169" s="35"/>
      <c r="AC169" s="35"/>
      <c r="AD169" s="35"/>
      <c r="AE169" s="35"/>
      <c r="AR169" s="215" t="s">
        <v>147</v>
      </c>
      <c r="AT169" s="215" t="s">
        <v>143</v>
      </c>
      <c r="AU169" s="215" t="s">
        <v>148</v>
      </c>
      <c r="AY169" s="18" t="s">
        <v>139</v>
      </c>
      <c r="BE169" s="216">
        <f>IF(N169="základní",J169,0)</f>
        <v>0</v>
      </c>
      <c r="BF169" s="216">
        <f>IF(N169="snížená",J169,0)</f>
        <v>0</v>
      </c>
      <c r="BG169" s="216">
        <f>IF(N169="zákl. přenesená",J169,0)</f>
        <v>0</v>
      </c>
      <c r="BH169" s="216">
        <f>IF(N169="sníž. přenesená",J169,0)</f>
        <v>0</v>
      </c>
      <c r="BI169" s="216">
        <f>IF(N169="nulová",J169,0)</f>
        <v>0</v>
      </c>
      <c r="BJ169" s="18" t="s">
        <v>89</v>
      </c>
      <c r="BK169" s="216">
        <f>ROUND(I169*H169,2)</f>
        <v>0</v>
      </c>
      <c r="BL169" s="18" t="s">
        <v>147</v>
      </c>
      <c r="BM169" s="215" t="s">
        <v>210</v>
      </c>
    </row>
    <row r="170" spans="2:51" s="14" customFormat="1" ht="11.25">
      <c r="B170" s="229"/>
      <c r="C170" s="230"/>
      <c r="D170" s="219" t="s">
        <v>150</v>
      </c>
      <c r="E170" s="231" t="s">
        <v>1</v>
      </c>
      <c r="F170" s="232" t="s">
        <v>211</v>
      </c>
      <c r="G170" s="230"/>
      <c r="H170" s="231" t="s">
        <v>1</v>
      </c>
      <c r="I170" s="233"/>
      <c r="J170" s="230"/>
      <c r="K170" s="230"/>
      <c r="L170" s="234"/>
      <c r="M170" s="235"/>
      <c r="N170" s="236"/>
      <c r="O170" s="236"/>
      <c r="P170" s="236"/>
      <c r="Q170" s="236"/>
      <c r="R170" s="236"/>
      <c r="S170" s="236"/>
      <c r="T170" s="237"/>
      <c r="AT170" s="238" t="s">
        <v>150</v>
      </c>
      <c r="AU170" s="238" t="s">
        <v>148</v>
      </c>
      <c r="AV170" s="14" t="s">
        <v>89</v>
      </c>
      <c r="AW170" s="14" t="s">
        <v>36</v>
      </c>
      <c r="AX170" s="14" t="s">
        <v>81</v>
      </c>
      <c r="AY170" s="238" t="s">
        <v>139</v>
      </c>
    </row>
    <row r="171" spans="2:51" s="13" customFormat="1" ht="11.25">
      <c r="B171" s="217"/>
      <c r="C171" s="218"/>
      <c r="D171" s="219" t="s">
        <v>150</v>
      </c>
      <c r="E171" s="220" t="s">
        <v>1</v>
      </c>
      <c r="F171" s="221" t="s">
        <v>212</v>
      </c>
      <c r="G171" s="218"/>
      <c r="H171" s="222">
        <v>65.6</v>
      </c>
      <c r="I171" s="223"/>
      <c r="J171" s="218"/>
      <c r="K171" s="218"/>
      <c r="L171" s="224"/>
      <c r="M171" s="225"/>
      <c r="N171" s="226"/>
      <c r="O171" s="226"/>
      <c r="P171" s="226"/>
      <c r="Q171" s="226"/>
      <c r="R171" s="226"/>
      <c r="S171" s="226"/>
      <c r="T171" s="227"/>
      <c r="AT171" s="228" t="s">
        <v>150</v>
      </c>
      <c r="AU171" s="228" t="s">
        <v>148</v>
      </c>
      <c r="AV171" s="13" t="s">
        <v>91</v>
      </c>
      <c r="AW171" s="13" t="s">
        <v>36</v>
      </c>
      <c r="AX171" s="13" t="s">
        <v>89</v>
      </c>
      <c r="AY171" s="228" t="s">
        <v>139</v>
      </c>
    </row>
    <row r="172" spans="1:65" s="2" customFormat="1" ht="16.5" customHeight="1">
      <c r="A172" s="35"/>
      <c r="B172" s="36"/>
      <c r="C172" s="204" t="s">
        <v>213</v>
      </c>
      <c r="D172" s="204" t="s">
        <v>143</v>
      </c>
      <c r="E172" s="205" t="s">
        <v>214</v>
      </c>
      <c r="F172" s="206" t="s">
        <v>215</v>
      </c>
      <c r="G172" s="207" t="s">
        <v>146</v>
      </c>
      <c r="H172" s="208">
        <v>65.6</v>
      </c>
      <c r="I172" s="209"/>
      <c r="J172" s="210">
        <f>ROUND(I172*H172,2)</f>
        <v>0</v>
      </c>
      <c r="K172" s="206" t="s">
        <v>154</v>
      </c>
      <c r="L172" s="40"/>
      <c r="M172" s="211" t="s">
        <v>1</v>
      </c>
      <c r="N172" s="212" t="s">
        <v>46</v>
      </c>
      <c r="O172" s="72"/>
      <c r="P172" s="213">
        <f>O172*H172</f>
        <v>0</v>
      </c>
      <c r="Q172" s="213">
        <v>0</v>
      </c>
      <c r="R172" s="213">
        <f>Q172*H172</f>
        <v>0</v>
      </c>
      <c r="S172" s="213">
        <v>0</v>
      </c>
      <c r="T172" s="214">
        <f>S172*H172</f>
        <v>0</v>
      </c>
      <c r="U172" s="35"/>
      <c r="V172" s="35"/>
      <c r="W172" s="35"/>
      <c r="X172" s="35"/>
      <c r="Y172" s="35"/>
      <c r="Z172" s="35"/>
      <c r="AA172" s="35"/>
      <c r="AB172" s="35"/>
      <c r="AC172" s="35"/>
      <c r="AD172" s="35"/>
      <c r="AE172" s="35"/>
      <c r="AR172" s="215" t="s">
        <v>147</v>
      </c>
      <c r="AT172" s="215" t="s">
        <v>143</v>
      </c>
      <c r="AU172" s="215" t="s">
        <v>148</v>
      </c>
      <c r="AY172" s="18" t="s">
        <v>139</v>
      </c>
      <c r="BE172" s="216">
        <f>IF(N172="základní",J172,0)</f>
        <v>0</v>
      </c>
      <c r="BF172" s="216">
        <f>IF(N172="snížená",J172,0)</f>
        <v>0</v>
      </c>
      <c r="BG172" s="216">
        <f>IF(N172="zákl. přenesená",J172,0)</f>
        <v>0</v>
      </c>
      <c r="BH172" s="216">
        <f>IF(N172="sníž. přenesená",J172,0)</f>
        <v>0</v>
      </c>
      <c r="BI172" s="216">
        <f>IF(N172="nulová",J172,0)</f>
        <v>0</v>
      </c>
      <c r="BJ172" s="18" t="s">
        <v>89</v>
      </c>
      <c r="BK172" s="216">
        <f>ROUND(I172*H172,2)</f>
        <v>0</v>
      </c>
      <c r="BL172" s="18" t="s">
        <v>147</v>
      </c>
      <c r="BM172" s="215" t="s">
        <v>216</v>
      </c>
    </row>
    <row r="173" spans="2:51" s="13" customFormat="1" ht="11.25">
      <c r="B173" s="217"/>
      <c r="C173" s="218"/>
      <c r="D173" s="219" t="s">
        <v>150</v>
      </c>
      <c r="E173" s="220" t="s">
        <v>1</v>
      </c>
      <c r="F173" s="221" t="s">
        <v>217</v>
      </c>
      <c r="G173" s="218"/>
      <c r="H173" s="222">
        <v>65.6</v>
      </c>
      <c r="I173" s="223"/>
      <c r="J173" s="218"/>
      <c r="K173" s="218"/>
      <c r="L173" s="224"/>
      <c r="M173" s="225"/>
      <c r="N173" s="226"/>
      <c r="O173" s="226"/>
      <c r="P173" s="226"/>
      <c r="Q173" s="226"/>
      <c r="R173" s="226"/>
      <c r="S173" s="226"/>
      <c r="T173" s="227"/>
      <c r="AT173" s="228" t="s">
        <v>150</v>
      </c>
      <c r="AU173" s="228" t="s">
        <v>148</v>
      </c>
      <c r="AV173" s="13" t="s">
        <v>91</v>
      </c>
      <c r="AW173" s="13" t="s">
        <v>36</v>
      </c>
      <c r="AX173" s="13" t="s">
        <v>89</v>
      </c>
      <c r="AY173" s="228" t="s">
        <v>139</v>
      </c>
    </row>
    <row r="174" spans="1:65" s="2" customFormat="1" ht="24" customHeight="1">
      <c r="A174" s="35"/>
      <c r="B174" s="36"/>
      <c r="C174" s="204" t="s">
        <v>218</v>
      </c>
      <c r="D174" s="204" t="s">
        <v>143</v>
      </c>
      <c r="E174" s="205" t="s">
        <v>219</v>
      </c>
      <c r="F174" s="206" t="s">
        <v>220</v>
      </c>
      <c r="G174" s="207" t="s">
        <v>146</v>
      </c>
      <c r="H174" s="208">
        <v>21.6</v>
      </c>
      <c r="I174" s="209"/>
      <c r="J174" s="210">
        <f>ROUND(I174*H174,2)</f>
        <v>0</v>
      </c>
      <c r="K174" s="206" t="s">
        <v>154</v>
      </c>
      <c r="L174" s="40"/>
      <c r="M174" s="211" t="s">
        <v>1</v>
      </c>
      <c r="N174" s="212" t="s">
        <v>46</v>
      </c>
      <c r="O174" s="72"/>
      <c r="P174" s="213">
        <f>O174*H174</f>
        <v>0</v>
      </c>
      <c r="Q174" s="213">
        <v>0</v>
      </c>
      <c r="R174" s="213">
        <f>Q174*H174</f>
        <v>0</v>
      </c>
      <c r="S174" s="213">
        <v>0</v>
      </c>
      <c r="T174" s="214">
        <f>S174*H174</f>
        <v>0</v>
      </c>
      <c r="U174" s="35"/>
      <c r="V174" s="35"/>
      <c r="W174" s="35"/>
      <c r="X174" s="35"/>
      <c r="Y174" s="35"/>
      <c r="Z174" s="35"/>
      <c r="AA174" s="35"/>
      <c r="AB174" s="35"/>
      <c r="AC174" s="35"/>
      <c r="AD174" s="35"/>
      <c r="AE174" s="35"/>
      <c r="AR174" s="215" t="s">
        <v>147</v>
      </c>
      <c r="AT174" s="215" t="s">
        <v>143</v>
      </c>
      <c r="AU174" s="215" t="s">
        <v>148</v>
      </c>
      <c r="AY174" s="18" t="s">
        <v>139</v>
      </c>
      <c r="BE174" s="216">
        <f>IF(N174="základní",J174,0)</f>
        <v>0</v>
      </c>
      <c r="BF174" s="216">
        <f>IF(N174="snížená",J174,0)</f>
        <v>0</v>
      </c>
      <c r="BG174" s="216">
        <f>IF(N174="zákl. přenesená",J174,0)</f>
        <v>0</v>
      </c>
      <c r="BH174" s="216">
        <f>IF(N174="sníž. přenesená",J174,0)</f>
        <v>0</v>
      </c>
      <c r="BI174" s="216">
        <f>IF(N174="nulová",J174,0)</f>
        <v>0</v>
      </c>
      <c r="BJ174" s="18" t="s">
        <v>89</v>
      </c>
      <c r="BK174" s="216">
        <f>ROUND(I174*H174,2)</f>
        <v>0</v>
      </c>
      <c r="BL174" s="18" t="s">
        <v>147</v>
      </c>
      <c r="BM174" s="215" t="s">
        <v>221</v>
      </c>
    </row>
    <row r="175" spans="2:51" s="13" customFormat="1" ht="22.5">
      <c r="B175" s="217"/>
      <c r="C175" s="218"/>
      <c r="D175" s="219" t="s">
        <v>150</v>
      </c>
      <c r="E175" s="220" t="s">
        <v>1</v>
      </c>
      <c r="F175" s="221" t="s">
        <v>222</v>
      </c>
      <c r="G175" s="218"/>
      <c r="H175" s="222">
        <v>21.6</v>
      </c>
      <c r="I175" s="223"/>
      <c r="J175" s="218"/>
      <c r="K175" s="218"/>
      <c r="L175" s="224"/>
      <c r="M175" s="225"/>
      <c r="N175" s="226"/>
      <c r="O175" s="226"/>
      <c r="P175" s="226"/>
      <c r="Q175" s="226"/>
      <c r="R175" s="226"/>
      <c r="S175" s="226"/>
      <c r="T175" s="227"/>
      <c r="AT175" s="228" t="s">
        <v>150</v>
      </c>
      <c r="AU175" s="228" t="s">
        <v>148</v>
      </c>
      <c r="AV175" s="13" t="s">
        <v>91</v>
      </c>
      <c r="AW175" s="13" t="s">
        <v>36</v>
      </c>
      <c r="AX175" s="13" t="s">
        <v>89</v>
      </c>
      <c r="AY175" s="228" t="s">
        <v>139</v>
      </c>
    </row>
    <row r="176" spans="1:65" s="2" customFormat="1" ht="16.5" customHeight="1">
      <c r="A176" s="35"/>
      <c r="B176" s="36"/>
      <c r="C176" s="250" t="s">
        <v>223</v>
      </c>
      <c r="D176" s="250" t="s">
        <v>224</v>
      </c>
      <c r="E176" s="251" t="s">
        <v>225</v>
      </c>
      <c r="F176" s="252" t="s">
        <v>226</v>
      </c>
      <c r="G176" s="253" t="s">
        <v>177</v>
      </c>
      <c r="H176" s="254">
        <v>44.28</v>
      </c>
      <c r="I176" s="255"/>
      <c r="J176" s="256">
        <f>ROUND(I176*H176,2)</f>
        <v>0</v>
      </c>
      <c r="K176" s="252" t="s">
        <v>1</v>
      </c>
      <c r="L176" s="257"/>
      <c r="M176" s="258" t="s">
        <v>1</v>
      </c>
      <c r="N176" s="259" t="s">
        <v>46</v>
      </c>
      <c r="O176" s="72"/>
      <c r="P176" s="213">
        <f>O176*H176</f>
        <v>0</v>
      </c>
      <c r="Q176" s="213">
        <v>1</v>
      </c>
      <c r="R176" s="213">
        <f>Q176*H176</f>
        <v>44.28</v>
      </c>
      <c r="S176" s="213">
        <v>0</v>
      </c>
      <c r="T176" s="214">
        <f>S176*H176</f>
        <v>0</v>
      </c>
      <c r="U176" s="35"/>
      <c r="V176" s="35"/>
      <c r="W176" s="35"/>
      <c r="X176" s="35"/>
      <c r="Y176" s="35"/>
      <c r="Z176" s="35"/>
      <c r="AA176" s="35"/>
      <c r="AB176" s="35"/>
      <c r="AC176" s="35"/>
      <c r="AD176" s="35"/>
      <c r="AE176" s="35"/>
      <c r="AR176" s="215" t="s">
        <v>190</v>
      </c>
      <c r="AT176" s="215" t="s">
        <v>224</v>
      </c>
      <c r="AU176" s="215" t="s">
        <v>148</v>
      </c>
      <c r="AY176" s="18" t="s">
        <v>139</v>
      </c>
      <c r="BE176" s="216">
        <f>IF(N176="základní",J176,0)</f>
        <v>0</v>
      </c>
      <c r="BF176" s="216">
        <f>IF(N176="snížená",J176,0)</f>
        <v>0</v>
      </c>
      <c r="BG176" s="216">
        <f>IF(N176="zákl. přenesená",J176,0)</f>
        <v>0</v>
      </c>
      <c r="BH176" s="216">
        <f>IF(N176="sníž. přenesená",J176,0)</f>
        <v>0</v>
      </c>
      <c r="BI176" s="216">
        <f>IF(N176="nulová",J176,0)</f>
        <v>0</v>
      </c>
      <c r="BJ176" s="18" t="s">
        <v>89</v>
      </c>
      <c r="BK176" s="216">
        <f>ROUND(I176*H176,2)</f>
        <v>0</v>
      </c>
      <c r="BL176" s="18" t="s">
        <v>147</v>
      </c>
      <c r="BM176" s="215" t="s">
        <v>227</v>
      </c>
    </row>
    <row r="177" spans="2:51" s="14" customFormat="1" ht="11.25">
      <c r="B177" s="229"/>
      <c r="C177" s="230"/>
      <c r="D177" s="219" t="s">
        <v>150</v>
      </c>
      <c r="E177" s="231" t="s">
        <v>1</v>
      </c>
      <c r="F177" s="232" t="s">
        <v>228</v>
      </c>
      <c r="G177" s="230"/>
      <c r="H177" s="231" t="s">
        <v>1</v>
      </c>
      <c r="I177" s="233"/>
      <c r="J177" s="230"/>
      <c r="K177" s="230"/>
      <c r="L177" s="234"/>
      <c r="M177" s="235"/>
      <c r="N177" s="236"/>
      <c r="O177" s="236"/>
      <c r="P177" s="236"/>
      <c r="Q177" s="236"/>
      <c r="R177" s="236"/>
      <c r="S177" s="236"/>
      <c r="T177" s="237"/>
      <c r="AT177" s="238" t="s">
        <v>150</v>
      </c>
      <c r="AU177" s="238" t="s">
        <v>148</v>
      </c>
      <c r="AV177" s="14" t="s">
        <v>89</v>
      </c>
      <c r="AW177" s="14" t="s">
        <v>36</v>
      </c>
      <c r="AX177" s="14" t="s">
        <v>81</v>
      </c>
      <c r="AY177" s="238" t="s">
        <v>139</v>
      </c>
    </row>
    <row r="178" spans="2:51" s="13" customFormat="1" ht="22.5">
      <c r="B178" s="217"/>
      <c r="C178" s="218"/>
      <c r="D178" s="219" t="s">
        <v>150</v>
      </c>
      <c r="E178" s="220" t="s">
        <v>1</v>
      </c>
      <c r="F178" s="221" t="s">
        <v>229</v>
      </c>
      <c r="G178" s="218"/>
      <c r="H178" s="222">
        <v>44.28</v>
      </c>
      <c r="I178" s="223"/>
      <c r="J178" s="218"/>
      <c r="K178" s="218"/>
      <c r="L178" s="224"/>
      <c r="M178" s="225"/>
      <c r="N178" s="226"/>
      <c r="O178" s="226"/>
      <c r="P178" s="226"/>
      <c r="Q178" s="226"/>
      <c r="R178" s="226"/>
      <c r="S178" s="226"/>
      <c r="T178" s="227"/>
      <c r="AT178" s="228" t="s">
        <v>150</v>
      </c>
      <c r="AU178" s="228" t="s">
        <v>148</v>
      </c>
      <c r="AV178" s="13" t="s">
        <v>91</v>
      </c>
      <c r="AW178" s="13" t="s">
        <v>36</v>
      </c>
      <c r="AX178" s="13" t="s">
        <v>89</v>
      </c>
      <c r="AY178" s="228" t="s">
        <v>139</v>
      </c>
    </row>
    <row r="179" spans="2:63" s="12" customFormat="1" ht="20.85" customHeight="1">
      <c r="B179" s="188"/>
      <c r="C179" s="189"/>
      <c r="D179" s="190" t="s">
        <v>80</v>
      </c>
      <c r="E179" s="202" t="s">
        <v>230</v>
      </c>
      <c r="F179" s="202" t="s">
        <v>231</v>
      </c>
      <c r="G179" s="189"/>
      <c r="H179" s="189"/>
      <c r="I179" s="192"/>
      <c r="J179" s="203">
        <f>BK179</f>
        <v>0</v>
      </c>
      <c r="K179" s="189"/>
      <c r="L179" s="194"/>
      <c r="M179" s="195"/>
      <c r="N179" s="196"/>
      <c r="O179" s="196"/>
      <c r="P179" s="197">
        <f>SUM(P180:P183)</f>
        <v>0</v>
      </c>
      <c r="Q179" s="196"/>
      <c r="R179" s="197">
        <f>SUM(R180:R183)</f>
        <v>0</v>
      </c>
      <c r="S179" s="196"/>
      <c r="T179" s="198">
        <f>SUM(T180:T183)</f>
        <v>0</v>
      </c>
      <c r="AR179" s="199" t="s">
        <v>89</v>
      </c>
      <c r="AT179" s="200" t="s">
        <v>80</v>
      </c>
      <c r="AU179" s="200" t="s">
        <v>91</v>
      </c>
      <c r="AY179" s="199" t="s">
        <v>139</v>
      </c>
      <c r="BK179" s="201">
        <f>SUM(BK180:BK183)</f>
        <v>0</v>
      </c>
    </row>
    <row r="180" spans="1:65" s="2" customFormat="1" ht="16.5" customHeight="1">
      <c r="A180" s="35"/>
      <c r="B180" s="36"/>
      <c r="C180" s="204" t="s">
        <v>8</v>
      </c>
      <c r="D180" s="204" t="s">
        <v>143</v>
      </c>
      <c r="E180" s="205" t="s">
        <v>232</v>
      </c>
      <c r="F180" s="206" t="s">
        <v>233</v>
      </c>
      <c r="G180" s="207" t="s">
        <v>146</v>
      </c>
      <c r="H180" s="208">
        <v>82.283</v>
      </c>
      <c r="I180" s="209"/>
      <c r="J180" s="210">
        <f>ROUND(I180*H180,2)</f>
        <v>0</v>
      </c>
      <c r="K180" s="206" t="s">
        <v>154</v>
      </c>
      <c r="L180" s="40"/>
      <c r="M180" s="211" t="s">
        <v>1</v>
      </c>
      <c r="N180" s="212" t="s">
        <v>46</v>
      </c>
      <c r="O180" s="72"/>
      <c r="P180" s="213">
        <f>O180*H180</f>
        <v>0</v>
      </c>
      <c r="Q180" s="213">
        <v>0</v>
      </c>
      <c r="R180" s="213">
        <f>Q180*H180</f>
        <v>0</v>
      </c>
      <c r="S180" s="213">
        <v>0</v>
      </c>
      <c r="T180" s="214">
        <f>S180*H180</f>
        <v>0</v>
      </c>
      <c r="U180" s="35"/>
      <c r="V180" s="35"/>
      <c r="W180" s="35"/>
      <c r="X180" s="35"/>
      <c r="Y180" s="35"/>
      <c r="Z180" s="35"/>
      <c r="AA180" s="35"/>
      <c r="AB180" s="35"/>
      <c r="AC180" s="35"/>
      <c r="AD180" s="35"/>
      <c r="AE180" s="35"/>
      <c r="AR180" s="215" t="s">
        <v>147</v>
      </c>
      <c r="AT180" s="215" t="s">
        <v>143</v>
      </c>
      <c r="AU180" s="215" t="s">
        <v>148</v>
      </c>
      <c r="AY180" s="18" t="s">
        <v>139</v>
      </c>
      <c r="BE180" s="216">
        <f>IF(N180="základní",J180,0)</f>
        <v>0</v>
      </c>
      <c r="BF180" s="216">
        <f>IF(N180="snížená",J180,0)</f>
        <v>0</v>
      </c>
      <c r="BG180" s="216">
        <f>IF(N180="zákl. přenesená",J180,0)</f>
        <v>0</v>
      </c>
      <c r="BH180" s="216">
        <f>IF(N180="sníž. přenesená",J180,0)</f>
        <v>0</v>
      </c>
      <c r="BI180" s="216">
        <f>IF(N180="nulová",J180,0)</f>
        <v>0</v>
      </c>
      <c r="BJ180" s="18" t="s">
        <v>89</v>
      </c>
      <c r="BK180" s="216">
        <f>ROUND(I180*H180,2)</f>
        <v>0</v>
      </c>
      <c r="BL180" s="18" t="s">
        <v>147</v>
      </c>
      <c r="BM180" s="215" t="s">
        <v>234</v>
      </c>
    </row>
    <row r="181" spans="2:51" s="14" customFormat="1" ht="11.25">
      <c r="B181" s="229"/>
      <c r="C181" s="230"/>
      <c r="D181" s="219" t="s">
        <v>150</v>
      </c>
      <c r="E181" s="231" t="s">
        <v>1</v>
      </c>
      <c r="F181" s="232" t="s">
        <v>235</v>
      </c>
      <c r="G181" s="230"/>
      <c r="H181" s="231" t="s">
        <v>1</v>
      </c>
      <c r="I181" s="233"/>
      <c r="J181" s="230"/>
      <c r="K181" s="230"/>
      <c r="L181" s="234"/>
      <c r="M181" s="235"/>
      <c r="N181" s="236"/>
      <c r="O181" s="236"/>
      <c r="P181" s="236"/>
      <c r="Q181" s="236"/>
      <c r="R181" s="236"/>
      <c r="S181" s="236"/>
      <c r="T181" s="237"/>
      <c r="AT181" s="238" t="s">
        <v>150</v>
      </c>
      <c r="AU181" s="238" t="s">
        <v>148</v>
      </c>
      <c r="AV181" s="14" t="s">
        <v>89</v>
      </c>
      <c r="AW181" s="14" t="s">
        <v>36</v>
      </c>
      <c r="AX181" s="14" t="s">
        <v>81</v>
      </c>
      <c r="AY181" s="238" t="s">
        <v>139</v>
      </c>
    </row>
    <row r="182" spans="2:51" s="14" customFormat="1" ht="11.25">
      <c r="B182" s="229"/>
      <c r="C182" s="230"/>
      <c r="D182" s="219" t="s">
        <v>150</v>
      </c>
      <c r="E182" s="231" t="s">
        <v>1</v>
      </c>
      <c r="F182" s="232" t="s">
        <v>236</v>
      </c>
      <c r="G182" s="230"/>
      <c r="H182" s="231" t="s">
        <v>1</v>
      </c>
      <c r="I182" s="233"/>
      <c r="J182" s="230"/>
      <c r="K182" s="230"/>
      <c r="L182" s="234"/>
      <c r="M182" s="235"/>
      <c r="N182" s="236"/>
      <c r="O182" s="236"/>
      <c r="P182" s="236"/>
      <c r="Q182" s="236"/>
      <c r="R182" s="236"/>
      <c r="S182" s="236"/>
      <c r="T182" s="237"/>
      <c r="AT182" s="238" t="s">
        <v>150</v>
      </c>
      <c r="AU182" s="238" t="s">
        <v>148</v>
      </c>
      <c r="AV182" s="14" t="s">
        <v>89</v>
      </c>
      <c r="AW182" s="14" t="s">
        <v>36</v>
      </c>
      <c r="AX182" s="14" t="s">
        <v>81</v>
      </c>
      <c r="AY182" s="238" t="s">
        <v>139</v>
      </c>
    </row>
    <row r="183" spans="2:51" s="13" customFormat="1" ht="11.25">
      <c r="B183" s="217"/>
      <c r="C183" s="218"/>
      <c r="D183" s="219" t="s">
        <v>150</v>
      </c>
      <c r="E183" s="220" t="s">
        <v>1</v>
      </c>
      <c r="F183" s="221" t="s">
        <v>237</v>
      </c>
      <c r="G183" s="218"/>
      <c r="H183" s="222">
        <v>82.283</v>
      </c>
      <c r="I183" s="223"/>
      <c r="J183" s="218"/>
      <c r="K183" s="218"/>
      <c r="L183" s="224"/>
      <c r="M183" s="225"/>
      <c r="N183" s="226"/>
      <c r="O183" s="226"/>
      <c r="P183" s="226"/>
      <c r="Q183" s="226"/>
      <c r="R183" s="226"/>
      <c r="S183" s="226"/>
      <c r="T183" s="227"/>
      <c r="AT183" s="228" t="s">
        <v>150</v>
      </c>
      <c r="AU183" s="228" t="s">
        <v>148</v>
      </c>
      <c r="AV183" s="13" t="s">
        <v>91</v>
      </c>
      <c r="AW183" s="13" t="s">
        <v>36</v>
      </c>
      <c r="AX183" s="13" t="s">
        <v>89</v>
      </c>
      <c r="AY183" s="228" t="s">
        <v>139</v>
      </c>
    </row>
    <row r="184" spans="2:63" s="12" customFormat="1" ht="20.85" customHeight="1">
      <c r="B184" s="188"/>
      <c r="C184" s="189"/>
      <c r="D184" s="190" t="s">
        <v>80</v>
      </c>
      <c r="E184" s="202" t="s">
        <v>238</v>
      </c>
      <c r="F184" s="202" t="s">
        <v>239</v>
      </c>
      <c r="G184" s="189"/>
      <c r="H184" s="189"/>
      <c r="I184" s="192"/>
      <c r="J184" s="203">
        <f>BK184</f>
        <v>0</v>
      </c>
      <c r="K184" s="189"/>
      <c r="L184" s="194"/>
      <c r="M184" s="195"/>
      <c r="N184" s="196"/>
      <c r="O184" s="196"/>
      <c r="P184" s="197">
        <f>SUM(P185:P205)</f>
        <v>0</v>
      </c>
      <c r="Q184" s="196"/>
      <c r="R184" s="197">
        <f>SUM(R185:R205)</f>
        <v>0.00897</v>
      </c>
      <c r="S184" s="196"/>
      <c r="T184" s="198">
        <f>SUM(T185:T205)</f>
        <v>0</v>
      </c>
      <c r="AR184" s="199" t="s">
        <v>89</v>
      </c>
      <c r="AT184" s="200" t="s">
        <v>80</v>
      </c>
      <c r="AU184" s="200" t="s">
        <v>91</v>
      </c>
      <c r="AY184" s="199" t="s">
        <v>139</v>
      </c>
      <c r="BK184" s="201">
        <f>SUM(BK185:BK205)</f>
        <v>0</v>
      </c>
    </row>
    <row r="185" spans="1:65" s="2" customFormat="1" ht="24" customHeight="1">
      <c r="A185" s="35"/>
      <c r="B185" s="36"/>
      <c r="C185" s="204" t="s">
        <v>240</v>
      </c>
      <c r="D185" s="204" t="s">
        <v>143</v>
      </c>
      <c r="E185" s="205" t="s">
        <v>241</v>
      </c>
      <c r="F185" s="206" t="s">
        <v>242</v>
      </c>
      <c r="G185" s="207" t="s">
        <v>183</v>
      </c>
      <c r="H185" s="208">
        <v>598</v>
      </c>
      <c r="I185" s="209"/>
      <c r="J185" s="210">
        <f>ROUND(I185*H185,2)</f>
        <v>0</v>
      </c>
      <c r="K185" s="206" t="s">
        <v>154</v>
      </c>
      <c r="L185" s="40"/>
      <c r="M185" s="211" t="s">
        <v>1</v>
      </c>
      <c r="N185" s="212" t="s">
        <v>46</v>
      </c>
      <c r="O185" s="72"/>
      <c r="P185" s="213">
        <f>O185*H185</f>
        <v>0</v>
      </c>
      <c r="Q185" s="213">
        <v>0</v>
      </c>
      <c r="R185" s="213">
        <f>Q185*H185</f>
        <v>0</v>
      </c>
      <c r="S185" s="213">
        <v>0</v>
      </c>
      <c r="T185" s="214">
        <f>S185*H185</f>
        <v>0</v>
      </c>
      <c r="U185" s="35"/>
      <c r="V185" s="35"/>
      <c r="W185" s="35"/>
      <c r="X185" s="35"/>
      <c r="Y185" s="35"/>
      <c r="Z185" s="35"/>
      <c r="AA185" s="35"/>
      <c r="AB185" s="35"/>
      <c r="AC185" s="35"/>
      <c r="AD185" s="35"/>
      <c r="AE185" s="35"/>
      <c r="AR185" s="215" t="s">
        <v>147</v>
      </c>
      <c r="AT185" s="215" t="s">
        <v>143</v>
      </c>
      <c r="AU185" s="215" t="s">
        <v>148</v>
      </c>
      <c r="AY185" s="18" t="s">
        <v>139</v>
      </c>
      <c r="BE185" s="216">
        <f>IF(N185="základní",J185,0)</f>
        <v>0</v>
      </c>
      <c r="BF185" s="216">
        <f>IF(N185="snížená",J185,0)</f>
        <v>0</v>
      </c>
      <c r="BG185" s="216">
        <f>IF(N185="zákl. přenesená",J185,0)</f>
        <v>0</v>
      </c>
      <c r="BH185" s="216">
        <f>IF(N185="sníž. přenesená",J185,0)</f>
        <v>0</v>
      </c>
      <c r="BI185" s="216">
        <f>IF(N185="nulová",J185,0)</f>
        <v>0</v>
      </c>
      <c r="BJ185" s="18" t="s">
        <v>89</v>
      </c>
      <c r="BK185" s="216">
        <f>ROUND(I185*H185,2)</f>
        <v>0</v>
      </c>
      <c r="BL185" s="18" t="s">
        <v>147</v>
      </c>
      <c r="BM185" s="215" t="s">
        <v>243</v>
      </c>
    </row>
    <row r="186" spans="2:51" s="13" customFormat="1" ht="11.25">
      <c r="B186" s="217"/>
      <c r="C186" s="218"/>
      <c r="D186" s="219" t="s">
        <v>150</v>
      </c>
      <c r="E186" s="220" t="s">
        <v>1</v>
      </c>
      <c r="F186" s="221" t="s">
        <v>244</v>
      </c>
      <c r="G186" s="218"/>
      <c r="H186" s="222">
        <v>598</v>
      </c>
      <c r="I186" s="223"/>
      <c r="J186" s="218"/>
      <c r="K186" s="218"/>
      <c r="L186" s="224"/>
      <c r="M186" s="225"/>
      <c r="N186" s="226"/>
      <c r="O186" s="226"/>
      <c r="P186" s="226"/>
      <c r="Q186" s="226"/>
      <c r="R186" s="226"/>
      <c r="S186" s="226"/>
      <c r="T186" s="227"/>
      <c r="AT186" s="228" t="s">
        <v>150</v>
      </c>
      <c r="AU186" s="228" t="s">
        <v>148</v>
      </c>
      <c r="AV186" s="13" t="s">
        <v>91</v>
      </c>
      <c r="AW186" s="13" t="s">
        <v>36</v>
      </c>
      <c r="AX186" s="13" t="s">
        <v>89</v>
      </c>
      <c r="AY186" s="228" t="s">
        <v>139</v>
      </c>
    </row>
    <row r="187" spans="1:65" s="2" customFormat="1" ht="24" customHeight="1">
      <c r="A187" s="35"/>
      <c r="B187" s="36"/>
      <c r="C187" s="204" t="s">
        <v>245</v>
      </c>
      <c r="D187" s="204" t="s">
        <v>143</v>
      </c>
      <c r="E187" s="205" t="s">
        <v>246</v>
      </c>
      <c r="F187" s="206" t="s">
        <v>247</v>
      </c>
      <c r="G187" s="207" t="s">
        <v>183</v>
      </c>
      <c r="H187" s="208">
        <v>598</v>
      </c>
      <c r="I187" s="209"/>
      <c r="J187" s="210">
        <f>ROUND(I187*H187,2)</f>
        <v>0</v>
      </c>
      <c r="K187" s="206" t="s">
        <v>154</v>
      </c>
      <c r="L187" s="40"/>
      <c r="M187" s="211" t="s">
        <v>1</v>
      </c>
      <c r="N187" s="212" t="s">
        <v>46</v>
      </c>
      <c r="O187" s="72"/>
      <c r="P187" s="213">
        <f>O187*H187</f>
        <v>0</v>
      </c>
      <c r="Q187" s="213">
        <v>0</v>
      </c>
      <c r="R187" s="213">
        <f>Q187*H187</f>
        <v>0</v>
      </c>
      <c r="S187" s="213">
        <v>0</v>
      </c>
      <c r="T187" s="214">
        <f>S187*H187</f>
        <v>0</v>
      </c>
      <c r="U187" s="35"/>
      <c r="V187" s="35"/>
      <c r="W187" s="35"/>
      <c r="X187" s="35"/>
      <c r="Y187" s="35"/>
      <c r="Z187" s="35"/>
      <c r="AA187" s="35"/>
      <c r="AB187" s="35"/>
      <c r="AC187" s="35"/>
      <c r="AD187" s="35"/>
      <c r="AE187" s="35"/>
      <c r="AR187" s="215" t="s">
        <v>147</v>
      </c>
      <c r="AT187" s="215" t="s">
        <v>143</v>
      </c>
      <c r="AU187" s="215" t="s">
        <v>148</v>
      </c>
      <c r="AY187" s="18" t="s">
        <v>139</v>
      </c>
      <c r="BE187" s="216">
        <f>IF(N187="základní",J187,0)</f>
        <v>0</v>
      </c>
      <c r="BF187" s="216">
        <f>IF(N187="snížená",J187,0)</f>
        <v>0</v>
      </c>
      <c r="BG187" s="216">
        <f>IF(N187="zákl. přenesená",J187,0)</f>
        <v>0</v>
      </c>
      <c r="BH187" s="216">
        <f>IF(N187="sníž. přenesená",J187,0)</f>
        <v>0</v>
      </c>
      <c r="BI187" s="216">
        <f>IF(N187="nulová",J187,0)</f>
        <v>0</v>
      </c>
      <c r="BJ187" s="18" t="s">
        <v>89</v>
      </c>
      <c r="BK187" s="216">
        <f>ROUND(I187*H187,2)</f>
        <v>0</v>
      </c>
      <c r="BL187" s="18" t="s">
        <v>147</v>
      </c>
      <c r="BM187" s="215" t="s">
        <v>248</v>
      </c>
    </row>
    <row r="188" spans="2:51" s="13" customFormat="1" ht="22.5">
      <c r="B188" s="217"/>
      <c r="C188" s="218"/>
      <c r="D188" s="219" t="s">
        <v>150</v>
      </c>
      <c r="E188" s="220" t="s">
        <v>1</v>
      </c>
      <c r="F188" s="221" t="s">
        <v>249</v>
      </c>
      <c r="G188" s="218"/>
      <c r="H188" s="222">
        <v>598</v>
      </c>
      <c r="I188" s="223"/>
      <c r="J188" s="218"/>
      <c r="K188" s="218"/>
      <c r="L188" s="224"/>
      <c r="M188" s="225"/>
      <c r="N188" s="226"/>
      <c r="O188" s="226"/>
      <c r="P188" s="226"/>
      <c r="Q188" s="226"/>
      <c r="R188" s="226"/>
      <c r="S188" s="226"/>
      <c r="T188" s="227"/>
      <c r="AT188" s="228" t="s">
        <v>150</v>
      </c>
      <c r="AU188" s="228" t="s">
        <v>148</v>
      </c>
      <c r="AV188" s="13" t="s">
        <v>91</v>
      </c>
      <c r="AW188" s="13" t="s">
        <v>36</v>
      </c>
      <c r="AX188" s="13" t="s">
        <v>89</v>
      </c>
      <c r="AY188" s="228" t="s">
        <v>139</v>
      </c>
    </row>
    <row r="189" spans="1:65" s="2" customFormat="1" ht="24" customHeight="1">
      <c r="A189" s="35"/>
      <c r="B189" s="36"/>
      <c r="C189" s="204" t="s">
        <v>250</v>
      </c>
      <c r="D189" s="204" t="s">
        <v>143</v>
      </c>
      <c r="E189" s="205" t="s">
        <v>251</v>
      </c>
      <c r="F189" s="206" t="s">
        <v>252</v>
      </c>
      <c r="G189" s="207" t="s">
        <v>183</v>
      </c>
      <c r="H189" s="208">
        <v>598</v>
      </c>
      <c r="I189" s="209"/>
      <c r="J189" s="210">
        <f>ROUND(I189*H189,2)</f>
        <v>0</v>
      </c>
      <c r="K189" s="206" t="s">
        <v>154</v>
      </c>
      <c r="L189" s="40"/>
      <c r="M189" s="211" t="s">
        <v>1</v>
      </c>
      <c r="N189" s="212" t="s">
        <v>46</v>
      </c>
      <c r="O189" s="72"/>
      <c r="P189" s="213">
        <f>O189*H189</f>
        <v>0</v>
      </c>
      <c r="Q189" s="213">
        <v>0</v>
      </c>
      <c r="R189" s="213">
        <f>Q189*H189</f>
        <v>0</v>
      </c>
      <c r="S189" s="213">
        <v>0</v>
      </c>
      <c r="T189" s="214">
        <f>S189*H189</f>
        <v>0</v>
      </c>
      <c r="U189" s="35"/>
      <c r="V189" s="35"/>
      <c r="W189" s="35"/>
      <c r="X189" s="35"/>
      <c r="Y189" s="35"/>
      <c r="Z189" s="35"/>
      <c r="AA189" s="35"/>
      <c r="AB189" s="35"/>
      <c r="AC189" s="35"/>
      <c r="AD189" s="35"/>
      <c r="AE189" s="35"/>
      <c r="AR189" s="215" t="s">
        <v>147</v>
      </c>
      <c r="AT189" s="215" t="s">
        <v>143</v>
      </c>
      <c r="AU189" s="215" t="s">
        <v>148</v>
      </c>
      <c r="AY189" s="18" t="s">
        <v>139</v>
      </c>
      <c r="BE189" s="216">
        <f>IF(N189="základní",J189,0)</f>
        <v>0</v>
      </c>
      <c r="BF189" s="216">
        <f>IF(N189="snížená",J189,0)</f>
        <v>0</v>
      </c>
      <c r="BG189" s="216">
        <f>IF(N189="zákl. přenesená",J189,0)</f>
        <v>0</v>
      </c>
      <c r="BH189" s="216">
        <f>IF(N189="sníž. přenesená",J189,0)</f>
        <v>0</v>
      </c>
      <c r="BI189" s="216">
        <f>IF(N189="nulová",J189,0)</f>
        <v>0</v>
      </c>
      <c r="BJ189" s="18" t="s">
        <v>89</v>
      </c>
      <c r="BK189" s="216">
        <f>ROUND(I189*H189,2)</f>
        <v>0</v>
      </c>
      <c r="BL189" s="18" t="s">
        <v>147</v>
      </c>
      <c r="BM189" s="215" t="s">
        <v>253</v>
      </c>
    </row>
    <row r="190" spans="2:51" s="13" customFormat="1" ht="22.5">
      <c r="B190" s="217"/>
      <c r="C190" s="218"/>
      <c r="D190" s="219" t="s">
        <v>150</v>
      </c>
      <c r="E190" s="220" t="s">
        <v>1</v>
      </c>
      <c r="F190" s="221" t="s">
        <v>249</v>
      </c>
      <c r="G190" s="218"/>
      <c r="H190" s="222">
        <v>598</v>
      </c>
      <c r="I190" s="223"/>
      <c r="J190" s="218"/>
      <c r="K190" s="218"/>
      <c r="L190" s="224"/>
      <c r="M190" s="225"/>
      <c r="N190" s="226"/>
      <c r="O190" s="226"/>
      <c r="P190" s="226"/>
      <c r="Q190" s="226"/>
      <c r="R190" s="226"/>
      <c r="S190" s="226"/>
      <c r="T190" s="227"/>
      <c r="AT190" s="228" t="s">
        <v>150</v>
      </c>
      <c r="AU190" s="228" t="s">
        <v>148</v>
      </c>
      <c r="AV190" s="13" t="s">
        <v>91</v>
      </c>
      <c r="AW190" s="13" t="s">
        <v>36</v>
      </c>
      <c r="AX190" s="13" t="s">
        <v>89</v>
      </c>
      <c r="AY190" s="228" t="s">
        <v>139</v>
      </c>
    </row>
    <row r="191" spans="1:65" s="2" customFormat="1" ht="24" customHeight="1">
      <c r="A191" s="35"/>
      <c r="B191" s="36"/>
      <c r="C191" s="204" t="s">
        <v>254</v>
      </c>
      <c r="D191" s="204" t="s">
        <v>143</v>
      </c>
      <c r="E191" s="205" t="s">
        <v>255</v>
      </c>
      <c r="F191" s="206" t="s">
        <v>256</v>
      </c>
      <c r="G191" s="207" t="s">
        <v>183</v>
      </c>
      <c r="H191" s="208">
        <v>598</v>
      </c>
      <c r="I191" s="209"/>
      <c r="J191" s="210">
        <f>ROUND(I191*H191,2)</f>
        <v>0</v>
      </c>
      <c r="K191" s="206" t="s">
        <v>154</v>
      </c>
      <c r="L191" s="40"/>
      <c r="M191" s="211" t="s">
        <v>1</v>
      </c>
      <c r="N191" s="212" t="s">
        <v>46</v>
      </c>
      <c r="O191" s="72"/>
      <c r="P191" s="213">
        <f>O191*H191</f>
        <v>0</v>
      </c>
      <c r="Q191" s="213">
        <v>0</v>
      </c>
      <c r="R191" s="213">
        <f>Q191*H191</f>
        <v>0</v>
      </c>
      <c r="S191" s="213">
        <v>0</v>
      </c>
      <c r="T191" s="214">
        <f>S191*H191</f>
        <v>0</v>
      </c>
      <c r="U191" s="35"/>
      <c r="V191" s="35"/>
      <c r="W191" s="35"/>
      <c r="X191" s="35"/>
      <c r="Y191" s="35"/>
      <c r="Z191" s="35"/>
      <c r="AA191" s="35"/>
      <c r="AB191" s="35"/>
      <c r="AC191" s="35"/>
      <c r="AD191" s="35"/>
      <c r="AE191" s="35"/>
      <c r="AR191" s="215" t="s">
        <v>147</v>
      </c>
      <c r="AT191" s="215" t="s">
        <v>143</v>
      </c>
      <c r="AU191" s="215" t="s">
        <v>148</v>
      </c>
      <c r="AY191" s="18" t="s">
        <v>139</v>
      </c>
      <c r="BE191" s="216">
        <f>IF(N191="základní",J191,0)</f>
        <v>0</v>
      </c>
      <c r="BF191" s="216">
        <f>IF(N191="snížená",J191,0)</f>
        <v>0</v>
      </c>
      <c r="BG191" s="216">
        <f>IF(N191="zákl. přenesená",J191,0)</f>
        <v>0</v>
      </c>
      <c r="BH191" s="216">
        <f>IF(N191="sníž. přenesená",J191,0)</f>
        <v>0</v>
      </c>
      <c r="BI191" s="216">
        <f>IF(N191="nulová",J191,0)</f>
        <v>0</v>
      </c>
      <c r="BJ191" s="18" t="s">
        <v>89</v>
      </c>
      <c r="BK191" s="216">
        <f>ROUND(I191*H191,2)</f>
        <v>0</v>
      </c>
      <c r="BL191" s="18" t="s">
        <v>147</v>
      </c>
      <c r="BM191" s="215" t="s">
        <v>257</v>
      </c>
    </row>
    <row r="192" spans="2:51" s="14" customFormat="1" ht="11.25">
      <c r="B192" s="229"/>
      <c r="C192" s="230"/>
      <c r="D192" s="219" t="s">
        <v>150</v>
      </c>
      <c r="E192" s="231" t="s">
        <v>1</v>
      </c>
      <c r="F192" s="232" t="s">
        <v>258</v>
      </c>
      <c r="G192" s="230"/>
      <c r="H192" s="231" t="s">
        <v>1</v>
      </c>
      <c r="I192" s="233"/>
      <c r="J192" s="230"/>
      <c r="K192" s="230"/>
      <c r="L192" s="234"/>
      <c r="M192" s="235"/>
      <c r="N192" s="236"/>
      <c r="O192" s="236"/>
      <c r="P192" s="236"/>
      <c r="Q192" s="236"/>
      <c r="R192" s="236"/>
      <c r="S192" s="236"/>
      <c r="T192" s="237"/>
      <c r="AT192" s="238" t="s">
        <v>150</v>
      </c>
      <c r="AU192" s="238" t="s">
        <v>148</v>
      </c>
      <c r="AV192" s="14" t="s">
        <v>89</v>
      </c>
      <c r="AW192" s="14" t="s">
        <v>36</v>
      </c>
      <c r="AX192" s="14" t="s">
        <v>81</v>
      </c>
      <c r="AY192" s="238" t="s">
        <v>139</v>
      </c>
    </row>
    <row r="193" spans="2:51" s="13" customFormat="1" ht="22.5">
      <c r="B193" s="217"/>
      <c r="C193" s="218"/>
      <c r="D193" s="219" t="s">
        <v>150</v>
      </c>
      <c r="E193" s="220" t="s">
        <v>1</v>
      </c>
      <c r="F193" s="221" t="s">
        <v>259</v>
      </c>
      <c r="G193" s="218"/>
      <c r="H193" s="222">
        <v>598</v>
      </c>
      <c r="I193" s="223"/>
      <c r="J193" s="218"/>
      <c r="K193" s="218"/>
      <c r="L193" s="224"/>
      <c r="M193" s="225"/>
      <c r="N193" s="226"/>
      <c r="O193" s="226"/>
      <c r="P193" s="226"/>
      <c r="Q193" s="226"/>
      <c r="R193" s="226"/>
      <c r="S193" s="226"/>
      <c r="T193" s="227"/>
      <c r="AT193" s="228" t="s">
        <v>150</v>
      </c>
      <c r="AU193" s="228" t="s">
        <v>148</v>
      </c>
      <c r="AV193" s="13" t="s">
        <v>91</v>
      </c>
      <c r="AW193" s="13" t="s">
        <v>36</v>
      </c>
      <c r="AX193" s="13" t="s">
        <v>89</v>
      </c>
      <c r="AY193" s="228" t="s">
        <v>139</v>
      </c>
    </row>
    <row r="194" spans="1:65" s="2" customFormat="1" ht="24" customHeight="1">
      <c r="A194" s="35"/>
      <c r="B194" s="36"/>
      <c r="C194" s="204" t="s">
        <v>260</v>
      </c>
      <c r="D194" s="204" t="s">
        <v>143</v>
      </c>
      <c r="E194" s="205" t="s">
        <v>261</v>
      </c>
      <c r="F194" s="206" t="s">
        <v>262</v>
      </c>
      <c r="G194" s="207" t="s">
        <v>183</v>
      </c>
      <c r="H194" s="208">
        <v>598</v>
      </c>
      <c r="I194" s="209"/>
      <c r="J194" s="210">
        <f>ROUND(I194*H194,2)</f>
        <v>0</v>
      </c>
      <c r="K194" s="206" t="s">
        <v>154</v>
      </c>
      <c r="L194" s="40"/>
      <c r="M194" s="211" t="s">
        <v>1</v>
      </c>
      <c r="N194" s="212" t="s">
        <v>46</v>
      </c>
      <c r="O194" s="72"/>
      <c r="P194" s="213">
        <f>O194*H194</f>
        <v>0</v>
      </c>
      <c r="Q194" s="213">
        <v>0</v>
      </c>
      <c r="R194" s="213">
        <f>Q194*H194</f>
        <v>0</v>
      </c>
      <c r="S194" s="213">
        <v>0</v>
      </c>
      <c r="T194" s="214">
        <f>S194*H194</f>
        <v>0</v>
      </c>
      <c r="U194" s="35"/>
      <c r="V194" s="35"/>
      <c r="W194" s="35"/>
      <c r="X194" s="35"/>
      <c r="Y194" s="35"/>
      <c r="Z194" s="35"/>
      <c r="AA194" s="35"/>
      <c r="AB194" s="35"/>
      <c r="AC194" s="35"/>
      <c r="AD194" s="35"/>
      <c r="AE194" s="35"/>
      <c r="AR194" s="215" t="s">
        <v>147</v>
      </c>
      <c r="AT194" s="215" t="s">
        <v>143</v>
      </c>
      <c r="AU194" s="215" t="s">
        <v>148</v>
      </c>
      <c r="AY194" s="18" t="s">
        <v>139</v>
      </c>
      <c r="BE194" s="216">
        <f>IF(N194="základní",J194,0)</f>
        <v>0</v>
      </c>
      <c r="BF194" s="216">
        <f>IF(N194="snížená",J194,0)</f>
        <v>0</v>
      </c>
      <c r="BG194" s="216">
        <f>IF(N194="zákl. přenesená",J194,0)</f>
        <v>0</v>
      </c>
      <c r="BH194" s="216">
        <f>IF(N194="sníž. přenesená",J194,0)</f>
        <v>0</v>
      </c>
      <c r="BI194" s="216">
        <f>IF(N194="nulová",J194,0)</f>
        <v>0</v>
      </c>
      <c r="BJ194" s="18" t="s">
        <v>89</v>
      </c>
      <c r="BK194" s="216">
        <f>ROUND(I194*H194,2)</f>
        <v>0</v>
      </c>
      <c r="BL194" s="18" t="s">
        <v>147</v>
      </c>
      <c r="BM194" s="215" t="s">
        <v>263</v>
      </c>
    </row>
    <row r="195" spans="2:51" s="13" customFormat="1" ht="22.5">
      <c r="B195" s="217"/>
      <c r="C195" s="218"/>
      <c r="D195" s="219" t="s">
        <v>150</v>
      </c>
      <c r="E195" s="220" t="s">
        <v>1</v>
      </c>
      <c r="F195" s="221" t="s">
        <v>249</v>
      </c>
      <c r="G195" s="218"/>
      <c r="H195" s="222">
        <v>598</v>
      </c>
      <c r="I195" s="223"/>
      <c r="J195" s="218"/>
      <c r="K195" s="218"/>
      <c r="L195" s="224"/>
      <c r="M195" s="225"/>
      <c r="N195" s="226"/>
      <c r="O195" s="226"/>
      <c r="P195" s="226"/>
      <c r="Q195" s="226"/>
      <c r="R195" s="226"/>
      <c r="S195" s="226"/>
      <c r="T195" s="227"/>
      <c r="AT195" s="228" t="s">
        <v>150</v>
      </c>
      <c r="AU195" s="228" t="s">
        <v>148</v>
      </c>
      <c r="AV195" s="13" t="s">
        <v>91</v>
      </c>
      <c r="AW195" s="13" t="s">
        <v>36</v>
      </c>
      <c r="AX195" s="13" t="s">
        <v>89</v>
      </c>
      <c r="AY195" s="228" t="s">
        <v>139</v>
      </c>
    </row>
    <row r="196" spans="1:65" s="2" customFormat="1" ht="16.5" customHeight="1">
      <c r="A196" s="35"/>
      <c r="B196" s="36"/>
      <c r="C196" s="250" t="s">
        <v>7</v>
      </c>
      <c r="D196" s="250" t="s">
        <v>224</v>
      </c>
      <c r="E196" s="251" t="s">
        <v>264</v>
      </c>
      <c r="F196" s="252" t="s">
        <v>265</v>
      </c>
      <c r="G196" s="253" t="s">
        <v>266</v>
      </c>
      <c r="H196" s="254">
        <v>8.97</v>
      </c>
      <c r="I196" s="255"/>
      <c r="J196" s="256">
        <f>ROUND(I196*H196,2)</f>
        <v>0</v>
      </c>
      <c r="K196" s="252" t="s">
        <v>154</v>
      </c>
      <c r="L196" s="257"/>
      <c r="M196" s="258" t="s">
        <v>1</v>
      </c>
      <c r="N196" s="259" t="s">
        <v>46</v>
      </c>
      <c r="O196" s="72"/>
      <c r="P196" s="213">
        <f>O196*H196</f>
        <v>0</v>
      </c>
      <c r="Q196" s="213">
        <v>0.001</v>
      </c>
      <c r="R196" s="213">
        <f>Q196*H196</f>
        <v>0.00897</v>
      </c>
      <c r="S196" s="213">
        <v>0</v>
      </c>
      <c r="T196" s="214">
        <f>S196*H196</f>
        <v>0</v>
      </c>
      <c r="U196" s="35"/>
      <c r="V196" s="35"/>
      <c r="W196" s="35"/>
      <c r="X196" s="35"/>
      <c r="Y196" s="35"/>
      <c r="Z196" s="35"/>
      <c r="AA196" s="35"/>
      <c r="AB196" s="35"/>
      <c r="AC196" s="35"/>
      <c r="AD196" s="35"/>
      <c r="AE196" s="35"/>
      <c r="AR196" s="215" t="s">
        <v>190</v>
      </c>
      <c r="AT196" s="215" t="s">
        <v>224</v>
      </c>
      <c r="AU196" s="215" t="s">
        <v>148</v>
      </c>
      <c r="AY196" s="18" t="s">
        <v>139</v>
      </c>
      <c r="BE196" s="216">
        <f>IF(N196="základní",J196,0)</f>
        <v>0</v>
      </c>
      <c r="BF196" s="216">
        <f>IF(N196="snížená",J196,0)</f>
        <v>0</v>
      </c>
      <c r="BG196" s="216">
        <f>IF(N196="zákl. přenesená",J196,0)</f>
        <v>0</v>
      </c>
      <c r="BH196" s="216">
        <f>IF(N196="sníž. přenesená",J196,0)</f>
        <v>0</v>
      </c>
      <c r="BI196" s="216">
        <f>IF(N196="nulová",J196,0)</f>
        <v>0</v>
      </c>
      <c r="BJ196" s="18" t="s">
        <v>89</v>
      </c>
      <c r="BK196" s="216">
        <f>ROUND(I196*H196,2)</f>
        <v>0</v>
      </c>
      <c r="BL196" s="18" t="s">
        <v>147</v>
      </c>
      <c r="BM196" s="215" t="s">
        <v>267</v>
      </c>
    </row>
    <row r="197" spans="2:51" s="14" customFormat="1" ht="11.25">
      <c r="B197" s="229"/>
      <c r="C197" s="230"/>
      <c r="D197" s="219" t="s">
        <v>150</v>
      </c>
      <c r="E197" s="231" t="s">
        <v>1</v>
      </c>
      <c r="F197" s="232" t="s">
        <v>268</v>
      </c>
      <c r="G197" s="230"/>
      <c r="H197" s="231" t="s">
        <v>1</v>
      </c>
      <c r="I197" s="233"/>
      <c r="J197" s="230"/>
      <c r="K197" s="230"/>
      <c r="L197" s="234"/>
      <c r="M197" s="235"/>
      <c r="N197" s="236"/>
      <c r="O197" s="236"/>
      <c r="P197" s="236"/>
      <c r="Q197" s="236"/>
      <c r="R197" s="236"/>
      <c r="S197" s="236"/>
      <c r="T197" s="237"/>
      <c r="AT197" s="238" t="s">
        <v>150</v>
      </c>
      <c r="AU197" s="238" t="s">
        <v>148</v>
      </c>
      <c r="AV197" s="14" t="s">
        <v>89</v>
      </c>
      <c r="AW197" s="14" t="s">
        <v>36</v>
      </c>
      <c r="AX197" s="14" t="s">
        <v>81</v>
      </c>
      <c r="AY197" s="238" t="s">
        <v>139</v>
      </c>
    </row>
    <row r="198" spans="2:51" s="13" customFormat="1" ht="11.25">
      <c r="B198" s="217"/>
      <c r="C198" s="218"/>
      <c r="D198" s="219" t="s">
        <v>150</v>
      </c>
      <c r="E198" s="220" t="s">
        <v>1</v>
      </c>
      <c r="F198" s="221" t="s">
        <v>269</v>
      </c>
      <c r="G198" s="218"/>
      <c r="H198" s="222">
        <v>8.97</v>
      </c>
      <c r="I198" s="223"/>
      <c r="J198" s="218"/>
      <c r="K198" s="218"/>
      <c r="L198" s="224"/>
      <c r="M198" s="225"/>
      <c r="N198" s="226"/>
      <c r="O198" s="226"/>
      <c r="P198" s="226"/>
      <c r="Q198" s="226"/>
      <c r="R198" s="226"/>
      <c r="S198" s="226"/>
      <c r="T198" s="227"/>
      <c r="AT198" s="228" t="s">
        <v>150</v>
      </c>
      <c r="AU198" s="228" t="s">
        <v>148</v>
      </c>
      <c r="AV198" s="13" t="s">
        <v>91</v>
      </c>
      <c r="AW198" s="13" t="s">
        <v>36</v>
      </c>
      <c r="AX198" s="13" t="s">
        <v>89</v>
      </c>
      <c r="AY198" s="228" t="s">
        <v>139</v>
      </c>
    </row>
    <row r="199" spans="1:65" s="2" customFormat="1" ht="24" customHeight="1">
      <c r="A199" s="35"/>
      <c r="B199" s="36"/>
      <c r="C199" s="204" t="s">
        <v>270</v>
      </c>
      <c r="D199" s="204" t="s">
        <v>143</v>
      </c>
      <c r="E199" s="205" t="s">
        <v>271</v>
      </c>
      <c r="F199" s="206" t="s">
        <v>272</v>
      </c>
      <c r="G199" s="207" t="s">
        <v>183</v>
      </c>
      <c r="H199" s="208">
        <v>598</v>
      </c>
      <c r="I199" s="209"/>
      <c r="J199" s="210">
        <f>ROUND(I199*H199,2)</f>
        <v>0</v>
      </c>
      <c r="K199" s="206" t="s">
        <v>154</v>
      </c>
      <c r="L199" s="40"/>
      <c r="M199" s="211" t="s">
        <v>1</v>
      </c>
      <c r="N199" s="212" t="s">
        <v>46</v>
      </c>
      <c r="O199" s="72"/>
      <c r="P199" s="213">
        <f>O199*H199</f>
        <v>0</v>
      </c>
      <c r="Q199" s="213">
        <v>0</v>
      </c>
      <c r="R199" s="213">
        <f>Q199*H199</f>
        <v>0</v>
      </c>
      <c r="S199" s="213">
        <v>0</v>
      </c>
      <c r="T199" s="214">
        <f>S199*H199</f>
        <v>0</v>
      </c>
      <c r="U199" s="35"/>
      <c r="V199" s="35"/>
      <c r="W199" s="35"/>
      <c r="X199" s="35"/>
      <c r="Y199" s="35"/>
      <c r="Z199" s="35"/>
      <c r="AA199" s="35"/>
      <c r="AB199" s="35"/>
      <c r="AC199" s="35"/>
      <c r="AD199" s="35"/>
      <c r="AE199" s="35"/>
      <c r="AR199" s="215" t="s">
        <v>147</v>
      </c>
      <c r="AT199" s="215" t="s">
        <v>143</v>
      </c>
      <c r="AU199" s="215" t="s">
        <v>148</v>
      </c>
      <c r="AY199" s="18" t="s">
        <v>139</v>
      </c>
      <c r="BE199" s="216">
        <f>IF(N199="základní",J199,0)</f>
        <v>0</v>
      </c>
      <c r="BF199" s="216">
        <f>IF(N199="snížená",J199,0)</f>
        <v>0</v>
      </c>
      <c r="BG199" s="216">
        <f>IF(N199="zákl. přenesená",J199,0)</f>
        <v>0</v>
      </c>
      <c r="BH199" s="216">
        <f>IF(N199="sníž. přenesená",J199,0)</f>
        <v>0</v>
      </c>
      <c r="BI199" s="216">
        <f>IF(N199="nulová",J199,0)</f>
        <v>0</v>
      </c>
      <c r="BJ199" s="18" t="s">
        <v>89</v>
      </c>
      <c r="BK199" s="216">
        <f>ROUND(I199*H199,2)</f>
        <v>0</v>
      </c>
      <c r="BL199" s="18" t="s">
        <v>147</v>
      </c>
      <c r="BM199" s="215" t="s">
        <v>273</v>
      </c>
    </row>
    <row r="200" spans="2:51" s="13" customFormat="1" ht="22.5">
      <c r="B200" s="217"/>
      <c r="C200" s="218"/>
      <c r="D200" s="219" t="s">
        <v>150</v>
      </c>
      <c r="E200" s="220" t="s">
        <v>1</v>
      </c>
      <c r="F200" s="221" t="s">
        <v>259</v>
      </c>
      <c r="G200" s="218"/>
      <c r="H200" s="222">
        <v>598</v>
      </c>
      <c r="I200" s="223"/>
      <c r="J200" s="218"/>
      <c r="K200" s="218"/>
      <c r="L200" s="224"/>
      <c r="M200" s="225"/>
      <c r="N200" s="226"/>
      <c r="O200" s="226"/>
      <c r="P200" s="226"/>
      <c r="Q200" s="226"/>
      <c r="R200" s="226"/>
      <c r="S200" s="226"/>
      <c r="T200" s="227"/>
      <c r="AT200" s="228" t="s">
        <v>150</v>
      </c>
      <c r="AU200" s="228" t="s">
        <v>148</v>
      </c>
      <c r="AV200" s="13" t="s">
        <v>91</v>
      </c>
      <c r="AW200" s="13" t="s">
        <v>36</v>
      </c>
      <c r="AX200" s="13" t="s">
        <v>89</v>
      </c>
      <c r="AY200" s="228" t="s">
        <v>139</v>
      </c>
    </row>
    <row r="201" spans="1:65" s="2" customFormat="1" ht="24" customHeight="1">
      <c r="A201" s="35"/>
      <c r="B201" s="36"/>
      <c r="C201" s="204" t="s">
        <v>274</v>
      </c>
      <c r="D201" s="204" t="s">
        <v>143</v>
      </c>
      <c r="E201" s="205" t="s">
        <v>275</v>
      </c>
      <c r="F201" s="206" t="s">
        <v>276</v>
      </c>
      <c r="G201" s="207" t="s">
        <v>183</v>
      </c>
      <c r="H201" s="208">
        <v>598</v>
      </c>
      <c r="I201" s="209"/>
      <c r="J201" s="210">
        <f>ROUND(I201*H201,2)</f>
        <v>0</v>
      </c>
      <c r="K201" s="206" t="s">
        <v>154</v>
      </c>
      <c r="L201" s="40"/>
      <c r="M201" s="211" t="s">
        <v>1</v>
      </c>
      <c r="N201" s="212" t="s">
        <v>46</v>
      </c>
      <c r="O201" s="72"/>
      <c r="P201" s="213">
        <f>O201*H201</f>
        <v>0</v>
      </c>
      <c r="Q201" s="213">
        <v>0</v>
      </c>
      <c r="R201" s="213">
        <f>Q201*H201</f>
        <v>0</v>
      </c>
      <c r="S201" s="213">
        <v>0</v>
      </c>
      <c r="T201" s="214">
        <f>S201*H201</f>
        <v>0</v>
      </c>
      <c r="U201" s="35"/>
      <c r="V201" s="35"/>
      <c r="W201" s="35"/>
      <c r="X201" s="35"/>
      <c r="Y201" s="35"/>
      <c r="Z201" s="35"/>
      <c r="AA201" s="35"/>
      <c r="AB201" s="35"/>
      <c r="AC201" s="35"/>
      <c r="AD201" s="35"/>
      <c r="AE201" s="35"/>
      <c r="AR201" s="215" t="s">
        <v>147</v>
      </c>
      <c r="AT201" s="215" t="s">
        <v>143</v>
      </c>
      <c r="AU201" s="215" t="s">
        <v>148</v>
      </c>
      <c r="AY201" s="18" t="s">
        <v>139</v>
      </c>
      <c r="BE201" s="216">
        <f>IF(N201="základní",J201,0)</f>
        <v>0</v>
      </c>
      <c r="BF201" s="216">
        <f>IF(N201="snížená",J201,0)</f>
        <v>0</v>
      </c>
      <c r="BG201" s="216">
        <f>IF(N201="zákl. přenesená",J201,0)</f>
        <v>0</v>
      </c>
      <c r="BH201" s="216">
        <f>IF(N201="sníž. přenesená",J201,0)</f>
        <v>0</v>
      </c>
      <c r="BI201" s="216">
        <f>IF(N201="nulová",J201,0)</f>
        <v>0</v>
      </c>
      <c r="BJ201" s="18" t="s">
        <v>89</v>
      </c>
      <c r="BK201" s="216">
        <f>ROUND(I201*H201,2)</f>
        <v>0</v>
      </c>
      <c r="BL201" s="18" t="s">
        <v>147</v>
      </c>
      <c r="BM201" s="215" t="s">
        <v>277</v>
      </c>
    </row>
    <row r="202" spans="2:51" s="13" customFormat="1" ht="22.5">
      <c r="B202" s="217"/>
      <c r="C202" s="218"/>
      <c r="D202" s="219" t="s">
        <v>150</v>
      </c>
      <c r="E202" s="220" t="s">
        <v>1</v>
      </c>
      <c r="F202" s="221" t="s">
        <v>259</v>
      </c>
      <c r="G202" s="218"/>
      <c r="H202" s="222">
        <v>598</v>
      </c>
      <c r="I202" s="223"/>
      <c r="J202" s="218"/>
      <c r="K202" s="218"/>
      <c r="L202" s="224"/>
      <c r="M202" s="225"/>
      <c r="N202" s="226"/>
      <c r="O202" s="226"/>
      <c r="P202" s="226"/>
      <c r="Q202" s="226"/>
      <c r="R202" s="226"/>
      <c r="S202" s="226"/>
      <c r="T202" s="227"/>
      <c r="AT202" s="228" t="s">
        <v>150</v>
      </c>
      <c r="AU202" s="228" t="s">
        <v>148</v>
      </c>
      <c r="AV202" s="13" t="s">
        <v>91</v>
      </c>
      <c r="AW202" s="13" t="s">
        <v>36</v>
      </c>
      <c r="AX202" s="13" t="s">
        <v>89</v>
      </c>
      <c r="AY202" s="228" t="s">
        <v>139</v>
      </c>
    </row>
    <row r="203" spans="1:65" s="2" customFormat="1" ht="24" customHeight="1">
      <c r="A203" s="35"/>
      <c r="B203" s="36"/>
      <c r="C203" s="204" t="s">
        <v>278</v>
      </c>
      <c r="D203" s="204" t="s">
        <v>143</v>
      </c>
      <c r="E203" s="205" t="s">
        <v>279</v>
      </c>
      <c r="F203" s="206" t="s">
        <v>280</v>
      </c>
      <c r="G203" s="207" t="s">
        <v>177</v>
      </c>
      <c r="H203" s="208">
        <v>0.03</v>
      </c>
      <c r="I203" s="209"/>
      <c r="J203" s="210">
        <f>ROUND(I203*H203,2)</f>
        <v>0</v>
      </c>
      <c r="K203" s="206" t="s">
        <v>154</v>
      </c>
      <c r="L203" s="40"/>
      <c r="M203" s="211" t="s">
        <v>1</v>
      </c>
      <c r="N203" s="212" t="s">
        <v>46</v>
      </c>
      <c r="O203" s="72"/>
      <c r="P203" s="213">
        <f>O203*H203</f>
        <v>0</v>
      </c>
      <c r="Q203" s="213">
        <v>0</v>
      </c>
      <c r="R203" s="213">
        <f>Q203*H203</f>
        <v>0</v>
      </c>
      <c r="S203" s="213">
        <v>0</v>
      </c>
      <c r="T203" s="214">
        <f>S203*H203</f>
        <v>0</v>
      </c>
      <c r="U203" s="35"/>
      <c r="V203" s="35"/>
      <c r="W203" s="35"/>
      <c r="X203" s="35"/>
      <c r="Y203" s="35"/>
      <c r="Z203" s="35"/>
      <c r="AA203" s="35"/>
      <c r="AB203" s="35"/>
      <c r="AC203" s="35"/>
      <c r="AD203" s="35"/>
      <c r="AE203" s="35"/>
      <c r="AR203" s="215" t="s">
        <v>147</v>
      </c>
      <c r="AT203" s="215" t="s">
        <v>143</v>
      </c>
      <c r="AU203" s="215" t="s">
        <v>148</v>
      </c>
      <c r="AY203" s="18" t="s">
        <v>139</v>
      </c>
      <c r="BE203" s="216">
        <f>IF(N203="základní",J203,0)</f>
        <v>0</v>
      </c>
      <c r="BF203" s="216">
        <f>IF(N203="snížená",J203,0)</f>
        <v>0</v>
      </c>
      <c r="BG203" s="216">
        <f>IF(N203="zákl. přenesená",J203,0)</f>
        <v>0</v>
      </c>
      <c r="BH203" s="216">
        <f>IF(N203="sníž. přenesená",J203,0)</f>
        <v>0</v>
      </c>
      <c r="BI203" s="216">
        <f>IF(N203="nulová",J203,0)</f>
        <v>0</v>
      </c>
      <c r="BJ203" s="18" t="s">
        <v>89</v>
      </c>
      <c r="BK203" s="216">
        <f>ROUND(I203*H203,2)</f>
        <v>0</v>
      </c>
      <c r="BL203" s="18" t="s">
        <v>147</v>
      </c>
      <c r="BM203" s="215" t="s">
        <v>281</v>
      </c>
    </row>
    <row r="204" spans="2:51" s="14" customFormat="1" ht="11.25">
      <c r="B204" s="229"/>
      <c r="C204" s="230"/>
      <c r="D204" s="219" t="s">
        <v>150</v>
      </c>
      <c r="E204" s="231" t="s">
        <v>1</v>
      </c>
      <c r="F204" s="232" t="s">
        <v>282</v>
      </c>
      <c r="G204" s="230"/>
      <c r="H204" s="231" t="s">
        <v>1</v>
      </c>
      <c r="I204" s="233"/>
      <c r="J204" s="230"/>
      <c r="K204" s="230"/>
      <c r="L204" s="234"/>
      <c r="M204" s="235"/>
      <c r="N204" s="236"/>
      <c r="O204" s="236"/>
      <c r="P204" s="236"/>
      <c r="Q204" s="236"/>
      <c r="R204" s="236"/>
      <c r="S204" s="236"/>
      <c r="T204" s="237"/>
      <c r="AT204" s="238" t="s">
        <v>150</v>
      </c>
      <c r="AU204" s="238" t="s">
        <v>148</v>
      </c>
      <c r="AV204" s="14" t="s">
        <v>89</v>
      </c>
      <c r="AW204" s="14" t="s">
        <v>36</v>
      </c>
      <c r="AX204" s="14" t="s">
        <v>81</v>
      </c>
      <c r="AY204" s="238" t="s">
        <v>139</v>
      </c>
    </row>
    <row r="205" spans="2:51" s="13" customFormat="1" ht="11.25">
      <c r="B205" s="217"/>
      <c r="C205" s="218"/>
      <c r="D205" s="219" t="s">
        <v>150</v>
      </c>
      <c r="E205" s="220" t="s">
        <v>1</v>
      </c>
      <c r="F205" s="221" t="s">
        <v>283</v>
      </c>
      <c r="G205" s="218"/>
      <c r="H205" s="222">
        <v>0.03</v>
      </c>
      <c r="I205" s="223"/>
      <c r="J205" s="218"/>
      <c r="K205" s="218"/>
      <c r="L205" s="224"/>
      <c r="M205" s="225"/>
      <c r="N205" s="226"/>
      <c r="O205" s="226"/>
      <c r="P205" s="226"/>
      <c r="Q205" s="226"/>
      <c r="R205" s="226"/>
      <c r="S205" s="226"/>
      <c r="T205" s="227"/>
      <c r="AT205" s="228" t="s">
        <v>150</v>
      </c>
      <c r="AU205" s="228" t="s">
        <v>148</v>
      </c>
      <c r="AV205" s="13" t="s">
        <v>91</v>
      </c>
      <c r="AW205" s="13" t="s">
        <v>36</v>
      </c>
      <c r="AX205" s="13" t="s">
        <v>89</v>
      </c>
      <c r="AY205" s="228" t="s">
        <v>139</v>
      </c>
    </row>
    <row r="206" spans="2:63" s="12" customFormat="1" ht="22.9" customHeight="1">
      <c r="B206" s="188"/>
      <c r="C206" s="189"/>
      <c r="D206" s="190" t="s">
        <v>80</v>
      </c>
      <c r="E206" s="202" t="s">
        <v>169</v>
      </c>
      <c r="F206" s="202" t="s">
        <v>284</v>
      </c>
      <c r="G206" s="189"/>
      <c r="H206" s="189"/>
      <c r="I206" s="192"/>
      <c r="J206" s="203">
        <f>BK206</f>
        <v>0</v>
      </c>
      <c r="K206" s="189"/>
      <c r="L206" s="194"/>
      <c r="M206" s="195"/>
      <c r="N206" s="196"/>
      <c r="O206" s="196"/>
      <c r="P206" s="197">
        <f>P207+P219+P234+P242</f>
        <v>0</v>
      </c>
      <c r="Q206" s="196"/>
      <c r="R206" s="197">
        <f>R207+R219+R234+R242</f>
        <v>655.095838</v>
      </c>
      <c r="S206" s="196"/>
      <c r="T206" s="198">
        <f>T207+T219+T234+T242</f>
        <v>0</v>
      </c>
      <c r="AR206" s="199" t="s">
        <v>89</v>
      </c>
      <c r="AT206" s="200" t="s">
        <v>80</v>
      </c>
      <c r="AU206" s="200" t="s">
        <v>89</v>
      </c>
      <c r="AY206" s="199" t="s">
        <v>139</v>
      </c>
      <c r="BK206" s="201">
        <f>BK207+BK219+BK234+BK242</f>
        <v>0</v>
      </c>
    </row>
    <row r="207" spans="2:63" s="12" customFormat="1" ht="20.85" customHeight="1">
      <c r="B207" s="188"/>
      <c r="C207" s="189"/>
      <c r="D207" s="190" t="s">
        <v>80</v>
      </c>
      <c r="E207" s="202" t="s">
        <v>285</v>
      </c>
      <c r="F207" s="202" t="s">
        <v>286</v>
      </c>
      <c r="G207" s="189"/>
      <c r="H207" s="189"/>
      <c r="I207" s="192"/>
      <c r="J207" s="203">
        <f>BK207</f>
        <v>0</v>
      </c>
      <c r="K207" s="189"/>
      <c r="L207" s="194"/>
      <c r="M207" s="195"/>
      <c r="N207" s="196"/>
      <c r="O207" s="196"/>
      <c r="P207" s="197">
        <f>SUM(P208:P218)</f>
        <v>0</v>
      </c>
      <c r="Q207" s="196"/>
      <c r="R207" s="197">
        <f>SUM(R208:R218)</f>
        <v>599.319</v>
      </c>
      <c r="S207" s="196"/>
      <c r="T207" s="198">
        <f>SUM(T208:T218)</f>
        <v>0</v>
      </c>
      <c r="AR207" s="199" t="s">
        <v>89</v>
      </c>
      <c r="AT207" s="200" t="s">
        <v>80</v>
      </c>
      <c r="AU207" s="200" t="s">
        <v>91</v>
      </c>
      <c r="AY207" s="199" t="s">
        <v>139</v>
      </c>
      <c r="BK207" s="201">
        <f>SUM(BK208:BK218)</f>
        <v>0</v>
      </c>
    </row>
    <row r="208" spans="1:65" s="2" customFormat="1" ht="16.5" customHeight="1">
      <c r="A208" s="35"/>
      <c r="B208" s="36"/>
      <c r="C208" s="204" t="s">
        <v>287</v>
      </c>
      <c r="D208" s="204" t="s">
        <v>143</v>
      </c>
      <c r="E208" s="205" t="s">
        <v>288</v>
      </c>
      <c r="F208" s="206" t="s">
        <v>289</v>
      </c>
      <c r="G208" s="207" t="s">
        <v>183</v>
      </c>
      <c r="H208" s="208">
        <v>1693.275</v>
      </c>
      <c r="I208" s="209"/>
      <c r="J208" s="210">
        <f>ROUND(I208*H208,2)</f>
        <v>0</v>
      </c>
      <c r="K208" s="206" t="s">
        <v>154</v>
      </c>
      <c r="L208" s="40"/>
      <c r="M208" s="211" t="s">
        <v>1</v>
      </c>
      <c r="N208" s="212" t="s">
        <v>46</v>
      </c>
      <c r="O208" s="72"/>
      <c r="P208" s="213">
        <f>O208*H208</f>
        <v>0</v>
      </c>
      <c r="Q208" s="213">
        <v>0</v>
      </c>
      <c r="R208" s="213">
        <f>Q208*H208</f>
        <v>0</v>
      </c>
      <c r="S208" s="213">
        <v>0</v>
      </c>
      <c r="T208" s="214">
        <f>S208*H208</f>
        <v>0</v>
      </c>
      <c r="U208" s="35"/>
      <c r="V208" s="35"/>
      <c r="W208" s="35"/>
      <c r="X208" s="35"/>
      <c r="Y208" s="35"/>
      <c r="Z208" s="35"/>
      <c r="AA208" s="35"/>
      <c r="AB208" s="35"/>
      <c r="AC208" s="35"/>
      <c r="AD208" s="35"/>
      <c r="AE208" s="35"/>
      <c r="AR208" s="215" t="s">
        <v>147</v>
      </c>
      <c r="AT208" s="215" t="s">
        <v>143</v>
      </c>
      <c r="AU208" s="215" t="s">
        <v>148</v>
      </c>
      <c r="AY208" s="18" t="s">
        <v>139</v>
      </c>
      <c r="BE208" s="216">
        <f>IF(N208="základní",J208,0)</f>
        <v>0</v>
      </c>
      <c r="BF208" s="216">
        <f>IF(N208="snížená",J208,0)</f>
        <v>0</v>
      </c>
      <c r="BG208" s="216">
        <f>IF(N208="zákl. přenesená",J208,0)</f>
        <v>0</v>
      </c>
      <c r="BH208" s="216">
        <f>IF(N208="sníž. přenesená",J208,0)</f>
        <v>0</v>
      </c>
      <c r="BI208" s="216">
        <f>IF(N208="nulová",J208,0)</f>
        <v>0</v>
      </c>
      <c r="BJ208" s="18" t="s">
        <v>89</v>
      </c>
      <c r="BK208" s="216">
        <f>ROUND(I208*H208,2)</f>
        <v>0</v>
      </c>
      <c r="BL208" s="18" t="s">
        <v>147</v>
      </c>
      <c r="BM208" s="215" t="s">
        <v>290</v>
      </c>
    </row>
    <row r="209" spans="2:51" s="14" customFormat="1" ht="11.25">
      <c r="B209" s="229"/>
      <c r="C209" s="230"/>
      <c r="D209" s="219" t="s">
        <v>150</v>
      </c>
      <c r="E209" s="231" t="s">
        <v>1</v>
      </c>
      <c r="F209" s="232" t="s">
        <v>291</v>
      </c>
      <c r="G209" s="230"/>
      <c r="H209" s="231" t="s">
        <v>1</v>
      </c>
      <c r="I209" s="233"/>
      <c r="J209" s="230"/>
      <c r="K209" s="230"/>
      <c r="L209" s="234"/>
      <c r="M209" s="235"/>
      <c r="N209" s="236"/>
      <c r="O209" s="236"/>
      <c r="P209" s="236"/>
      <c r="Q209" s="236"/>
      <c r="R209" s="236"/>
      <c r="S209" s="236"/>
      <c r="T209" s="237"/>
      <c r="AT209" s="238" t="s">
        <v>150</v>
      </c>
      <c r="AU209" s="238" t="s">
        <v>148</v>
      </c>
      <c r="AV209" s="14" t="s">
        <v>89</v>
      </c>
      <c r="AW209" s="14" t="s">
        <v>36</v>
      </c>
      <c r="AX209" s="14" t="s">
        <v>81</v>
      </c>
      <c r="AY209" s="238" t="s">
        <v>139</v>
      </c>
    </row>
    <row r="210" spans="2:51" s="13" customFormat="1" ht="22.5">
      <c r="B210" s="217"/>
      <c r="C210" s="218"/>
      <c r="D210" s="219" t="s">
        <v>150</v>
      </c>
      <c r="E210" s="220" t="s">
        <v>1</v>
      </c>
      <c r="F210" s="221" t="s">
        <v>195</v>
      </c>
      <c r="G210" s="218"/>
      <c r="H210" s="222">
        <v>1630.8</v>
      </c>
      <c r="I210" s="223"/>
      <c r="J210" s="218"/>
      <c r="K210" s="218"/>
      <c r="L210" s="224"/>
      <c r="M210" s="225"/>
      <c r="N210" s="226"/>
      <c r="O210" s="226"/>
      <c r="P210" s="226"/>
      <c r="Q210" s="226"/>
      <c r="R210" s="226"/>
      <c r="S210" s="226"/>
      <c r="T210" s="227"/>
      <c r="AT210" s="228" t="s">
        <v>150</v>
      </c>
      <c r="AU210" s="228" t="s">
        <v>148</v>
      </c>
      <c r="AV210" s="13" t="s">
        <v>91</v>
      </c>
      <c r="AW210" s="13" t="s">
        <v>36</v>
      </c>
      <c r="AX210" s="13" t="s">
        <v>81</v>
      </c>
      <c r="AY210" s="228" t="s">
        <v>139</v>
      </c>
    </row>
    <row r="211" spans="2:51" s="13" customFormat="1" ht="11.25">
      <c r="B211" s="217"/>
      <c r="C211" s="218"/>
      <c r="D211" s="219" t="s">
        <v>150</v>
      </c>
      <c r="E211" s="220" t="s">
        <v>1</v>
      </c>
      <c r="F211" s="221" t="s">
        <v>187</v>
      </c>
      <c r="G211" s="218"/>
      <c r="H211" s="222">
        <v>62.475</v>
      </c>
      <c r="I211" s="223"/>
      <c r="J211" s="218"/>
      <c r="K211" s="218"/>
      <c r="L211" s="224"/>
      <c r="M211" s="225"/>
      <c r="N211" s="226"/>
      <c r="O211" s="226"/>
      <c r="P211" s="226"/>
      <c r="Q211" s="226"/>
      <c r="R211" s="226"/>
      <c r="S211" s="226"/>
      <c r="T211" s="227"/>
      <c r="AT211" s="228" t="s">
        <v>150</v>
      </c>
      <c r="AU211" s="228" t="s">
        <v>148</v>
      </c>
      <c r="AV211" s="13" t="s">
        <v>91</v>
      </c>
      <c r="AW211" s="13" t="s">
        <v>36</v>
      </c>
      <c r="AX211" s="13" t="s">
        <v>81</v>
      </c>
      <c r="AY211" s="228" t="s">
        <v>139</v>
      </c>
    </row>
    <row r="212" spans="2:51" s="15" customFormat="1" ht="11.25">
      <c r="B212" s="239"/>
      <c r="C212" s="240"/>
      <c r="D212" s="219" t="s">
        <v>150</v>
      </c>
      <c r="E212" s="241" t="s">
        <v>1</v>
      </c>
      <c r="F212" s="242" t="s">
        <v>168</v>
      </c>
      <c r="G212" s="240"/>
      <c r="H212" s="243">
        <v>1693.275</v>
      </c>
      <c r="I212" s="244"/>
      <c r="J212" s="240"/>
      <c r="K212" s="240"/>
      <c r="L212" s="245"/>
      <c r="M212" s="246"/>
      <c r="N212" s="247"/>
      <c r="O212" s="247"/>
      <c r="P212" s="247"/>
      <c r="Q212" s="247"/>
      <c r="R212" s="247"/>
      <c r="S212" s="247"/>
      <c r="T212" s="248"/>
      <c r="AT212" s="249" t="s">
        <v>150</v>
      </c>
      <c r="AU212" s="249" t="s">
        <v>148</v>
      </c>
      <c r="AV212" s="15" t="s">
        <v>147</v>
      </c>
      <c r="AW212" s="15" t="s">
        <v>36</v>
      </c>
      <c r="AX212" s="15" t="s">
        <v>89</v>
      </c>
      <c r="AY212" s="249" t="s">
        <v>139</v>
      </c>
    </row>
    <row r="213" spans="1:65" s="2" customFormat="1" ht="16.5" customHeight="1">
      <c r="A213" s="35"/>
      <c r="B213" s="36"/>
      <c r="C213" s="204" t="s">
        <v>292</v>
      </c>
      <c r="D213" s="204" t="s">
        <v>143</v>
      </c>
      <c r="E213" s="205" t="s">
        <v>293</v>
      </c>
      <c r="F213" s="206" t="s">
        <v>294</v>
      </c>
      <c r="G213" s="207" t="s">
        <v>183</v>
      </c>
      <c r="H213" s="208">
        <v>1630.8</v>
      </c>
      <c r="I213" s="209"/>
      <c r="J213" s="210">
        <f>ROUND(I213*H213,2)</f>
        <v>0</v>
      </c>
      <c r="K213" s="206" t="s">
        <v>154</v>
      </c>
      <c r="L213" s="40"/>
      <c r="M213" s="211" t="s">
        <v>1</v>
      </c>
      <c r="N213" s="212" t="s">
        <v>46</v>
      </c>
      <c r="O213" s="72"/>
      <c r="P213" s="213">
        <f>O213*H213</f>
        <v>0</v>
      </c>
      <c r="Q213" s="213">
        <v>0</v>
      </c>
      <c r="R213" s="213">
        <f>Q213*H213</f>
        <v>0</v>
      </c>
      <c r="S213" s="213">
        <v>0</v>
      </c>
      <c r="T213" s="214">
        <f>S213*H213</f>
        <v>0</v>
      </c>
      <c r="U213" s="35"/>
      <c r="V213" s="35"/>
      <c r="W213" s="35"/>
      <c r="X213" s="35"/>
      <c r="Y213" s="35"/>
      <c r="Z213" s="35"/>
      <c r="AA213" s="35"/>
      <c r="AB213" s="35"/>
      <c r="AC213" s="35"/>
      <c r="AD213" s="35"/>
      <c r="AE213" s="35"/>
      <c r="AR213" s="215" t="s">
        <v>147</v>
      </c>
      <c r="AT213" s="215" t="s">
        <v>143</v>
      </c>
      <c r="AU213" s="215" t="s">
        <v>148</v>
      </c>
      <c r="AY213" s="18" t="s">
        <v>139</v>
      </c>
      <c r="BE213" s="216">
        <f>IF(N213="základní",J213,0)</f>
        <v>0</v>
      </c>
      <c r="BF213" s="216">
        <f>IF(N213="snížená",J213,0)</f>
        <v>0</v>
      </c>
      <c r="BG213" s="216">
        <f>IF(N213="zákl. přenesená",J213,0)</f>
        <v>0</v>
      </c>
      <c r="BH213" s="216">
        <f>IF(N213="sníž. přenesená",J213,0)</f>
        <v>0</v>
      </c>
      <c r="BI213" s="216">
        <f>IF(N213="nulová",J213,0)</f>
        <v>0</v>
      </c>
      <c r="BJ213" s="18" t="s">
        <v>89</v>
      </c>
      <c r="BK213" s="216">
        <f>ROUND(I213*H213,2)</f>
        <v>0</v>
      </c>
      <c r="BL213" s="18" t="s">
        <v>147</v>
      </c>
      <c r="BM213" s="215" t="s">
        <v>295</v>
      </c>
    </row>
    <row r="214" spans="2:51" s="14" customFormat="1" ht="11.25">
      <c r="B214" s="229"/>
      <c r="C214" s="230"/>
      <c r="D214" s="219" t="s">
        <v>150</v>
      </c>
      <c r="E214" s="231" t="s">
        <v>1</v>
      </c>
      <c r="F214" s="232" t="s">
        <v>296</v>
      </c>
      <c r="G214" s="230"/>
      <c r="H214" s="231" t="s">
        <v>1</v>
      </c>
      <c r="I214" s="233"/>
      <c r="J214" s="230"/>
      <c r="K214" s="230"/>
      <c r="L214" s="234"/>
      <c r="M214" s="235"/>
      <c r="N214" s="236"/>
      <c r="O214" s="236"/>
      <c r="P214" s="236"/>
      <c r="Q214" s="236"/>
      <c r="R214" s="236"/>
      <c r="S214" s="236"/>
      <c r="T214" s="237"/>
      <c r="AT214" s="238" t="s">
        <v>150</v>
      </c>
      <c r="AU214" s="238" t="s">
        <v>148</v>
      </c>
      <c r="AV214" s="14" t="s">
        <v>89</v>
      </c>
      <c r="AW214" s="14" t="s">
        <v>36</v>
      </c>
      <c r="AX214" s="14" t="s">
        <v>81</v>
      </c>
      <c r="AY214" s="238" t="s">
        <v>139</v>
      </c>
    </row>
    <row r="215" spans="2:51" s="13" customFormat="1" ht="22.5">
      <c r="B215" s="217"/>
      <c r="C215" s="218"/>
      <c r="D215" s="219" t="s">
        <v>150</v>
      </c>
      <c r="E215" s="220" t="s">
        <v>1</v>
      </c>
      <c r="F215" s="221" t="s">
        <v>195</v>
      </c>
      <c r="G215" s="218"/>
      <c r="H215" s="222">
        <v>1630.8</v>
      </c>
      <c r="I215" s="223"/>
      <c r="J215" s="218"/>
      <c r="K215" s="218"/>
      <c r="L215" s="224"/>
      <c r="M215" s="225"/>
      <c r="N215" s="226"/>
      <c r="O215" s="226"/>
      <c r="P215" s="226"/>
      <c r="Q215" s="226"/>
      <c r="R215" s="226"/>
      <c r="S215" s="226"/>
      <c r="T215" s="227"/>
      <c r="AT215" s="228" t="s">
        <v>150</v>
      </c>
      <c r="AU215" s="228" t="s">
        <v>148</v>
      </c>
      <c r="AV215" s="13" t="s">
        <v>91</v>
      </c>
      <c r="AW215" s="13" t="s">
        <v>36</v>
      </c>
      <c r="AX215" s="13" t="s">
        <v>89</v>
      </c>
      <c r="AY215" s="228" t="s">
        <v>139</v>
      </c>
    </row>
    <row r="216" spans="1:65" s="2" customFormat="1" ht="16.5" customHeight="1">
      <c r="A216" s="35"/>
      <c r="B216" s="36"/>
      <c r="C216" s="250" t="s">
        <v>297</v>
      </c>
      <c r="D216" s="250" t="s">
        <v>224</v>
      </c>
      <c r="E216" s="251" t="s">
        <v>298</v>
      </c>
      <c r="F216" s="252" t="s">
        <v>299</v>
      </c>
      <c r="G216" s="253" t="s">
        <v>177</v>
      </c>
      <c r="H216" s="254">
        <v>599.319</v>
      </c>
      <c r="I216" s="255"/>
      <c r="J216" s="256">
        <f>ROUND(I216*H216,2)</f>
        <v>0</v>
      </c>
      <c r="K216" s="252" t="s">
        <v>154</v>
      </c>
      <c r="L216" s="257"/>
      <c r="M216" s="258" t="s">
        <v>1</v>
      </c>
      <c r="N216" s="259" t="s">
        <v>46</v>
      </c>
      <c r="O216" s="72"/>
      <c r="P216" s="213">
        <f>O216*H216</f>
        <v>0</v>
      </c>
      <c r="Q216" s="213">
        <v>1</v>
      </c>
      <c r="R216" s="213">
        <f>Q216*H216</f>
        <v>599.319</v>
      </c>
      <c r="S216" s="213">
        <v>0</v>
      </c>
      <c r="T216" s="214">
        <f>S216*H216</f>
        <v>0</v>
      </c>
      <c r="U216" s="35"/>
      <c r="V216" s="35"/>
      <c r="W216" s="35"/>
      <c r="X216" s="35"/>
      <c r="Y216" s="35"/>
      <c r="Z216" s="35"/>
      <c r="AA216" s="35"/>
      <c r="AB216" s="35"/>
      <c r="AC216" s="35"/>
      <c r="AD216" s="35"/>
      <c r="AE216" s="35"/>
      <c r="AR216" s="215" t="s">
        <v>190</v>
      </c>
      <c r="AT216" s="215" t="s">
        <v>224</v>
      </c>
      <c r="AU216" s="215" t="s">
        <v>148</v>
      </c>
      <c r="AY216" s="18" t="s">
        <v>139</v>
      </c>
      <c r="BE216" s="216">
        <f>IF(N216="základní",J216,0)</f>
        <v>0</v>
      </c>
      <c r="BF216" s="216">
        <f>IF(N216="snížená",J216,0)</f>
        <v>0</v>
      </c>
      <c r="BG216" s="216">
        <f>IF(N216="zákl. přenesená",J216,0)</f>
        <v>0</v>
      </c>
      <c r="BH216" s="216">
        <f>IF(N216="sníž. přenesená",J216,0)</f>
        <v>0</v>
      </c>
      <c r="BI216" s="216">
        <f>IF(N216="nulová",J216,0)</f>
        <v>0</v>
      </c>
      <c r="BJ216" s="18" t="s">
        <v>89</v>
      </c>
      <c r="BK216" s="216">
        <f>ROUND(I216*H216,2)</f>
        <v>0</v>
      </c>
      <c r="BL216" s="18" t="s">
        <v>147</v>
      </c>
      <c r="BM216" s="215" t="s">
        <v>300</v>
      </c>
    </row>
    <row r="217" spans="2:51" s="14" customFormat="1" ht="11.25">
      <c r="B217" s="229"/>
      <c r="C217" s="230"/>
      <c r="D217" s="219" t="s">
        <v>150</v>
      </c>
      <c r="E217" s="231" t="s">
        <v>1</v>
      </c>
      <c r="F217" s="232" t="s">
        <v>301</v>
      </c>
      <c r="G217" s="230"/>
      <c r="H217" s="231" t="s">
        <v>1</v>
      </c>
      <c r="I217" s="233"/>
      <c r="J217" s="230"/>
      <c r="K217" s="230"/>
      <c r="L217" s="234"/>
      <c r="M217" s="235"/>
      <c r="N217" s="236"/>
      <c r="O217" s="236"/>
      <c r="P217" s="236"/>
      <c r="Q217" s="236"/>
      <c r="R217" s="236"/>
      <c r="S217" s="236"/>
      <c r="T217" s="237"/>
      <c r="AT217" s="238" t="s">
        <v>150</v>
      </c>
      <c r="AU217" s="238" t="s">
        <v>148</v>
      </c>
      <c r="AV217" s="14" t="s">
        <v>89</v>
      </c>
      <c r="AW217" s="14" t="s">
        <v>36</v>
      </c>
      <c r="AX217" s="14" t="s">
        <v>81</v>
      </c>
      <c r="AY217" s="238" t="s">
        <v>139</v>
      </c>
    </row>
    <row r="218" spans="2:51" s="13" customFormat="1" ht="22.5">
      <c r="B218" s="217"/>
      <c r="C218" s="218"/>
      <c r="D218" s="219" t="s">
        <v>150</v>
      </c>
      <c r="E218" s="220" t="s">
        <v>1</v>
      </c>
      <c r="F218" s="221" t="s">
        <v>302</v>
      </c>
      <c r="G218" s="218"/>
      <c r="H218" s="222">
        <v>599.319</v>
      </c>
      <c r="I218" s="223"/>
      <c r="J218" s="218"/>
      <c r="K218" s="218"/>
      <c r="L218" s="224"/>
      <c r="M218" s="225"/>
      <c r="N218" s="226"/>
      <c r="O218" s="226"/>
      <c r="P218" s="226"/>
      <c r="Q218" s="226"/>
      <c r="R218" s="226"/>
      <c r="S218" s="226"/>
      <c r="T218" s="227"/>
      <c r="AT218" s="228" t="s">
        <v>150</v>
      </c>
      <c r="AU218" s="228" t="s">
        <v>148</v>
      </c>
      <c r="AV218" s="13" t="s">
        <v>91</v>
      </c>
      <c r="AW218" s="13" t="s">
        <v>36</v>
      </c>
      <c r="AX218" s="13" t="s">
        <v>89</v>
      </c>
      <c r="AY218" s="228" t="s">
        <v>139</v>
      </c>
    </row>
    <row r="219" spans="2:63" s="12" customFormat="1" ht="20.85" customHeight="1">
      <c r="B219" s="188"/>
      <c r="C219" s="189"/>
      <c r="D219" s="190" t="s">
        <v>80</v>
      </c>
      <c r="E219" s="202" t="s">
        <v>303</v>
      </c>
      <c r="F219" s="202" t="s">
        <v>304</v>
      </c>
      <c r="G219" s="189"/>
      <c r="H219" s="189"/>
      <c r="I219" s="192"/>
      <c r="J219" s="203">
        <f>BK219</f>
        <v>0</v>
      </c>
      <c r="K219" s="189"/>
      <c r="L219" s="194"/>
      <c r="M219" s="195"/>
      <c r="N219" s="196"/>
      <c r="O219" s="196"/>
      <c r="P219" s="197">
        <f>SUM(P220:P233)</f>
        <v>0</v>
      </c>
      <c r="Q219" s="196"/>
      <c r="R219" s="197">
        <f>SUM(R220:R233)</f>
        <v>0</v>
      </c>
      <c r="S219" s="196"/>
      <c r="T219" s="198">
        <f>SUM(T220:T233)</f>
        <v>0</v>
      </c>
      <c r="AR219" s="199" t="s">
        <v>89</v>
      </c>
      <c r="AT219" s="200" t="s">
        <v>80</v>
      </c>
      <c r="AU219" s="200" t="s">
        <v>91</v>
      </c>
      <c r="AY219" s="199" t="s">
        <v>139</v>
      </c>
      <c r="BK219" s="201">
        <f>SUM(BK220:BK233)</f>
        <v>0</v>
      </c>
    </row>
    <row r="220" spans="1:65" s="2" customFormat="1" ht="24" customHeight="1">
      <c r="A220" s="35"/>
      <c r="B220" s="36"/>
      <c r="C220" s="204" t="s">
        <v>305</v>
      </c>
      <c r="D220" s="204" t="s">
        <v>143</v>
      </c>
      <c r="E220" s="205" t="s">
        <v>306</v>
      </c>
      <c r="F220" s="206" t="s">
        <v>307</v>
      </c>
      <c r="G220" s="207" t="s">
        <v>183</v>
      </c>
      <c r="H220" s="208">
        <v>901.5</v>
      </c>
      <c r="I220" s="209"/>
      <c r="J220" s="210">
        <f>ROUND(I220*H220,2)</f>
        <v>0</v>
      </c>
      <c r="K220" s="206" t="s">
        <v>154</v>
      </c>
      <c r="L220" s="40"/>
      <c r="M220" s="211" t="s">
        <v>1</v>
      </c>
      <c r="N220" s="212" t="s">
        <v>46</v>
      </c>
      <c r="O220" s="72"/>
      <c r="P220" s="213">
        <f>O220*H220</f>
        <v>0</v>
      </c>
      <c r="Q220" s="213">
        <v>0</v>
      </c>
      <c r="R220" s="213">
        <f>Q220*H220</f>
        <v>0</v>
      </c>
      <c r="S220" s="213">
        <v>0</v>
      </c>
      <c r="T220" s="214">
        <f>S220*H220</f>
        <v>0</v>
      </c>
      <c r="U220" s="35"/>
      <c r="V220" s="35"/>
      <c r="W220" s="35"/>
      <c r="X220" s="35"/>
      <c r="Y220" s="35"/>
      <c r="Z220" s="35"/>
      <c r="AA220" s="35"/>
      <c r="AB220" s="35"/>
      <c r="AC220" s="35"/>
      <c r="AD220" s="35"/>
      <c r="AE220" s="35"/>
      <c r="AR220" s="215" t="s">
        <v>147</v>
      </c>
      <c r="AT220" s="215" t="s">
        <v>143</v>
      </c>
      <c r="AU220" s="215" t="s">
        <v>148</v>
      </c>
      <c r="AY220" s="18" t="s">
        <v>139</v>
      </c>
      <c r="BE220" s="216">
        <f>IF(N220="základní",J220,0)</f>
        <v>0</v>
      </c>
      <c r="BF220" s="216">
        <f>IF(N220="snížená",J220,0)</f>
        <v>0</v>
      </c>
      <c r="BG220" s="216">
        <f>IF(N220="zákl. přenesená",J220,0)</f>
        <v>0</v>
      </c>
      <c r="BH220" s="216">
        <f>IF(N220="sníž. přenesená",J220,0)</f>
        <v>0</v>
      </c>
      <c r="BI220" s="216">
        <f>IF(N220="nulová",J220,0)</f>
        <v>0</v>
      </c>
      <c r="BJ220" s="18" t="s">
        <v>89</v>
      </c>
      <c r="BK220" s="216">
        <f>ROUND(I220*H220,2)</f>
        <v>0</v>
      </c>
      <c r="BL220" s="18" t="s">
        <v>147</v>
      </c>
      <c r="BM220" s="215" t="s">
        <v>308</v>
      </c>
    </row>
    <row r="221" spans="2:51" s="13" customFormat="1" ht="11.25">
      <c r="B221" s="217"/>
      <c r="C221" s="218"/>
      <c r="D221" s="219" t="s">
        <v>150</v>
      </c>
      <c r="E221" s="220" t="s">
        <v>1</v>
      </c>
      <c r="F221" s="221" t="s">
        <v>309</v>
      </c>
      <c r="G221" s="218"/>
      <c r="H221" s="222">
        <v>679.5</v>
      </c>
      <c r="I221" s="223"/>
      <c r="J221" s="218"/>
      <c r="K221" s="218"/>
      <c r="L221" s="224"/>
      <c r="M221" s="225"/>
      <c r="N221" s="226"/>
      <c r="O221" s="226"/>
      <c r="P221" s="226"/>
      <c r="Q221" s="226"/>
      <c r="R221" s="226"/>
      <c r="S221" s="226"/>
      <c r="T221" s="227"/>
      <c r="AT221" s="228" t="s">
        <v>150</v>
      </c>
      <c r="AU221" s="228" t="s">
        <v>148</v>
      </c>
      <c r="AV221" s="13" t="s">
        <v>91</v>
      </c>
      <c r="AW221" s="13" t="s">
        <v>36</v>
      </c>
      <c r="AX221" s="13" t="s">
        <v>81</v>
      </c>
      <c r="AY221" s="228" t="s">
        <v>139</v>
      </c>
    </row>
    <row r="222" spans="2:51" s="13" customFormat="1" ht="11.25">
      <c r="B222" s="217"/>
      <c r="C222" s="218"/>
      <c r="D222" s="219" t="s">
        <v>150</v>
      </c>
      <c r="E222" s="220" t="s">
        <v>1</v>
      </c>
      <c r="F222" s="221" t="s">
        <v>310</v>
      </c>
      <c r="G222" s="218"/>
      <c r="H222" s="222">
        <v>222</v>
      </c>
      <c r="I222" s="223"/>
      <c r="J222" s="218"/>
      <c r="K222" s="218"/>
      <c r="L222" s="224"/>
      <c r="M222" s="225"/>
      <c r="N222" s="226"/>
      <c r="O222" s="226"/>
      <c r="P222" s="226"/>
      <c r="Q222" s="226"/>
      <c r="R222" s="226"/>
      <c r="S222" s="226"/>
      <c r="T222" s="227"/>
      <c r="AT222" s="228" t="s">
        <v>150</v>
      </c>
      <c r="AU222" s="228" t="s">
        <v>148</v>
      </c>
      <c r="AV222" s="13" t="s">
        <v>91</v>
      </c>
      <c r="AW222" s="13" t="s">
        <v>36</v>
      </c>
      <c r="AX222" s="13" t="s">
        <v>81</v>
      </c>
      <c r="AY222" s="228" t="s">
        <v>139</v>
      </c>
    </row>
    <row r="223" spans="2:51" s="15" customFormat="1" ht="11.25">
      <c r="B223" s="239"/>
      <c r="C223" s="240"/>
      <c r="D223" s="219" t="s">
        <v>150</v>
      </c>
      <c r="E223" s="241" t="s">
        <v>1</v>
      </c>
      <c r="F223" s="242" t="s">
        <v>168</v>
      </c>
      <c r="G223" s="240"/>
      <c r="H223" s="243">
        <v>901.5</v>
      </c>
      <c r="I223" s="244"/>
      <c r="J223" s="240"/>
      <c r="K223" s="240"/>
      <c r="L223" s="245"/>
      <c r="M223" s="246"/>
      <c r="N223" s="247"/>
      <c r="O223" s="247"/>
      <c r="P223" s="247"/>
      <c r="Q223" s="247"/>
      <c r="R223" s="247"/>
      <c r="S223" s="247"/>
      <c r="T223" s="248"/>
      <c r="AT223" s="249" t="s">
        <v>150</v>
      </c>
      <c r="AU223" s="249" t="s">
        <v>148</v>
      </c>
      <c r="AV223" s="15" t="s">
        <v>147</v>
      </c>
      <c r="AW223" s="15" t="s">
        <v>36</v>
      </c>
      <c r="AX223" s="15" t="s">
        <v>89</v>
      </c>
      <c r="AY223" s="249" t="s">
        <v>139</v>
      </c>
    </row>
    <row r="224" spans="1:65" s="2" customFormat="1" ht="24" customHeight="1">
      <c r="A224" s="35"/>
      <c r="B224" s="36"/>
      <c r="C224" s="204" t="s">
        <v>311</v>
      </c>
      <c r="D224" s="204" t="s">
        <v>143</v>
      </c>
      <c r="E224" s="205" t="s">
        <v>312</v>
      </c>
      <c r="F224" s="206" t="s">
        <v>313</v>
      </c>
      <c r="G224" s="207" t="s">
        <v>183</v>
      </c>
      <c r="H224" s="208">
        <v>1624.07</v>
      </c>
      <c r="I224" s="209"/>
      <c r="J224" s="210">
        <f>ROUND(I224*H224,2)</f>
        <v>0</v>
      </c>
      <c r="K224" s="206" t="s">
        <v>154</v>
      </c>
      <c r="L224" s="40"/>
      <c r="M224" s="211" t="s">
        <v>1</v>
      </c>
      <c r="N224" s="212" t="s">
        <v>46</v>
      </c>
      <c r="O224" s="72"/>
      <c r="P224" s="213">
        <f>O224*H224</f>
        <v>0</v>
      </c>
      <c r="Q224" s="213">
        <v>0</v>
      </c>
      <c r="R224" s="213">
        <f>Q224*H224</f>
        <v>0</v>
      </c>
      <c r="S224" s="213">
        <v>0</v>
      </c>
      <c r="T224" s="214">
        <f>S224*H224</f>
        <v>0</v>
      </c>
      <c r="U224" s="35"/>
      <c r="V224" s="35"/>
      <c r="W224" s="35"/>
      <c r="X224" s="35"/>
      <c r="Y224" s="35"/>
      <c r="Z224" s="35"/>
      <c r="AA224" s="35"/>
      <c r="AB224" s="35"/>
      <c r="AC224" s="35"/>
      <c r="AD224" s="35"/>
      <c r="AE224" s="35"/>
      <c r="AR224" s="215" t="s">
        <v>147</v>
      </c>
      <c r="AT224" s="215" t="s">
        <v>143</v>
      </c>
      <c r="AU224" s="215" t="s">
        <v>148</v>
      </c>
      <c r="AY224" s="18" t="s">
        <v>139</v>
      </c>
      <c r="BE224" s="216">
        <f>IF(N224="základní",J224,0)</f>
        <v>0</v>
      </c>
      <c r="BF224" s="216">
        <f>IF(N224="snížená",J224,0)</f>
        <v>0</v>
      </c>
      <c r="BG224" s="216">
        <f>IF(N224="zákl. přenesená",J224,0)</f>
        <v>0</v>
      </c>
      <c r="BH224" s="216">
        <f>IF(N224="sníž. přenesená",J224,0)</f>
        <v>0</v>
      </c>
      <c r="BI224" s="216">
        <f>IF(N224="nulová",J224,0)</f>
        <v>0</v>
      </c>
      <c r="BJ224" s="18" t="s">
        <v>89</v>
      </c>
      <c r="BK224" s="216">
        <f>ROUND(I224*H224,2)</f>
        <v>0</v>
      </c>
      <c r="BL224" s="18" t="s">
        <v>147</v>
      </c>
      <c r="BM224" s="215" t="s">
        <v>314</v>
      </c>
    </row>
    <row r="225" spans="2:51" s="13" customFormat="1" ht="11.25">
      <c r="B225" s="217"/>
      <c r="C225" s="218"/>
      <c r="D225" s="219" t="s">
        <v>150</v>
      </c>
      <c r="E225" s="220" t="s">
        <v>1</v>
      </c>
      <c r="F225" s="221" t="s">
        <v>315</v>
      </c>
      <c r="G225" s="218"/>
      <c r="H225" s="222">
        <v>1398.74</v>
      </c>
      <c r="I225" s="223"/>
      <c r="J225" s="218"/>
      <c r="K225" s="218"/>
      <c r="L225" s="224"/>
      <c r="M225" s="225"/>
      <c r="N225" s="226"/>
      <c r="O225" s="226"/>
      <c r="P225" s="226"/>
      <c r="Q225" s="226"/>
      <c r="R225" s="226"/>
      <c r="S225" s="226"/>
      <c r="T225" s="227"/>
      <c r="AT225" s="228" t="s">
        <v>150</v>
      </c>
      <c r="AU225" s="228" t="s">
        <v>148</v>
      </c>
      <c r="AV225" s="13" t="s">
        <v>91</v>
      </c>
      <c r="AW225" s="13" t="s">
        <v>36</v>
      </c>
      <c r="AX225" s="13" t="s">
        <v>81</v>
      </c>
      <c r="AY225" s="228" t="s">
        <v>139</v>
      </c>
    </row>
    <row r="226" spans="2:51" s="13" customFormat="1" ht="11.25">
      <c r="B226" s="217"/>
      <c r="C226" s="218"/>
      <c r="D226" s="219" t="s">
        <v>150</v>
      </c>
      <c r="E226" s="220" t="s">
        <v>1</v>
      </c>
      <c r="F226" s="221" t="s">
        <v>316</v>
      </c>
      <c r="G226" s="218"/>
      <c r="H226" s="222">
        <v>225.33</v>
      </c>
      <c r="I226" s="223"/>
      <c r="J226" s="218"/>
      <c r="K226" s="218"/>
      <c r="L226" s="224"/>
      <c r="M226" s="225"/>
      <c r="N226" s="226"/>
      <c r="O226" s="226"/>
      <c r="P226" s="226"/>
      <c r="Q226" s="226"/>
      <c r="R226" s="226"/>
      <c r="S226" s="226"/>
      <c r="T226" s="227"/>
      <c r="AT226" s="228" t="s">
        <v>150</v>
      </c>
      <c r="AU226" s="228" t="s">
        <v>148</v>
      </c>
      <c r="AV226" s="13" t="s">
        <v>91</v>
      </c>
      <c r="AW226" s="13" t="s">
        <v>36</v>
      </c>
      <c r="AX226" s="13" t="s">
        <v>81</v>
      </c>
      <c r="AY226" s="228" t="s">
        <v>139</v>
      </c>
    </row>
    <row r="227" spans="2:51" s="15" customFormat="1" ht="11.25">
      <c r="B227" s="239"/>
      <c r="C227" s="240"/>
      <c r="D227" s="219" t="s">
        <v>150</v>
      </c>
      <c r="E227" s="241" t="s">
        <v>1</v>
      </c>
      <c r="F227" s="242" t="s">
        <v>168</v>
      </c>
      <c r="G227" s="240"/>
      <c r="H227" s="243">
        <v>1624.07</v>
      </c>
      <c r="I227" s="244"/>
      <c r="J227" s="240"/>
      <c r="K227" s="240"/>
      <c r="L227" s="245"/>
      <c r="M227" s="246"/>
      <c r="N227" s="247"/>
      <c r="O227" s="247"/>
      <c r="P227" s="247"/>
      <c r="Q227" s="247"/>
      <c r="R227" s="247"/>
      <c r="S227" s="247"/>
      <c r="T227" s="248"/>
      <c r="AT227" s="249" t="s">
        <v>150</v>
      </c>
      <c r="AU227" s="249" t="s">
        <v>148</v>
      </c>
      <c r="AV227" s="15" t="s">
        <v>147</v>
      </c>
      <c r="AW227" s="15" t="s">
        <v>36</v>
      </c>
      <c r="AX227" s="15" t="s">
        <v>89</v>
      </c>
      <c r="AY227" s="249" t="s">
        <v>139</v>
      </c>
    </row>
    <row r="228" spans="1:65" s="2" customFormat="1" ht="24" customHeight="1">
      <c r="A228" s="35"/>
      <c r="B228" s="36"/>
      <c r="C228" s="204" t="s">
        <v>317</v>
      </c>
      <c r="D228" s="204" t="s">
        <v>143</v>
      </c>
      <c r="E228" s="205" t="s">
        <v>318</v>
      </c>
      <c r="F228" s="206" t="s">
        <v>319</v>
      </c>
      <c r="G228" s="207" t="s">
        <v>183</v>
      </c>
      <c r="H228" s="208">
        <v>699.885</v>
      </c>
      <c r="I228" s="209"/>
      <c r="J228" s="210">
        <f>ROUND(I228*H228,2)</f>
        <v>0</v>
      </c>
      <c r="K228" s="206" t="s">
        <v>154</v>
      </c>
      <c r="L228" s="40"/>
      <c r="M228" s="211" t="s">
        <v>1</v>
      </c>
      <c r="N228" s="212" t="s">
        <v>46</v>
      </c>
      <c r="O228" s="72"/>
      <c r="P228" s="213">
        <f>O228*H228</f>
        <v>0</v>
      </c>
      <c r="Q228" s="213">
        <v>0</v>
      </c>
      <c r="R228" s="213">
        <f>Q228*H228</f>
        <v>0</v>
      </c>
      <c r="S228" s="213">
        <v>0</v>
      </c>
      <c r="T228" s="214">
        <f>S228*H228</f>
        <v>0</v>
      </c>
      <c r="U228" s="35"/>
      <c r="V228" s="35"/>
      <c r="W228" s="35"/>
      <c r="X228" s="35"/>
      <c r="Y228" s="35"/>
      <c r="Z228" s="35"/>
      <c r="AA228" s="35"/>
      <c r="AB228" s="35"/>
      <c r="AC228" s="35"/>
      <c r="AD228" s="35"/>
      <c r="AE228" s="35"/>
      <c r="AR228" s="215" t="s">
        <v>147</v>
      </c>
      <c r="AT228" s="215" t="s">
        <v>143</v>
      </c>
      <c r="AU228" s="215" t="s">
        <v>148</v>
      </c>
      <c r="AY228" s="18" t="s">
        <v>139</v>
      </c>
      <c r="BE228" s="216">
        <f>IF(N228="základní",J228,0)</f>
        <v>0</v>
      </c>
      <c r="BF228" s="216">
        <f>IF(N228="snížená",J228,0)</f>
        <v>0</v>
      </c>
      <c r="BG228" s="216">
        <f>IF(N228="zákl. přenesená",J228,0)</f>
        <v>0</v>
      </c>
      <c r="BH228" s="216">
        <f>IF(N228="sníž. přenesená",J228,0)</f>
        <v>0</v>
      </c>
      <c r="BI228" s="216">
        <f>IF(N228="nulová",J228,0)</f>
        <v>0</v>
      </c>
      <c r="BJ228" s="18" t="s">
        <v>89</v>
      </c>
      <c r="BK228" s="216">
        <f>ROUND(I228*H228,2)</f>
        <v>0</v>
      </c>
      <c r="BL228" s="18" t="s">
        <v>147</v>
      </c>
      <c r="BM228" s="215" t="s">
        <v>320</v>
      </c>
    </row>
    <row r="229" spans="2:51" s="13" customFormat="1" ht="11.25">
      <c r="B229" s="217"/>
      <c r="C229" s="218"/>
      <c r="D229" s="219" t="s">
        <v>150</v>
      </c>
      <c r="E229" s="220" t="s">
        <v>1</v>
      </c>
      <c r="F229" s="221" t="s">
        <v>321</v>
      </c>
      <c r="G229" s="218"/>
      <c r="H229" s="222">
        <v>699.885</v>
      </c>
      <c r="I229" s="223"/>
      <c r="J229" s="218"/>
      <c r="K229" s="218"/>
      <c r="L229" s="224"/>
      <c r="M229" s="225"/>
      <c r="N229" s="226"/>
      <c r="O229" s="226"/>
      <c r="P229" s="226"/>
      <c r="Q229" s="226"/>
      <c r="R229" s="226"/>
      <c r="S229" s="226"/>
      <c r="T229" s="227"/>
      <c r="AT229" s="228" t="s">
        <v>150</v>
      </c>
      <c r="AU229" s="228" t="s">
        <v>148</v>
      </c>
      <c r="AV229" s="13" t="s">
        <v>91</v>
      </c>
      <c r="AW229" s="13" t="s">
        <v>36</v>
      </c>
      <c r="AX229" s="13" t="s">
        <v>89</v>
      </c>
      <c r="AY229" s="228" t="s">
        <v>139</v>
      </c>
    </row>
    <row r="230" spans="1:65" s="2" customFormat="1" ht="24" customHeight="1">
      <c r="A230" s="35"/>
      <c r="B230" s="36"/>
      <c r="C230" s="204" t="s">
        <v>322</v>
      </c>
      <c r="D230" s="204" t="s">
        <v>143</v>
      </c>
      <c r="E230" s="205" t="s">
        <v>323</v>
      </c>
      <c r="F230" s="206" t="s">
        <v>324</v>
      </c>
      <c r="G230" s="207" t="s">
        <v>183</v>
      </c>
      <c r="H230" s="208">
        <v>713.475</v>
      </c>
      <c r="I230" s="209"/>
      <c r="J230" s="210">
        <f>ROUND(I230*H230,2)</f>
        <v>0</v>
      </c>
      <c r="K230" s="206" t="s">
        <v>154</v>
      </c>
      <c r="L230" s="40"/>
      <c r="M230" s="211" t="s">
        <v>1</v>
      </c>
      <c r="N230" s="212" t="s">
        <v>46</v>
      </c>
      <c r="O230" s="72"/>
      <c r="P230" s="213">
        <f>O230*H230</f>
        <v>0</v>
      </c>
      <c r="Q230" s="213">
        <v>0</v>
      </c>
      <c r="R230" s="213">
        <f>Q230*H230</f>
        <v>0</v>
      </c>
      <c r="S230" s="213">
        <v>0</v>
      </c>
      <c r="T230" s="214">
        <f>S230*H230</f>
        <v>0</v>
      </c>
      <c r="U230" s="35"/>
      <c r="V230" s="35"/>
      <c r="W230" s="35"/>
      <c r="X230" s="35"/>
      <c r="Y230" s="35"/>
      <c r="Z230" s="35"/>
      <c r="AA230" s="35"/>
      <c r="AB230" s="35"/>
      <c r="AC230" s="35"/>
      <c r="AD230" s="35"/>
      <c r="AE230" s="35"/>
      <c r="AR230" s="215" t="s">
        <v>147</v>
      </c>
      <c r="AT230" s="215" t="s">
        <v>143</v>
      </c>
      <c r="AU230" s="215" t="s">
        <v>148</v>
      </c>
      <c r="AY230" s="18" t="s">
        <v>139</v>
      </c>
      <c r="BE230" s="216">
        <f>IF(N230="základní",J230,0)</f>
        <v>0</v>
      </c>
      <c r="BF230" s="216">
        <f>IF(N230="snížená",J230,0)</f>
        <v>0</v>
      </c>
      <c r="BG230" s="216">
        <f>IF(N230="zákl. přenesená",J230,0)</f>
        <v>0</v>
      </c>
      <c r="BH230" s="216">
        <f>IF(N230="sníž. přenesená",J230,0)</f>
        <v>0</v>
      </c>
      <c r="BI230" s="216">
        <f>IF(N230="nulová",J230,0)</f>
        <v>0</v>
      </c>
      <c r="BJ230" s="18" t="s">
        <v>89</v>
      </c>
      <c r="BK230" s="216">
        <f>ROUND(I230*H230,2)</f>
        <v>0</v>
      </c>
      <c r="BL230" s="18" t="s">
        <v>147</v>
      </c>
      <c r="BM230" s="215" t="s">
        <v>325</v>
      </c>
    </row>
    <row r="231" spans="2:51" s="13" customFormat="1" ht="11.25">
      <c r="B231" s="217"/>
      <c r="C231" s="218"/>
      <c r="D231" s="219" t="s">
        <v>150</v>
      </c>
      <c r="E231" s="220" t="s">
        <v>1</v>
      </c>
      <c r="F231" s="221" t="s">
        <v>326</v>
      </c>
      <c r="G231" s="218"/>
      <c r="H231" s="222">
        <v>713.475</v>
      </c>
      <c r="I231" s="223"/>
      <c r="J231" s="218"/>
      <c r="K231" s="218"/>
      <c r="L231" s="224"/>
      <c r="M231" s="225"/>
      <c r="N231" s="226"/>
      <c r="O231" s="226"/>
      <c r="P231" s="226"/>
      <c r="Q231" s="226"/>
      <c r="R231" s="226"/>
      <c r="S231" s="226"/>
      <c r="T231" s="227"/>
      <c r="AT231" s="228" t="s">
        <v>150</v>
      </c>
      <c r="AU231" s="228" t="s">
        <v>148</v>
      </c>
      <c r="AV231" s="13" t="s">
        <v>91</v>
      </c>
      <c r="AW231" s="13" t="s">
        <v>36</v>
      </c>
      <c r="AX231" s="13" t="s">
        <v>89</v>
      </c>
      <c r="AY231" s="228" t="s">
        <v>139</v>
      </c>
    </row>
    <row r="232" spans="1:65" s="2" customFormat="1" ht="24" customHeight="1">
      <c r="A232" s="35"/>
      <c r="B232" s="36"/>
      <c r="C232" s="204" t="s">
        <v>327</v>
      </c>
      <c r="D232" s="204" t="s">
        <v>143</v>
      </c>
      <c r="E232" s="205" t="s">
        <v>328</v>
      </c>
      <c r="F232" s="206" t="s">
        <v>329</v>
      </c>
      <c r="G232" s="207" t="s">
        <v>183</v>
      </c>
      <c r="H232" s="208">
        <v>720.27</v>
      </c>
      <c r="I232" s="209"/>
      <c r="J232" s="210">
        <f>ROUND(I232*H232,2)</f>
        <v>0</v>
      </c>
      <c r="K232" s="206" t="s">
        <v>154</v>
      </c>
      <c r="L232" s="40"/>
      <c r="M232" s="211" t="s">
        <v>1</v>
      </c>
      <c r="N232" s="212" t="s">
        <v>46</v>
      </c>
      <c r="O232" s="72"/>
      <c r="P232" s="213">
        <f>O232*H232</f>
        <v>0</v>
      </c>
      <c r="Q232" s="213">
        <v>0</v>
      </c>
      <c r="R232" s="213">
        <f>Q232*H232</f>
        <v>0</v>
      </c>
      <c r="S232" s="213">
        <v>0</v>
      </c>
      <c r="T232" s="214">
        <f>S232*H232</f>
        <v>0</v>
      </c>
      <c r="U232" s="35"/>
      <c r="V232" s="35"/>
      <c r="W232" s="35"/>
      <c r="X232" s="35"/>
      <c r="Y232" s="35"/>
      <c r="Z232" s="35"/>
      <c r="AA232" s="35"/>
      <c r="AB232" s="35"/>
      <c r="AC232" s="35"/>
      <c r="AD232" s="35"/>
      <c r="AE232" s="35"/>
      <c r="AR232" s="215" t="s">
        <v>147</v>
      </c>
      <c r="AT232" s="215" t="s">
        <v>143</v>
      </c>
      <c r="AU232" s="215" t="s">
        <v>148</v>
      </c>
      <c r="AY232" s="18" t="s">
        <v>139</v>
      </c>
      <c r="BE232" s="216">
        <f>IF(N232="základní",J232,0)</f>
        <v>0</v>
      </c>
      <c r="BF232" s="216">
        <f>IF(N232="snížená",J232,0)</f>
        <v>0</v>
      </c>
      <c r="BG232" s="216">
        <f>IF(N232="zákl. přenesená",J232,0)</f>
        <v>0</v>
      </c>
      <c r="BH232" s="216">
        <f>IF(N232="sníž. přenesená",J232,0)</f>
        <v>0</v>
      </c>
      <c r="BI232" s="216">
        <f>IF(N232="nulová",J232,0)</f>
        <v>0</v>
      </c>
      <c r="BJ232" s="18" t="s">
        <v>89</v>
      </c>
      <c r="BK232" s="216">
        <f>ROUND(I232*H232,2)</f>
        <v>0</v>
      </c>
      <c r="BL232" s="18" t="s">
        <v>147</v>
      </c>
      <c r="BM232" s="215" t="s">
        <v>330</v>
      </c>
    </row>
    <row r="233" spans="2:51" s="13" customFormat="1" ht="11.25">
      <c r="B233" s="217"/>
      <c r="C233" s="218"/>
      <c r="D233" s="219" t="s">
        <v>150</v>
      </c>
      <c r="E233" s="220" t="s">
        <v>1</v>
      </c>
      <c r="F233" s="221" t="s">
        <v>331</v>
      </c>
      <c r="G233" s="218"/>
      <c r="H233" s="222">
        <v>720.27</v>
      </c>
      <c r="I233" s="223"/>
      <c r="J233" s="218"/>
      <c r="K233" s="218"/>
      <c r="L233" s="224"/>
      <c r="M233" s="225"/>
      <c r="N233" s="226"/>
      <c r="O233" s="226"/>
      <c r="P233" s="226"/>
      <c r="Q233" s="226"/>
      <c r="R233" s="226"/>
      <c r="S233" s="226"/>
      <c r="T233" s="227"/>
      <c r="AT233" s="228" t="s">
        <v>150</v>
      </c>
      <c r="AU233" s="228" t="s">
        <v>148</v>
      </c>
      <c r="AV233" s="13" t="s">
        <v>91</v>
      </c>
      <c r="AW233" s="13" t="s">
        <v>36</v>
      </c>
      <c r="AX233" s="13" t="s">
        <v>89</v>
      </c>
      <c r="AY233" s="228" t="s">
        <v>139</v>
      </c>
    </row>
    <row r="234" spans="2:63" s="12" customFormat="1" ht="20.85" customHeight="1">
      <c r="B234" s="188"/>
      <c r="C234" s="189"/>
      <c r="D234" s="190" t="s">
        <v>80</v>
      </c>
      <c r="E234" s="202" t="s">
        <v>332</v>
      </c>
      <c r="F234" s="202" t="s">
        <v>333</v>
      </c>
      <c r="G234" s="189"/>
      <c r="H234" s="189"/>
      <c r="I234" s="192"/>
      <c r="J234" s="203">
        <f>BK234</f>
        <v>0</v>
      </c>
      <c r="K234" s="189"/>
      <c r="L234" s="194"/>
      <c r="M234" s="195"/>
      <c r="N234" s="196"/>
      <c r="O234" s="196"/>
      <c r="P234" s="197">
        <f>SUM(P235:P241)</f>
        <v>0</v>
      </c>
      <c r="Q234" s="196"/>
      <c r="R234" s="197">
        <f>SUM(R235:R241)</f>
        <v>24.672838</v>
      </c>
      <c r="S234" s="196"/>
      <c r="T234" s="198">
        <f>SUM(T235:T241)</f>
        <v>0</v>
      </c>
      <c r="AR234" s="199" t="s">
        <v>89</v>
      </c>
      <c r="AT234" s="200" t="s">
        <v>80</v>
      </c>
      <c r="AU234" s="200" t="s">
        <v>91</v>
      </c>
      <c r="AY234" s="199" t="s">
        <v>139</v>
      </c>
      <c r="BK234" s="201">
        <f>SUM(BK235:BK241)</f>
        <v>0</v>
      </c>
    </row>
    <row r="235" spans="1:65" s="2" customFormat="1" ht="24" customHeight="1">
      <c r="A235" s="35"/>
      <c r="B235" s="36"/>
      <c r="C235" s="204" t="s">
        <v>334</v>
      </c>
      <c r="D235" s="204" t="s">
        <v>143</v>
      </c>
      <c r="E235" s="205" t="s">
        <v>335</v>
      </c>
      <c r="F235" s="206" t="s">
        <v>336</v>
      </c>
      <c r="G235" s="207" t="s">
        <v>183</v>
      </c>
      <c r="H235" s="208">
        <v>59.5</v>
      </c>
      <c r="I235" s="209"/>
      <c r="J235" s="210">
        <f>ROUND(I235*H235,2)</f>
        <v>0</v>
      </c>
      <c r="K235" s="206" t="s">
        <v>154</v>
      </c>
      <c r="L235" s="40"/>
      <c r="M235" s="211" t="s">
        <v>1</v>
      </c>
      <c r="N235" s="212" t="s">
        <v>46</v>
      </c>
      <c r="O235" s="72"/>
      <c r="P235" s="213">
        <f>O235*H235</f>
        <v>0</v>
      </c>
      <c r="Q235" s="213">
        <v>0.1837</v>
      </c>
      <c r="R235" s="213">
        <f>Q235*H235</f>
        <v>10.93015</v>
      </c>
      <c r="S235" s="213">
        <v>0</v>
      </c>
      <c r="T235" s="214">
        <f>S235*H235</f>
        <v>0</v>
      </c>
      <c r="U235" s="35"/>
      <c r="V235" s="35"/>
      <c r="W235" s="35"/>
      <c r="X235" s="35"/>
      <c r="Y235" s="35"/>
      <c r="Z235" s="35"/>
      <c r="AA235" s="35"/>
      <c r="AB235" s="35"/>
      <c r="AC235" s="35"/>
      <c r="AD235" s="35"/>
      <c r="AE235" s="35"/>
      <c r="AR235" s="215" t="s">
        <v>147</v>
      </c>
      <c r="AT235" s="215" t="s">
        <v>143</v>
      </c>
      <c r="AU235" s="215" t="s">
        <v>148</v>
      </c>
      <c r="AY235" s="18" t="s">
        <v>139</v>
      </c>
      <c r="BE235" s="216">
        <f>IF(N235="základní",J235,0)</f>
        <v>0</v>
      </c>
      <c r="BF235" s="216">
        <f>IF(N235="snížená",J235,0)</f>
        <v>0</v>
      </c>
      <c r="BG235" s="216">
        <f>IF(N235="zákl. přenesená",J235,0)</f>
        <v>0</v>
      </c>
      <c r="BH235" s="216">
        <f>IF(N235="sníž. přenesená",J235,0)</f>
        <v>0</v>
      </c>
      <c r="BI235" s="216">
        <f>IF(N235="nulová",J235,0)</f>
        <v>0</v>
      </c>
      <c r="BJ235" s="18" t="s">
        <v>89</v>
      </c>
      <c r="BK235" s="216">
        <f>ROUND(I235*H235,2)</f>
        <v>0</v>
      </c>
      <c r="BL235" s="18" t="s">
        <v>147</v>
      </c>
      <c r="BM235" s="215" t="s">
        <v>337</v>
      </c>
    </row>
    <row r="236" spans="2:51" s="13" customFormat="1" ht="11.25">
      <c r="B236" s="217"/>
      <c r="C236" s="218"/>
      <c r="D236" s="219" t="s">
        <v>150</v>
      </c>
      <c r="E236" s="220" t="s">
        <v>1</v>
      </c>
      <c r="F236" s="221" t="s">
        <v>338</v>
      </c>
      <c r="G236" s="218"/>
      <c r="H236" s="222">
        <v>59.5</v>
      </c>
      <c r="I236" s="223"/>
      <c r="J236" s="218"/>
      <c r="K236" s="218"/>
      <c r="L236" s="224"/>
      <c r="M236" s="225"/>
      <c r="N236" s="226"/>
      <c r="O236" s="226"/>
      <c r="P236" s="226"/>
      <c r="Q236" s="226"/>
      <c r="R236" s="226"/>
      <c r="S236" s="226"/>
      <c r="T236" s="227"/>
      <c r="AT236" s="228" t="s">
        <v>150</v>
      </c>
      <c r="AU236" s="228" t="s">
        <v>148</v>
      </c>
      <c r="AV236" s="13" t="s">
        <v>91</v>
      </c>
      <c r="AW236" s="13" t="s">
        <v>36</v>
      </c>
      <c r="AX236" s="13" t="s">
        <v>89</v>
      </c>
      <c r="AY236" s="228" t="s">
        <v>139</v>
      </c>
    </row>
    <row r="237" spans="1:65" s="2" customFormat="1" ht="16.5" customHeight="1">
      <c r="A237" s="35"/>
      <c r="B237" s="36"/>
      <c r="C237" s="250" t="s">
        <v>339</v>
      </c>
      <c r="D237" s="250" t="s">
        <v>224</v>
      </c>
      <c r="E237" s="251" t="s">
        <v>340</v>
      </c>
      <c r="F237" s="252" t="s">
        <v>341</v>
      </c>
      <c r="G237" s="253" t="s">
        <v>183</v>
      </c>
      <c r="H237" s="254">
        <v>61.904</v>
      </c>
      <c r="I237" s="255"/>
      <c r="J237" s="256">
        <f>ROUND(I237*H237,2)</f>
        <v>0</v>
      </c>
      <c r="K237" s="252" t="s">
        <v>154</v>
      </c>
      <c r="L237" s="257"/>
      <c r="M237" s="258" t="s">
        <v>1</v>
      </c>
      <c r="N237" s="259" t="s">
        <v>46</v>
      </c>
      <c r="O237" s="72"/>
      <c r="P237" s="213">
        <f>O237*H237</f>
        <v>0</v>
      </c>
      <c r="Q237" s="213">
        <v>0.222</v>
      </c>
      <c r="R237" s="213">
        <f>Q237*H237</f>
        <v>13.742688000000001</v>
      </c>
      <c r="S237" s="213">
        <v>0</v>
      </c>
      <c r="T237" s="214">
        <f>S237*H237</f>
        <v>0</v>
      </c>
      <c r="U237" s="35"/>
      <c r="V237" s="35"/>
      <c r="W237" s="35"/>
      <c r="X237" s="35"/>
      <c r="Y237" s="35"/>
      <c r="Z237" s="35"/>
      <c r="AA237" s="35"/>
      <c r="AB237" s="35"/>
      <c r="AC237" s="35"/>
      <c r="AD237" s="35"/>
      <c r="AE237" s="35"/>
      <c r="AR237" s="215" t="s">
        <v>190</v>
      </c>
      <c r="AT237" s="215" t="s">
        <v>224</v>
      </c>
      <c r="AU237" s="215" t="s">
        <v>148</v>
      </c>
      <c r="AY237" s="18" t="s">
        <v>139</v>
      </c>
      <c r="BE237" s="216">
        <f>IF(N237="základní",J237,0)</f>
        <v>0</v>
      </c>
      <c r="BF237" s="216">
        <f>IF(N237="snížená",J237,0)</f>
        <v>0</v>
      </c>
      <c r="BG237" s="216">
        <f>IF(N237="zákl. přenesená",J237,0)</f>
        <v>0</v>
      </c>
      <c r="BH237" s="216">
        <f>IF(N237="sníž. přenesená",J237,0)</f>
        <v>0</v>
      </c>
      <c r="BI237" s="216">
        <f>IF(N237="nulová",J237,0)</f>
        <v>0</v>
      </c>
      <c r="BJ237" s="18" t="s">
        <v>89</v>
      </c>
      <c r="BK237" s="216">
        <f>ROUND(I237*H237,2)</f>
        <v>0</v>
      </c>
      <c r="BL237" s="18" t="s">
        <v>147</v>
      </c>
      <c r="BM237" s="215" t="s">
        <v>342</v>
      </c>
    </row>
    <row r="238" spans="2:51" s="13" customFormat="1" ht="11.25">
      <c r="B238" s="217"/>
      <c r="C238" s="218"/>
      <c r="D238" s="219" t="s">
        <v>150</v>
      </c>
      <c r="E238" s="220" t="s">
        <v>1</v>
      </c>
      <c r="F238" s="221" t="s">
        <v>338</v>
      </c>
      <c r="G238" s="218"/>
      <c r="H238" s="222">
        <v>59.5</v>
      </c>
      <c r="I238" s="223"/>
      <c r="J238" s="218"/>
      <c r="K238" s="218"/>
      <c r="L238" s="224"/>
      <c r="M238" s="225"/>
      <c r="N238" s="226"/>
      <c r="O238" s="226"/>
      <c r="P238" s="226"/>
      <c r="Q238" s="226"/>
      <c r="R238" s="226"/>
      <c r="S238" s="226"/>
      <c r="T238" s="227"/>
      <c r="AT238" s="228" t="s">
        <v>150</v>
      </c>
      <c r="AU238" s="228" t="s">
        <v>148</v>
      </c>
      <c r="AV238" s="13" t="s">
        <v>91</v>
      </c>
      <c r="AW238" s="13" t="s">
        <v>36</v>
      </c>
      <c r="AX238" s="13" t="s">
        <v>81</v>
      </c>
      <c r="AY238" s="228" t="s">
        <v>139</v>
      </c>
    </row>
    <row r="239" spans="2:51" s="13" customFormat="1" ht="11.25">
      <c r="B239" s="217"/>
      <c r="C239" s="218"/>
      <c r="D239" s="219" t="s">
        <v>150</v>
      </c>
      <c r="E239" s="220" t="s">
        <v>1</v>
      </c>
      <c r="F239" s="221" t="s">
        <v>343</v>
      </c>
      <c r="G239" s="218"/>
      <c r="H239" s="222">
        <v>1.19</v>
      </c>
      <c r="I239" s="223"/>
      <c r="J239" s="218"/>
      <c r="K239" s="218"/>
      <c r="L239" s="224"/>
      <c r="M239" s="225"/>
      <c r="N239" s="226"/>
      <c r="O239" s="226"/>
      <c r="P239" s="226"/>
      <c r="Q239" s="226"/>
      <c r="R239" s="226"/>
      <c r="S239" s="226"/>
      <c r="T239" s="227"/>
      <c r="AT239" s="228" t="s">
        <v>150</v>
      </c>
      <c r="AU239" s="228" t="s">
        <v>148</v>
      </c>
      <c r="AV239" s="13" t="s">
        <v>91</v>
      </c>
      <c r="AW239" s="13" t="s">
        <v>36</v>
      </c>
      <c r="AX239" s="13" t="s">
        <v>81</v>
      </c>
      <c r="AY239" s="228" t="s">
        <v>139</v>
      </c>
    </row>
    <row r="240" spans="2:51" s="15" customFormat="1" ht="11.25">
      <c r="B240" s="239"/>
      <c r="C240" s="240"/>
      <c r="D240" s="219" t="s">
        <v>150</v>
      </c>
      <c r="E240" s="241" t="s">
        <v>1</v>
      </c>
      <c r="F240" s="242" t="s">
        <v>168</v>
      </c>
      <c r="G240" s="240"/>
      <c r="H240" s="243">
        <v>60.69</v>
      </c>
      <c r="I240" s="244"/>
      <c r="J240" s="240"/>
      <c r="K240" s="240"/>
      <c r="L240" s="245"/>
      <c r="M240" s="246"/>
      <c r="N240" s="247"/>
      <c r="O240" s="247"/>
      <c r="P240" s="247"/>
      <c r="Q240" s="247"/>
      <c r="R240" s="247"/>
      <c r="S240" s="247"/>
      <c r="T240" s="248"/>
      <c r="AT240" s="249" t="s">
        <v>150</v>
      </c>
      <c r="AU240" s="249" t="s">
        <v>148</v>
      </c>
      <c r="AV240" s="15" t="s">
        <v>147</v>
      </c>
      <c r="AW240" s="15" t="s">
        <v>36</v>
      </c>
      <c r="AX240" s="15" t="s">
        <v>89</v>
      </c>
      <c r="AY240" s="249" t="s">
        <v>139</v>
      </c>
    </row>
    <row r="241" spans="2:51" s="13" customFormat="1" ht="11.25">
      <c r="B241" s="217"/>
      <c r="C241" s="218"/>
      <c r="D241" s="219" t="s">
        <v>150</v>
      </c>
      <c r="E241" s="218"/>
      <c r="F241" s="221" t="s">
        <v>344</v>
      </c>
      <c r="G241" s="218"/>
      <c r="H241" s="222">
        <v>61.904</v>
      </c>
      <c r="I241" s="223"/>
      <c r="J241" s="218"/>
      <c r="K241" s="218"/>
      <c r="L241" s="224"/>
      <c r="M241" s="225"/>
      <c r="N241" s="226"/>
      <c r="O241" s="226"/>
      <c r="P241" s="226"/>
      <c r="Q241" s="226"/>
      <c r="R241" s="226"/>
      <c r="S241" s="226"/>
      <c r="T241" s="227"/>
      <c r="AT241" s="228" t="s">
        <v>150</v>
      </c>
      <c r="AU241" s="228" t="s">
        <v>148</v>
      </c>
      <c r="AV241" s="13" t="s">
        <v>91</v>
      </c>
      <c r="AW241" s="13" t="s">
        <v>4</v>
      </c>
      <c r="AX241" s="13" t="s">
        <v>89</v>
      </c>
      <c r="AY241" s="228" t="s">
        <v>139</v>
      </c>
    </row>
    <row r="242" spans="2:63" s="12" customFormat="1" ht="20.85" customHeight="1">
      <c r="B242" s="188"/>
      <c r="C242" s="189"/>
      <c r="D242" s="190" t="s">
        <v>80</v>
      </c>
      <c r="E242" s="202" t="s">
        <v>345</v>
      </c>
      <c r="F242" s="202" t="s">
        <v>346</v>
      </c>
      <c r="G242" s="189"/>
      <c r="H242" s="189"/>
      <c r="I242" s="192"/>
      <c r="J242" s="203">
        <f>BK242</f>
        <v>0</v>
      </c>
      <c r="K242" s="189"/>
      <c r="L242" s="194"/>
      <c r="M242" s="195"/>
      <c r="N242" s="196"/>
      <c r="O242" s="196"/>
      <c r="P242" s="197">
        <f>SUM(P243:P244)</f>
        <v>0</v>
      </c>
      <c r="Q242" s="196"/>
      <c r="R242" s="197">
        <f>SUM(R243:R244)</f>
        <v>31.104</v>
      </c>
      <c r="S242" s="196"/>
      <c r="T242" s="198">
        <f>SUM(T243:T244)</f>
        <v>0</v>
      </c>
      <c r="AR242" s="199" t="s">
        <v>89</v>
      </c>
      <c r="AT242" s="200" t="s">
        <v>80</v>
      </c>
      <c r="AU242" s="200" t="s">
        <v>91</v>
      </c>
      <c r="AY242" s="199" t="s">
        <v>139</v>
      </c>
      <c r="BK242" s="201">
        <f>SUM(BK243:BK244)</f>
        <v>0</v>
      </c>
    </row>
    <row r="243" spans="1:65" s="2" customFormat="1" ht="16.5" customHeight="1">
      <c r="A243" s="35"/>
      <c r="B243" s="36"/>
      <c r="C243" s="204" t="s">
        <v>347</v>
      </c>
      <c r="D243" s="204" t="s">
        <v>143</v>
      </c>
      <c r="E243" s="205" t="s">
        <v>348</v>
      </c>
      <c r="F243" s="206" t="s">
        <v>349</v>
      </c>
      <c r="G243" s="207" t="s">
        <v>183</v>
      </c>
      <c r="H243" s="208">
        <v>96</v>
      </c>
      <c r="I243" s="209"/>
      <c r="J243" s="210">
        <f>ROUND(I243*H243,2)</f>
        <v>0</v>
      </c>
      <c r="K243" s="206" t="s">
        <v>154</v>
      </c>
      <c r="L243" s="40"/>
      <c r="M243" s="211" t="s">
        <v>1</v>
      </c>
      <c r="N243" s="212" t="s">
        <v>46</v>
      </c>
      <c r="O243" s="72"/>
      <c r="P243" s="213">
        <f>O243*H243</f>
        <v>0</v>
      </c>
      <c r="Q243" s="213">
        <v>0.324</v>
      </c>
      <c r="R243" s="213">
        <f>Q243*H243</f>
        <v>31.104</v>
      </c>
      <c r="S243" s="213">
        <v>0</v>
      </c>
      <c r="T243" s="214">
        <f>S243*H243</f>
        <v>0</v>
      </c>
      <c r="U243" s="35"/>
      <c r="V243" s="35"/>
      <c r="W243" s="35"/>
      <c r="X243" s="35"/>
      <c r="Y243" s="35"/>
      <c r="Z243" s="35"/>
      <c r="AA243" s="35"/>
      <c r="AB243" s="35"/>
      <c r="AC243" s="35"/>
      <c r="AD243" s="35"/>
      <c r="AE243" s="35"/>
      <c r="AR243" s="215" t="s">
        <v>147</v>
      </c>
      <c r="AT243" s="215" t="s">
        <v>143</v>
      </c>
      <c r="AU243" s="215" t="s">
        <v>148</v>
      </c>
      <c r="AY243" s="18" t="s">
        <v>139</v>
      </c>
      <c r="BE243" s="216">
        <f>IF(N243="základní",J243,0)</f>
        <v>0</v>
      </c>
      <c r="BF243" s="216">
        <f>IF(N243="snížená",J243,0)</f>
        <v>0</v>
      </c>
      <c r="BG243" s="216">
        <f>IF(N243="zákl. přenesená",J243,0)</f>
        <v>0</v>
      </c>
      <c r="BH243" s="216">
        <f>IF(N243="sníž. přenesená",J243,0)</f>
        <v>0</v>
      </c>
      <c r="BI243" s="216">
        <f>IF(N243="nulová",J243,0)</f>
        <v>0</v>
      </c>
      <c r="BJ243" s="18" t="s">
        <v>89</v>
      </c>
      <c r="BK243" s="216">
        <f>ROUND(I243*H243,2)</f>
        <v>0</v>
      </c>
      <c r="BL243" s="18" t="s">
        <v>147</v>
      </c>
      <c r="BM243" s="215" t="s">
        <v>350</v>
      </c>
    </row>
    <row r="244" spans="2:51" s="13" customFormat="1" ht="11.25">
      <c r="B244" s="217"/>
      <c r="C244" s="218"/>
      <c r="D244" s="219" t="s">
        <v>150</v>
      </c>
      <c r="E244" s="220" t="s">
        <v>1</v>
      </c>
      <c r="F244" s="221" t="s">
        <v>351</v>
      </c>
      <c r="G244" s="218"/>
      <c r="H244" s="222">
        <v>96</v>
      </c>
      <c r="I244" s="223"/>
      <c r="J244" s="218"/>
      <c r="K244" s="218"/>
      <c r="L244" s="224"/>
      <c r="M244" s="225"/>
      <c r="N244" s="226"/>
      <c r="O244" s="226"/>
      <c r="P244" s="226"/>
      <c r="Q244" s="226"/>
      <c r="R244" s="226"/>
      <c r="S244" s="226"/>
      <c r="T244" s="227"/>
      <c r="AT244" s="228" t="s">
        <v>150</v>
      </c>
      <c r="AU244" s="228" t="s">
        <v>148</v>
      </c>
      <c r="AV244" s="13" t="s">
        <v>91</v>
      </c>
      <c r="AW244" s="13" t="s">
        <v>36</v>
      </c>
      <c r="AX244" s="13" t="s">
        <v>89</v>
      </c>
      <c r="AY244" s="228" t="s">
        <v>139</v>
      </c>
    </row>
    <row r="245" spans="2:63" s="12" customFormat="1" ht="22.9" customHeight="1">
      <c r="B245" s="188"/>
      <c r="C245" s="189"/>
      <c r="D245" s="190" t="s">
        <v>80</v>
      </c>
      <c r="E245" s="202" t="s">
        <v>196</v>
      </c>
      <c r="F245" s="202" t="s">
        <v>352</v>
      </c>
      <c r="G245" s="189"/>
      <c r="H245" s="189"/>
      <c r="I245" s="192"/>
      <c r="J245" s="203">
        <f>BK245</f>
        <v>0</v>
      </c>
      <c r="K245" s="189"/>
      <c r="L245" s="194"/>
      <c r="M245" s="195"/>
      <c r="N245" s="196"/>
      <c r="O245" s="196"/>
      <c r="P245" s="197">
        <f>P246+P263+P274+P285+P332+P349</f>
        <v>0</v>
      </c>
      <c r="Q245" s="196"/>
      <c r="R245" s="197">
        <f>R246+R263+R274+R285+R332+R349</f>
        <v>19.239428999999998</v>
      </c>
      <c r="S245" s="196"/>
      <c r="T245" s="198">
        <f>T246+T263+T274+T285+T332+T349</f>
        <v>580.0305000000001</v>
      </c>
      <c r="AR245" s="199" t="s">
        <v>89</v>
      </c>
      <c r="AT245" s="200" t="s">
        <v>80</v>
      </c>
      <c r="AU245" s="200" t="s">
        <v>89</v>
      </c>
      <c r="AY245" s="199" t="s">
        <v>139</v>
      </c>
      <c r="BK245" s="201">
        <f>BK246+BK263+BK274+BK285+BK332+BK349</f>
        <v>0</v>
      </c>
    </row>
    <row r="246" spans="2:63" s="12" customFormat="1" ht="20.85" customHeight="1">
      <c r="B246" s="188"/>
      <c r="C246" s="189"/>
      <c r="D246" s="190" t="s">
        <v>80</v>
      </c>
      <c r="E246" s="202" t="s">
        <v>353</v>
      </c>
      <c r="F246" s="202" t="s">
        <v>354</v>
      </c>
      <c r="G246" s="189"/>
      <c r="H246" s="189"/>
      <c r="I246" s="192"/>
      <c r="J246" s="203">
        <f>BK246</f>
        <v>0</v>
      </c>
      <c r="K246" s="189"/>
      <c r="L246" s="194"/>
      <c r="M246" s="195"/>
      <c r="N246" s="196"/>
      <c r="O246" s="196"/>
      <c r="P246" s="197">
        <f>SUM(P247:P262)</f>
        <v>0</v>
      </c>
      <c r="Q246" s="196"/>
      <c r="R246" s="197">
        <f>SUM(R247:R262)</f>
        <v>0.01799</v>
      </c>
      <c r="S246" s="196"/>
      <c r="T246" s="198">
        <f>SUM(T247:T262)</f>
        <v>0</v>
      </c>
      <c r="AR246" s="199" t="s">
        <v>89</v>
      </c>
      <c r="AT246" s="200" t="s">
        <v>80</v>
      </c>
      <c r="AU246" s="200" t="s">
        <v>91</v>
      </c>
      <c r="AY246" s="199" t="s">
        <v>139</v>
      </c>
      <c r="BK246" s="201">
        <f>SUM(BK247:BK262)</f>
        <v>0</v>
      </c>
    </row>
    <row r="247" spans="1:65" s="2" customFormat="1" ht="16.5" customHeight="1">
      <c r="A247" s="35"/>
      <c r="B247" s="36"/>
      <c r="C247" s="204" t="s">
        <v>355</v>
      </c>
      <c r="D247" s="204" t="s">
        <v>143</v>
      </c>
      <c r="E247" s="205" t="s">
        <v>356</v>
      </c>
      <c r="F247" s="206" t="s">
        <v>357</v>
      </c>
      <c r="G247" s="207" t="s">
        <v>358</v>
      </c>
      <c r="H247" s="208">
        <v>29</v>
      </c>
      <c r="I247" s="209"/>
      <c r="J247" s="210">
        <f>ROUND(I247*H247,2)</f>
        <v>0</v>
      </c>
      <c r="K247" s="206" t="s">
        <v>154</v>
      </c>
      <c r="L247" s="40"/>
      <c r="M247" s="211" t="s">
        <v>1</v>
      </c>
      <c r="N247" s="212" t="s">
        <v>46</v>
      </c>
      <c r="O247" s="72"/>
      <c r="P247" s="213">
        <f>O247*H247</f>
        <v>0</v>
      </c>
      <c r="Q247" s="213">
        <v>0</v>
      </c>
      <c r="R247" s="213">
        <f>Q247*H247</f>
        <v>0</v>
      </c>
      <c r="S247" s="213">
        <v>0</v>
      </c>
      <c r="T247" s="214">
        <f>S247*H247</f>
        <v>0</v>
      </c>
      <c r="U247" s="35"/>
      <c r="V247" s="35"/>
      <c r="W247" s="35"/>
      <c r="X247" s="35"/>
      <c r="Y247" s="35"/>
      <c r="Z247" s="35"/>
      <c r="AA247" s="35"/>
      <c r="AB247" s="35"/>
      <c r="AC247" s="35"/>
      <c r="AD247" s="35"/>
      <c r="AE247" s="35"/>
      <c r="AR247" s="215" t="s">
        <v>147</v>
      </c>
      <c r="AT247" s="215" t="s">
        <v>143</v>
      </c>
      <c r="AU247" s="215" t="s">
        <v>148</v>
      </c>
      <c r="AY247" s="18" t="s">
        <v>139</v>
      </c>
      <c r="BE247" s="216">
        <f>IF(N247="základní",J247,0)</f>
        <v>0</v>
      </c>
      <c r="BF247" s="216">
        <f>IF(N247="snížená",J247,0)</f>
        <v>0</v>
      </c>
      <c r="BG247" s="216">
        <f>IF(N247="zákl. přenesená",J247,0)</f>
        <v>0</v>
      </c>
      <c r="BH247" s="216">
        <f>IF(N247="sníž. přenesená",J247,0)</f>
        <v>0</v>
      </c>
      <c r="BI247" s="216">
        <f>IF(N247="nulová",J247,0)</f>
        <v>0</v>
      </c>
      <c r="BJ247" s="18" t="s">
        <v>89</v>
      </c>
      <c r="BK247" s="216">
        <f>ROUND(I247*H247,2)</f>
        <v>0</v>
      </c>
      <c r="BL247" s="18" t="s">
        <v>147</v>
      </c>
      <c r="BM247" s="215" t="s">
        <v>359</v>
      </c>
    </row>
    <row r="248" spans="2:51" s="14" customFormat="1" ht="11.25">
      <c r="B248" s="229"/>
      <c r="C248" s="230"/>
      <c r="D248" s="219" t="s">
        <v>150</v>
      </c>
      <c r="E248" s="231" t="s">
        <v>1</v>
      </c>
      <c r="F248" s="232" t="s">
        <v>360</v>
      </c>
      <c r="G248" s="230"/>
      <c r="H248" s="231" t="s">
        <v>1</v>
      </c>
      <c r="I248" s="233"/>
      <c r="J248" s="230"/>
      <c r="K248" s="230"/>
      <c r="L248" s="234"/>
      <c r="M248" s="235"/>
      <c r="N248" s="236"/>
      <c r="O248" s="236"/>
      <c r="P248" s="236"/>
      <c r="Q248" s="236"/>
      <c r="R248" s="236"/>
      <c r="S248" s="236"/>
      <c r="T248" s="237"/>
      <c r="AT248" s="238" t="s">
        <v>150</v>
      </c>
      <c r="AU248" s="238" t="s">
        <v>148</v>
      </c>
      <c r="AV248" s="14" t="s">
        <v>89</v>
      </c>
      <c r="AW248" s="14" t="s">
        <v>36</v>
      </c>
      <c r="AX248" s="14" t="s">
        <v>81</v>
      </c>
      <c r="AY248" s="238" t="s">
        <v>139</v>
      </c>
    </row>
    <row r="249" spans="2:51" s="13" customFormat="1" ht="11.25">
      <c r="B249" s="217"/>
      <c r="C249" s="218"/>
      <c r="D249" s="219" t="s">
        <v>150</v>
      </c>
      <c r="E249" s="220" t="s">
        <v>1</v>
      </c>
      <c r="F249" s="221" t="s">
        <v>361</v>
      </c>
      <c r="G249" s="218"/>
      <c r="H249" s="222">
        <v>29</v>
      </c>
      <c r="I249" s="223"/>
      <c r="J249" s="218"/>
      <c r="K249" s="218"/>
      <c r="L249" s="224"/>
      <c r="M249" s="225"/>
      <c r="N249" s="226"/>
      <c r="O249" s="226"/>
      <c r="P249" s="226"/>
      <c r="Q249" s="226"/>
      <c r="R249" s="226"/>
      <c r="S249" s="226"/>
      <c r="T249" s="227"/>
      <c r="AT249" s="228" t="s">
        <v>150</v>
      </c>
      <c r="AU249" s="228" t="s">
        <v>148</v>
      </c>
      <c r="AV249" s="13" t="s">
        <v>91</v>
      </c>
      <c r="AW249" s="13" t="s">
        <v>36</v>
      </c>
      <c r="AX249" s="13" t="s">
        <v>89</v>
      </c>
      <c r="AY249" s="228" t="s">
        <v>139</v>
      </c>
    </row>
    <row r="250" spans="1:65" s="2" customFormat="1" ht="16.5" customHeight="1">
      <c r="A250" s="35"/>
      <c r="B250" s="36"/>
      <c r="C250" s="204" t="s">
        <v>362</v>
      </c>
      <c r="D250" s="204" t="s">
        <v>143</v>
      </c>
      <c r="E250" s="205" t="s">
        <v>363</v>
      </c>
      <c r="F250" s="206" t="s">
        <v>364</v>
      </c>
      <c r="G250" s="207" t="s">
        <v>358</v>
      </c>
      <c r="H250" s="208">
        <v>17.5</v>
      </c>
      <c r="I250" s="209"/>
      <c r="J250" s="210">
        <f>ROUND(I250*H250,2)</f>
        <v>0</v>
      </c>
      <c r="K250" s="206" t="s">
        <v>154</v>
      </c>
      <c r="L250" s="40"/>
      <c r="M250" s="211" t="s">
        <v>1</v>
      </c>
      <c r="N250" s="212" t="s">
        <v>46</v>
      </c>
      <c r="O250" s="72"/>
      <c r="P250" s="213">
        <f>O250*H250</f>
        <v>0</v>
      </c>
      <c r="Q250" s="213">
        <v>0</v>
      </c>
      <c r="R250" s="213">
        <f>Q250*H250</f>
        <v>0</v>
      </c>
      <c r="S250" s="213">
        <v>0</v>
      </c>
      <c r="T250" s="214">
        <f>S250*H250</f>
        <v>0</v>
      </c>
      <c r="U250" s="35"/>
      <c r="V250" s="35"/>
      <c r="W250" s="35"/>
      <c r="X250" s="35"/>
      <c r="Y250" s="35"/>
      <c r="Z250" s="35"/>
      <c r="AA250" s="35"/>
      <c r="AB250" s="35"/>
      <c r="AC250" s="35"/>
      <c r="AD250" s="35"/>
      <c r="AE250" s="35"/>
      <c r="AR250" s="215" t="s">
        <v>147</v>
      </c>
      <c r="AT250" s="215" t="s">
        <v>143</v>
      </c>
      <c r="AU250" s="215" t="s">
        <v>148</v>
      </c>
      <c r="AY250" s="18" t="s">
        <v>139</v>
      </c>
      <c r="BE250" s="216">
        <f>IF(N250="základní",J250,0)</f>
        <v>0</v>
      </c>
      <c r="BF250" s="216">
        <f>IF(N250="snížená",J250,0)</f>
        <v>0</v>
      </c>
      <c r="BG250" s="216">
        <f>IF(N250="zákl. přenesená",J250,0)</f>
        <v>0</v>
      </c>
      <c r="BH250" s="216">
        <f>IF(N250="sníž. přenesená",J250,0)</f>
        <v>0</v>
      </c>
      <c r="BI250" s="216">
        <f>IF(N250="nulová",J250,0)</f>
        <v>0</v>
      </c>
      <c r="BJ250" s="18" t="s">
        <v>89</v>
      </c>
      <c r="BK250" s="216">
        <f>ROUND(I250*H250,2)</f>
        <v>0</v>
      </c>
      <c r="BL250" s="18" t="s">
        <v>147</v>
      </c>
      <c r="BM250" s="215" t="s">
        <v>365</v>
      </c>
    </row>
    <row r="251" spans="2:51" s="14" customFormat="1" ht="11.25">
      <c r="B251" s="229"/>
      <c r="C251" s="230"/>
      <c r="D251" s="219" t="s">
        <v>150</v>
      </c>
      <c r="E251" s="231" t="s">
        <v>1</v>
      </c>
      <c r="F251" s="232" t="s">
        <v>360</v>
      </c>
      <c r="G251" s="230"/>
      <c r="H251" s="231" t="s">
        <v>1</v>
      </c>
      <c r="I251" s="233"/>
      <c r="J251" s="230"/>
      <c r="K251" s="230"/>
      <c r="L251" s="234"/>
      <c r="M251" s="235"/>
      <c r="N251" s="236"/>
      <c r="O251" s="236"/>
      <c r="P251" s="236"/>
      <c r="Q251" s="236"/>
      <c r="R251" s="236"/>
      <c r="S251" s="236"/>
      <c r="T251" s="237"/>
      <c r="AT251" s="238" t="s">
        <v>150</v>
      </c>
      <c r="AU251" s="238" t="s">
        <v>148</v>
      </c>
      <c r="AV251" s="14" t="s">
        <v>89</v>
      </c>
      <c r="AW251" s="14" t="s">
        <v>36</v>
      </c>
      <c r="AX251" s="14" t="s">
        <v>81</v>
      </c>
      <c r="AY251" s="238" t="s">
        <v>139</v>
      </c>
    </row>
    <row r="252" spans="2:51" s="13" customFormat="1" ht="11.25">
      <c r="B252" s="217"/>
      <c r="C252" s="218"/>
      <c r="D252" s="219" t="s">
        <v>150</v>
      </c>
      <c r="E252" s="220" t="s">
        <v>1</v>
      </c>
      <c r="F252" s="221" t="s">
        <v>366</v>
      </c>
      <c r="G252" s="218"/>
      <c r="H252" s="222">
        <v>17.5</v>
      </c>
      <c r="I252" s="223"/>
      <c r="J252" s="218"/>
      <c r="K252" s="218"/>
      <c r="L252" s="224"/>
      <c r="M252" s="225"/>
      <c r="N252" s="226"/>
      <c r="O252" s="226"/>
      <c r="P252" s="226"/>
      <c r="Q252" s="226"/>
      <c r="R252" s="226"/>
      <c r="S252" s="226"/>
      <c r="T252" s="227"/>
      <c r="AT252" s="228" t="s">
        <v>150</v>
      </c>
      <c r="AU252" s="228" t="s">
        <v>148</v>
      </c>
      <c r="AV252" s="13" t="s">
        <v>91</v>
      </c>
      <c r="AW252" s="13" t="s">
        <v>36</v>
      </c>
      <c r="AX252" s="13" t="s">
        <v>89</v>
      </c>
      <c r="AY252" s="228" t="s">
        <v>139</v>
      </c>
    </row>
    <row r="253" spans="1:65" s="2" customFormat="1" ht="24" customHeight="1">
      <c r="A253" s="35"/>
      <c r="B253" s="36"/>
      <c r="C253" s="204" t="s">
        <v>367</v>
      </c>
      <c r="D253" s="204" t="s">
        <v>143</v>
      </c>
      <c r="E253" s="205" t="s">
        <v>368</v>
      </c>
      <c r="F253" s="206" t="s">
        <v>369</v>
      </c>
      <c r="G253" s="207" t="s">
        <v>358</v>
      </c>
      <c r="H253" s="208">
        <v>29</v>
      </c>
      <c r="I253" s="209"/>
      <c r="J253" s="210">
        <f>ROUND(I253*H253,2)</f>
        <v>0</v>
      </c>
      <c r="K253" s="206" t="s">
        <v>154</v>
      </c>
      <c r="L253" s="40"/>
      <c r="M253" s="211" t="s">
        <v>1</v>
      </c>
      <c r="N253" s="212" t="s">
        <v>46</v>
      </c>
      <c r="O253" s="72"/>
      <c r="P253" s="213">
        <f>O253*H253</f>
        <v>0</v>
      </c>
      <c r="Q253" s="213">
        <v>0</v>
      </c>
      <c r="R253" s="213">
        <f>Q253*H253</f>
        <v>0</v>
      </c>
      <c r="S253" s="213">
        <v>0</v>
      </c>
      <c r="T253" s="214">
        <f>S253*H253</f>
        <v>0</v>
      </c>
      <c r="U253" s="35"/>
      <c r="V253" s="35"/>
      <c r="W253" s="35"/>
      <c r="X253" s="35"/>
      <c r="Y253" s="35"/>
      <c r="Z253" s="35"/>
      <c r="AA253" s="35"/>
      <c r="AB253" s="35"/>
      <c r="AC253" s="35"/>
      <c r="AD253" s="35"/>
      <c r="AE253" s="35"/>
      <c r="AR253" s="215" t="s">
        <v>147</v>
      </c>
      <c r="AT253" s="215" t="s">
        <v>143</v>
      </c>
      <c r="AU253" s="215" t="s">
        <v>148</v>
      </c>
      <c r="AY253" s="18" t="s">
        <v>139</v>
      </c>
      <c r="BE253" s="216">
        <f>IF(N253="základní",J253,0)</f>
        <v>0</v>
      </c>
      <c r="BF253" s="216">
        <f>IF(N253="snížená",J253,0)</f>
        <v>0</v>
      </c>
      <c r="BG253" s="216">
        <f>IF(N253="zákl. přenesená",J253,0)</f>
        <v>0</v>
      </c>
      <c r="BH253" s="216">
        <f>IF(N253="sníž. přenesená",J253,0)</f>
        <v>0</v>
      </c>
      <c r="BI253" s="216">
        <f>IF(N253="nulová",J253,0)</f>
        <v>0</v>
      </c>
      <c r="BJ253" s="18" t="s">
        <v>89</v>
      </c>
      <c r="BK253" s="216">
        <f>ROUND(I253*H253,2)</f>
        <v>0</v>
      </c>
      <c r="BL253" s="18" t="s">
        <v>147</v>
      </c>
      <c r="BM253" s="215" t="s">
        <v>370</v>
      </c>
    </row>
    <row r="254" spans="2:51" s="13" customFormat="1" ht="22.5">
      <c r="B254" s="217"/>
      <c r="C254" s="218"/>
      <c r="D254" s="219" t="s">
        <v>150</v>
      </c>
      <c r="E254" s="220" t="s">
        <v>1</v>
      </c>
      <c r="F254" s="221" t="s">
        <v>371</v>
      </c>
      <c r="G254" s="218"/>
      <c r="H254" s="222">
        <v>29</v>
      </c>
      <c r="I254" s="223"/>
      <c r="J254" s="218"/>
      <c r="K254" s="218"/>
      <c r="L254" s="224"/>
      <c r="M254" s="225"/>
      <c r="N254" s="226"/>
      <c r="O254" s="226"/>
      <c r="P254" s="226"/>
      <c r="Q254" s="226"/>
      <c r="R254" s="226"/>
      <c r="S254" s="226"/>
      <c r="T254" s="227"/>
      <c r="AT254" s="228" t="s">
        <v>150</v>
      </c>
      <c r="AU254" s="228" t="s">
        <v>148</v>
      </c>
      <c r="AV254" s="13" t="s">
        <v>91</v>
      </c>
      <c r="AW254" s="13" t="s">
        <v>36</v>
      </c>
      <c r="AX254" s="13" t="s">
        <v>89</v>
      </c>
      <c r="AY254" s="228" t="s">
        <v>139</v>
      </c>
    </row>
    <row r="255" spans="1:65" s="2" customFormat="1" ht="24" customHeight="1">
      <c r="A255" s="35"/>
      <c r="B255" s="36"/>
      <c r="C255" s="204" t="s">
        <v>372</v>
      </c>
      <c r="D255" s="204" t="s">
        <v>143</v>
      </c>
      <c r="E255" s="205" t="s">
        <v>373</v>
      </c>
      <c r="F255" s="206" t="s">
        <v>374</v>
      </c>
      <c r="G255" s="207" t="s">
        <v>358</v>
      </c>
      <c r="H255" s="208">
        <v>29</v>
      </c>
      <c r="I255" s="209"/>
      <c r="J255" s="210">
        <f>ROUND(I255*H255,2)</f>
        <v>0</v>
      </c>
      <c r="K255" s="206" t="s">
        <v>154</v>
      </c>
      <c r="L255" s="40"/>
      <c r="M255" s="211" t="s">
        <v>1</v>
      </c>
      <c r="N255" s="212" t="s">
        <v>46</v>
      </c>
      <c r="O255" s="72"/>
      <c r="P255" s="213">
        <f>O255*H255</f>
        <v>0</v>
      </c>
      <c r="Q255" s="213">
        <v>0.00022</v>
      </c>
      <c r="R255" s="213">
        <f>Q255*H255</f>
        <v>0.00638</v>
      </c>
      <c r="S255" s="213">
        <v>0</v>
      </c>
      <c r="T255" s="214">
        <f>S255*H255</f>
        <v>0</v>
      </c>
      <c r="U255" s="35"/>
      <c r="V255" s="35"/>
      <c r="W255" s="35"/>
      <c r="X255" s="35"/>
      <c r="Y255" s="35"/>
      <c r="Z255" s="35"/>
      <c r="AA255" s="35"/>
      <c r="AB255" s="35"/>
      <c r="AC255" s="35"/>
      <c r="AD255" s="35"/>
      <c r="AE255" s="35"/>
      <c r="AR255" s="215" t="s">
        <v>147</v>
      </c>
      <c r="AT255" s="215" t="s">
        <v>143</v>
      </c>
      <c r="AU255" s="215" t="s">
        <v>148</v>
      </c>
      <c r="AY255" s="18" t="s">
        <v>139</v>
      </c>
      <c r="BE255" s="216">
        <f>IF(N255="základní",J255,0)</f>
        <v>0</v>
      </c>
      <c r="BF255" s="216">
        <f>IF(N255="snížená",J255,0)</f>
        <v>0</v>
      </c>
      <c r="BG255" s="216">
        <f>IF(N255="zákl. přenesená",J255,0)</f>
        <v>0</v>
      </c>
      <c r="BH255" s="216">
        <f>IF(N255="sníž. přenesená",J255,0)</f>
        <v>0</v>
      </c>
      <c r="BI255" s="216">
        <f>IF(N255="nulová",J255,0)</f>
        <v>0</v>
      </c>
      <c r="BJ255" s="18" t="s">
        <v>89</v>
      </c>
      <c r="BK255" s="216">
        <f>ROUND(I255*H255,2)</f>
        <v>0</v>
      </c>
      <c r="BL255" s="18" t="s">
        <v>147</v>
      </c>
      <c r="BM255" s="215" t="s">
        <v>375</v>
      </c>
    </row>
    <row r="256" spans="2:51" s="13" customFormat="1" ht="22.5">
      <c r="B256" s="217"/>
      <c r="C256" s="218"/>
      <c r="D256" s="219" t="s">
        <v>150</v>
      </c>
      <c r="E256" s="220" t="s">
        <v>1</v>
      </c>
      <c r="F256" s="221" t="s">
        <v>376</v>
      </c>
      <c r="G256" s="218"/>
      <c r="H256" s="222">
        <v>29</v>
      </c>
      <c r="I256" s="223"/>
      <c r="J256" s="218"/>
      <c r="K256" s="218"/>
      <c r="L256" s="224"/>
      <c r="M256" s="225"/>
      <c r="N256" s="226"/>
      <c r="O256" s="226"/>
      <c r="P256" s="226"/>
      <c r="Q256" s="226"/>
      <c r="R256" s="226"/>
      <c r="S256" s="226"/>
      <c r="T256" s="227"/>
      <c r="AT256" s="228" t="s">
        <v>150</v>
      </c>
      <c r="AU256" s="228" t="s">
        <v>148</v>
      </c>
      <c r="AV256" s="13" t="s">
        <v>91</v>
      </c>
      <c r="AW256" s="13" t="s">
        <v>36</v>
      </c>
      <c r="AX256" s="13" t="s">
        <v>89</v>
      </c>
      <c r="AY256" s="228" t="s">
        <v>139</v>
      </c>
    </row>
    <row r="257" spans="1:65" s="2" customFormat="1" ht="24" customHeight="1">
      <c r="A257" s="35"/>
      <c r="B257" s="36"/>
      <c r="C257" s="204" t="s">
        <v>377</v>
      </c>
      <c r="D257" s="204" t="s">
        <v>143</v>
      </c>
      <c r="E257" s="205" t="s">
        <v>378</v>
      </c>
      <c r="F257" s="206" t="s">
        <v>379</v>
      </c>
      <c r="G257" s="207" t="s">
        <v>183</v>
      </c>
      <c r="H257" s="208">
        <v>1161</v>
      </c>
      <c r="I257" s="209"/>
      <c r="J257" s="210">
        <f>ROUND(I257*H257,2)</f>
        <v>0</v>
      </c>
      <c r="K257" s="206" t="s">
        <v>1</v>
      </c>
      <c r="L257" s="40"/>
      <c r="M257" s="211" t="s">
        <v>1</v>
      </c>
      <c r="N257" s="212" t="s">
        <v>46</v>
      </c>
      <c r="O257" s="72"/>
      <c r="P257" s="213">
        <f>O257*H257</f>
        <v>0</v>
      </c>
      <c r="Q257" s="213">
        <v>1E-05</v>
      </c>
      <c r="R257" s="213">
        <f>Q257*H257</f>
        <v>0.01161</v>
      </c>
      <c r="S257" s="213">
        <v>0</v>
      </c>
      <c r="T257" s="214">
        <f>S257*H257</f>
        <v>0</v>
      </c>
      <c r="U257" s="35"/>
      <c r="V257" s="35"/>
      <c r="W257" s="35"/>
      <c r="X257" s="35"/>
      <c r="Y257" s="35"/>
      <c r="Z257" s="35"/>
      <c r="AA257" s="35"/>
      <c r="AB257" s="35"/>
      <c r="AC257" s="35"/>
      <c r="AD257" s="35"/>
      <c r="AE257" s="35"/>
      <c r="AR257" s="215" t="s">
        <v>147</v>
      </c>
      <c r="AT257" s="215" t="s">
        <v>143</v>
      </c>
      <c r="AU257" s="215" t="s">
        <v>148</v>
      </c>
      <c r="AY257" s="18" t="s">
        <v>139</v>
      </c>
      <c r="BE257" s="216">
        <f>IF(N257="základní",J257,0)</f>
        <v>0</v>
      </c>
      <c r="BF257" s="216">
        <f>IF(N257="snížená",J257,0)</f>
        <v>0</v>
      </c>
      <c r="BG257" s="216">
        <f>IF(N257="zákl. přenesená",J257,0)</f>
        <v>0</v>
      </c>
      <c r="BH257" s="216">
        <f>IF(N257="sníž. přenesená",J257,0)</f>
        <v>0</v>
      </c>
      <c r="BI257" s="216">
        <f>IF(N257="nulová",J257,0)</f>
        <v>0</v>
      </c>
      <c r="BJ257" s="18" t="s">
        <v>89</v>
      </c>
      <c r="BK257" s="216">
        <f>ROUND(I257*H257,2)</f>
        <v>0</v>
      </c>
      <c r="BL257" s="18" t="s">
        <v>147</v>
      </c>
      <c r="BM257" s="215" t="s">
        <v>380</v>
      </c>
    </row>
    <row r="258" spans="2:51" s="14" customFormat="1" ht="11.25">
      <c r="B258" s="229"/>
      <c r="C258" s="230"/>
      <c r="D258" s="219" t="s">
        <v>150</v>
      </c>
      <c r="E258" s="231" t="s">
        <v>1</v>
      </c>
      <c r="F258" s="232" t="s">
        <v>381</v>
      </c>
      <c r="G258" s="230"/>
      <c r="H258" s="231" t="s">
        <v>1</v>
      </c>
      <c r="I258" s="233"/>
      <c r="J258" s="230"/>
      <c r="K258" s="230"/>
      <c r="L258" s="234"/>
      <c r="M258" s="235"/>
      <c r="N258" s="236"/>
      <c r="O258" s="236"/>
      <c r="P258" s="236"/>
      <c r="Q258" s="236"/>
      <c r="R258" s="236"/>
      <c r="S258" s="236"/>
      <c r="T258" s="237"/>
      <c r="AT258" s="238" t="s">
        <v>150</v>
      </c>
      <c r="AU258" s="238" t="s">
        <v>148</v>
      </c>
      <c r="AV258" s="14" t="s">
        <v>89</v>
      </c>
      <c r="AW258" s="14" t="s">
        <v>36</v>
      </c>
      <c r="AX258" s="14" t="s">
        <v>81</v>
      </c>
      <c r="AY258" s="238" t="s">
        <v>139</v>
      </c>
    </row>
    <row r="259" spans="2:51" s="13" customFormat="1" ht="11.25">
      <c r="B259" s="217"/>
      <c r="C259" s="218"/>
      <c r="D259" s="219" t="s">
        <v>150</v>
      </c>
      <c r="E259" s="220" t="s">
        <v>1</v>
      </c>
      <c r="F259" s="221" t="s">
        <v>382</v>
      </c>
      <c r="G259" s="218"/>
      <c r="H259" s="222">
        <v>901.5</v>
      </c>
      <c r="I259" s="223"/>
      <c r="J259" s="218"/>
      <c r="K259" s="218"/>
      <c r="L259" s="224"/>
      <c r="M259" s="225"/>
      <c r="N259" s="226"/>
      <c r="O259" s="226"/>
      <c r="P259" s="226"/>
      <c r="Q259" s="226"/>
      <c r="R259" s="226"/>
      <c r="S259" s="226"/>
      <c r="T259" s="227"/>
      <c r="AT259" s="228" t="s">
        <v>150</v>
      </c>
      <c r="AU259" s="228" t="s">
        <v>148</v>
      </c>
      <c r="AV259" s="13" t="s">
        <v>91</v>
      </c>
      <c r="AW259" s="13" t="s">
        <v>36</v>
      </c>
      <c r="AX259" s="13" t="s">
        <v>81</v>
      </c>
      <c r="AY259" s="228" t="s">
        <v>139</v>
      </c>
    </row>
    <row r="260" spans="2:51" s="13" customFormat="1" ht="11.25">
      <c r="B260" s="217"/>
      <c r="C260" s="218"/>
      <c r="D260" s="219" t="s">
        <v>150</v>
      </c>
      <c r="E260" s="220" t="s">
        <v>1</v>
      </c>
      <c r="F260" s="221" t="s">
        <v>338</v>
      </c>
      <c r="G260" s="218"/>
      <c r="H260" s="222">
        <v>59.5</v>
      </c>
      <c r="I260" s="223"/>
      <c r="J260" s="218"/>
      <c r="K260" s="218"/>
      <c r="L260" s="224"/>
      <c r="M260" s="225"/>
      <c r="N260" s="226"/>
      <c r="O260" s="226"/>
      <c r="P260" s="226"/>
      <c r="Q260" s="226"/>
      <c r="R260" s="226"/>
      <c r="S260" s="226"/>
      <c r="T260" s="227"/>
      <c r="AT260" s="228" t="s">
        <v>150</v>
      </c>
      <c r="AU260" s="228" t="s">
        <v>148</v>
      </c>
      <c r="AV260" s="13" t="s">
        <v>91</v>
      </c>
      <c r="AW260" s="13" t="s">
        <v>36</v>
      </c>
      <c r="AX260" s="13" t="s">
        <v>81</v>
      </c>
      <c r="AY260" s="228" t="s">
        <v>139</v>
      </c>
    </row>
    <row r="261" spans="2:51" s="13" customFormat="1" ht="11.25">
      <c r="B261" s="217"/>
      <c r="C261" s="218"/>
      <c r="D261" s="219" t="s">
        <v>150</v>
      </c>
      <c r="E261" s="220" t="s">
        <v>1</v>
      </c>
      <c r="F261" s="221" t="s">
        <v>383</v>
      </c>
      <c r="G261" s="218"/>
      <c r="H261" s="222">
        <v>200</v>
      </c>
      <c r="I261" s="223"/>
      <c r="J261" s="218"/>
      <c r="K261" s="218"/>
      <c r="L261" s="224"/>
      <c r="M261" s="225"/>
      <c r="N261" s="226"/>
      <c r="O261" s="226"/>
      <c r="P261" s="226"/>
      <c r="Q261" s="226"/>
      <c r="R261" s="226"/>
      <c r="S261" s="226"/>
      <c r="T261" s="227"/>
      <c r="AT261" s="228" t="s">
        <v>150</v>
      </c>
      <c r="AU261" s="228" t="s">
        <v>148</v>
      </c>
      <c r="AV261" s="13" t="s">
        <v>91</v>
      </c>
      <c r="AW261" s="13" t="s">
        <v>36</v>
      </c>
      <c r="AX261" s="13" t="s">
        <v>81</v>
      </c>
      <c r="AY261" s="228" t="s">
        <v>139</v>
      </c>
    </row>
    <row r="262" spans="2:51" s="15" customFormat="1" ht="11.25">
      <c r="B262" s="239"/>
      <c r="C262" s="240"/>
      <c r="D262" s="219" t="s">
        <v>150</v>
      </c>
      <c r="E262" s="241" t="s">
        <v>1</v>
      </c>
      <c r="F262" s="242" t="s">
        <v>168</v>
      </c>
      <c r="G262" s="240"/>
      <c r="H262" s="243">
        <v>1161</v>
      </c>
      <c r="I262" s="244"/>
      <c r="J262" s="240"/>
      <c r="K262" s="240"/>
      <c r="L262" s="245"/>
      <c r="M262" s="246"/>
      <c r="N262" s="247"/>
      <c r="O262" s="247"/>
      <c r="P262" s="247"/>
      <c r="Q262" s="247"/>
      <c r="R262" s="247"/>
      <c r="S262" s="247"/>
      <c r="T262" s="248"/>
      <c r="AT262" s="249" t="s">
        <v>150</v>
      </c>
      <c r="AU262" s="249" t="s">
        <v>148</v>
      </c>
      <c r="AV262" s="15" t="s">
        <v>147</v>
      </c>
      <c r="AW262" s="15" t="s">
        <v>36</v>
      </c>
      <c r="AX262" s="15" t="s">
        <v>89</v>
      </c>
      <c r="AY262" s="249" t="s">
        <v>139</v>
      </c>
    </row>
    <row r="263" spans="2:63" s="12" customFormat="1" ht="20.85" customHeight="1">
      <c r="B263" s="188"/>
      <c r="C263" s="189"/>
      <c r="D263" s="190" t="s">
        <v>80</v>
      </c>
      <c r="E263" s="202" t="s">
        <v>384</v>
      </c>
      <c r="F263" s="202" t="s">
        <v>385</v>
      </c>
      <c r="G263" s="189"/>
      <c r="H263" s="189"/>
      <c r="I263" s="192"/>
      <c r="J263" s="203">
        <f>BK263</f>
        <v>0</v>
      </c>
      <c r="K263" s="189"/>
      <c r="L263" s="194"/>
      <c r="M263" s="195"/>
      <c r="N263" s="196"/>
      <c r="O263" s="196"/>
      <c r="P263" s="197">
        <f>SUM(P264:P273)</f>
        <v>0</v>
      </c>
      <c r="Q263" s="196"/>
      <c r="R263" s="197">
        <f>SUM(R264:R273)</f>
        <v>17.243246</v>
      </c>
      <c r="S263" s="196"/>
      <c r="T263" s="198">
        <f>SUM(T264:T273)</f>
        <v>0</v>
      </c>
      <c r="AR263" s="199" t="s">
        <v>89</v>
      </c>
      <c r="AT263" s="200" t="s">
        <v>80</v>
      </c>
      <c r="AU263" s="200" t="s">
        <v>91</v>
      </c>
      <c r="AY263" s="199" t="s">
        <v>139</v>
      </c>
      <c r="BK263" s="201">
        <f>SUM(BK264:BK273)</f>
        <v>0</v>
      </c>
    </row>
    <row r="264" spans="1:65" s="2" customFormat="1" ht="24" customHeight="1">
      <c r="A264" s="35"/>
      <c r="B264" s="36"/>
      <c r="C264" s="204" t="s">
        <v>386</v>
      </c>
      <c r="D264" s="204" t="s">
        <v>143</v>
      </c>
      <c r="E264" s="205" t="s">
        <v>387</v>
      </c>
      <c r="F264" s="206" t="s">
        <v>388</v>
      </c>
      <c r="G264" s="207" t="s">
        <v>358</v>
      </c>
      <c r="H264" s="208">
        <v>72.5</v>
      </c>
      <c r="I264" s="209"/>
      <c r="J264" s="210">
        <f>ROUND(I264*H264,2)</f>
        <v>0</v>
      </c>
      <c r="K264" s="206" t="s">
        <v>154</v>
      </c>
      <c r="L264" s="40"/>
      <c r="M264" s="211" t="s">
        <v>1</v>
      </c>
      <c r="N264" s="212" t="s">
        <v>46</v>
      </c>
      <c r="O264" s="72"/>
      <c r="P264" s="213">
        <f>O264*H264</f>
        <v>0</v>
      </c>
      <c r="Q264" s="213">
        <v>0.1554</v>
      </c>
      <c r="R264" s="213">
        <f>Q264*H264</f>
        <v>11.2665</v>
      </c>
      <c r="S264" s="213">
        <v>0</v>
      </c>
      <c r="T264" s="214">
        <f>S264*H264</f>
        <v>0</v>
      </c>
      <c r="U264" s="35"/>
      <c r="V264" s="35"/>
      <c r="W264" s="35"/>
      <c r="X264" s="35"/>
      <c r="Y264" s="35"/>
      <c r="Z264" s="35"/>
      <c r="AA264" s="35"/>
      <c r="AB264" s="35"/>
      <c r="AC264" s="35"/>
      <c r="AD264" s="35"/>
      <c r="AE264" s="35"/>
      <c r="AR264" s="215" t="s">
        <v>147</v>
      </c>
      <c r="AT264" s="215" t="s">
        <v>143</v>
      </c>
      <c r="AU264" s="215" t="s">
        <v>148</v>
      </c>
      <c r="AY264" s="18" t="s">
        <v>139</v>
      </c>
      <c r="BE264" s="216">
        <f>IF(N264="základní",J264,0)</f>
        <v>0</v>
      </c>
      <c r="BF264" s="216">
        <f>IF(N264="snížená",J264,0)</f>
        <v>0</v>
      </c>
      <c r="BG264" s="216">
        <f>IF(N264="zákl. přenesená",J264,0)</f>
        <v>0</v>
      </c>
      <c r="BH264" s="216">
        <f>IF(N264="sníž. přenesená",J264,0)</f>
        <v>0</v>
      </c>
      <c r="BI264" s="216">
        <f>IF(N264="nulová",J264,0)</f>
        <v>0</v>
      </c>
      <c r="BJ264" s="18" t="s">
        <v>89</v>
      </c>
      <c r="BK264" s="216">
        <f>ROUND(I264*H264,2)</f>
        <v>0</v>
      </c>
      <c r="BL264" s="18" t="s">
        <v>147</v>
      </c>
      <c r="BM264" s="215" t="s">
        <v>389</v>
      </c>
    </row>
    <row r="265" spans="2:51" s="13" customFormat="1" ht="11.25">
      <c r="B265" s="217"/>
      <c r="C265" s="218"/>
      <c r="D265" s="219" t="s">
        <v>150</v>
      </c>
      <c r="E265" s="220" t="s">
        <v>1</v>
      </c>
      <c r="F265" s="221" t="s">
        <v>390</v>
      </c>
      <c r="G265" s="218"/>
      <c r="H265" s="222">
        <v>72.5</v>
      </c>
      <c r="I265" s="223"/>
      <c r="J265" s="218"/>
      <c r="K265" s="218"/>
      <c r="L265" s="224"/>
      <c r="M265" s="225"/>
      <c r="N265" s="226"/>
      <c r="O265" s="226"/>
      <c r="P265" s="226"/>
      <c r="Q265" s="226"/>
      <c r="R265" s="226"/>
      <c r="S265" s="226"/>
      <c r="T265" s="227"/>
      <c r="AT265" s="228" t="s">
        <v>150</v>
      </c>
      <c r="AU265" s="228" t="s">
        <v>148</v>
      </c>
      <c r="AV265" s="13" t="s">
        <v>91</v>
      </c>
      <c r="AW265" s="13" t="s">
        <v>36</v>
      </c>
      <c r="AX265" s="13" t="s">
        <v>89</v>
      </c>
      <c r="AY265" s="228" t="s">
        <v>139</v>
      </c>
    </row>
    <row r="266" spans="1:65" s="2" customFormat="1" ht="16.5" customHeight="1">
      <c r="A266" s="35"/>
      <c r="B266" s="36"/>
      <c r="C266" s="250" t="s">
        <v>391</v>
      </c>
      <c r="D266" s="250" t="s">
        <v>224</v>
      </c>
      <c r="E266" s="251" t="s">
        <v>392</v>
      </c>
      <c r="F266" s="252" t="s">
        <v>393</v>
      </c>
      <c r="G266" s="253" t="s">
        <v>358</v>
      </c>
      <c r="H266" s="254">
        <v>70.91</v>
      </c>
      <c r="I266" s="255"/>
      <c r="J266" s="256">
        <f>ROUND(I266*H266,2)</f>
        <v>0</v>
      </c>
      <c r="K266" s="252" t="s">
        <v>154</v>
      </c>
      <c r="L266" s="257"/>
      <c r="M266" s="258" t="s">
        <v>1</v>
      </c>
      <c r="N266" s="259" t="s">
        <v>46</v>
      </c>
      <c r="O266" s="72"/>
      <c r="P266" s="213">
        <f>O266*H266</f>
        <v>0</v>
      </c>
      <c r="Q266" s="213">
        <v>0.081</v>
      </c>
      <c r="R266" s="213">
        <f>Q266*H266</f>
        <v>5.74371</v>
      </c>
      <c r="S266" s="213">
        <v>0</v>
      </c>
      <c r="T266" s="214">
        <f>S266*H266</f>
        <v>0</v>
      </c>
      <c r="U266" s="35"/>
      <c r="V266" s="35"/>
      <c r="W266" s="35"/>
      <c r="X266" s="35"/>
      <c r="Y266" s="35"/>
      <c r="Z266" s="35"/>
      <c r="AA266" s="35"/>
      <c r="AB266" s="35"/>
      <c r="AC266" s="35"/>
      <c r="AD266" s="35"/>
      <c r="AE266" s="35"/>
      <c r="AR266" s="215" t="s">
        <v>190</v>
      </c>
      <c r="AT266" s="215" t="s">
        <v>224</v>
      </c>
      <c r="AU266" s="215" t="s">
        <v>148</v>
      </c>
      <c r="AY266" s="18" t="s">
        <v>139</v>
      </c>
      <c r="BE266" s="216">
        <f>IF(N266="základní",J266,0)</f>
        <v>0</v>
      </c>
      <c r="BF266" s="216">
        <f>IF(N266="snížená",J266,0)</f>
        <v>0</v>
      </c>
      <c r="BG266" s="216">
        <f>IF(N266="zákl. přenesená",J266,0)</f>
        <v>0</v>
      </c>
      <c r="BH266" s="216">
        <f>IF(N266="sníž. přenesená",J266,0)</f>
        <v>0</v>
      </c>
      <c r="BI266" s="216">
        <f>IF(N266="nulová",J266,0)</f>
        <v>0</v>
      </c>
      <c r="BJ266" s="18" t="s">
        <v>89</v>
      </c>
      <c r="BK266" s="216">
        <f>ROUND(I266*H266,2)</f>
        <v>0</v>
      </c>
      <c r="BL266" s="18" t="s">
        <v>147</v>
      </c>
      <c r="BM266" s="215" t="s">
        <v>394</v>
      </c>
    </row>
    <row r="267" spans="2:51" s="13" customFormat="1" ht="11.25">
      <c r="B267" s="217"/>
      <c r="C267" s="218"/>
      <c r="D267" s="219" t="s">
        <v>150</v>
      </c>
      <c r="E267" s="220" t="s">
        <v>1</v>
      </c>
      <c r="F267" s="221" t="s">
        <v>390</v>
      </c>
      <c r="G267" s="218"/>
      <c r="H267" s="222">
        <v>72.5</v>
      </c>
      <c r="I267" s="223"/>
      <c r="J267" s="218"/>
      <c r="K267" s="218"/>
      <c r="L267" s="224"/>
      <c r="M267" s="225"/>
      <c r="N267" s="226"/>
      <c r="O267" s="226"/>
      <c r="P267" s="226"/>
      <c r="Q267" s="226"/>
      <c r="R267" s="226"/>
      <c r="S267" s="226"/>
      <c r="T267" s="227"/>
      <c r="AT267" s="228" t="s">
        <v>150</v>
      </c>
      <c r="AU267" s="228" t="s">
        <v>148</v>
      </c>
      <c r="AV267" s="13" t="s">
        <v>91</v>
      </c>
      <c r="AW267" s="13" t="s">
        <v>36</v>
      </c>
      <c r="AX267" s="13" t="s">
        <v>81</v>
      </c>
      <c r="AY267" s="228" t="s">
        <v>139</v>
      </c>
    </row>
    <row r="268" spans="2:51" s="13" customFormat="1" ht="11.25">
      <c r="B268" s="217"/>
      <c r="C268" s="218"/>
      <c r="D268" s="219" t="s">
        <v>150</v>
      </c>
      <c r="E268" s="220" t="s">
        <v>1</v>
      </c>
      <c r="F268" s="221" t="s">
        <v>395</v>
      </c>
      <c r="G268" s="218"/>
      <c r="H268" s="222">
        <v>-2.98</v>
      </c>
      <c r="I268" s="223"/>
      <c r="J268" s="218"/>
      <c r="K268" s="218"/>
      <c r="L268" s="224"/>
      <c r="M268" s="225"/>
      <c r="N268" s="226"/>
      <c r="O268" s="226"/>
      <c r="P268" s="226"/>
      <c r="Q268" s="226"/>
      <c r="R268" s="226"/>
      <c r="S268" s="226"/>
      <c r="T268" s="227"/>
      <c r="AT268" s="228" t="s">
        <v>150</v>
      </c>
      <c r="AU268" s="228" t="s">
        <v>148</v>
      </c>
      <c r="AV268" s="13" t="s">
        <v>91</v>
      </c>
      <c r="AW268" s="13" t="s">
        <v>36</v>
      </c>
      <c r="AX268" s="13" t="s">
        <v>81</v>
      </c>
      <c r="AY268" s="228" t="s">
        <v>139</v>
      </c>
    </row>
    <row r="269" spans="2:51" s="16" customFormat="1" ht="11.25">
      <c r="B269" s="260"/>
      <c r="C269" s="261"/>
      <c r="D269" s="219" t="s">
        <v>150</v>
      </c>
      <c r="E269" s="262" t="s">
        <v>1</v>
      </c>
      <c r="F269" s="263" t="s">
        <v>396</v>
      </c>
      <c r="G269" s="261"/>
      <c r="H269" s="264">
        <v>69.52</v>
      </c>
      <c r="I269" s="265"/>
      <c r="J269" s="261"/>
      <c r="K269" s="261"/>
      <c r="L269" s="266"/>
      <c r="M269" s="267"/>
      <c r="N269" s="268"/>
      <c r="O269" s="268"/>
      <c r="P269" s="268"/>
      <c r="Q269" s="268"/>
      <c r="R269" s="268"/>
      <c r="S269" s="268"/>
      <c r="T269" s="269"/>
      <c r="AT269" s="270" t="s">
        <v>150</v>
      </c>
      <c r="AU269" s="270" t="s">
        <v>148</v>
      </c>
      <c r="AV269" s="16" t="s">
        <v>148</v>
      </c>
      <c r="AW269" s="16" t="s">
        <v>36</v>
      </c>
      <c r="AX269" s="16" t="s">
        <v>81</v>
      </c>
      <c r="AY269" s="270" t="s">
        <v>139</v>
      </c>
    </row>
    <row r="270" spans="2:51" s="13" customFormat="1" ht="11.25">
      <c r="B270" s="217"/>
      <c r="C270" s="218"/>
      <c r="D270" s="219" t="s">
        <v>150</v>
      </c>
      <c r="E270" s="220" t="s">
        <v>1</v>
      </c>
      <c r="F270" s="221" t="s">
        <v>397</v>
      </c>
      <c r="G270" s="218"/>
      <c r="H270" s="222">
        <v>1.39</v>
      </c>
      <c r="I270" s="223"/>
      <c r="J270" s="218"/>
      <c r="K270" s="218"/>
      <c r="L270" s="224"/>
      <c r="M270" s="225"/>
      <c r="N270" s="226"/>
      <c r="O270" s="226"/>
      <c r="P270" s="226"/>
      <c r="Q270" s="226"/>
      <c r="R270" s="226"/>
      <c r="S270" s="226"/>
      <c r="T270" s="227"/>
      <c r="AT270" s="228" t="s">
        <v>150</v>
      </c>
      <c r="AU270" s="228" t="s">
        <v>148</v>
      </c>
      <c r="AV270" s="13" t="s">
        <v>91</v>
      </c>
      <c r="AW270" s="13" t="s">
        <v>36</v>
      </c>
      <c r="AX270" s="13" t="s">
        <v>81</v>
      </c>
      <c r="AY270" s="228" t="s">
        <v>139</v>
      </c>
    </row>
    <row r="271" spans="2:51" s="15" customFormat="1" ht="11.25">
      <c r="B271" s="239"/>
      <c r="C271" s="240"/>
      <c r="D271" s="219" t="s">
        <v>150</v>
      </c>
      <c r="E271" s="241" t="s">
        <v>1</v>
      </c>
      <c r="F271" s="242" t="s">
        <v>168</v>
      </c>
      <c r="G271" s="240"/>
      <c r="H271" s="243">
        <v>70.91</v>
      </c>
      <c r="I271" s="244"/>
      <c r="J271" s="240"/>
      <c r="K271" s="240"/>
      <c r="L271" s="245"/>
      <c r="M271" s="246"/>
      <c r="N271" s="247"/>
      <c r="O271" s="247"/>
      <c r="P271" s="247"/>
      <c r="Q271" s="247"/>
      <c r="R271" s="247"/>
      <c r="S271" s="247"/>
      <c r="T271" s="248"/>
      <c r="AT271" s="249" t="s">
        <v>150</v>
      </c>
      <c r="AU271" s="249" t="s">
        <v>148</v>
      </c>
      <c r="AV271" s="15" t="s">
        <v>147</v>
      </c>
      <c r="AW271" s="15" t="s">
        <v>36</v>
      </c>
      <c r="AX271" s="15" t="s">
        <v>89</v>
      </c>
      <c r="AY271" s="249" t="s">
        <v>139</v>
      </c>
    </row>
    <row r="272" spans="1:65" s="2" customFormat="1" ht="16.5" customHeight="1">
      <c r="A272" s="35"/>
      <c r="B272" s="36"/>
      <c r="C272" s="250" t="s">
        <v>398</v>
      </c>
      <c r="D272" s="250" t="s">
        <v>224</v>
      </c>
      <c r="E272" s="251" t="s">
        <v>399</v>
      </c>
      <c r="F272" s="252" t="s">
        <v>400</v>
      </c>
      <c r="G272" s="253" t="s">
        <v>358</v>
      </c>
      <c r="H272" s="254">
        <v>2.98</v>
      </c>
      <c r="I272" s="255"/>
      <c r="J272" s="256">
        <f>ROUND(I272*H272,2)</f>
        <v>0</v>
      </c>
      <c r="K272" s="252" t="s">
        <v>154</v>
      </c>
      <c r="L272" s="257"/>
      <c r="M272" s="258" t="s">
        <v>1</v>
      </c>
      <c r="N272" s="259" t="s">
        <v>46</v>
      </c>
      <c r="O272" s="72"/>
      <c r="P272" s="213">
        <f>O272*H272</f>
        <v>0</v>
      </c>
      <c r="Q272" s="213">
        <v>0.0782</v>
      </c>
      <c r="R272" s="213">
        <f>Q272*H272</f>
        <v>0.23303600000000002</v>
      </c>
      <c r="S272" s="213">
        <v>0</v>
      </c>
      <c r="T272" s="214">
        <f>S272*H272</f>
        <v>0</v>
      </c>
      <c r="U272" s="35"/>
      <c r="V272" s="35"/>
      <c r="W272" s="35"/>
      <c r="X272" s="35"/>
      <c r="Y272" s="35"/>
      <c r="Z272" s="35"/>
      <c r="AA272" s="35"/>
      <c r="AB272" s="35"/>
      <c r="AC272" s="35"/>
      <c r="AD272" s="35"/>
      <c r="AE272" s="35"/>
      <c r="AR272" s="215" t="s">
        <v>190</v>
      </c>
      <c r="AT272" s="215" t="s">
        <v>224</v>
      </c>
      <c r="AU272" s="215" t="s">
        <v>148</v>
      </c>
      <c r="AY272" s="18" t="s">
        <v>139</v>
      </c>
      <c r="BE272" s="216">
        <f>IF(N272="základní",J272,0)</f>
        <v>0</v>
      </c>
      <c r="BF272" s="216">
        <f>IF(N272="snížená",J272,0)</f>
        <v>0</v>
      </c>
      <c r="BG272" s="216">
        <f>IF(N272="zákl. přenesená",J272,0)</f>
        <v>0</v>
      </c>
      <c r="BH272" s="216">
        <f>IF(N272="sníž. přenesená",J272,0)</f>
        <v>0</v>
      </c>
      <c r="BI272" s="216">
        <f>IF(N272="nulová",J272,0)</f>
        <v>0</v>
      </c>
      <c r="BJ272" s="18" t="s">
        <v>89</v>
      </c>
      <c r="BK272" s="216">
        <f>ROUND(I272*H272,2)</f>
        <v>0</v>
      </c>
      <c r="BL272" s="18" t="s">
        <v>147</v>
      </c>
      <c r="BM272" s="215" t="s">
        <v>401</v>
      </c>
    </row>
    <row r="273" spans="2:51" s="13" customFormat="1" ht="11.25">
      <c r="B273" s="217"/>
      <c r="C273" s="218"/>
      <c r="D273" s="219" t="s">
        <v>150</v>
      </c>
      <c r="E273" s="220" t="s">
        <v>1</v>
      </c>
      <c r="F273" s="221" t="s">
        <v>402</v>
      </c>
      <c r="G273" s="218"/>
      <c r="H273" s="222">
        <v>2.98</v>
      </c>
      <c r="I273" s="223"/>
      <c r="J273" s="218"/>
      <c r="K273" s="218"/>
      <c r="L273" s="224"/>
      <c r="M273" s="225"/>
      <c r="N273" s="226"/>
      <c r="O273" s="226"/>
      <c r="P273" s="226"/>
      <c r="Q273" s="226"/>
      <c r="R273" s="226"/>
      <c r="S273" s="226"/>
      <c r="T273" s="227"/>
      <c r="AT273" s="228" t="s">
        <v>150</v>
      </c>
      <c r="AU273" s="228" t="s">
        <v>148</v>
      </c>
      <c r="AV273" s="13" t="s">
        <v>91</v>
      </c>
      <c r="AW273" s="13" t="s">
        <v>36</v>
      </c>
      <c r="AX273" s="13" t="s">
        <v>89</v>
      </c>
      <c r="AY273" s="228" t="s">
        <v>139</v>
      </c>
    </row>
    <row r="274" spans="2:63" s="12" customFormat="1" ht="20.85" customHeight="1">
      <c r="B274" s="188"/>
      <c r="C274" s="189"/>
      <c r="D274" s="190" t="s">
        <v>80</v>
      </c>
      <c r="E274" s="202" t="s">
        <v>403</v>
      </c>
      <c r="F274" s="202" t="s">
        <v>404</v>
      </c>
      <c r="G274" s="189"/>
      <c r="H274" s="189"/>
      <c r="I274" s="192"/>
      <c r="J274" s="203">
        <f>BK274</f>
        <v>0</v>
      </c>
      <c r="K274" s="189"/>
      <c r="L274" s="194"/>
      <c r="M274" s="195"/>
      <c r="N274" s="196"/>
      <c r="O274" s="196"/>
      <c r="P274" s="197">
        <f>SUM(P275:P284)</f>
        <v>0</v>
      </c>
      <c r="Q274" s="196"/>
      <c r="R274" s="197">
        <f>SUM(R275:R284)</f>
        <v>0.05229</v>
      </c>
      <c r="S274" s="196"/>
      <c r="T274" s="198">
        <f>SUM(T275:T284)</f>
        <v>580.0305000000001</v>
      </c>
      <c r="AR274" s="199" t="s">
        <v>89</v>
      </c>
      <c r="AT274" s="200" t="s">
        <v>80</v>
      </c>
      <c r="AU274" s="200" t="s">
        <v>91</v>
      </c>
      <c r="AY274" s="199" t="s">
        <v>139</v>
      </c>
      <c r="BK274" s="201">
        <f>SUM(BK275:BK284)</f>
        <v>0</v>
      </c>
    </row>
    <row r="275" spans="1:65" s="2" customFormat="1" ht="24" customHeight="1">
      <c r="A275" s="35"/>
      <c r="B275" s="36"/>
      <c r="C275" s="204" t="s">
        <v>405</v>
      </c>
      <c r="D275" s="204" t="s">
        <v>143</v>
      </c>
      <c r="E275" s="205" t="s">
        <v>406</v>
      </c>
      <c r="F275" s="206" t="s">
        <v>407</v>
      </c>
      <c r="G275" s="207" t="s">
        <v>183</v>
      </c>
      <c r="H275" s="208">
        <v>871.5</v>
      </c>
      <c r="I275" s="209"/>
      <c r="J275" s="210">
        <f>ROUND(I275*H275,2)</f>
        <v>0</v>
      </c>
      <c r="K275" s="206" t="s">
        <v>154</v>
      </c>
      <c r="L275" s="40"/>
      <c r="M275" s="211" t="s">
        <v>1</v>
      </c>
      <c r="N275" s="212" t="s">
        <v>46</v>
      </c>
      <c r="O275" s="72"/>
      <c r="P275" s="213">
        <f>O275*H275</f>
        <v>0</v>
      </c>
      <c r="Q275" s="213">
        <v>6E-05</v>
      </c>
      <c r="R275" s="213">
        <f>Q275*H275</f>
        <v>0.05229</v>
      </c>
      <c r="S275" s="213">
        <v>0.103</v>
      </c>
      <c r="T275" s="214">
        <f>S275*H275</f>
        <v>89.7645</v>
      </c>
      <c r="U275" s="35"/>
      <c r="V275" s="35"/>
      <c r="W275" s="35"/>
      <c r="X275" s="35"/>
      <c r="Y275" s="35"/>
      <c r="Z275" s="35"/>
      <c r="AA275" s="35"/>
      <c r="AB275" s="35"/>
      <c r="AC275" s="35"/>
      <c r="AD275" s="35"/>
      <c r="AE275" s="35"/>
      <c r="AR275" s="215" t="s">
        <v>147</v>
      </c>
      <c r="AT275" s="215" t="s">
        <v>143</v>
      </c>
      <c r="AU275" s="215" t="s">
        <v>148</v>
      </c>
      <c r="AY275" s="18" t="s">
        <v>139</v>
      </c>
      <c r="BE275" s="216">
        <f>IF(N275="základní",J275,0)</f>
        <v>0</v>
      </c>
      <c r="BF275" s="216">
        <f>IF(N275="snížená",J275,0)</f>
        <v>0</v>
      </c>
      <c r="BG275" s="216">
        <f>IF(N275="zákl. přenesená",J275,0)</f>
        <v>0</v>
      </c>
      <c r="BH275" s="216">
        <f>IF(N275="sníž. přenesená",J275,0)</f>
        <v>0</v>
      </c>
      <c r="BI275" s="216">
        <f>IF(N275="nulová",J275,0)</f>
        <v>0</v>
      </c>
      <c r="BJ275" s="18" t="s">
        <v>89</v>
      </c>
      <c r="BK275" s="216">
        <f>ROUND(I275*H275,2)</f>
        <v>0</v>
      </c>
      <c r="BL275" s="18" t="s">
        <v>147</v>
      </c>
      <c r="BM275" s="215" t="s">
        <v>408</v>
      </c>
    </row>
    <row r="276" spans="2:51" s="13" customFormat="1" ht="11.25">
      <c r="B276" s="217"/>
      <c r="C276" s="218"/>
      <c r="D276" s="219" t="s">
        <v>150</v>
      </c>
      <c r="E276" s="220" t="s">
        <v>1</v>
      </c>
      <c r="F276" s="221" t="s">
        <v>409</v>
      </c>
      <c r="G276" s="218"/>
      <c r="H276" s="222">
        <v>648.5</v>
      </c>
      <c r="I276" s="223"/>
      <c r="J276" s="218"/>
      <c r="K276" s="218"/>
      <c r="L276" s="224"/>
      <c r="M276" s="225"/>
      <c r="N276" s="226"/>
      <c r="O276" s="226"/>
      <c r="P276" s="226"/>
      <c r="Q276" s="226"/>
      <c r="R276" s="226"/>
      <c r="S276" s="226"/>
      <c r="T276" s="227"/>
      <c r="AT276" s="228" t="s">
        <v>150</v>
      </c>
      <c r="AU276" s="228" t="s">
        <v>148</v>
      </c>
      <c r="AV276" s="13" t="s">
        <v>91</v>
      </c>
      <c r="AW276" s="13" t="s">
        <v>36</v>
      </c>
      <c r="AX276" s="13" t="s">
        <v>81</v>
      </c>
      <c r="AY276" s="228" t="s">
        <v>139</v>
      </c>
    </row>
    <row r="277" spans="2:51" s="13" customFormat="1" ht="22.5">
      <c r="B277" s="217"/>
      <c r="C277" s="218"/>
      <c r="D277" s="219" t="s">
        <v>150</v>
      </c>
      <c r="E277" s="220" t="s">
        <v>1</v>
      </c>
      <c r="F277" s="221" t="s">
        <v>410</v>
      </c>
      <c r="G277" s="218"/>
      <c r="H277" s="222">
        <v>223</v>
      </c>
      <c r="I277" s="223"/>
      <c r="J277" s="218"/>
      <c r="K277" s="218"/>
      <c r="L277" s="224"/>
      <c r="M277" s="225"/>
      <c r="N277" s="226"/>
      <c r="O277" s="226"/>
      <c r="P277" s="226"/>
      <c r="Q277" s="226"/>
      <c r="R277" s="226"/>
      <c r="S277" s="226"/>
      <c r="T277" s="227"/>
      <c r="AT277" s="228" t="s">
        <v>150</v>
      </c>
      <c r="AU277" s="228" t="s">
        <v>148</v>
      </c>
      <c r="AV277" s="13" t="s">
        <v>91</v>
      </c>
      <c r="AW277" s="13" t="s">
        <v>36</v>
      </c>
      <c r="AX277" s="13" t="s">
        <v>81</v>
      </c>
      <c r="AY277" s="228" t="s">
        <v>139</v>
      </c>
    </row>
    <row r="278" spans="2:51" s="15" customFormat="1" ht="11.25">
      <c r="B278" s="239"/>
      <c r="C278" s="240"/>
      <c r="D278" s="219" t="s">
        <v>150</v>
      </c>
      <c r="E278" s="241" t="s">
        <v>1</v>
      </c>
      <c r="F278" s="242" t="s">
        <v>168</v>
      </c>
      <c r="G278" s="240"/>
      <c r="H278" s="243">
        <v>871.5</v>
      </c>
      <c r="I278" s="244"/>
      <c r="J278" s="240"/>
      <c r="K278" s="240"/>
      <c r="L278" s="245"/>
      <c r="M278" s="246"/>
      <c r="N278" s="247"/>
      <c r="O278" s="247"/>
      <c r="P278" s="247"/>
      <c r="Q278" s="247"/>
      <c r="R278" s="247"/>
      <c r="S278" s="247"/>
      <c r="T278" s="248"/>
      <c r="AT278" s="249" t="s">
        <v>150</v>
      </c>
      <c r="AU278" s="249" t="s">
        <v>148</v>
      </c>
      <c r="AV278" s="15" t="s">
        <v>147</v>
      </c>
      <c r="AW278" s="15" t="s">
        <v>36</v>
      </c>
      <c r="AX278" s="15" t="s">
        <v>89</v>
      </c>
      <c r="AY278" s="249" t="s">
        <v>139</v>
      </c>
    </row>
    <row r="279" spans="1:65" s="2" customFormat="1" ht="24" customHeight="1">
      <c r="A279" s="35"/>
      <c r="B279" s="36"/>
      <c r="C279" s="204" t="s">
        <v>411</v>
      </c>
      <c r="D279" s="204" t="s">
        <v>143</v>
      </c>
      <c r="E279" s="205" t="s">
        <v>412</v>
      </c>
      <c r="F279" s="206" t="s">
        <v>413</v>
      </c>
      <c r="G279" s="207" t="s">
        <v>183</v>
      </c>
      <c r="H279" s="208">
        <v>648.5</v>
      </c>
      <c r="I279" s="209"/>
      <c r="J279" s="210">
        <f>ROUND(I279*H279,2)</f>
        <v>0</v>
      </c>
      <c r="K279" s="206" t="s">
        <v>154</v>
      </c>
      <c r="L279" s="40"/>
      <c r="M279" s="211" t="s">
        <v>1</v>
      </c>
      <c r="N279" s="212" t="s">
        <v>46</v>
      </c>
      <c r="O279" s="72"/>
      <c r="P279" s="213">
        <f>O279*H279</f>
        <v>0</v>
      </c>
      <c r="Q279" s="213">
        <v>0</v>
      </c>
      <c r="R279" s="213">
        <f>Q279*H279</f>
        <v>0</v>
      </c>
      <c r="S279" s="213">
        <v>0.316</v>
      </c>
      <c r="T279" s="214">
        <f>S279*H279</f>
        <v>204.92600000000002</v>
      </c>
      <c r="U279" s="35"/>
      <c r="V279" s="35"/>
      <c r="W279" s="35"/>
      <c r="X279" s="35"/>
      <c r="Y279" s="35"/>
      <c r="Z279" s="35"/>
      <c r="AA279" s="35"/>
      <c r="AB279" s="35"/>
      <c r="AC279" s="35"/>
      <c r="AD279" s="35"/>
      <c r="AE279" s="35"/>
      <c r="AR279" s="215" t="s">
        <v>147</v>
      </c>
      <c r="AT279" s="215" t="s">
        <v>143</v>
      </c>
      <c r="AU279" s="215" t="s">
        <v>148</v>
      </c>
      <c r="AY279" s="18" t="s">
        <v>139</v>
      </c>
      <c r="BE279" s="216">
        <f>IF(N279="základní",J279,0)</f>
        <v>0</v>
      </c>
      <c r="BF279" s="216">
        <f>IF(N279="snížená",J279,0)</f>
        <v>0</v>
      </c>
      <c r="BG279" s="216">
        <f>IF(N279="zákl. přenesená",J279,0)</f>
        <v>0</v>
      </c>
      <c r="BH279" s="216">
        <f>IF(N279="sníž. přenesená",J279,0)</f>
        <v>0</v>
      </c>
      <c r="BI279" s="216">
        <f>IF(N279="nulová",J279,0)</f>
        <v>0</v>
      </c>
      <c r="BJ279" s="18" t="s">
        <v>89</v>
      </c>
      <c r="BK279" s="216">
        <f>ROUND(I279*H279,2)</f>
        <v>0</v>
      </c>
      <c r="BL279" s="18" t="s">
        <v>147</v>
      </c>
      <c r="BM279" s="215" t="s">
        <v>414</v>
      </c>
    </row>
    <row r="280" spans="2:51" s="14" customFormat="1" ht="11.25">
      <c r="B280" s="229"/>
      <c r="C280" s="230"/>
      <c r="D280" s="219" t="s">
        <v>150</v>
      </c>
      <c r="E280" s="231" t="s">
        <v>1</v>
      </c>
      <c r="F280" s="232" t="s">
        <v>291</v>
      </c>
      <c r="G280" s="230"/>
      <c r="H280" s="231" t="s">
        <v>1</v>
      </c>
      <c r="I280" s="233"/>
      <c r="J280" s="230"/>
      <c r="K280" s="230"/>
      <c r="L280" s="234"/>
      <c r="M280" s="235"/>
      <c r="N280" s="236"/>
      <c r="O280" s="236"/>
      <c r="P280" s="236"/>
      <c r="Q280" s="236"/>
      <c r="R280" s="236"/>
      <c r="S280" s="236"/>
      <c r="T280" s="237"/>
      <c r="AT280" s="238" t="s">
        <v>150</v>
      </c>
      <c r="AU280" s="238" t="s">
        <v>148</v>
      </c>
      <c r="AV280" s="14" t="s">
        <v>89</v>
      </c>
      <c r="AW280" s="14" t="s">
        <v>36</v>
      </c>
      <c r="AX280" s="14" t="s">
        <v>81</v>
      </c>
      <c r="AY280" s="238" t="s">
        <v>139</v>
      </c>
    </row>
    <row r="281" spans="2:51" s="13" customFormat="1" ht="11.25">
      <c r="B281" s="217"/>
      <c r="C281" s="218"/>
      <c r="D281" s="219" t="s">
        <v>150</v>
      </c>
      <c r="E281" s="220" t="s">
        <v>1</v>
      </c>
      <c r="F281" s="221" t="s">
        <v>409</v>
      </c>
      <c r="G281" s="218"/>
      <c r="H281" s="222">
        <v>648.5</v>
      </c>
      <c r="I281" s="223"/>
      <c r="J281" s="218"/>
      <c r="K281" s="218"/>
      <c r="L281" s="224"/>
      <c r="M281" s="225"/>
      <c r="N281" s="226"/>
      <c r="O281" s="226"/>
      <c r="P281" s="226"/>
      <c r="Q281" s="226"/>
      <c r="R281" s="226"/>
      <c r="S281" s="226"/>
      <c r="T281" s="227"/>
      <c r="AT281" s="228" t="s">
        <v>150</v>
      </c>
      <c r="AU281" s="228" t="s">
        <v>148</v>
      </c>
      <c r="AV281" s="13" t="s">
        <v>91</v>
      </c>
      <c r="AW281" s="13" t="s">
        <v>36</v>
      </c>
      <c r="AX281" s="13" t="s">
        <v>89</v>
      </c>
      <c r="AY281" s="228" t="s">
        <v>139</v>
      </c>
    </row>
    <row r="282" spans="1:65" s="2" customFormat="1" ht="24" customHeight="1">
      <c r="A282" s="35"/>
      <c r="B282" s="36"/>
      <c r="C282" s="204" t="s">
        <v>415</v>
      </c>
      <c r="D282" s="204" t="s">
        <v>143</v>
      </c>
      <c r="E282" s="205" t="s">
        <v>416</v>
      </c>
      <c r="F282" s="206" t="s">
        <v>417</v>
      </c>
      <c r="G282" s="207" t="s">
        <v>183</v>
      </c>
      <c r="H282" s="208">
        <v>648.5</v>
      </c>
      <c r="I282" s="209"/>
      <c r="J282" s="210">
        <f>ROUND(I282*H282,2)</f>
        <v>0</v>
      </c>
      <c r="K282" s="206" t="s">
        <v>154</v>
      </c>
      <c r="L282" s="40"/>
      <c r="M282" s="211" t="s">
        <v>1</v>
      </c>
      <c r="N282" s="212" t="s">
        <v>46</v>
      </c>
      <c r="O282" s="72"/>
      <c r="P282" s="213">
        <f>O282*H282</f>
        <v>0</v>
      </c>
      <c r="Q282" s="213">
        <v>0</v>
      </c>
      <c r="R282" s="213">
        <f>Q282*H282</f>
        <v>0</v>
      </c>
      <c r="S282" s="213">
        <v>0.44</v>
      </c>
      <c r="T282" s="214">
        <f>S282*H282</f>
        <v>285.34</v>
      </c>
      <c r="U282" s="35"/>
      <c r="V282" s="35"/>
      <c r="W282" s="35"/>
      <c r="X282" s="35"/>
      <c r="Y282" s="35"/>
      <c r="Z282" s="35"/>
      <c r="AA282" s="35"/>
      <c r="AB282" s="35"/>
      <c r="AC282" s="35"/>
      <c r="AD282" s="35"/>
      <c r="AE282" s="35"/>
      <c r="AR282" s="215" t="s">
        <v>147</v>
      </c>
      <c r="AT282" s="215" t="s">
        <v>143</v>
      </c>
      <c r="AU282" s="215" t="s">
        <v>148</v>
      </c>
      <c r="AY282" s="18" t="s">
        <v>139</v>
      </c>
      <c r="BE282" s="216">
        <f>IF(N282="základní",J282,0)</f>
        <v>0</v>
      </c>
      <c r="BF282" s="216">
        <f>IF(N282="snížená",J282,0)</f>
        <v>0</v>
      </c>
      <c r="BG282" s="216">
        <f>IF(N282="zákl. přenesená",J282,0)</f>
        <v>0</v>
      </c>
      <c r="BH282" s="216">
        <f>IF(N282="sníž. přenesená",J282,0)</f>
        <v>0</v>
      </c>
      <c r="BI282" s="216">
        <f>IF(N282="nulová",J282,0)</f>
        <v>0</v>
      </c>
      <c r="BJ282" s="18" t="s">
        <v>89</v>
      </c>
      <c r="BK282" s="216">
        <f>ROUND(I282*H282,2)</f>
        <v>0</v>
      </c>
      <c r="BL282" s="18" t="s">
        <v>147</v>
      </c>
      <c r="BM282" s="215" t="s">
        <v>418</v>
      </c>
    </row>
    <row r="283" spans="2:51" s="14" customFormat="1" ht="11.25">
      <c r="B283" s="229"/>
      <c r="C283" s="230"/>
      <c r="D283" s="219" t="s">
        <v>150</v>
      </c>
      <c r="E283" s="231" t="s">
        <v>1</v>
      </c>
      <c r="F283" s="232" t="s">
        <v>419</v>
      </c>
      <c r="G283" s="230"/>
      <c r="H283" s="231" t="s">
        <v>1</v>
      </c>
      <c r="I283" s="233"/>
      <c r="J283" s="230"/>
      <c r="K283" s="230"/>
      <c r="L283" s="234"/>
      <c r="M283" s="235"/>
      <c r="N283" s="236"/>
      <c r="O283" s="236"/>
      <c r="P283" s="236"/>
      <c r="Q283" s="236"/>
      <c r="R283" s="236"/>
      <c r="S283" s="236"/>
      <c r="T283" s="237"/>
      <c r="AT283" s="238" t="s">
        <v>150</v>
      </c>
      <c r="AU283" s="238" t="s">
        <v>148</v>
      </c>
      <c r="AV283" s="14" t="s">
        <v>89</v>
      </c>
      <c r="AW283" s="14" t="s">
        <v>36</v>
      </c>
      <c r="AX283" s="14" t="s">
        <v>81</v>
      </c>
      <c r="AY283" s="238" t="s">
        <v>139</v>
      </c>
    </row>
    <row r="284" spans="2:51" s="13" customFormat="1" ht="11.25">
      <c r="B284" s="217"/>
      <c r="C284" s="218"/>
      <c r="D284" s="219" t="s">
        <v>150</v>
      </c>
      <c r="E284" s="220" t="s">
        <v>1</v>
      </c>
      <c r="F284" s="221" t="s">
        <v>420</v>
      </c>
      <c r="G284" s="218"/>
      <c r="H284" s="222">
        <v>648.5</v>
      </c>
      <c r="I284" s="223"/>
      <c r="J284" s="218"/>
      <c r="K284" s="218"/>
      <c r="L284" s="224"/>
      <c r="M284" s="225"/>
      <c r="N284" s="226"/>
      <c r="O284" s="226"/>
      <c r="P284" s="226"/>
      <c r="Q284" s="226"/>
      <c r="R284" s="226"/>
      <c r="S284" s="226"/>
      <c r="T284" s="227"/>
      <c r="AT284" s="228" t="s">
        <v>150</v>
      </c>
      <c r="AU284" s="228" t="s">
        <v>148</v>
      </c>
      <c r="AV284" s="13" t="s">
        <v>91</v>
      </c>
      <c r="AW284" s="13" t="s">
        <v>36</v>
      </c>
      <c r="AX284" s="13" t="s">
        <v>89</v>
      </c>
      <c r="AY284" s="228" t="s">
        <v>139</v>
      </c>
    </row>
    <row r="285" spans="2:63" s="12" customFormat="1" ht="20.85" customHeight="1">
      <c r="B285" s="188"/>
      <c r="C285" s="189"/>
      <c r="D285" s="190" t="s">
        <v>80</v>
      </c>
      <c r="E285" s="202" t="s">
        <v>421</v>
      </c>
      <c r="F285" s="202" t="s">
        <v>422</v>
      </c>
      <c r="G285" s="189"/>
      <c r="H285" s="189"/>
      <c r="I285" s="192"/>
      <c r="J285" s="203">
        <f>BK285</f>
        <v>0</v>
      </c>
      <c r="K285" s="189"/>
      <c r="L285" s="194"/>
      <c r="M285" s="195"/>
      <c r="N285" s="196"/>
      <c r="O285" s="196"/>
      <c r="P285" s="197">
        <f>SUM(P286:P331)</f>
        <v>0</v>
      </c>
      <c r="Q285" s="196"/>
      <c r="R285" s="197">
        <f>SUM(R286:R331)</f>
        <v>1.4302130000000002</v>
      </c>
      <c r="S285" s="196"/>
      <c r="T285" s="198">
        <f>SUM(T286:T331)</f>
        <v>0</v>
      </c>
      <c r="AR285" s="199" t="s">
        <v>89</v>
      </c>
      <c r="AT285" s="200" t="s">
        <v>80</v>
      </c>
      <c r="AU285" s="200" t="s">
        <v>91</v>
      </c>
      <c r="AY285" s="199" t="s">
        <v>139</v>
      </c>
      <c r="BK285" s="201">
        <f>SUM(BK286:BK331)</f>
        <v>0</v>
      </c>
    </row>
    <row r="286" spans="1:65" s="2" customFormat="1" ht="16.5" customHeight="1">
      <c r="A286" s="35"/>
      <c r="B286" s="36"/>
      <c r="C286" s="204" t="s">
        <v>423</v>
      </c>
      <c r="D286" s="204" t="s">
        <v>143</v>
      </c>
      <c r="E286" s="205" t="s">
        <v>424</v>
      </c>
      <c r="F286" s="206" t="s">
        <v>425</v>
      </c>
      <c r="G286" s="207" t="s">
        <v>358</v>
      </c>
      <c r="H286" s="208">
        <v>476</v>
      </c>
      <c r="I286" s="209"/>
      <c r="J286" s="210">
        <f>ROUND(I286*H286,2)</f>
        <v>0</v>
      </c>
      <c r="K286" s="206" t="s">
        <v>154</v>
      </c>
      <c r="L286" s="40"/>
      <c r="M286" s="211" t="s">
        <v>1</v>
      </c>
      <c r="N286" s="212" t="s">
        <v>46</v>
      </c>
      <c r="O286" s="72"/>
      <c r="P286" s="213">
        <f>O286*H286</f>
        <v>0</v>
      </c>
      <c r="Q286" s="213">
        <v>0</v>
      </c>
      <c r="R286" s="213">
        <f>Q286*H286</f>
        <v>0</v>
      </c>
      <c r="S286" s="213">
        <v>0</v>
      </c>
      <c r="T286" s="214">
        <f>S286*H286</f>
        <v>0</v>
      </c>
      <c r="U286" s="35"/>
      <c r="V286" s="35"/>
      <c r="W286" s="35"/>
      <c r="X286" s="35"/>
      <c r="Y286" s="35"/>
      <c r="Z286" s="35"/>
      <c r="AA286" s="35"/>
      <c r="AB286" s="35"/>
      <c r="AC286" s="35"/>
      <c r="AD286" s="35"/>
      <c r="AE286" s="35"/>
      <c r="AR286" s="215" t="s">
        <v>147</v>
      </c>
      <c r="AT286" s="215" t="s">
        <v>143</v>
      </c>
      <c r="AU286" s="215" t="s">
        <v>148</v>
      </c>
      <c r="AY286" s="18" t="s">
        <v>139</v>
      </c>
      <c r="BE286" s="216">
        <f>IF(N286="základní",J286,0)</f>
        <v>0</v>
      </c>
      <c r="BF286" s="216">
        <f>IF(N286="snížená",J286,0)</f>
        <v>0</v>
      </c>
      <c r="BG286" s="216">
        <f>IF(N286="zákl. přenesená",J286,0)</f>
        <v>0</v>
      </c>
      <c r="BH286" s="216">
        <f>IF(N286="sníž. přenesená",J286,0)</f>
        <v>0</v>
      </c>
      <c r="BI286" s="216">
        <f>IF(N286="nulová",J286,0)</f>
        <v>0</v>
      </c>
      <c r="BJ286" s="18" t="s">
        <v>89</v>
      </c>
      <c r="BK286" s="216">
        <f>ROUND(I286*H286,2)</f>
        <v>0</v>
      </c>
      <c r="BL286" s="18" t="s">
        <v>147</v>
      </c>
      <c r="BM286" s="215" t="s">
        <v>426</v>
      </c>
    </row>
    <row r="287" spans="2:51" s="14" customFormat="1" ht="11.25">
      <c r="B287" s="229"/>
      <c r="C287" s="230"/>
      <c r="D287" s="219" t="s">
        <v>150</v>
      </c>
      <c r="E287" s="231" t="s">
        <v>1</v>
      </c>
      <c r="F287" s="232" t="s">
        <v>427</v>
      </c>
      <c r="G287" s="230"/>
      <c r="H287" s="231" t="s">
        <v>1</v>
      </c>
      <c r="I287" s="233"/>
      <c r="J287" s="230"/>
      <c r="K287" s="230"/>
      <c r="L287" s="234"/>
      <c r="M287" s="235"/>
      <c r="N287" s="236"/>
      <c r="O287" s="236"/>
      <c r="P287" s="236"/>
      <c r="Q287" s="236"/>
      <c r="R287" s="236"/>
      <c r="S287" s="236"/>
      <c r="T287" s="237"/>
      <c r="AT287" s="238" t="s">
        <v>150</v>
      </c>
      <c r="AU287" s="238" t="s">
        <v>148</v>
      </c>
      <c r="AV287" s="14" t="s">
        <v>89</v>
      </c>
      <c r="AW287" s="14" t="s">
        <v>36</v>
      </c>
      <c r="AX287" s="14" t="s">
        <v>81</v>
      </c>
      <c r="AY287" s="238" t="s">
        <v>139</v>
      </c>
    </row>
    <row r="288" spans="2:51" s="13" customFormat="1" ht="11.25">
      <c r="B288" s="217"/>
      <c r="C288" s="218"/>
      <c r="D288" s="219" t="s">
        <v>150</v>
      </c>
      <c r="E288" s="220" t="s">
        <v>1</v>
      </c>
      <c r="F288" s="221" t="s">
        <v>428</v>
      </c>
      <c r="G288" s="218"/>
      <c r="H288" s="222">
        <v>205.5</v>
      </c>
      <c r="I288" s="223"/>
      <c r="J288" s="218"/>
      <c r="K288" s="218"/>
      <c r="L288" s="224"/>
      <c r="M288" s="225"/>
      <c r="N288" s="226"/>
      <c r="O288" s="226"/>
      <c r="P288" s="226"/>
      <c r="Q288" s="226"/>
      <c r="R288" s="226"/>
      <c r="S288" s="226"/>
      <c r="T288" s="227"/>
      <c r="AT288" s="228" t="s">
        <v>150</v>
      </c>
      <c r="AU288" s="228" t="s">
        <v>148</v>
      </c>
      <c r="AV288" s="13" t="s">
        <v>91</v>
      </c>
      <c r="AW288" s="13" t="s">
        <v>36</v>
      </c>
      <c r="AX288" s="13" t="s">
        <v>81</v>
      </c>
      <c r="AY288" s="228" t="s">
        <v>139</v>
      </c>
    </row>
    <row r="289" spans="2:51" s="13" customFormat="1" ht="11.25">
      <c r="B289" s="217"/>
      <c r="C289" s="218"/>
      <c r="D289" s="219" t="s">
        <v>150</v>
      </c>
      <c r="E289" s="220" t="s">
        <v>1</v>
      </c>
      <c r="F289" s="221" t="s">
        <v>429</v>
      </c>
      <c r="G289" s="218"/>
      <c r="H289" s="222">
        <v>270.5</v>
      </c>
      <c r="I289" s="223"/>
      <c r="J289" s="218"/>
      <c r="K289" s="218"/>
      <c r="L289" s="224"/>
      <c r="M289" s="225"/>
      <c r="N289" s="226"/>
      <c r="O289" s="226"/>
      <c r="P289" s="226"/>
      <c r="Q289" s="226"/>
      <c r="R289" s="226"/>
      <c r="S289" s="226"/>
      <c r="T289" s="227"/>
      <c r="AT289" s="228" t="s">
        <v>150</v>
      </c>
      <c r="AU289" s="228" t="s">
        <v>148</v>
      </c>
      <c r="AV289" s="13" t="s">
        <v>91</v>
      </c>
      <c r="AW289" s="13" t="s">
        <v>36</v>
      </c>
      <c r="AX289" s="13" t="s">
        <v>81</v>
      </c>
      <c r="AY289" s="228" t="s">
        <v>139</v>
      </c>
    </row>
    <row r="290" spans="2:51" s="15" customFormat="1" ht="11.25">
      <c r="B290" s="239"/>
      <c r="C290" s="240"/>
      <c r="D290" s="219" t="s">
        <v>150</v>
      </c>
      <c r="E290" s="241" t="s">
        <v>1</v>
      </c>
      <c r="F290" s="242" t="s">
        <v>168</v>
      </c>
      <c r="G290" s="240"/>
      <c r="H290" s="243">
        <v>476</v>
      </c>
      <c r="I290" s="244"/>
      <c r="J290" s="240"/>
      <c r="K290" s="240"/>
      <c r="L290" s="245"/>
      <c r="M290" s="246"/>
      <c r="N290" s="247"/>
      <c r="O290" s="247"/>
      <c r="P290" s="247"/>
      <c r="Q290" s="247"/>
      <c r="R290" s="247"/>
      <c r="S290" s="247"/>
      <c r="T290" s="248"/>
      <c r="AT290" s="249" t="s">
        <v>150</v>
      </c>
      <c r="AU290" s="249" t="s">
        <v>148</v>
      </c>
      <c r="AV290" s="15" t="s">
        <v>147</v>
      </c>
      <c r="AW290" s="15" t="s">
        <v>36</v>
      </c>
      <c r="AX290" s="15" t="s">
        <v>89</v>
      </c>
      <c r="AY290" s="249" t="s">
        <v>139</v>
      </c>
    </row>
    <row r="291" spans="1:65" s="2" customFormat="1" ht="24" customHeight="1">
      <c r="A291" s="35"/>
      <c r="B291" s="36"/>
      <c r="C291" s="204" t="s">
        <v>430</v>
      </c>
      <c r="D291" s="204" t="s">
        <v>143</v>
      </c>
      <c r="E291" s="205" t="s">
        <v>431</v>
      </c>
      <c r="F291" s="206" t="s">
        <v>432</v>
      </c>
      <c r="G291" s="207" t="s">
        <v>358</v>
      </c>
      <c r="H291" s="208">
        <v>205.5</v>
      </c>
      <c r="I291" s="209"/>
      <c r="J291" s="210">
        <f>ROUND(I291*H291,2)</f>
        <v>0</v>
      </c>
      <c r="K291" s="206" t="s">
        <v>154</v>
      </c>
      <c r="L291" s="40"/>
      <c r="M291" s="211" t="s">
        <v>1</v>
      </c>
      <c r="N291" s="212" t="s">
        <v>46</v>
      </c>
      <c r="O291" s="72"/>
      <c r="P291" s="213">
        <f>O291*H291</f>
        <v>0</v>
      </c>
      <c r="Q291" s="213">
        <v>0.00011</v>
      </c>
      <c r="R291" s="213">
        <f>Q291*H291</f>
        <v>0.022605</v>
      </c>
      <c r="S291" s="213">
        <v>0</v>
      </c>
      <c r="T291" s="214">
        <f>S291*H291</f>
        <v>0</v>
      </c>
      <c r="U291" s="35"/>
      <c r="V291" s="35"/>
      <c r="W291" s="35"/>
      <c r="X291" s="35"/>
      <c r="Y291" s="35"/>
      <c r="Z291" s="35"/>
      <c r="AA291" s="35"/>
      <c r="AB291" s="35"/>
      <c r="AC291" s="35"/>
      <c r="AD291" s="35"/>
      <c r="AE291" s="35"/>
      <c r="AR291" s="215" t="s">
        <v>147</v>
      </c>
      <c r="AT291" s="215" t="s">
        <v>143</v>
      </c>
      <c r="AU291" s="215" t="s">
        <v>148</v>
      </c>
      <c r="AY291" s="18" t="s">
        <v>139</v>
      </c>
      <c r="BE291" s="216">
        <f>IF(N291="základní",J291,0)</f>
        <v>0</v>
      </c>
      <c r="BF291" s="216">
        <f>IF(N291="snížená",J291,0)</f>
        <v>0</v>
      </c>
      <c r="BG291" s="216">
        <f>IF(N291="zákl. přenesená",J291,0)</f>
        <v>0</v>
      </c>
      <c r="BH291" s="216">
        <f>IF(N291="sníž. přenesená",J291,0)</f>
        <v>0</v>
      </c>
      <c r="BI291" s="216">
        <f>IF(N291="nulová",J291,0)</f>
        <v>0</v>
      </c>
      <c r="BJ291" s="18" t="s">
        <v>89</v>
      </c>
      <c r="BK291" s="216">
        <f>ROUND(I291*H291,2)</f>
        <v>0</v>
      </c>
      <c r="BL291" s="18" t="s">
        <v>147</v>
      </c>
      <c r="BM291" s="215" t="s">
        <v>433</v>
      </c>
    </row>
    <row r="292" spans="2:51" s="13" customFormat="1" ht="11.25">
      <c r="B292" s="217"/>
      <c r="C292" s="218"/>
      <c r="D292" s="219" t="s">
        <v>150</v>
      </c>
      <c r="E292" s="220" t="s">
        <v>1</v>
      </c>
      <c r="F292" s="221" t="s">
        <v>434</v>
      </c>
      <c r="G292" s="218"/>
      <c r="H292" s="222">
        <v>205.5</v>
      </c>
      <c r="I292" s="223"/>
      <c r="J292" s="218"/>
      <c r="K292" s="218"/>
      <c r="L292" s="224"/>
      <c r="M292" s="225"/>
      <c r="N292" s="226"/>
      <c r="O292" s="226"/>
      <c r="P292" s="226"/>
      <c r="Q292" s="226"/>
      <c r="R292" s="226"/>
      <c r="S292" s="226"/>
      <c r="T292" s="227"/>
      <c r="AT292" s="228" t="s">
        <v>150</v>
      </c>
      <c r="AU292" s="228" t="s">
        <v>148</v>
      </c>
      <c r="AV292" s="13" t="s">
        <v>91</v>
      </c>
      <c r="AW292" s="13" t="s">
        <v>36</v>
      </c>
      <c r="AX292" s="13" t="s">
        <v>89</v>
      </c>
      <c r="AY292" s="228" t="s">
        <v>139</v>
      </c>
    </row>
    <row r="293" spans="1:65" s="2" customFormat="1" ht="24" customHeight="1">
      <c r="A293" s="35"/>
      <c r="B293" s="36"/>
      <c r="C293" s="204" t="s">
        <v>435</v>
      </c>
      <c r="D293" s="204" t="s">
        <v>143</v>
      </c>
      <c r="E293" s="205" t="s">
        <v>436</v>
      </c>
      <c r="F293" s="206" t="s">
        <v>437</v>
      </c>
      <c r="G293" s="207" t="s">
        <v>358</v>
      </c>
      <c r="H293" s="208">
        <v>265.5</v>
      </c>
      <c r="I293" s="209"/>
      <c r="J293" s="210">
        <f>ROUND(I293*H293,2)</f>
        <v>0</v>
      </c>
      <c r="K293" s="206" t="s">
        <v>154</v>
      </c>
      <c r="L293" s="40"/>
      <c r="M293" s="211" t="s">
        <v>1</v>
      </c>
      <c r="N293" s="212" t="s">
        <v>46</v>
      </c>
      <c r="O293" s="72"/>
      <c r="P293" s="213">
        <f>O293*H293</f>
        <v>0</v>
      </c>
      <c r="Q293" s="213">
        <v>0.00021</v>
      </c>
      <c r="R293" s="213">
        <f>Q293*H293</f>
        <v>0.055755</v>
      </c>
      <c r="S293" s="213">
        <v>0</v>
      </c>
      <c r="T293" s="214">
        <f>S293*H293</f>
        <v>0</v>
      </c>
      <c r="U293" s="35"/>
      <c r="V293" s="35"/>
      <c r="W293" s="35"/>
      <c r="X293" s="35"/>
      <c r="Y293" s="35"/>
      <c r="Z293" s="35"/>
      <c r="AA293" s="35"/>
      <c r="AB293" s="35"/>
      <c r="AC293" s="35"/>
      <c r="AD293" s="35"/>
      <c r="AE293" s="35"/>
      <c r="AR293" s="215" t="s">
        <v>147</v>
      </c>
      <c r="AT293" s="215" t="s">
        <v>143</v>
      </c>
      <c r="AU293" s="215" t="s">
        <v>148</v>
      </c>
      <c r="AY293" s="18" t="s">
        <v>139</v>
      </c>
      <c r="BE293" s="216">
        <f>IF(N293="základní",J293,0)</f>
        <v>0</v>
      </c>
      <c r="BF293" s="216">
        <f>IF(N293="snížená",J293,0)</f>
        <v>0</v>
      </c>
      <c r="BG293" s="216">
        <f>IF(N293="zákl. přenesená",J293,0)</f>
        <v>0</v>
      </c>
      <c r="BH293" s="216">
        <f>IF(N293="sníž. přenesená",J293,0)</f>
        <v>0</v>
      </c>
      <c r="BI293" s="216">
        <f>IF(N293="nulová",J293,0)</f>
        <v>0</v>
      </c>
      <c r="BJ293" s="18" t="s">
        <v>89</v>
      </c>
      <c r="BK293" s="216">
        <f>ROUND(I293*H293,2)</f>
        <v>0</v>
      </c>
      <c r="BL293" s="18" t="s">
        <v>147</v>
      </c>
      <c r="BM293" s="215" t="s">
        <v>438</v>
      </c>
    </row>
    <row r="294" spans="2:51" s="13" customFormat="1" ht="11.25">
      <c r="B294" s="217"/>
      <c r="C294" s="218"/>
      <c r="D294" s="219" t="s">
        <v>150</v>
      </c>
      <c r="E294" s="220" t="s">
        <v>1</v>
      </c>
      <c r="F294" s="221" t="s">
        <v>439</v>
      </c>
      <c r="G294" s="218"/>
      <c r="H294" s="222">
        <v>265.5</v>
      </c>
      <c r="I294" s="223"/>
      <c r="J294" s="218"/>
      <c r="K294" s="218"/>
      <c r="L294" s="224"/>
      <c r="M294" s="225"/>
      <c r="N294" s="226"/>
      <c r="O294" s="226"/>
      <c r="P294" s="226"/>
      <c r="Q294" s="226"/>
      <c r="R294" s="226"/>
      <c r="S294" s="226"/>
      <c r="T294" s="227"/>
      <c r="AT294" s="228" t="s">
        <v>150</v>
      </c>
      <c r="AU294" s="228" t="s">
        <v>148</v>
      </c>
      <c r="AV294" s="13" t="s">
        <v>91</v>
      </c>
      <c r="AW294" s="13" t="s">
        <v>36</v>
      </c>
      <c r="AX294" s="13" t="s">
        <v>89</v>
      </c>
      <c r="AY294" s="228" t="s">
        <v>139</v>
      </c>
    </row>
    <row r="295" spans="1:65" s="2" customFormat="1" ht="24" customHeight="1">
      <c r="A295" s="35"/>
      <c r="B295" s="36"/>
      <c r="C295" s="204" t="s">
        <v>440</v>
      </c>
      <c r="D295" s="204" t="s">
        <v>143</v>
      </c>
      <c r="E295" s="205" t="s">
        <v>441</v>
      </c>
      <c r="F295" s="206" t="s">
        <v>442</v>
      </c>
      <c r="G295" s="207" t="s">
        <v>358</v>
      </c>
      <c r="H295" s="208">
        <v>5</v>
      </c>
      <c r="I295" s="209"/>
      <c r="J295" s="210">
        <f>ROUND(I295*H295,2)</f>
        <v>0</v>
      </c>
      <c r="K295" s="206" t="s">
        <v>154</v>
      </c>
      <c r="L295" s="40"/>
      <c r="M295" s="211" t="s">
        <v>1</v>
      </c>
      <c r="N295" s="212" t="s">
        <v>46</v>
      </c>
      <c r="O295" s="72"/>
      <c r="P295" s="213">
        <f>O295*H295</f>
        <v>0</v>
      </c>
      <c r="Q295" s="213">
        <v>0.00011</v>
      </c>
      <c r="R295" s="213">
        <f>Q295*H295</f>
        <v>0.00055</v>
      </c>
      <c r="S295" s="213">
        <v>0</v>
      </c>
      <c r="T295" s="214">
        <f>S295*H295</f>
        <v>0</v>
      </c>
      <c r="U295" s="35"/>
      <c r="V295" s="35"/>
      <c r="W295" s="35"/>
      <c r="X295" s="35"/>
      <c r="Y295" s="35"/>
      <c r="Z295" s="35"/>
      <c r="AA295" s="35"/>
      <c r="AB295" s="35"/>
      <c r="AC295" s="35"/>
      <c r="AD295" s="35"/>
      <c r="AE295" s="35"/>
      <c r="AR295" s="215" t="s">
        <v>147</v>
      </c>
      <c r="AT295" s="215" t="s">
        <v>143</v>
      </c>
      <c r="AU295" s="215" t="s">
        <v>148</v>
      </c>
      <c r="AY295" s="18" t="s">
        <v>139</v>
      </c>
      <c r="BE295" s="216">
        <f>IF(N295="základní",J295,0)</f>
        <v>0</v>
      </c>
      <c r="BF295" s="216">
        <f>IF(N295="snížená",J295,0)</f>
        <v>0</v>
      </c>
      <c r="BG295" s="216">
        <f>IF(N295="zákl. přenesená",J295,0)</f>
        <v>0</v>
      </c>
      <c r="BH295" s="216">
        <f>IF(N295="sníž. přenesená",J295,0)</f>
        <v>0</v>
      </c>
      <c r="BI295" s="216">
        <f>IF(N295="nulová",J295,0)</f>
        <v>0</v>
      </c>
      <c r="BJ295" s="18" t="s">
        <v>89</v>
      </c>
      <c r="BK295" s="216">
        <f>ROUND(I295*H295,2)</f>
        <v>0</v>
      </c>
      <c r="BL295" s="18" t="s">
        <v>147</v>
      </c>
      <c r="BM295" s="215" t="s">
        <v>443</v>
      </c>
    </row>
    <row r="296" spans="2:51" s="13" customFormat="1" ht="11.25">
      <c r="B296" s="217"/>
      <c r="C296" s="218"/>
      <c r="D296" s="219" t="s">
        <v>150</v>
      </c>
      <c r="E296" s="220" t="s">
        <v>1</v>
      </c>
      <c r="F296" s="221" t="s">
        <v>444</v>
      </c>
      <c r="G296" s="218"/>
      <c r="H296" s="222">
        <v>5</v>
      </c>
      <c r="I296" s="223"/>
      <c r="J296" s="218"/>
      <c r="K296" s="218"/>
      <c r="L296" s="224"/>
      <c r="M296" s="225"/>
      <c r="N296" s="226"/>
      <c r="O296" s="226"/>
      <c r="P296" s="226"/>
      <c r="Q296" s="226"/>
      <c r="R296" s="226"/>
      <c r="S296" s="226"/>
      <c r="T296" s="227"/>
      <c r="AT296" s="228" t="s">
        <v>150</v>
      </c>
      <c r="AU296" s="228" t="s">
        <v>148</v>
      </c>
      <c r="AV296" s="13" t="s">
        <v>91</v>
      </c>
      <c r="AW296" s="13" t="s">
        <v>36</v>
      </c>
      <c r="AX296" s="13" t="s">
        <v>89</v>
      </c>
      <c r="AY296" s="228" t="s">
        <v>139</v>
      </c>
    </row>
    <row r="297" spans="1:65" s="2" customFormat="1" ht="24" customHeight="1">
      <c r="A297" s="35"/>
      <c r="B297" s="36"/>
      <c r="C297" s="204" t="s">
        <v>445</v>
      </c>
      <c r="D297" s="204" t="s">
        <v>143</v>
      </c>
      <c r="E297" s="205" t="s">
        <v>446</v>
      </c>
      <c r="F297" s="206" t="s">
        <v>447</v>
      </c>
      <c r="G297" s="207" t="s">
        <v>358</v>
      </c>
      <c r="H297" s="208">
        <v>796</v>
      </c>
      <c r="I297" s="209"/>
      <c r="J297" s="210">
        <f>ROUND(I297*H297,2)</f>
        <v>0</v>
      </c>
      <c r="K297" s="206" t="s">
        <v>154</v>
      </c>
      <c r="L297" s="40"/>
      <c r="M297" s="211" t="s">
        <v>1</v>
      </c>
      <c r="N297" s="212" t="s">
        <v>46</v>
      </c>
      <c r="O297" s="72"/>
      <c r="P297" s="213">
        <f>O297*H297</f>
        <v>0</v>
      </c>
      <c r="Q297" s="213">
        <v>0.00033</v>
      </c>
      <c r="R297" s="213">
        <f>Q297*H297</f>
        <v>0.26268</v>
      </c>
      <c r="S297" s="213">
        <v>0</v>
      </c>
      <c r="T297" s="214">
        <f>S297*H297</f>
        <v>0</v>
      </c>
      <c r="U297" s="35"/>
      <c r="V297" s="35"/>
      <c r="W297" s="35"/>
      <c r="X297" s="35"/>
      <c r="Y297" s="35"/>
      <c r="Z297" s="35"/>
      <c r="AA297" s="35"/>
      <c r="AB297" s="35"/>
      <c r="AC297" s="35"/>
      <c r="AD297" s="35"/>
      <c r="AE297" s="35"/>
      <c r="AR297" s="215" t="s">
        <v>147</v>
      </c>
      <c r="AT297" s="215" t="s">
        <v>143</v>
      </c>
      <c r="AU297" s="215" t="s">
        <v>148</v>
      </c>
      <c r="AY297" s="18" t="s">
        <v>139</v>
      </c>
      <c r="BE297" s="216">
        <f>IF(N297="základní",J297,0)</f>
        <v>0</v>
      </c>
      <c r="BF297" s="216">
        <f>IF(N297="snížená",J297,0)</f>
        <v>0</v>
      </c>
      <c r="BG297" s="216">
        <f>IF(N297="zákl. přenesená",J297,0)</f>
        <v>0</v>
      </c>
      <c r="BH297" s="216">
        <f>IF(N297="sníž. přenesená",J297,0)</f>
        <v>0</v>
      </c>
      <c r="BI297" s="216">
        <f>IF(N297="nulová",J297,0)</f>
        <v>0</v>
      </c>
      <c r="BJ297" s="18" t="s">
        <v>89</v>
      </c>
      <c r="BK297" s="216">
        <f>ROUND(I297*H297,2)</f>
        <v>0</v>
      </c>
      <c r="BL297" s="18" t="s">
        <v>147</v>
      </c>
      <c r="BM297" s="215" t="s">
        <v>448</v>
      </c>
    </row>
    <row r="298" spans="2:51" s="14" customFormat="1" ht="11.25">
      <c r="B298" s="229"/>
      <c r="C298" s="230"/>
      <c r="D298" s="219" t="s">
        <v>150</v>
      </c>
      <c r="E298" s="231" t="s">
        <v>1</v>
      </c>
      <c r="F298" s="232" t="s">
        <v>449</v>
      </c>
      <c r="G298" s="230"/>
      <c r="H298" s="231" t="s">
        <v>1</v>
      </c>
      <c r="I298" s="233"/>
      <c r="J298" s="230"/>
      <c r="K298" s="230"/>
      <c r="L298" s="234"/>
      <c r="M298" s="235"/>
      <c r="N298" s="236"/>
      <c r="O298" s="236"/>
      <c r="P298" s="236"/>
      <c r="Q298" s="236"/>
      <c r="R298" s="236"/>
      <c r="S298" s="236"/>
      <c r="T298" s="237"/>
      <c r="AT298" s="238" t="s">
        <v>150</v>
      </c>
      <c r="AU298" s="238" t="s">
        <v>148</v>
      </c>
      <c r="AV298" s="14" t="s">
        <v>89</v>
      </c>
      <c r="AW298" s="14" t="s">
        <v>36</v>
      </c>
      <c r="AX298" s="14" t="s">
        <v>81</v>
      </c>
      <c r="AY298" s="238" t="s">
        <v>139</v>
      </c>
    </row>
    <row r="299" spans="2:51" s="13" customFormat="1" ht="11.25">
      <c r="B299" s="217"/>
      <c r="C299" s="218"/>
      <c r="D299" s="219" t="s">
        <v>150</v>
      </c>
      <c r="E299" s="220" t="s">
        <v>1</v>
      </c>
      <c r="F299" s="221" t="s">
        <v>434</v>
      </c>
      <c r="G299" s="218"/>
      <c r="H299" s="222">
        <v>205.5</v>
      </c>
      <c r="I299" s="223"/>
      <c r="J299" s="218"/>
      <c r="K299" s="218"/>
      <c r="L299" s="224"/>
      <c r="M299" s="225"/>
      <c r="N299" s="226"/>
      <c r="O299" s="226"/>
      <c r="P299" s="226"/>
      <c r="Q299" s="226"/>
      <c r="R299" s="226"/>
      <c r="S299" s="226"/>
      <c r="T299" s="227"/>
      <c r="AT299" s="228" t="s">
        <v>150</v>
      </c>
      <c r="AU299" s="228" t="s">
        <v>148</v>
      </c>
      <c r="AV299" s="13" t="s">
        <v>91</v>
      </c>
      <c r="AW299" s="13" t="s">
        <v>36</v>
      </c>
      <c r="AX299" s="13" t="s">
        <v>81</v>
      </c>
      <c r="AY299" s="228" t="s">
        <v>139</v>
      </c>
    </row>
    <row r="300" spans="2:51" s="14" customFormat="1" ht="11.25">
      <c r="B300" s="229"/>
      <c r="C300" s="230"/>
      <c r="D300" s="219" t="s">
        <v>150</v>
      </c>
      <c r="E300" s="231" t="s">
        <v>1</v>
      </c>
      <c r="F300" s="232" t="s">
        <v>450</v>
      </c>
      <c r="G300" s="230"/>
      <c r="H300" s="231" t="s">
        <v>1</v>
      </c>
      <c r="I300" s="233"/>
      <c r="J300" s="230"/>
      <c r="K300" s="230"/>
      <c r="L300" s="234"/>
      <c r="M300" s="235"/>
      <c r="N300" s="236"/>
      <c r="O300" s="236"/>
      <c r="P300" s="236"/>
      <c r="Q300" s="236"/>
      <c r="R300" s="236"/>
      <c r="S300" s="236"/>
      <c r="T300" s="237"/>
      <c r="AT300" s="238" t="s">
        <v>150</v>
      </c>
      <c r="AU300" s="238" t="s">
        <v>148</v>
      </c>
      <c r="AV300" s="14" t="s">
        <v>89</v>
      </c>
      <c r="AW300" s="14" t="s">
        <v>36</v>
      </c>
      <c r="AX300" s="14" t="s">
        <v>81</v>
      </c>
      <c r="AY300" s="238" t="s">
        <v>139</v>
      </c>
    </row>
    <row r="301" spans="2:51" s="13" customFormat="1" ht="22.5">
      <c r="B301" s="217"/>
      <c r="C301" s="218"/>
      <c r="D301" s="219" t="s">
        <v>150</v>
      </c>
      <c r="E301" s="220" t="s">
        <v>1</v>
      </c>
      <c r="F301" s="221" t="s">
        <v>451</v>
      </c>
      <c r="G301" s="218"/>
      <c r="H301" s="222">
        <v>520.5</v>
      </c>
      <c r="I301" s="223"/>
      <c r="J301" s="218"/>
      <c r="K301" s="218"/>
      <c r="L301" s="224"/>
      <c r="M301" s="225"/>
      <c r="N301" s="226"/>
      <c r="O301" s="226"/>
      <c r="P301" s="226"/>
      <c r="Q301" s="226"/>
      <c r="R301" s="226"/>
      <c r="S301" s="226"/>
      <c r="T301" s="227"/>
      <c r="AT301" s="228" t="s">
        <v>150</v>
      </c>
      <c r="AU301" s="228" t="s">
        <v>148</v>
      </c>
      <c r="AV301" s="13" t="s">
        <v>91</v>
      </c>
      <c r="AW301" s="13" t="s">
        <v>36</v>
      </c>
      <c r="AX301" s="13" t="s">
        <v>81</v>
      </c>
      <c r="AY301" s="228" t="s">
        <v>139</v>
      </c>
    </row>
    <row r="302" spans="2:51" s="13" customFormat="1" ht="11.25">
      <c r="B302" s="217"/>
      <c r="C302" s="218"/>
      <c r="D302" s="219" t="s">
        <v>150</v>
      </c>
      <c r="E302" s="220" t="s">
        <v>1</v>
      </c>
      <c r="F302" s="221" t="s">
        <v>452</v>
      </c>
      <c r="G302" s="218"/>
      <c r="H302" s="222">
        <v>70</v>
      </c>
      <c r="I302" s="223"/>
      <c r="J302" s="218"/>
      <c r="K302" s="218"/>
      <c r="L302" s="224"/>
      <c r="M302" s="225"/>
      <c r="N302" s="226"/>
      <c r="O302" s="226"/>
      <c r="P302" s="226"/>
      <c r="Q302" s="226"/>
      <c r="R302" s="226"/>
      <c r="S302" s="226"/>
      <c r="T302" s="227"/>
      <c r="AT302" s="228" t="s">
        <v>150</v>
      </c>
      <c r="AU302" s="228" t="s">
        <v>148</v>
      </c>
      <c r="AV302" s="13" t="s">
        <v>91</v>
      </c>
      <c r="AW302" s="13" t="s">
        <v>36</v>
      </c>
      <c r="AX302" s="13" t="s">
        <v>81</v>
      </c>
      <c r="AY302" s="228" t="s">
        <v>139</v>
      </c>
    </row>
    <row r="303" spans="2:51" s="15" customFormat="1" ht="11.25">
      <c r="B303" s="239"/>
      <c r="C303" s="240"/>
      <c r="D303" s="219" t="s">
        <v>150</v>
      </c>
      <c r="E303" s="241" t="s">
        <v>1</v>
      </c>
      <c r="F303" s="242" t="s">
        <v>168</v>
      </c>
      <c r="G303" s="240"/>
      <c r="H303" s="243">
        <v>796</v>
      </c>
      <c r="I303" s="244"/>
      <c r="J303" s="240"/>
      <c r="K303" s="240"/>
      <c r="L303" s="245"/>
      <c r="M303" s="246"/>
      <c r="N303" s="247"/>
      <c r="O303" s="247"/>
      <c r="P303" s="247"/>
      <c r="Q303" s="247"/>
      <c r="R303" s="247"/>
      <c r="S303" s="247"/>
      <c r="T303" s="248"/>
      <c r="AT303" s="249" t="s">
        <v>150</v>
      </c>
      <c r="AU303" s="249" t="s">
        <v>148</v>
      </c>
      <c r="AV303" s="15" t="s">
        <v>147</v>
      </c>
      <c r="AW303" s="15" t="s">
        <v>36</v>
      </c>
      <c r="AX303" s="15" t="s">
        <v>89</v>
      </c>
      <c r="AY303" s="249" t="s">
        <v>139</v>
      </c>
    </row>
    <row r="304" spans="1:65" s="2" customFormat="1" ht="24" customHeight="1">
      <c r="A304" s="35"/>
      <c r="B304" s="36"/>
      <c r="C304" s="204" t="s">
        <v>453</v>
      </c>
      <c r="D304" s="204" t="s">
        <v>143</v>
      </c>
      <c r="E304" s="205" t="s">
        <v>454</v>
      </c>
      <c r="F304" s="206" t="s">
        <v>455</v>
      </c>
      <c r="G304" s="207" t="s">
        <v>358</v>
      </c>
      <c r="H304" s="208">
        <v>85</v>
      </c>
      <c r="I304" s="209"/>
      <c r="J304" s="210">
        <f>ROUND(I304*H304,2)</f>
        <v>0</v>
      </c>
      <c r="K304" s="206" t="s">
        <v>154</v>
      </c>
      <c r="L304" s="40"/>
      <c r="M304" s="211" t="s">
        <v>1</v>
      </c>
      <c r="N304" s="212" t="s">
        <v>46</v>
      </c>
      <c r="O304" s="72"/>
      <c r="P304" s="213">
        <f>O304*H304</f>
        <v>0</v>
      </c>
      <c r="Q304" s="213">
        <v>0.00011</v>
      </c>
      <c r="R304" s="213">
        <f>Q304*H304</f>
        <v>0.00935</v>
      </c>
      <c r="S304" s="213">
        <v>0</v>
      </c>
      <c r="T304" s="214">
        <f>S304*H304</f>
        <v>0</v>
      </c>
      <c r="U304" s="35"/>
      <c r="V304" s="35"/>
      <c r="W304" s="35"/>
      <c r="X304" s="35"/>
      <c r="Y304" s="35"/>
      <c r="Z304" s="35"/>
      <c r="AA304" s="35"/>
      <c r="AB304" s="35"/>
      <c r="AC304" s="35"/>
      <c r="AD304" s="35"/>
      <c r="AE304" s="35"/>
      <c r="AR304" s="215" t="s">
        <v>147</v>
      </c>
      <c r="AT304" s="215" t="s">
        <v>143</v>
      </c>
      <c r="AU304" s="215" t="s">
        <v>148</v>
      </c>
      <c r="AY304" s="18" t="s">
        <v>139</v>
      </c>
      <c r="BE304" s="216">
        <f>IF(N304="základní",J304,0)</f>
        <v>0</v>
      </c>
      <c r="BF304" s="216">
        <f>IF(N304="snížená",J304,0)</f>
        <v>0</v>
      </c>
      <c r="BG304" s="216">
        <f>IF(N304="zákl. přenesená",J304,0)</f>
        <v>0</v>
      </c>
      <c r="BH304" s="216">
        <f>IF(N304="sníž. přenesená",J304,0)</f>
        <v>0</v>
      </c>
      <c r="BI304" s="216">
        <f>IF(N304="nulová",J304,0)</f>
        <v>0</v>
      </c>
      <c r="BJ304" s="18" t="s">
        <v>89</v>
      </c>
      <c r="BK304" s="216">
        <f>ROUND(I304*H304,2)</f>
        <v>0</v>
      </c>
      <c r="BL304" s="18" t="s">
        <v>147</v>
      </c>
      <c r="BM304" s="215" t="s">
        <v>456</v>
      </c>
    </row>
    <row r="305" spans="2:51" s="14" customFormat="1" ht="11.25">
      <c r="B305" s="229"/>
      <c r="C305" s="230"/>
      <c r="D305" s="219" t="s">
        <v>150</v>
      </c>
      <c r="E305" s="231" t="s">
        <v>1</v>
      </c>
      <c r="F305" s="232" t="s">
        <v>450</v>
      </c>
      <c r="G305" s="230"/>
      <c r="H305" s="231" t="s">
        <v>1</v>
      </c>
      <c r="I305" s="233"/>
      <c r="J305" s="230"/>
      <c r="K305" s="230"/>
      <c r="L305" s="234"/>
      <c r="M305" s="235"/>
      <c r="N305" s="236"/>
      <c r="O305" s="236"/>
      <c r="P305" s="236"/>
      <c r="Q305" s="236"/>
      <c r="R305" s="236"/>
      <c r="S305" s="236"/>
      <c r="T305" s="237"/>
      <c r="AT305" s="238" t="s">
        <v>150</v>
      </c>
      <c r="AU305" s="238" t="s">
        <v>148</v>
      </c>
      <c r="AV305" s="14" t="s">
        <v>89</v>
      </c>
      <c r="AW305" s="14" t="s">
        <v>36</v>
      </c>
      <c r="AX305" s="14" t="s">
        <v>81</v>
      </c>
      <c r="AY305" s="238" t="s">
        <v>139</v>
      </c>
    </row>
    <row r="306" spans="2:51" s="13" customFormat="1" ht="11.25">
      <c r="B306" s="217"/>
      <c r="C306" s="218"/>
      <c r="D306" s="219" t="s">
        <v>150</v>
      </c>
      <c r="E306" s="220" t="s">
        <v>1</v>
      </c>
      <c r="F306" s="221" t="s">
        <v>457</v>
      </c>
      <c r="G306" s="218"/>
      <c r="H306" s="222">
        <v>85</v>
      </c>
      <c r="I306" s="223"/>
      <c r="J306" s="218"/>
      <c r="K306" s="218"/>
      <c r="L306" s="224"/>
      <c r="M306" s="225"/>
      <c r="N306" s="226"/>
      <c r="O306" s="226"/>
      <c r="P306" s="226"/>
      <c r="Q306" s="226"/>
      <c r="R306" s="226"/>
      <c r="S306" s="226"/>
      <c r="T306" s="227"/>
      <c r="AT306" s="228" t="s">
        <v>150</v>
      </c>
      <c r="AU306" s="228" t="s">
        <v>148</v>
      </c>
      <c r="AV306" s="13" t="s">
        <v>91</v>
      </c>
      <c r="AW306" s="13" t="s">
        <v>36</v>
      </c>
      <c r="AX306" s="13" t="s">
        <v>89</v>
      </c>
      <c r="AY306" s="228" t="s">
        <v>139</v>
      </c>
    </row>
    <row r="307" spans="1:65" s="2" customFormat="1" ht="24" customHeight="1">
      <c r="A307" s="35"/>
      <c r="B307" s="36"/>
      <c r="C307" s="204" t="s">
        <v>458</v>
      </c>
      <c r="D307" s="204" t="s">
        <v>143</v>
      </c>
      <c r="E307" s="205" t="s">
        <v>459</v>
      </c>
      <c r="F307" s="206" t="s">
        <v>460</v>
      </c>
      <c r="G307" s="207" t="s">
        <v>358</v>
      </c>
      <c r="H307" s="208">
        <v>1446.5</v>
      </c>
      <c r="I307" s="209"/>
      <c r="J307" s="210">
        <f>ROUND(I307*H307,2)</f>
        <v>0</v>
      </c>
      <c r="K307" s="206" t="s">
        <v>154</v>
      </c>
      <c r="L307" s="40"/>
      <c r="M307" s="211" t="s">
        <v>1</v>
      </c>
      <c r="N307" s="212" t="s">
        <v>46</v>
      </c>
      <c r="O307" s="72"/>
      <c r="P307" s="213">
        <f>O307*H307</f>
        <v>0</v>
      </c>
      <c r="Q307" s="213">
        <v>0.00065</v>
      </c>
      <c r="R307" s="213">
        <f>Q307*H307</f>
        <v>0.940225</v>
      </c>
      <c r="S307" s="213">
        <v>0</v>
      </c>
      <c r="T307" s="214">
        <f>S307*H307</f>
        <v>0</v>
      </c>
      <c r="U307" s="35"/>
      <c r="V307" s="35"/>
      <c r="W307" s="35"/>
      <c r="X307" s="35"/>
      <c r="Y307" s="35"/>
      <c r="Z307" s="35"/>
      <c r="AA307" s="35"/>
      <c r="AB307" s="35"/>
      <c r="AC307" s="35"/>
      <c r="AD307" s="35"/>
      <c r="AE307" s="35"/>
      <c r="AR307" s="215" t="s">
        <v>147</v>
      </c>
      <c r="AT307" s="215" t="s">
        <v>143</v>
      </c>
      <c r="AU307" s="215" t="s">
        <v>148</v>
      </c>
      <c r="AY307" s="18" t="s">
        <v>139</v>
      </c>
      <c r="BE307" s="216">
        <f>IF(N307="základní",J307,0)</f>
        <v>0</v>
      </c>
      <c r="BF307" s="216">
        <f>IF(N307="snížená",J307,0)</f>
        <v>0</v>
      </c>
      <c r="BG307" s="216">
        <f>IF(N307="zákl. přenesená",J307,0)</f>
        <v>0</v>
      </c>
      <c r="BH307" s="216">
        <f>IF(N307="sníž. přenesená",J307,0)</f>
        <v>0</v>
      </c>
      <c r="BI307" s="216">
        <f>IF(N307="nulová",J307,0)</f>
        <v>0</v>
      </c>
      <c r="BJ307" s="18" t="s">
        <v>89</v>
      </c>
      <c r="BK307" s="216">
        <f>ROUND(I307*H307,2)</f>
        <v>0</v>
      </c>
      <c r="BL307" s="18" t="s">
        <v>147</v>
      </c>
      <c r="BM307" s="215" t="s">
        <v>461</v>
      </c>
    </row>
    <row r="308" spans="2:51" s="14" customFormat="1" ht="11.25">
      <c r="B308" s="229"/>
      <c r="C308" s="230"/>
      <c r="D308" s="219" t="s">
        <v>150</v>
      </c>
      <c r="E308" s="231" t="s">
        <v>1</v>
      </c>
      <c r="F308" s="232" t="s">
        <v>449</v>
      </c>
      <c r="G308" s="230"/>
      <c r="H308" s="231" t="s">
        <v>1</v>
      </c>
      <c r="I308" s="233"/>
      <c r="J308" s="230"/>
      <c r="K308" s="230"/>
      <c r="L308" s="234"/>
      <c r="M308" s="235"/>
      <c r="N308" s="236"/>
      <c r="O308" s="236"/>
      <c r="P308" s="236"/>
      <c r="Q308" s="236"/>
      <c r="R308" s="236"/>
      <c r="S308" s="236"/>
      <c r="T308" s="237"/>
      <c r="AT308" s="238" t="s">
        <v>150</v>
      </c>
      <c r="AU308" s="238" t="s">
        <v>148</v>
      </c>
      <c r="AV308" s="14" t="s">
        <v>89</v>
      </c>
      <c r="AW308" s="14" t="s">
        <v>36</v>
      </c>
      <c r="AX308" s="14" t="s">
        <v>81</v>
      </c>
      <c r="AY308" s="238" t="s">
        <v>139</v>
      </c>
    </row>
    <row r="309" spans="2:51" s="13" customFormat="1" ht="11.25">
      <c r="B309" s="217"/>
      <c r="C309" s="218"/>
      <c r="D309" s="219" t="s">
        <v>150</v>
      </c>
      <c r="E309" s="220" t="s">
        <v>1</v>
      </c>
      <c r="F309" s="221" t="s">
        <v>439</v>
      </c>
      <c r="G309" s="218"/>
      <c r="H309" s="222">
        <v>265.5</v>
      </c>
      <c r="I309" s="223"/>
      <c r="J309" s="218"/>
      <c r="K309" s="218"/>
      <c r="L309" s="224"/>
      <c r="M309" s="225"/>
      <c r="N309" s="226"/>
      <c r="O309" s="226"/>
      <c r="P309" s="226"/>
      <c r="Q309" s="226"/>
      <c r="R309" s="226"/>
      <c r="S309" s="226"/>
      <c r="T309" s="227"/>
      <c r="AT309" s="228" t="s">
        <v>150</v>
      </c>
      <c r="AU309" s="228" t="s">
        <v>148</v>
      </c>
      <c r="AV309" s="13" t="s">
        <v>91</v>
      </c>
      <c r="AW309" s="13" t="s">
        <v>36</v>
      </c>
      <c r="AX309" s="13" t="s">
        <v>81</v>
      </c>
      <c r="AY309" s="228" t="s">
        <v>139</v>
      </c>
    </row>
    <row r="310" spans="2:51" s="14" customFormat="1" ht="11.25">
      <c r="B310" s="229"/>
      <c r="C310" s="230"/>
      <c r="D310" s="219" t="s">
        <v>150</v>
      </c>
      <c r="E310" s="231" t="s">
        <v>1</v>
      </c>
      <c r="F310" s="232" t="s">
        <v>450</v>
      </c>
      <c r="G310" s="230"/>
      <c r="H310" s="231" t="s">
        <v>1</v>
      </c>
      <c r="I310" s="233"/>
      <c r="J310" s="230"/>
      <c r="K310" s="230"/>
      <c r="L310" s="234"/>
      <c r="M310" s="235"/>
      <c r="N310" s="236"/>
      <c r="O310" s="236"/>
      <c r="P310" s="236"/>
      <c r="Q310" s="236"/>
      <c r="R310" s="236"/>
      <c r="S310" s="236"/>
      <c r="T310" s="237"/>
      <c r="AT310" s="238" t="s">
        <v>150</v>
      </c>
      <c r="AU310" s="238" t="s">
        <v>148</v>
      </c>
      <c r="AV310" s="14" t="s">
        <v>89</v>
      </c>
      <c r="AW310" s="14" t="s">
        <v>36</v>
      </c>
      <c r="AX310" s="14" t="s">
        <v>81</v>
      </c>
      <c r="AY310" s="238" t="s">
        <v>139</v>
      </c>
    </row>
    <row r="311" spans="2:51" s="13" customFormat="1" ht="22.5">
      <c r="B311" s="217"/>
      <c r="C311" s="218"/>
      <c r="D311" s="219" t="s">
        <v>150</v>
      </c>
      <c r="E311" s="220" t="s">
        <v>1</v>
      </c>
      <c r="F311" s="221" t="s">
        <v>462</v>
      </c>
      <c r="G311" s="218"/>
      <c r="H311" s="222">
        <v>1181</v>
      </c>
      <c r="I311" s="223"/>
      <c r="J311" s="218"/>
      <c r="K311" s="218"/>
      <c r="L311" s="224"/>
      <c r="M311" s="225"/>
      <c r="N311" s="226"/>
      <c r="O311" s="226"/>
      <c r="P311" s="226"/>
      <c r="Q311" s="226"/>
      <c r="R311" s="226"/>
      <c r="S311" s="226"/>
      <c r="T311" s="227"/>
      <c r="AT311" s="228" t="s">
        <v>150</v>
      </c>
      <c r="AU311" s="228" t="s">
        <v>148</v>
      </c>
      <c r="AV311" s="13" t="s">
        <v>91</v>
      </c>
      <c r="AW311" s="13" t="s">
        <v>36</v>
      </c>
      <c r="AX311" s="13" t="s">
        <v>81</v>
      </c>
      <c r="AY311" s="228" t="s">
        <v>139</v>
      </c>
    </row>
    <row r="312" spans="2:51" s="15" customFormat="1" ht="11.25">
      <c r="B312" s="239"/>
      <c r="C312" s="240"/>
      <c r="D312" s="219" t="s">
        <v>150</v>
      </c>
      <c r="E312" s="241" t="s">
        <v>1</v>
      </c>
      <c r="F312" s="242" t="s">
        <v>168</v>
      </c>
      <c r="G312" s="240"/>
      <c r="H312" s="243">
        <v>1446.5</v>
      </c>
      <c r="I312" s="244"/>
      <c r="J312" s="240"/>
      <c r="K312" s="240"/>
      <c r="L312" s="245"/>
      <c r="M312" s="246"/>
      <c r="N312" s="247"/>
      <c r="O312" s="247"/>
      <c r="P312" s="247"/>
      <c r="Q312" s="247"/>
      <c r="R312" s="247"/>
      <c r="S312" s="247"/>
      <c r="T312" s="248"/>
      <c r="AT312" s="249" t="s">
        <v>150</v>
      </c>
      <c r="AU312" s="249" t="s">
        <v>148</v>
      </c>
      <c r="AV312" s="15" t="s">
        <v>147</v>
      </c>
      <c r="AW312" s="15" t="s">
        <v>36</v>
      </c>
      <c r="AX312" s="15" t="s">
        <v>89</v>
      </c>
      <c r="AY312" s="249" t="s">
        <v>139</v>
      </c>
    </row>
    <row r="313" spans="1:65" s="2" customFormat="1" ht="24" customHeight="1">
      <c r="A313" s="35"/>
      <c r="B313" s="36"/>
      <c r="C313" s="204" t="s">
        <v>463</v>
      </c>
      <c r="D313" s="204" t="s">
        <v>143</v>
      </c>
      <c r="E313" s="205" t="s">
        <v>464</v>
      </c>
      <c r="F313" s="206" t="s">
        <v>465</v>
      </c>
      <c r="G313" s="207" t="s">
        <v>358</v>
      </c>
      <c r="H313" s="208">
        <v>177</v>
      </c>
      <c r="I313" s="209"/>
      <c r="J313" s="210">
        <f>ROUND(I313*H313,2)</f>
        <v>0</v>
      </c>
      <c r="K313" s="206" t="s">
        <v>154</v>
      </c>
      <c r="L313" s="40"/>
      <c r="M313" s="211" t="s">
        <v>1</v>
      </c>
      <c r="N313" s="212" t="s">
        <v>46</v>
      </c>
      <c r="O313" s="72"/>
      <c r="P313" s="213">
        <f>O313*H313</f>
        <v>0</v>
      </c>
      <c r="Q313" s="213">
        <v>0.00038</v>
      </c>
      <c r="R313" s="213">
        <f>Q313*H313</f>
        <v>0.06726</v>
      </c>
      <c r="S313" s="213">
        <v>0</v>
      </c>
      <c r="T313" s="214">
        <f>S313*H313</f>
        <v>0</v>
      </c>
      <c r="U313" s="35"/>
      <c r="V313" s="35"/>
      <c r="W313" s="35"/>
      <c r="X313" s="35"/>
      <c r="Y313" s="35"/>
      <c r="Z313" s="35"/>
      <c r="AA313" s="35"/>
      <c r="AB313" s="35"/>
      <c r="AC313" s="35"/>
      <c r="AD313" s="35"/>
      <c r="AE313" s="35"/>
      <c r="AR313" s="215" t="s">
        <v>147</v>
      </c>
      <c r="AT313" s="215" t="s">
        <v>143</v>
      </c>
      <c r="AU313" s="215" t="s">
        <v>148</v>
      </c>
      <c r="AY313" s="18" t="s">
        <v>139</v>
      </c>
      <c r="BE313" s="216">
        <f>IF(N313="základní",J313,0)</f>
        <v>0</v>
      </c>
      <c r="BF313" s="216">
        <f>IF(N313="snížená",J313,0)</f>
        <v>0</v>
      </c>
      <c r="BG313" s="216">
        <f>IF(N313="zákl. přenesená",J313,0)</f>
        <v>0</v>
      </c>
      <c r="BH313" s="216">
        <f>IF(N313="sníž. přenesená",J313,0)</f>
        <v>0</v>
      </c>
      <c r="BI313" s="216">
        <f>IF(N313="nulová",J313,0)</f>
        <v>0</v>
      </c>
      <c r="BJ313" s="18" t="s">
        <v>89</v>
      </c>
      <c r="BK313" s="216">
        <f>ROUND(I313*H313,2)</f>
        <v>0</v>
      </c>
      <c r="BL313" s="18" t="s">
        <v>147</v>
      </c>
      <c r="BM313" s="215" t="s">
        <v>466</v>
      </c>
    </row>
    <row r="314" spans="2:51" s="14" customFormat="1" ht="11.25">
      <c r="B314" s="229"/>
      <c r="C314" s="230"/>
      <c r="D314" s="219" t="s">
        <v>150</v>
      </c>
      <c r="E314" s="231" t="s">
        <v>1</v>
      </c>
      <c r="F314" s="232" t="s">
        <v>449</v>
      </c>
      <c r="G314" s="230"/>
      <c r="H314" s="231" t="s">
        <v>1</v>
      </c>
      <c r="I314" s="233"/>
      <c r="J314" s="230"/>
      <c r="K314" s="230"/>
      <c r="L314" s="234"/>
      <c r="M314" s="235"/>
      <c r="N314" s="236"/>
      <c r="O314" s="236"/>
      <c r="P314" s="236"/>
      <c r="Q314" s="236"/>
      <c r="R314" s="236"/>
      <c r="S314" s="236"/>
      <c r="T314" s="237"/>
      <c r="AT314" s="238" t="s">
        <v>150</v>
      </c>
      <c r="AU314" s="238" t="s">
        <v>148</v>
      </c>
      <c r="AV314" s="14" t="s">
        <v>89</v>
      </c>
      <c r="AW314" s="14" t="s">
        <v>36</v>
      </c>
      <c r="AX314" s="14" t="s">
        <v>81</v>
      </c>
      <c r="AY314" s="238" t="s">
        <v>139</v>
      </c>
    </row>
    <row r="315" spans="2:51" s="13" customFormat="1" ht="11.25">
      <c r="B315" s="217"/>
      <c r="C315" s="218"/>
      <c r="D315" s="219" t="s">
        <v>150</v>
      </c>
      <c r="E315" s="220" t="s">
        <v>1</v>
      </c>
      <c r="F315" s="221" t="s">
        <v>444</v>
      </c>
      <c r="G315" s="218"/>
      <c r="H315" s="222">
        <v>5</v>
      </c>
      <c r="I315" s="223"/>
      <c r="J315" s="218"/>
      <c r="K315" s="218"/>
      <c r="L315" s="224"/>
      <c r="M315" s="225"/>
      <c r="N315" s="226"/>
      <c r="O315" s="226"/>
      <c r="P315" s="226"/>
      <c r="Q315" s="226"/>
      <c r="R315" s="226"/>
      <c r="S315" s="226"/>
      <c r="T315" s="227"/>
      <c r="AT315" s="228" t="s">
        <v>150</v>
      </c>
      <c r="AU315" s="228" t="s">
        <v>148</v>
      </c>
      <c r="AV315" s="13" t="s">
        <v>91</v>
      </c>
      <c r="AW315" s="13" t="s">
        <v>36</v>
      </c>
      <c r="AX315" s="13" t="s">
        <v>81</v>
      </c>
      <c r="AY315" s="228" t="s">
        <v>139</v>
      </c>
    </row>
    <row r="316" spans="2:51" s="14" customFormat="1" ht="11.25">
      <c r="B316" s="229"/>
      <c r="C316" s="230"/>
      <c r="D316" s="219" t="s">
        <v>150</v>
      </c>
      <c r="E316" s="231" t="s">
        <v>1</v>
      </c>
      <c r="F316" s="232" t="s">
        <v>450</v>
      </c>
      <c r="G316" s="230"/>
      <c r="H316" s="231" t="s">
        <v>1</v>
      </c>
      <c r="I316" s="233"/>
      <c r="J316" s="230"/>
      <c r="K316" s="230"/>
      <c r="L316" s="234"/>
      <c r="M316" s="235"/>
      <c r="N316" s="236"/>
      <c r="O316" s="236"/>
      <c r="P316" s="236"/>
      <c r="Q316" s="236"/>
      <c r="R316" s="236"/>
      <c r="S316" s="236"/>
      <c r="T316" s="237"/>
      <c r="AT316" s="238" t="s">
        <v>150</v>
      </c>
      <c r="AU316" s="238" t="s">
        <v>148</v>
      </c>
      <c r="AV316" s="14" t="s">
        <v>89</v>
      </c>
      <c r="AW316" s="14" t="s">
        <v>36</v>
      </c>
      <c r="AX316" s="14" t="s">
        <v>81</v>
      </c>
      <c r="AY316" s="238" t="s">
        <v>139</v>
      </c>
    </row>
    <row r="317" spans="2:51" s="13" customFormat="1" ht="22.5">
      <c r="B317" s="217"/>
      <c r="C317" s="218"/>
      <c r="D317" s="219" t="s">
        <v>150</v>
      </c>
      <c r="E317" s="220" t="s">
        <v>1</v>
      </c>
      <c r="F317" s="221" t="s">
        <v>467</v>
      </c>
      <c r="G317" s="218"/>
      <c r="H317" s="222">
        <v>172</v>
      </c>
      <c r="I317" s="223"/>
      <c r="J317" s="218"/>
      <c r="K317" s="218"/>
      <c r="L317" s="224"/>
      <c r="M317" s="225"/>
      <c r="N317" s="226"/>
      <c r="O317" s="226"/>
      <c r="P317" s="226"/>
      <c r="Q317" s="226"/>
      <c r="R317" s="226"/>
      <c r="S317" s="226"/>
      <c r="T317" s="227"/>
      <c r="AT317" s="228" t="s">
        <v>150</v>
      </c>
      <c r="AU317" s="228" t="s">
        <v>148</v>
      </c>
      <c r="AV317" s="13" t="s">
        <v>91</v>
      </c>
      <c r="AW317" s="13" t="s">
        <v>36</v>
      </c>
      <c r="AX317" s="13" t="s">
        <v>81</v>
      </c>
      <c r="AY317" s="228" t="s">
        <v>139</v>
      </c>
    </row>
    <row r="318" spans="2:51" s="15" customFormat="1" ht="11.25">
      <c r="B318" s="239"/>
      <c r="C318" s="240"/>
      <c r="D318" s="219" t="s">
        <v>150</v>
      </c>
      <c r="E318" s="241" t="s">
        <v>1</v>
      </c>
      <c r="F318" s="242" t="s">
        <v>168</v>
      </c>
      <c r="G318" s="240"/>
      <c r="H318" s="243">
        <v>177</v>
      </c>
      <c r="I318" s="244"/>
      <c r="J318" s="240"/>
      <c r="K318" s="240"/>
      <c r="L318" s="245"/>
      <c r="M318" s="246"/>
      <c r="N318" s="247"/>
      <c r="O318" s="247"/>
      <c r="P318" s="247"/>
      <c r="Q318" s="247"/>
      <c r="R318" s="247"/>
      <c r="S318" s="247"/>
      <c r="T318" s="248"/>
      <c r="AT318" s="249" t="s">
        <v>150</v>
      </c>
      <c r="AU318" s="249" t="s">
        <v>148</v>
      </c>
      <c r="AV318" s="15" t="s">
        <v>147</v>
      </c>
      <c r="AW318" s="15" t="s">
        <v>36</v>
      </c>
      <c r="AX318" s="15" t="s">
        <v>89</v>
      </c>
      <c r="AY318" s="249" t="s">
        <v>139</v>
      </c>
    </row>
    <row r="319" spans="1:65" s="2" customFormat="1" ht="16.5" customHeight="1">
      <c r="A319" s="35"/>
      <c r="B319" s="36"/>
      <c r="C319" s="204" t="s">
        <v>468</v>
      </c>
      <c r="D319" s="204" t="s">
        <v>143</v>
      </c>
      <c r="E319" s="205" t="s">
        <v>469</v>
      </c>
      <c r="F319" s="206" t="s">
        <v>470</v>
      </c>
      <c r="G319" s="207" t="s">
        <v>183</v>
      </c>
      <c r="H319" s="208">
        <v>17.8</v>
      </c>
      <c r="I319" s="209"/>
      <c r="J319" s="210">
        <f>ROUND(I319*H319,2)</f>
        <v>0</v>
      </c>
      <c r="K319" s="206" t="s">
        <v>154</v>
      </c>
      <c r="L319" s="40"/>
      <c r="M319" s="211" t="s">
        <v>1</v>
      </c>
      <c r="N319" s="212" t="s">
        <v>46</v>
      </c>
      <c r="O319" s="72"/>
      <c r="P319" s="213">
        <f>O319*H319</f>
        <v>0</v>
      </c>
      <c r="Q319" s="213">
        <v>1E-05</v>
      </c>
      <c r="R319" s="213">
        <f>Q319*H319</f>
        <v>0.00017800000000000002</v>
      </c>
      <c r="S319" s="213">
        <v>0</v>
      </c>
      <c r="T319" s="214">
        <f>S319*H319</f>
        <v>0</v>
      </c>
      <c r="U319" s="35"/>
      <c r="V319" s="35"/>
      <c r="W319" s="35"/>
      <c r="X319" s="35"/>
      <c r="Y319" s="35"/>
      <c r="Z319" s="35"/>
      <c r="AA319" s="35"/>
      <c r="AB319" s="35"/>
      <c r="AC319" s="35"/>
      <c r="AD319" s="35"/>
      <c r="AE319" s="35"/>
      <c r="AR319" s="215" t="s">
        <v>147</v>
      </c>
      <c r="AT319" s="215" t="s">
        <v>143</v>
      </c>
      <c r="AU319" s="215" t="s">
        <v>148</v>
      </c>
      <c r="AY319" s="18" t="s">
        <v>139</v>
      </c>
      <c r="BE319" s="216">
        <f>IF(N319="základní",J319,0)</f>
        <v>0</v>
      </c>
      <c r="BF319" s="216">
        <f>IF(N319="snížená",J319,0)</f>
        <v>0</v>
      </c>
      <c r="BG319" s="216">
        <f>IF(N319="zákl. přenesená",J319,0)</f>
        <v>0</v>
      </c>
      <c r="BH319" s="216">
        <f>IF(N319="sníž. přenesená",J319,0)</f>
        <v>0</v>
      </c>
      <c r="BI319" s="216">
        <f>IF(N319="nulová",J319,0)</f>
        <v>0</v>
      </c>
      <c r="BJ319" s="18" t="s">
        <v>89</v>
      </c>
      <c r="BK319" s="216">
        <f>ROUND(I319*H319,2)</f>
        <v>0</v>
      </c>
      <c r="BL319" s="18" t="s">
        <v>147</v>
      </c>
      <c r="BM319" s="215" t="s">
        <v>471</v>
      </c>
    </row>
    <row r="320" spans="2:51" s="13" customFormat="1" ht="11.25">
      <c r="B320" s="217"/>
      <c r="C320" s="218"/>
      <c r="D320" s="219" t="s">
        <v>150</v>
      </c>
      <c r="E320" s="220" t="s">
        <v>1</v>
      </c>
      <c r="F320" s="221" t="s">
        <v>472</v>
      </c>
      <c r="G320" s="218"/>
      <c r="H320" s="222">
        <v>17.8</v>
      </c>
      <c r="I320" s="223"/>
      <c r="J320" s="218"/>
      <c r="K320" s="218"/>
      <c r="L320" s="224"/>
      <c r="M320" s="225"/>
      <c r="N320" s="226"/>
      <c r="O320" s="226"/>
      <c r="P320" s="226"/>
      <c r="Q320" s="226"/>
      <c r="R320" s="226"/>
      <c r="S320" s="226"/>
      <c r="T320" s="227"/>
      <c r="AT320" s="228" t="s">
        <v>150</v>
      </c>
      <c r="AU320" s="228" t="s">
        <v>148</v>
      </c>
      <c r="AV320" s="13" t="s">
        <v>91</v>
      </c>
      <c r="AW320" s="13" t="s">
        <v>36</v>
      </c>
      <c r="AX320" s="13" t="s">
        <v>89</v>
      </c>
      <c r="AY320" s="228" t="s">
        <v>139</v>
      </c>
    </row>
    <row r="321" spans="1:65" s="2" customFormat="1" ht="24" customHeight="1">
      <c r="A321" s="35"/>
      <c r="B321" s="36"/>
      <c r="C321" s="204" t="s">
        <v>473</v>
      </c>
      <c r="D321" s="204" t="s">
        <v>143</v>
      </c>
      <c r="E321" s="205" t="s">
        <v>474</v>
      </c>
      <c r="F321" s="206" t="s">
        <v>475</v>
      </c>
      <c r="G321" s="207" t="s">
        <v>183</v>
      </c>
      <c r="H321" s="208">
        <v>17.8</v>
      </c>
      <c r="I321" s="209"/>
      <c r="J321" s="210">
        <f>ROUND(I321*H321,2)</f>
        <v>0</v>
      </c>
      <c r="K321" s="206" t="s">
        <v>154</v>
      </c>
      <c r="L321" s="40"/>
      <c r="M321" s="211" t="s">
        <v>1</v>
      </c>
      <c r="N321" s="212" t="s">
        <v>46</v>
      </c>
      <c r="O321" s="72"/>
      <c r="P321" s="213">
        <f>O321*H321</f>
        <v>0</v>
      </c>
      <c r="Q321" s="213">
        <v>0.00085</v>
      </c>
      <c r="R321" s="213">
        <f>Q321*H321</f>
        <v>0.01513</v>
      </c>
      <c r="S321" s="213">
        <v>0</v>
      </c>
      <c r="T321" s="214">
        <f>S321*H321</f>
        <v>0</v>
      </c>
      <c r="U321" s="35"/>
      <c r="V321" s="35"/>
      <c r="W321" s="35"/>
      <c r="X321" s="35"/>
      <c r="Y321" s="35"/>
      <c r="Z321" s="35"/>
      <c r="AA321" s="35"/>
      <c r="AB321" s="35"/>
      <c r="AC321" s="35"/>
      <c r="AD321" s="35"/>
      <c r="AE321" s="35"/>
      <c r="AR321" s="215" t="s">
        <v>147</v>
      </c>
      <c r="AT321" s="215" t="s">
        <v>143</v>
      </c>
      <c r="AU321" s="215" t="s">
        <v>148</v>
      </c>
      <c r="AY321" s="18" t="s">
        <v>139</v>
      </c>
      <c r="BE321" s="216">
        <f>IF(N321="základní",J321,0)</f>
        <v>0</v>
      </c>
      <c r="BF321" s="216">
        <f>IF(N321="snížená",J321,0)</f>
        <v>0</v>
      </c>
      <c r="BG321" s="216">
        <f>IF(N321="zákl. přenesená",J321,0)</f>
        <v>0</v>
      </c>
      <c r="BH321" s="216">
        <f>IF(N321="sníž. přenesená",J321,0)</f>
        <v>0</v>
      </c>
      <c r="BI321" s="216">
        <f>IF(N321="nulová",J321,0)</f>
        <v>0</v>
      </c>
      <c r="BJ321" s="18" t="s">
        <v>89</v>
      </c>
      <c r="BK321" s="216">
        <f>ROUND(I321*H321,2)</f>
        <v>0</v>
      </c>
      <c r="BL321" s="18" t="s">
        <v>147</v>
      </c>
      <c r="BM321" s="215" t="s">
        <v>476</v>
      </c>
    </row>
    <row r="322" spans="2:51" s="13" customFormat="1" ht="11.25">
      <c r="B322" s="217"/>
      <c r="C322" s="218"/>
      <c r="D322" s="219" t="s">
        <v>150</v>
      </c>
      <c r="E322" s="220" t="s">
        <v>1</v>
      </c>
      <c r="F322" s="221" t="s">
        <v>477</v>
      </c>
      <c r="G322" s="218"/>
      <c r="H322" s="222">
        <v>10.8</v>
      </c>
      <c r="I322" s="223"/>
      <c r="J322" s="218"/>
      <c r="K322" s="218"/>
      <c r="L322" s="224"/>
      <c r="M322" s="225"/>
      <c r="N322" s="226"/>
      <c r="O322" s="226"/>
      <c r="P322" s="226"/>
      <c r="Q322" s="226"/>
      <c r="R322" s="226"/>
      <c r="S322" s="226"/>
      <c r="T322" s="227"/>
      <c r="AT322" s="228" t="s">
        <v>150</v>
      </c>
      <c r="AU322" s="228" t="s">
        <v>148</v>
      </c>
      <c r="AV322" s="13" t="s">
        <v>91</v>
      </c>
      <c r="AW322" s="13" t="s">
        <v>36</v>
      </c>
      <c r="AX322" s="13" t="s">
        <v>81</v>
      </c>
      <c r="AY322" s="228" t="s">
        <v>139</v>
      </c>
    </row>
    <row r="323" spans="2:51" s="13" customFormat="1" ht="11.25">
      <c r="B323" s="217"/>
      <c r="C323" s="218"/>
      <c r="D323" s="219" t="s">
        <v>150</v>
      </c>
      <c r="E323" s="220" t="s">
        <v>1</v>
      </c>
      <c r="F323" s="221" t="s">
        <v>478</v>
      </c>
      <c r="G323" s="218"/>
      <c r="H323" s="222">
        <v>7</v>
      </c>
      <c r="I323" s="223"/>
      <c r="J323" s="218"/>
      <c r="K323" s="218"/>
      <c r="L323" s="224"/>
      <c r="M323" s="225"/>
      <c r="N323" s="226"/>
      <c r="O323" s="226"/>
      <c r="P323" s="226"/>
      <c r="Q323" s="226"/>
      <c r="R323" s="226"/>
      <c r="S323" s="226"/>
      <c r="T323" s="227"/>
      <c r="AT323" s="228" t="s">
        <v>150</v>
      </c>
      <c r="AU323" s="228" t="s">
        <v>148</v>
      </c>
      <c r="AV323" s="13" t="s">
        <v>91</v>
      </c>
      <c r="AW323" s="13" t="s">
        <v>36</v>
      </c>
      <c r="AX323" s="13" t="s">
        <v>81</v>
      </c>
      <c r="AY323" s="228" t="s">
        <v>139</v>
      </c>
    </row>
    <row r="324" spans="2:51" s="15" customFormat="1" ht="11.25">
      <c r="B324" s="239"/>
      <c r="C324" s="240"/>
      <c r="D324" s="219" t="s">
        <v>150</v>
      </c>
      <c r="E324" s="241" t="s">
        <v>1</v>
      </c>
      <c r="F324" s="242" t="s">
        <v>168</v>
      </c>
      <c r="G324" s="240"/>
      <c r="H324" s="243">
        <v>17.8</v>
      </c>
      <c r="I324" s="244"/>
      <c r="J324" s="240"/>
      <c r="K324" s="240"/>
      <c r="L324" s="245"/>
      <c r="M324" s="246"/>
      <c r="N324" s="247"/>
      <c r="O324" s="247"/>
      <c r="P324" s="247"/>
      <c r="Q324" s="247"/>
      <c r="R324" s="247"/>
      <c r="S324" s="247"/>
      <c r="T324" s="248"/>
      <c r="AT324" s="249" t="s">
        <v>150</v>
      </c>
      <c r="AU324" s="249" t="s">
        <v>148</v>
      </c>
      <c r="AV324" s="15" t="s">
        <v>147</v>
      </c>
      <c r="AW324" s="15" t="s">
        <v>36</v>
      </c>
      <c r="AX324" s="15" t="s">
        <v>89</v>
      </c>
      <c r="AY324" s="249" t="s">
        <v>139</v>
      </c>
    </row>
    <row r="325" spans="1:65" s="2" customFormat="1" ht="24" customHeight="1">
      <c r="A325" s="35"/>
      <c r="B325" s="36"/>
      <c r="C325" s="204" t="s">
        <v>479</v>
      </c>
      <c r="D325" s="204" t="s">
        <v>143</v>
      </c>
      <c r="E325" s="205" t="s">
        <v>480</v>
      </c>
      <c r="F325" s="206" t="s">
        <v>481</v>
      </c>
      <c r="G325" s="207" t="s">
        <v>183</v>
      </c>
      <c r="H325" s="208">
        <v>35.3</v>
      </c>
      <c r="I325" s="209"/>
      <c r="J325" s="210">
        <f>ROUND(I325*H325,2)</f>
        <v>0</v>
      </c>
      <c r="K325" s="206" t="s">
        <v>154</v>
      </c>
      <c r="L325" s="40"/>
      <c r="M325" s="211" t="s">
        <v>1</v>
      </c>
      <c r="N325" s="212" t="s">
        <v>46</v>
      </c>
      <c r="O325" s="72"/>
      <c r="P325" s="213">
        <f>O325*H325</f>
        <v>0</v>
      </c>
      <c r="Q325" s="213">
        <v>0.0016</v>
      </c>
      <c r="R325" s="213">
        <f>Q325*H325</f>
        <v>0.056479999999999995</v>
      </c>
      <c r="S325" s="213">
        <v>0</v>
      </c>
      <c r="T325" s="214">
        <f>S325*H325</f>
        <v>0</v>
      </c>
      <c r="U325" s="35"/>
      <c r="V325" s="35"/>
      <c r="W325" s="35"/>
      <c r="X325" s="35"/>
      <c r="Y325" s="35"/>
      <c r="Z325" s="35"/>
      <c r="AA325" s="35"/>
      <c r="AB325" s="35"/>
      <c r="AC325" s="35"/>
      <c r="AD325" s="35"/>
      <c r="AE325" s="35"/>
      <c r="AR325" s="215" t="s">
        <v>147</v>
      </c>
      <c r="AT325" s="215" t="s">
        <v>143</v>
      </c>
      <c r="AU325" s="215" t="s">
        <v>148</v>
      </c>
      <c r="AY325" s="18" t="s">
        <v>139</v>
      </c>
      <c r="BE325" s="216">
        <f>IF(N325="základní",J325,0)</f>
        <v>0</v>
      </c>
      <c r="BF325" s="216">
        <f>IF(N325="snížená",J325,0)</f>
        <v>0</v>
      </c>
      <c r="BG325" s="216">
        <f>IF(N325="zákl. přenesená",J325,0)</f>
        <v>0</v>
      </c>
      <c r="BH325" s="216">
        <f>IF(N325="sníž. přenesená",J325,0)</f>
        <v>0</v>
      </c>
      <c r="BI325" s="216">
        <f>IF(N325="nulová",J325,0)</f>
        <v>0</v>
      </c>
      <c r="BJ325" s="18" t="s">
        <v>89</v>
      </c>
      <c r="BK325" s="216">
        <f>ROUND(I325*H325,2)</f>
        <v>0</v>
      </c>
      <c r="BL325" s="18" t="s">
        <v>147</v>
      </c>
      <c r="BM325" s="215" t="s">
        <v>482</v>
      </c>
    </row>
    <row r="326" spans="2:51" s="14" customFormat="1" ht="11.25">
      <c r="B326" s="229"/>
      <c r="C326" s="230"/>
      <c r="D326" s="219" t="s">
        <v>150</v>
      </c>
      <c r="E326" s="231" t="s">
        <v>1</v>
      </c>
      <c r="F326" s="232" t="s">
        <v>449</v>
      </c>
      <c r="G326" s="230"/>
      <c r="H326" s="231" t="s">
        <v>1</v>
      </c>
      <c r="I326" s="233"/>
      <c r="J326" s="230"/>
      <c r="K326" s="230"/>
      <c r="L326" s="234"/>
      <c r="M326" s="235"/>
      <c r="N326" s="236"/>
      <c r="O326" s="236"/>
      <c r="P326" s="236"/>
      <c r="Q326" s="236"/>
      <c r="R326" s="236"/>
      <c r="S326" s="236"/>
      <c r="T326" s="237"/>
      <c r="AT326" s="238" t="s">
        <v>150</v>
      </c>
      <c r="AU326" s="238" t="s">
        <v>148</v>
      </c>
      <c r="AV326" s="14" t="s">
        <v>89</v>
      </c>
      <c r="AW326" s="14" t="s">
        <v>36</v>
      </c>
      <c r="AX326" s="14" t="s">
        <v>81</v>
      </c>
      <c r="AY326" s="238" t="s">
        <v>139</v>
      </c>
    </row>
    <row r="327" spans="2:51" s="13" customFormat="1" ht="11.25">
      <c r="B327" s="217"/>
      <c r="C327" s="218"/>
      <c r="D327" s="219" t="s">
        <v>150</v>
      </c>
      <c r="E327" s="220" t="s">
        <v>1</v>
      </c>
      <c r="F327" s="221" t="s">
        <v>483</v>
      </c>
      <c r="G327" s="218"/>
      <c r="H327" s="222">
        <v>17.8</v>
      </c>
      <c r="I327" s="223"/>
      <c r="J327" s="218"/>
      <c r="K327" s="218"/>
      <c r="L327" s="224"/>
      <c r="M327" s="225"/>
      <c r="N327" s="226"/>
      <c r="O327" s="226"/>
      <c r="P327" s="226"/>
      <c r="Q327" s="226"/>
      <c r="R327" s="226"/>
      <c r="S327" s="226"/>
      <c r="T327" s="227"/>
      <c r="AT327" s="228" t="s">
        <v>150</v>
      </c>
      <c r="AU327" s="228" t="s">
        <v>148</v>
      </c>
      <c r="AV327" s="13" t="s">
        <v>91</v>
      </c>
      <c r="AW327" s="13" t="s">
        <v>36</v>
      </c>
      <c r="AX327" s="13" t="s">
        <v>81</v>
      </c>
      <c r="AY327" s="228" t="s">
        <v>139</v>
      </c>
    </row>
    <row r="328" spans="2:51" s="14" customFormat="1" ht="11.25">
      <c r="B328" s="229"/>
      <c r="C328" s="230"/>
      <c r="D328" s="219" t="s">
        <v>150</v>
      </c>
      <c r="E328" s="231" t="s">
        <v>1</v>
      </c>
      <c r="F328" s="232" t="s">
        <v>450</v>
      </c>
      <c r="G328" s="230"/>
      <c r="H328" s="231" t="s">
        <v>1</v>
      </c>
      <c r="I328" s="233"/>
      <c r="J328" s="230"/>
      <c r="K328" s="230"/>
      <c r="L328" s="234"/>
      <c r="M328" s="235"/>
      <c r="N328" s="236"/>
      <c r="O328" s="236"/>
      <c r="P328" s="236"/>
      <c r="Q328" s="236"/>
      <c r="R328" s="236"/>
      <c r="S328" s="236"/>
      <c r="T328" s="237"/>
      <c r="AT328" s="238" t="s">
        <v>150</v>
      </c>
      <c r="AU328" s="238" t="s">
        <v>148</v>
      </c>
      <c r="AV328" s="14" t="s">
        <v>89</v>
      </c>
      <c r="AW328" s="14" t="s">
        <v>36</v>
      </c>
      <c r="AX328" s="14" t="s">
        <v>81</v>
      </c>
      <c r="AY328" s="238" t="s">
        <v>139</v>
      </c>
    </row>
    <row r="329" spans="2:51" s="13" customFormat="1" ht="11.25">
      <c r="B329" s="217"/>
      <c r="C329" s="218"/>
      <c r="D329" s="219" t="s">
        <v>150</v>
      </c>
      <c r="E329" s="220" t="s">
        <v>1</v>
      </c>
      <c r="F329" s="221" t="s">
        <v>484</v>
      </c>
      <c r="G329" s="218"/>
      <c r="H329" s="222">
        <v>10</v>
      </c>
      <c r="I329" s="223"/>
      <c r="J329" s="218"/>
      <c r="K329" s="218"/>
      <c r="L329" s="224"/>
      <c r="M329" s="225"/>
      <c r="N329" s="226"/>
      <c r="O329" s="226"/>
      <c r="P329" s="226"/>
      <c r="Q329" s="226"/>
      <c r="R329" s="226"/>
      <c r="S329" s="226"/>
      <c r="T329" s="227"/>
      <c r="AT329" s="228" t="s">
        <v>150</v>
      </c>
      <c r="AU329" s="228" t="s">
        <v>148</v>
      </c>
      <c r="AV329" s="13" t="s">
        <v>91</v>
      </c>
      <c r="AW329" s="13" t="s">
        <v>36</v>
      </c>
      <c r="AX329" s="13" t="s">
        <v>81</v>
      </c>
      <c r="AY329" s="228" t="s">
        <v>139</v>
      </c>
    </row>
    <row r="330" spans="2:51" s="13" customFormat="1" ht="11.25">
      <c r="B330" s="217"/>
      <c r="C330" s="218"/>
      <c r="D330" s="219" t="s">
        <v>150</v>
      </c>
      <c r="E330" s="220" t="s">
        <v>1</v>
      </c>
      <c r="F330" s="221" t="s">
        <v>485</v>
      </c>
      <c r="G330" s="218"/>
      <c r="H330" s="222">
        <v>7.5</v>
      </c>
      <c r="I330" s="223"/>
      <c r="J330" s="218"/>
      <c r="K330" s="218"/>
      <c r="L330" s="224"/>
      <c r="M330" s="225"/>
      <c r="N330" s="226"/>
      <c r="O330" s="226"/>
      <c r="P330" s="226"/>
      <c r="Q330" s="226"/>
      <c r="R330" s="226"/>
      <c r="S330" s="226"/>
      <c r="T330" s="227"/>
      <c r="AT330" s="228" t="s">
        <v>150</v>
      </c>
      <c r="AU330" s="228" t="s">
        <v>148</v>
      </c>
      <c r="AV330" s="13" t="s">
        <v>91</v>
      </c>
      <c r="AW330" s="13" t="s">
        <v>36</v>
      </c>
      <c r="AX330" s="13" t="s">
        <v>81</v>
      </c>
      <c r="AY330" s="228" t="s">
        <v>139</v>
      </c>
    </row>
    <row r="331" spans="2:51" s="15" customFormat="1" ht="11.25">
      <c r="B331" s="239"/>
      <c r="C331" s="240"/>
      <c r="D331" s="219" t="s">
        <v>150</v>
      </c>
      <c r="E331" s="241" t="s">
        <v>1</v>
      </c>
      <c r="F331" s="242" t="s">
        <v>168</v>
      </c>
      <c r="G331" s="240"/>
      <c r="H331" s="243">
        <v>35.3</v>
      </c>
      <c r="I331" s="244"/>
      <c r="J331" s="240"/>
      <c r="K331" s="240"/>
      <c r="L331" s="245"/>
      <c r="M331" s="246"/>
      <c r="N331" s="247"/>
      <c r="O331" s="247"/>
      <c r="P331" s="247"/>
      <c r="Q331" s="247"/>
      <c r="R331" s="247"/>
      <c r="S331" s="247"/>
      <c r="T331" s="248"/>
      <c r="AT331" s="249" t="s">
        <v>150</v>
      </c>
      <c r="AU331" s="249" t="s">
        <v>148</v>
      </c>
      <c r="AV331" s="15" t="s">
        <v>147</v>
      </c>
      <c r="AW331" s="15" t="s">
        <v>36</v>
      </c>
      <c r="AX331" s="15" t="s">
        <v>89</v>
      </c>
      <c r="AY331" s="249" t="s">
        <v>139</v>
      </c>
    </row>
    <row r="332" spans="2:63" s="12" customFormat="1" ht="20.85" customHeight="1">
      <c r="B332" s="188"/>
      <c r="C332" s="189"/>
      <c r="D332" s="190" t="s">
        <v>80</v>
      </c>
      <c r="E332" s="202" t="s">
        <v>486</v>
      </c>
      <c r="F332" s="202" t="s">
        <v>487</v>
      </c>
      <c r="G332" s="189"/>
      <c r="H332" s="189"/>
      <c r="I332" s="192"/>
      <c r="J332" s="203">
        <f>BK332</f>
        <v>0</v>
      </c>
      <c r="K332" s="189"/>
      <c r="L332" s="194"/>
      <c r="M332" s="195"/>
      <c r="N332" s="196"/>
      <c r="O332" s="196"/>
      <c r="P332" s="197">
        <f>SUM(P333:P348)</f>
        <v>0</v>
      </c>
      <c r="Q332" s="196"/>
      <c r="R332" s="197">
        <f>SUM(R333:R348)</f>
        <v>0.49569</v>
      </c>
      <c r="S332" s="196"/>
      <c r="T332" s="198">
        <f>SUM(T333:T348)</f>
        <v>0</v>
      </c>
      <c r="AR332" s="199" t="s">
        <v>89</v>
      </c>
      <c r="AT332" s="200" t="s">
        <v>80</v>
      </c>
      <c r="AU332" s="200" t="s">
        <v>91</v>
      </c>
      <c r="AY332" s="199" t="s">
        <v>139</v>
      </c>
      <c r="BK332" s="201">
        <f>SUM(BK333:BK348)</f>
        <v>0</v>
      </c>
    </row>
    <row r="333" spans="1:65" s="2" customFormat="1" ht="24" customHeight="1">
      <c r="A333" s="35"/>
      <c r="B333" s="36"/>
      <c r="C333" s="204" t="s">
        <v>488</v>
      </c>
      <c r="D333" s="204" t="s">
        <v>143</v>
      </c>
      <c r="E333" s="205" t="s">
        <v>489</v>
      </c>
      <c r="F333" s="206" t="s">
        <v>490</v>
      </c>
      <c r="G333" s="207" t="s">
        <v>491</v>
      </c>
      <c r="H333" s="208">
        <v>4</v>
      </c>
      <c r="I333" s="209"/>
      <c r="J333" s="210">
        <f>ROUND(I333*H333,2)</f>
        <v>0</v>
      </c>
      <c r="K333" s="206" t="s">
        <v>154</v>
      </c>
      <c r="L333" s="40"/>
      <c r="M333" s="211" t="s">
        <v>1</v>
      </c>
      <c r="N333" s="212" t="s">
        <v>46</v>
      </c>
      <c r="O333" s="72"/>
      <c r="P333" s="213">
        <f>O333*H333</f>
        <v>0</v>
      </c>
      <c r="Q333" s="213">
        <v>0.11241</v>
      </c>
      <c r="R333" s="213">
        <f>Q333*H333</f>
        <v>0.44964</v>
      </c>
      <c r="S333" s="213">
        <v>0</v>
      </c>
      <c r="T333" s="214">
        <f>S333*H333</f>
        <v>0</v>
      </c>
      <c r="U333" s="35"/>
      <c r="V333" s="35"/>
      <c r="W333" s="35"/>
      <c r="X333" s="35"/>
      <c r="Y333" s="35"/>
      <c r="Z333" s="35"/>
      <c r="AA333" s="35"/>
      <c r="AB333" s="35"/>
      <c r="AC333" s="35"/>
      <c r="AD333" s="35"/>
      <c r="AE333" s="35"/>
      <c r="AR333" s="215" t="s">
        <v>147</v>
      </c>
      <c r="AT333" s="215" t="s">
        <v>143</v>
      </c>
      <c r="AU333" s="215" t="s">
        <v>148</v>
      </c>
      <c r="AY333" s="18" t="s">
        <v>139</v>
      </c>
      <c r="BE333" s="216">
        <f>IF(N333="základní",J333,0)</f>
        <v>0</v>
      </c>
      <c r="BF333" s="216">
        <f>IF(N333="snížená",J333,0)</f>
        <v>0</v>
      </c>
      <c r="BG333" s="216">
        <f>IF(N333="zákl. přenesená",J333,0)</f>
        <v>0</v>
      </c>
      <c r="BH333" s="216">
        <f>IF(N333="sníž. přenesená",J333,0)</f>
        <v>0</v>
      </c>
      <c r="BI333" s="216">
        <f>IF(N333="nulová",J333,0)</f>
        <v>0</v>
      </c>
      <c r="BJ333" s="18" t="s">
        <v>89</v>
      </c>
      <c r="BK333" s="216">
        <f>ROUND(I333*H333,2)</f>
        <v>0</v>
      </c>
      <c r="BL333" s="18" t="s">
        <v>147</v>
      </c>
      <c r="BM333" s="215" t="s">
        <v>492</v>
      </c>
    </row>
    <row r="334" spans="2:51" s="13" customFormat="1" ht="11.25">
      <c r="B334" s="217"/>
      <c r="C334" s="218"/>
      <c r="D334" s="219" t="s">
        <v>150</v>
      </c>
      <c r="E334" s="220" t="s">
        <v>1</v>
      </c>
      <c r="F334" s="221" t="s">
        <v>493</v>
      </c>
      <c r="G334" s="218"/>
      <c r="H334" s="222">
        <v>4</v>
      </c>
      <c r="I334" s="223"/>
      <c r="J334" s="218"/>
      <c r="K334" s="218"/>
      <c r="L334" s="224"/>
      <c r="M334" s="225"/>
      <c r="N334" s="226"/>
      <c r="O334" s="226"/>
      <c r="P334" s="226"/>
      <c r="Q334" s="226"/>
      <c r="R334" s="226"/>
      <c r="S334" s="226"/>
      <c r="T334" s="227"/>
      <c r="AT334" s="228" t="s">
        <v>150</v>
      </c>
      <c r="AU334" s="228" t="s">
        <v>148</v>
      </c>
      <c r="AV334" s="13" t="s">
        <v>91</v>
      </c>
      <c r="AW334" s="13" t="s">
        <v>36</v>
      </c>
      <c r="AX334" s="13" t="s">
        <v>89</v>
      </c>
      <c r="AY334" s="228" t="s">
        <v>139</v>
      </c>
    </row>
    <row r="335" spans="1:65" s="2" customFormat="1" ht="16.5" customHeight="1">
      <c r="A335" s="35"/>
      <c r="B335" s="36"/>
      <c r="C335" s="250" t="s">
        <v>494</v>
      </c>
      <c r="D335" s="250" t="s">
        <v>224</v>
      </c>
      <c r="E335" s="251" t="s">
        <v>495</v>
      </c>
      <c r="F335" s="252" t="s">
        <v>496</v>
      </c>
      <c r="G335" s="253" t="s">
        <v>491</v>
      </c>
      <c r="H335" s="254">
        <v>4</v>
      </c>
      <c r="I335" s="255"/>
      <c r="J335" s="256">
        <f>ROUND(I335*H335,2)</f>
        <v>0</v>
      </c>
      <c r="K335" s="252" t="s">
        <v>154</v>
      </c>
      <c r="L335" s="257"/>
      <c r="M335" s="258" t="s">
        <v>1</v>
      </c>
      <c r="N335" s="259" t="s">
        <v>46</v>
      </c>
      <c r="O335" s="72"/>
      <c r="P335" s="213">
        <f>O335*H335</f>
        <v>0</v>
      </c>
      <c r="Q335" s="213">
        <v>0.0061</v>
      </c>
      <c r="R335" s="213">
        <f>Q335*H335</f>
        <v>0.0244</v>
      </c>
      <c r="S335" s="213">
        <v>0</v>
      </c>
      <c r="T335" s="214">
        <f>S335*H335</f>
        <v>0</v>
      </c>
      <c r="U335" s="35"/>
      <c r="V335" s="35"/>
      <c r="W335" s="35"/>
      <c r="X335" s="35"/>
      <c r="Y335" s="35"/>
      <c r="Z335" s="35"/>
      <c r="AA335" s="35"/>
      <c r="AB335" s="35"/>
      <c r="AC335" s="35"/>
      <c r="AD335" s="35"/>
      <c r="AE335" s="35"/>
      <c r="AR335" s="215" t="s">
        <v>190</v>
      </c>
      <c r="AT335" s="215" t="s">
        <v>224</v>
      </c>
      <c r="AU335" s="215" t="s">
        <v>148</v>
      </c>
      <c r="AY335" s="18" t="s">
        <v>139</v>
      </c>
      <c r="BE335" s="216">
        <f>IF(N335="základní",J335,0)</f>
        <v>0</v>
      </c>
      <c r="BF335" s="216">
        <f>IF(N335="snížená",J335,0)</f>
        <v>0</v>
      </c>
      <c r="BG335" s="216">
        <f>IF(N335="zákl. přenesená",J335,0)</f>
        <v>0</v>
      </c>
      <c r="BH335" s="216">
        <f>IF(N335="sníž. přenesená",J335,0)</f>
        <v>0</v>
      </c>
      <c r="BI335" s="216">
        <f>IF(N335="nulová",J335,0)</f>
        <v>0</v>
      </c>
      <c r="BJ335" s="18" t="s">
        <v>89</v>
      </c>
      <c r="BK335" s="216">
        <f>ROUND(I335*H335,2)</f>
        <v>0</v>
      </c>
      <c r="BL335" s="18" t="s">
        <v>147</v>
      </c>
      <c r="BM335" s="215" t="s">
        <v>497</v>
      </c>
    </row>
    <row r="336" spans="2:51" s="13" customFormat="1" ht="11.25">
      <c r="B336" s="217"/>
      <c r="C336" s="218"/>
      <c r="D336" s="219" t="s">
        <v>150</v>
      </c>
      <c r="E336" s="220" t="s">
        <v>1</v>
      </c>
      <c r="F336" s="221" t="s">
        <v>498</v>
      </c>
      <c r="G336" s="218"/>
      <c r="H336" s="222">
        <v>2</v>
      </c>
      <c r="I336" s="223"/>
      <c r="J336" s="218"/>
      <c r="K336" s="218"/>
      <c r="L336" s="224"/>
      <c r="M336" s="225"/>
      <c r="N336" s="226"/>
      <c r="O336" s="226"/>
      <c r="P336" s="226"/>
      <c r="Q336" s="226"/>
      <c r="R336" s="226"/>
      <c r="S336" s="226"/>
      <c r="T336" s="227"/>
      <c r="AT336" s="228" t="s">
        <v>150</v>
      </c>
      <c r="AU336" s="228" t="s">
        <v>148</v>
      </c>
      <c r="AV336" s="13" t="s">
        <v>91</v>
      </c>
      <c r="AW336" s="13" t="s">
        <v>36</v>
      </c>
      <c r="AX336" s="13" t="s">
        <v>81</v>
      </c>
      <c r="AY336" s="228" t="s">
        <v>139</v>
      </c>
    </row>
    <row r="337" spans="2:51" s="13" customFormat="1" ht="11.25">
      <c r="B337" s="217"/>
      <c r="C337" s="218"/>
      <c r="D337" s="219" t="s">
        <v>150</v>
      </c>
      <c r="E337" s="220" t="s">
        <v>1</v>
      </c>
      <c r="F337" s="221" t="s">
        <v>499</v>
      </c>
      <c r="G337" s="218"/>
      <c r="H337" s="222">
        <v>2</v>
      </c>
      <c r="I337" s="223"/>
      <c r="J337" s="218"/>
      <c r="K337" s="218"/>
      <c r="L337" s="224"/>
      <c r="M337" s="225"/>
      <c r="N337" s="226"/>
      <c r="O337" s="226"/>
      <c r="P337" s="226"/>
      <c r="Q337" s="226"/>
      <c r="R337" s="226"/>
      <c r="S337" s="226"/>
      <c r="T337" s="227"/>
      <c r="AT337" s="228" t="s">
        <v>150</v>
      </c>
      <c r="AU337" s="228" t="s">
        <v>148</v>
      </c>
      <c r="AV337" s="13" t="s">
        <v>91</v>
      </c>
      <c r="AW337" s="13" t="s">
        <v>36</v>
      </c>
      <c r="AX337" s="13" t="s">
        <v>81</v>
      </c>
      <c r="AY337" s="228" t="s">
        <v>139</v>
      </c>
    </row>
    <row r="338" spans="2:51" s="15" customFormat="1" ht="11.25">
      <c r="B338" s="239"/>
      <c r="C338" s="240"/>
      <c r="D338" s="219" t="s">
        <v>150</v>
      </c>
      <c r="E338" s="241" t="s">
        <v>1</v>
      </c>
      <c r="F338" s="242" t="s">
        <v>168</v>
      </c>
      <c r="G338" s="240"/>
      <c r="H338" s="243">
        <v>4</v>
      </c>
      <c r="I338" s="244"/>
      <c r="J338" s="240"/>
      <c r="K338" s="240"/>
      <c r="L338" s="245"/>
      <c r="M338" s="246"/>
      <c r="N338" s="247"/>
      <c r="O338" s="247"/>
      <c r="P338" s="247"/>
      <c r="Q338" s="247"/>
      <c r="R338" s="247"/>
      <c r="S338" s="247"/>
      <c r="T338" s="248"/>
      <c r="AT338" s="249" t="s">
        <v>150</v>
      </c>
      <c r="AU338" s="249" t="s">
        <v>148</v>
      </c>
      <c r="AV338" s="15" t="s">
        <v>147</v>
      </c>
      <c r="AW338" s="15" t="s">
        <v>36</v>
      </c>
      <c r="AX338" s="15" t="s">
        <v>89</v>
      </c>
      <c r="AY338" s="249" t="s">
        <v>139</v>
      </c>
    </row>
    <row r="339" spans="1:65" s="2" customFormat="1" ht="24" customHeight="1">
      <c r="A339" s="35"/>
      <c r="B339" s="36"/>
      <c r="C339" s="204" t="s">
        <v>500</v>
      </c>
      <c r="D339" s="204" t="s">
        <v>143</v>
      </c>
      <c r="E339" s="205" t="s">
        <v>501</v>
      </c>
      <c r="F339" s="206" t="s">
        <v>502</v>
      </c>
      <c r="G339" s="207" t="s">
        <v>491</v>
      </c>
      <c r="H339" s="208">
        <v>4</v>
      </c>
      <c r="I339" s="209"/>
      <c r="J339" s="210">
        <f>ROUND(I339*H339,2)</f>
        <v>0</v>
      </c>
      <c r="K339" s="206" t="s">
        <v>154</v>
      </c>
      <c r="L339" s="40"/>
      <c r="M339" s="211" t="s">
        <v>1</v>
      </c>
      <c r="N339" s="212" t="s">
        <v>46</v>
      </c>
      <c r="O339" s="72"/>
      <c r="P339" s="213">
        <f>O339*H339</f>
        <v>0</v>
      </c>
      <c r="Q339" s="213">
        <v>0.0007</v>
      </c>
      <c r="R339" s="213">
        <f>Q339*H339</f>
        <v>0.0028</v>
      </c>
      <c r="S339" s="213">
        <v>0</v>
      </c>
      <c r="T339" s="214">
        <f>S339*H339</f>
        <v>0</v>
      </c>
      <c r="U339" s="35"/>
      <c r="V339" s="35"/>
      <c r="W339" s="35"/>
      <c r="X339" s="35"/>
      <c r="Y339" s="35"/>
      <c r="Z339" s="35"/>
      <c r="AA339" s="35"/>
      <c r="AB339" s="35"/>
      <c r="AC339" s="35"/>
      <c r="AD339" s="35"/>
      <c r="AE339" s="35"/>
      <c r="AR339" s="215" t="s">
        <v>147</v>
      </c>
      <c r="AT339" s="215" t="s">
        <v>143</v>
      </c>
      <c r="AU339" s="215" t="s">
        <v>148</v>
      </c>
      <c r="AY339" s="18" t="s">
        <v>139</v>
      </c>
      <c r="BE339" s="216">
        <f>IF(N339="základní",J339,0)</f>
        <v>0</v>
      </c>
      <c r="BF339" s="216">
        <f>IF(N339="snížená",J339,0)</f>
        <v>0</v>
      </c>
      <c r="BG339" s="216">
        <f>IF(N339="zákl. přenesená",J339,0)</f>
        <v>0</v>
      </c>
      <c r="BH339" s="216">
        <f>IF(N339="sníž. přenesená",J339,0)</f>
        <v>0</v>
      </c>
      <c r="BI339" s="216">
        <f>IF(N339="nulová",J339,0)</f>
        <v>0</v>
      </c>
      <c r="BJ339" s="18" t="s">
        <v>89</v>
      </c>
      <c r="BK339" s="216">
        <f>ROUND(I339*H339,2)</f>
        <v>0</v>
      </c>
      <c r="BL339" s="18" t="s">
        <v>147</v>
      </c>
      <c r="BM339" s="215" t="s">
        <v>503</v>
      </c>
    </row>
    <row r="340" spans="2:51" s="13" customFormat="1" ht="11.25">
      <c r="B340" s="217"/>
      <c r="C340" s="218"/>
      <c r="D340" s="219" t="s">
        <v>150</v>
      </c>
      <c r="E340" s="220" t="s">
        <v>1</v>
      </c>
      <c r="F340" s="221" t="s">
        <v>504</v>
      </c>
      <c r="G340" s="218"/>
      <c r="H340" s="222">
        <v>4</v>
      </c>
      <c r="I340" s="223"/>
      <c r="J340" s="218"/>
      <c r="K340" s="218"/>
      <c r="L340" s="224"/>
      <c r="M340" s="225"/>
      <c r="N340" s="226"/>
      <c r="O340" s="226"/>
      <c r="P340" s="226"/>
      <c r="Q340" s="226"/>
      <c r="R340" s="226"/>
      <c r="S340" s="226"/>
      <c r="T340" s="227"/>
      <c r="AT340" s="228" t="s">
        <v>150</v>
      </c>
      <c r="AU340" s="228" t="s">
        <v>148</v>
      </c>
      <c r="AV340" s="13" t="s">
        <v>91</v>
      </c>
      <c r="AW340" s="13" t="s">
        <v>36</v>
      </c>
      <c r="AX340" s="13" t="s">
        <v>89</v>
      </c>
      <c r="AY340" s="228" t="s">
        <v>139</v>
      </c>
    </row>
    <row r="341" spans="1:65" s="2" customFormat="1" ht="24" customHeight="1">
      <c r="A341" s="35"/>
      <c r="B341" s="36"/>
      <c r="C341" s="250" t="s">
        <v>505</v>
      </c>
      <c r="D341" s="250" t="s">
        <v>224</v>
      </c>
      <c r="E341" s="251" t="s">
        <v>506</v>
      </c>
      <c r="F341" s="252" t="s">
        <v>507</v>
      </c>
      <c r="G341" s="253" t="s">
        <v>491</v>
      </c>
      <c r="H341" s="254">
        <v>2</v>
      </c>
      <c r="I341" s="255"/>
      <c r="J341" s="256">
        <f>ROUND(I341*H341,2)</f>
        <v>0</v>
      </c>
      <c r="K341" s="252" t="s">
        <v>154</v>
      </c>
      <c r="L341" s="257"/>
      <c r="M341" s="258" t="s">
        <v>1</v>
      </c>
      <c r="N341" s="259" t="s">
        <v>46</v>
      </c>
      <c r="O341" s="72"/>
      <c r="P341" s="213">
        <f>O341*H341</f>
        <v>0</v>
      </c>
      <c r="Q341" s="213">
        <v>0.0024</v>
      </c>
      <c r="R341" s="213">
        <f>Q341*H341</f>
        <v>0.0048</v>
      </c>
      <c r="S341" s="213">
        <v>0</v>
      </c>
      <c r="T341" s="214">
        <f>S341*H341</f>
        <v>0</v>
      </c>
      <c r="U341" s="35"/>
      <c r="V341" s="35"/>
      <c r="W341" s="35"/>
      <c r="X341" s="35"/>
      <c r="Y341" s="35"/>
      <c r="Z341" s="35"/>
      <c r="AA341" s="35"/>
      <c r="AB341" s="35"/>
      <c r="AC341" s="35"/>
      <c r="AD341" s="35"/>
      <c r="AE341" s="35"/>
      <c r="AR341" s="215" t="s">
        <v>190</v>
      </c>
      <c r="AT341" s="215" t="s">
        <v>224</v>
      </c>
      <c r="AU341" s="215" t="s">
        <v>148</v>
      </c>
      <c r="AY341" s="18" t="s">
        <v>139</v>
      </c>
      <c r="BE341" s="216">
        <f>IF(N341="základní",J341,0)</f>
        <v>0</v>
      </c>
      <c r="BF341" s="216">
        <f>IF(N341="snížená",J341,0)</f>
        <v>0</v>
      </c>
      <c r="BG341" s="216">
        <f>IF(N341="zákl. přenesená",J341,0)</f>
        <v>0</v>
      </c>
      <c r="BH341" s="216">
        <f>IF(N341="sníž. přenesená",J341,0)</f>
        <v>0</v>
      </c>
      <c r="BI341" s="216">
        <f>IF(N341="nulová",J341,0)</f>
        <v>0</v>
      </c>
      <c r="BJ341" s="18" t="s">
        <v>89</v>
      </c>
      <c r="BK341" s="216">
        <f>ROUND(I341*H341,2)</f>
        <v>0</v>
      </c>
      <c r="BL341" s="18" t="s">
        <v>147</v>
      </c>
      <c r="BM341" s="215" t="s">
        <v>508</v>
      </c>
    </row>
    <row r="342" spans="2:51" s="13" customFormat="1" ht="11.25">
      <c r="B342" s="217"/>
      <c r="C342" s="218"/>
      <c r="D342" s="219" t="s">
        <v>150</v>
      </c>
      <c r="E342" s="220" t="s">
        <v>1</v>
      </c>
      <c r="F342" s="221" t="s">
        <v>509</v>
      </c>
      <c r="G342" s="218"/>
      <c r="H342" s="222">
        <v>2</v>
      </c>
      <c r="I342" s="223"/>
      <c r="J342" s="218"/>
      <c r="K342" s="218"/>
      <c r="L342" s="224"/>
      <c r="M342" s="225"/>
      <c r="N342" s="226"/>
      <c r="O342" s="226"/>
      <c r="P342" s="226"/>
      <c r="Q342" s="226"/>
      <c r="R342" s="226"/>
      <c r="S342" s="226"/>
      <c r="T342" s="227"/>
      <c r="AT342" s="228" t="s">
        <v>150</v>
      </c>
      <c r="AU342" s="228" t="s">
        <v>148</v>
      </c>
      <c r="AV342" s="13" t="s">
        <v>91</v>
      </c>
      <c r="AW342" s="13" t="s">
        <v>36</v>
      </c>
      <c r="AX342" s="13" t="s">
        <v>89</v>
      </c>
      <c r="AY342" s="228" t="s">
        <v>139</v>
      </c>
    </row>
    <row r="343" spans="1:65" s="2" customFormat="1" ht="24" customHeight="1">
      <c r="A343" s="35"/>
      <c r="B343" s="36"/>
      <c r="C343" s="250" t="s">
        <v>510</v>
      </c>
      <c r="D343" s="250" t="s">
        <v>224</v>
      </c>
      <c r="E343" s="251" t="s">
        <v>511</v>
      </c>
      <c r="F343" s="252" t="s">
        <v>512</v>
      </c>
      <c r="G343" s="253" t="s">
        <v>491</v>
      </c>
      <c r="H343" s="254">
        <v>2</v>
      </c>
      <c r="I343" s="255"/>
      <c r="J343" s="256">
        <f>ROUND(I343*H343,2)</f>
        <v>0</v>
      </c>
      <c r="K343" s="252" t="s">
        <v>154</v>
      </c>
      <c r="L343" s="257"/>
      <c r="M343" s="258" t="s">
        <v>1</v>
      </c>
      <c r="N343" s="259" t="s">
        <v>46</v>
      </c>
      <c r="O343" s="72"/>
      <c r="P343" s="213">
        <f>O343*H343</f>
        <v>0</v>
      </c>
      <c r="Q343" s="213">
        <v>0.0025</v>
      </c>
      <c r="R343" s="213">
        <f>Q343*H343</f>
        <v>0.005</v>
      </c>
      <c r="S343" s="213">
        <v>0</v>
      </c>
      <c r="T343" s="214">
        <f>S343*H343</f>
        <v>0</v>
      </c>
      <c r="U343" s="35"/>
      <c r="V343" s="35"/>
      <c r="W343" s="35"/>
      <c r="X343" s="35"/>
      <c r="Y343" s="35"/>
      <c r="Z343" s="35"/>
      <c r="AA343" s="35"/>
      <c r="AB343" s="35"/>
      <c r="AC343" s="35"/>
      <c r="AD343" s="35"/>
      <c r="AE343" s="35"/>
      <c r="AR343" s="215" t="s">
        <v>190</v>
      </c>
      <c r="AT343" s="215" t="s">
        <v>224</v>
      </c>
      <c r="AU343" s="215" t="s">
        <v>148</v>
      </c>
      <c r="AY343" s="18" t="s">
        <v>139</v>
      </c>
      <c r="BE343" s="216">
        <f>IF(N343="základní",J343,0)</f>
        <v>0</v>
      </c>
      <c r="BF343" s="216">
        <f>IF(N343="snížená",J343,0)</f>
        <v>0</v>
      </c>
      <c r="BG343" s="216">
        <f>IF(N343="zákl. přenesená",J343,0)</f>
        <v>0</v>
      </c>
      <c r="BH343" s="216">
        <f>IF(N343="sníž. přenesená",J343,0)</f>
        <v>0</v>
      </c>
      <c r="BI343" s="216">
        <f>IF(N343="nulová",J343,0)</f>
        <v>0</v>
      </c>
      <c r="BJ343" s="18" t="s">
        <v>89</v>
      </c>
      <c r="BK343" s="216">
        <f>ROUND(I343*H343,2)</f>
        <v>0</v>
      </c>
      <c r="BL343" s="18" t="s">
        <v>147</v>
      </c>
      <c r="BM343" s="215" t="s">
        <v>513</v>
      </c>
    </row>
    <row r="344" spans="2:51" s="13" customFormat="1" ht="11.25">
      <c r="B344" s="217"/>
      <c r="C344" s="218"/>
      <c r="D344" s="219" t="s">
        <v>150</v>
      </c>
      <c r="E344" s="220" t="s">
        <v>1</v>
      </c>
      <c r="F344" s="221" t="s">
        <v>514</v>
      </c>
      <c r="G344" s="218"/>
      <c r="H344" s="222">
        <v>2</v>
      </c>
      <c r="I344" s="223"/>
      <c r="J344" s="218"/>
      <c r="K344" s="218"/>
      <c r="L344" s="224"/>
      <c r="M344" s="225"/>
      <c r="N344" s="226"/>
      <c r="O344" s="226"/>
      <c r="P344" s="226"/>
      <c r="Q344" s="226"/>
      <c r="R344" s="226"/>
      <c r="S344" s="226"/>
      <c r="T344" s="227"/>
      <c r="AT344" s="228" t="s">
        <v>150</v>
      </c>
      <c r="AU344" s="228" t="s">
        <v>148</v>
      </c>
      <c r="AV344" s="13" t="s">
        <v>91</v>
      </c>
      <c r="AW344" s="13" t="s">
        <v>36</v>
      </c>
      <c r="AX344" s="13" t="s">
        <v>89</v>
      </c>
      <c r="AY344" s="228" t="s">
        <v>139</v>
      </c>
    </row>
    <row r="345" spans="1:65" s="2" customFormat="1" ht="24" customHeight="1">
      <c r="A345" s="35"/>
      <c r="B345" s="36"/>
      <c r="C345" s="204" t="s">
        <v>515</v>
      </c>
      <c r="D345" s="204" t="s">
        <v>143</v>
      </c>
      <c r="E345" s="205" t="s">
        <v>516</v>
      </c>
      <c r="F345" s="206" t="s">
        <v>517</v>
      </c>
      <c r="G345" s="207" t="s">
        <v>491</v>
      </c>
      <c r="H345" s="208">
        <v>1</v>
      </c>
      <c r="I345" s="209"/>
      <c r="J345" s="210">
        <f>ROUND(I345*H345,2)</f>
        <v>0</v>
      </c>
      <c r="K345" s="206" t="s">
        <v>154</v>
      </c>
      <c r="L345" s="40"/>
      <c r="M345" s="211" t="s">
        <v>1</v>
      </c>
      <c r="N345" s="212" t="s">
        <v>46</v>
      </c>
      <c r="O345" s="72"/>
      <c r="P345" s="213">
        <f>O345*H345</f>
        <v>0</v>
      </c>
      <c r="Q345" s="213">
        <v>0.00105</v>
      </c>
      <c r="R345" s="213">
        <f>Q345*H345</f>
        <v>0.00105</v>
      </c>
      <c r="S345" s="213">
        <v>0</v>
      </c>
      <c r="T345" s="214">
        <f>S345*H345</f>
        <v>0</v>
      </c>
      <c r="U345" s="35"/>
      <c r="V345" s="35"/>
      <c r="W345" s="35"/>
      <c r="X345" s="35"/>
      <c r="Y345" s="35"/>
      <c r="Z345" s="35"/>
      <c r="AA345" s="35"/>
      <c r="AB345" s="35"/>
      <c r="AC345" s="35"/>
      <c r="AD345" s="35"/>
      <c r="AE345" s="35"/>
      <c r="AR345" s="215" t="s">
        <v>147</v>
      </c>
      <c r="AT345" s="215" t="s">
        <v>143</v>
      </c>
      <c r="AU345" s="215" t="s">
        <v>148</v>
      </c>
      <c r="AY345" s="18" t="s">
        <v>139</v>
      </c>
      <c r="BE345" s="216">
        <f>IF(N345="základní",J345,0)</f>
        <v>0</v>
      </c>
      <c r="BF345" s="216">
        <f>IF(N345="snížená",J345,0)</f>
        <v>0</v>
      </c>
      <c r="BG345" s="216">
        <f>IF(N345="zákl. přenesená",J345,0)</f>
        <v>0</v>
      </c>
      <c r="BH345" s="216">
        <f>IF(N345="sníž. přenesená",J345,0)</f>
        <v>0</v>
      </c>
      <c r="BI345" s="216">
        <f>IF(N345="nulová",J345,0)</f>
        <v>0</v>
      </c>
      <c r="BJ345" s="18" t="s">
        <v>89</v>
      </c>
      <c r="BK345" s="216">
        <f>ROUND(I345*H345,2)</f>
        <v>0</v>
      </c>
      <c r="BL345" s="18" t="s">
        <v>147</v>
      </c>
      <c r="BM345" s="215" t="s">
        <v>518</v>
      </c>
    </row>
    <row r="346" spans="2:51" s="13" customFormat="1" ht="11.25">
      <c r="B346" s="217"/>
      <c r="C346" s="218"/>
      <c r="D346" s="219" t="s">
        <v>150</v>
      </c>
      <c r="E346" s="220" t="s">
        <v>1</v>
      </c>
      <c r="F346" s="221" t="s">
        <v>519</v>
      </c>
      <c r="G346" s="218"/>
      <c r="H346" s="222">
        <v>1</v>
      </c>
      <c r="I346" s="223"/>
      <c r="J346" s="218"/>
      <c r="K346" s="218"/>
      <c r="L346" s="224"/>
      <c r="M346" s="225"/>
      <c r="N346" s="226"/>
      <c r="O346" s="226"/>
      <c r="P346" s="226"/>
      <c r="Q346" s="226"/>
      <c r="R346" s="226"/>
      <c r="S346" s="226"/>
      <c r="T346" s="227"/>
      <c r="AT346" s="228" t="s">
        <v>150</v>
      </c>
      <c r="AU346" s="228" t="s">
        <v>148</v>
      </c>
      <c r="AV346" s="13" t="s">
        <v>91</v>
      </c>
      <c r="AW346" s="13" t="s">
        <v>36</v>
      </c>
      <c r="AX346" s="13" t="s">
        <v>89</v>
      </c>
      <c r="AY346" s="228" t="s">
        <v>139</v>
      </c>
    </row>
    <row r="347" spans="1:65" s="2" customFormat="1" ht="16.5" customHeight="1">
      <c r="A347" s="35"/>
      <c r="B347" s="36"/>
      <c r="C347" s="250" t="s">
        <v>520</v>
      </c>
      <c r="D347" s="250" t="s">
        <v>224</v>
      </c>
      <c r="E347" s="251" t="s">
        <v>521</v>
      </c>
      <c r="F347" s="252" t="s">
        <v>522</v>
      </c>
      <c r="G347" s="253" t="s">
        <v>491</v>
      </c>
      <c r="H347" s="254">
        <v>1</v>
      </c>
      <c r="I347" s="255"/>
      <c r="J347" s="256">
        <f>ROUND(I347*H347,2)</f>
        <v>0</v>
      </c>
      <c r="K347" s="252" t="s">
        <v>154</v>
      </c>
      <c r="L347" s="257"/>
      <c r="M347" s="258" t="s">
        <v>1</v>
      </c>
      <c r="N347" s="259" t="s">
        <v>46</v>
      </c>
      <c r="O347" s="72"/>
      <c r="P347" s="213">
        <f>O347*H347</f>
        <v>0</v>
      </c>
      <c r="Q347" s="213">
        <v>0.008</v>
      </c>
      <c r="R347" s="213">
        <f>Q347*H347</f>
        <v>0.008</v>
      </c>
      <c r="S347" s="213">
        <v>0</v>
      </c>
      <c r="T347" s="214">
        <f>S347*H347</f>
        <v>0</v>
      </c>
      <c r="U347" s="35"/>
      <c r="V347" s="35"/>
      <c r="W347" s="35"/>
      <c r="X347" s="35"/>
      <c r="Y347" s="35"/>
      <c r="Z347" s="35"/>
      <c r="AA347" s="35"/>
      <c r="AB347" s="35"/>
      <c r="AC347" s="35"/>
      <c r="AD347" s="35"/>
      <c r="AE347" s="35"/>
      <c r="AR347" s="215" t="s">
        <v>190</v>
      </c>
      <c r="AT347" s="215" t="s">
        <v>224</v>
      </c>
      <c r="AU347" s="215" t="s">
        <v>148</v>
      </c>
      <c r="AY347" s="18" t="s">
        <v>139</v>
      </c>
      <c r="BE347" s="216">
        <f>IF(N347="základní",J347,0)</f>
        <v>0</v>
      </c>
      <c r="BF347" s="216">
        <f>IF(N347="snížená",J347,0)</f>
        <v>0</v>
      </c>
      <c r="BG347" s="216">
        <f>IF(N347="zákl. přenesená",J347,0)</f>
        <v>0</v>
      </c>
      <c r="BH347" s="216">
        <f>IF(N347="sníž. přenesená",J347,0)</f>
        <v>0</v>
      </c>
      <c r="BI347" s="216">
        <f>IF(N347="nulová",J347,0)</f>
        <v>0</v>
      </c>
      <c r="BJ347" s="18" t="s">
        <v>89</v>
      </c>
      <c r="BK347" s="216">
        <f>ROUND(I347*H347,2)</f>
        <v>0</v>
      </c>
      <c r="BL347" s="18" t="s">
        <v>147</v>
      </c>
      <c r="BM347" s="215" t="s">
        <v>523</v>
      </c>
    </row>
    <row r="348" spans="2:51" s="13" customFormat="1" ht="11.25">
      <c r="B348" s="217"/>
      <c r="C348" s="218"/>
      <c r="D348" s="219" t="s">
        <v>150</v>
      </c>
      <c r="E348" s="220" t="s">
        <v>1</v>
      </c>
      <c r="F348" s="221" t="s">
        <v>524</v>
      </c>
      <c r="G348" s="218"/>
      <c r="H348" s="222">
        <v>1</v>
      </c>
      <c r="I348" s="223"/>
      <c r="J348" s="218"/>
      <c r="K348" s="218"/>
      <c r="L348" s="224"/>
      <c r="M348" s="225"/>
      <c r="N348" s="226"/>
      <c r="O348" s="226"/>
      <c r="P348" s="226"/>
      <c r="Q348" s="226"/>
      <c r="R348" s="226"/>
      <c r="S348" s="226"/>
      <c r="T348" s="227"/>
      <c r="AT348" s="228" t="s">
        <v>150</v>
      </c>
      <c r="AU348" s="228" t="s">
        <v>148</v>
      </c>
      <c r="AV348" s="13" t="s">
        <v>91</v>
      </c>
      <c r="AW348" s="13" t="s">
        <v>36</v>
      </c>
      <c r="AX348" s="13" t="s">
        <v>89</v>
      </c>
      <c r="AY348" s="228" t="s">
        <v>139</v>
      </c>
    </row>
    <row r="349" spans="2:63" s="12" customFormat="1" ht="20.85" customHeight="1">
      <c r="B349" s="188"/>
      <c r="C349" s="189"/>
      <c r="D349" s="190" t="s">
        <v>80</v>
      </c>
      <c r="E349" s="202" t="s">
        <v>525</v>
      </c>
      <c r="F349" s="202" t="s">
        <v>526</v>
      </c>
      <c r="G349" s="189"/>
      <c r="H349" s="189"/>
      <c r="I349" s="192"/>
      <c r="J349" s="203">
        <f>BK349</f>
        <v>0</v>
      </c>
      <c r="K349" s="189"/>
      <c r="L349" s="194"/>
      <c r="M349" s="195"/>
      <c r="N349" s="196"/>
      <c r="O349" s="196"/>
      <c r="P349" s="197">
        <f>SUM(P350:P353)</f>
        <v>0</v>
      </c>
      <c r="Q349" s="196"/>
      <c r="R349" s="197">
        <f>SUM(R350:R353)</f>
        <v>0</v>
      </c>
      <c r="S349" s="196"/>
      <c r="T349" s="198">
        <f>SUM(T350:T353)</f>
        <v>0</v>
      </c>
      <c r="AR349" s="199" t="s">
        <v>89</v>
      </c>
      <c r="AT349" s="200" t="s">
        <v>80</v>
      </c>
      <c r="AU349" s="200" t="s">
        <v>91</v>
      </c>
      <c r="AY349" s="199" t="s">
        <v>139</v>
      </c>
      <c r="BK349" s="201">
        <f>SUM(BK350:BK353)</f>
        <v>0</v>
      </c>
    </row>
    <row r="350" spans="1:65" s="2" customFormat="1" ht="16.5" customHeight="1">
      <c r="A350" s="35"/>
      <c r="B350" s="36"/>
      <c r="C350" s="204" t="s">
        <v>527</v>
      </c>
      <c r="D350" s="204" t="s">
        <v>143</v>
      </c>
      <c r="E350" s="205" t="s">
        <v>528</v>
      </c>
      <c r="F350" s="206" t="s">
        <v>529</v>
      </c>
      <c r="G350" s="207" t="s">
        <v>177</v>
      </c>
      <c r="H350" s="208">
        <v>580.031</v>
      </c>
      <c r="I350" s="209"/>
      <c r="J350" s="210">
        <f>ROUND(I350*H350,2)</f>
        <v>0</v>
      </c>
      <c r="K350" s="206" t="s">
        <v>154</v>
      </c>
      <c r="L350" s="40"/>
      <c r="M350" s="211" t="s">
        <v>1</v>
      </c>
      <c r="N350" s="212" t="s">
        <v>46</v>
      </c>
      <c r="O350" s="72"/>
      <c r="P350" s="213">
        <f>O350*H350</f>
        <v>0</v>
      </c>
      <c r="Q350" s="213">
        <v>0</v>
      </c>
      <c r="R350" s="213">
        <f>Q350*H350</f>
        <v>0</v>
      </c>
      <c r="S350" s="213">
        <v>0</v>
      </c>
      <c r="T350" s="214">
        <f>S350*H350</f>
        <v>0</v>
      </c>
      <c r="U350" s="35"/>
      <c r="V350" s="35"/>
      <c r="W350" s="35"/>
      <c r="X350" s="35"/>
      <c r="Y350" s="35"/>
      <c r="Z350" s="35"/>
      <c r="AA350" s="35"/>
      <c r="AB350" s="35"/>
      <c r="AC350" s="35"/>
      <c r="AD350" s="35"/>
      <c r="AE350" s="35"/>
      <c r="AR350" s="215" t="s">
        <v>147</v>
      </c>
      <c r="AT350" s="215" t="s">
        <v>143</v>
      </c>
      <c r="AU350" s="215" t="s">
        <v>148</v>
      </c>
      <c r="AY350" s="18" t="s">
        <v>139</v>
      </c>
      <c r="BE350" s="216">
        <f>IF(N350="základní",J350,0)</f>
        <v>0</v>
      </c>
      <c r="BF350" s="216">
        <f>IF(N350="snížená",J350,0)</f>
        <v>0</v>
      </c>
      <c r="BG350" s="216">
        <f>IF(N350="zákl. přenesená",J350,0)</f>
        <v>0</v>
      </c>
      <c r="BH350" s="216">
        <f>IF(N350="sníž. přenesená",J350,0)</f>
        <v>0</v>
      </c>
      <c r="BI350" s="216">
        <f>IF(N350="nulová",J350,0)</f>
        <v>0</v>
      </c>
      <c r="BJ350" s="18" t="s">
        <v>89</v>
      </c>
      <c r="BK350" s="216">
        <f>ROUND(I350*H350,2)</f>
        <v>0</v>
      </c>
      <c r="BL350" s="18" t="s">
        <v>147</v>
      </c>
      <c r="BM350" s="215" t="s">
        <v>530</v>
      </c>
    </row>
    <row r="351" spans="1:65" s="2" customFormat="1" ht="16.5" customHeight="1">
      <c r="A351" s="35"/>
      <c r="B351" s="36"/>
      <c r="C351" s="204" t="s">
        <v>531</v>
      </c>
      <c r="D351" s="204" t="s">
        <v>143</v>
      </c>
      <c r="E351" s="205" t="s">
        <v>532</v>
      </c>
      <c r="F351" s="206" t="s">
        <v>533</v>
      </c>
      <c r="G351" s="207" t="s">
        <v>177</v>
      </c>
      <c r="H351" s="208">
        <v>580.031</v>
      </c>
      <c r="I351" s="209"/>
      <c r="J351" s="210">
        <f>ROUND(I351*H351,2)</f>
        <v>0</v>
      </c>
      <c r="K351" s="206" t="s">
        <v>1</v>
      </c>
      <c r="L351" s="40"/>
      <c r="M351" s="211" t="s">
        <v>1</v>
      </c>
      <c r="N351" s="212" t="s">
        <v>46</v>
      </c>
      <c r="O351" s="72"/>
      <c r="P351" s="213">
        <f>O351*H351</f>
        <v>0</v>
      </c>
      <c r="Q351" s="213">
        <v>0</v>
      </c>
      <c r="R351" s="213">
        <f>Q351*H351</f>
        <v>0</v>
      </c>
      <c r="S351" s="213">
        <v>0</v>
      </c>
      <c r="T351" s="214">
        <f>S351*H351</f>
        <v>0</v>
      </c>
      <c r="U351" s="35"/>
      <c r="V351" s="35"/>
      <c r="W351" s="35"/>
      <c r="X351" s="35"/>
      <c r="Y351" s="35"/>
      <c r="Z351" s="35"/>
      <c r="AA351" s="35"/>
      <c r="AB351" s="35"/>
      <c r="AC351" s="35"/>
      <c r="AD351" s="35"/>
      <c r="AE351" s="35"/>
      <c r="AR351" s="215" t="s">
        <v>147</v>
      </c>
      <c r="AT351" s="215" t="s">
        <v>143</v>
      </c>
      <c r="AU351" s="215" t="s">
        <v>148</v>
      </c>
      <c r="AY351" s="18" t="s">
        <v>139</v>
      </c>
      <c r="BE351" s="216">
        <f>IF(N351="základní",J351,0)</f>
        <v>0</v>
      </c>
      <c r="BF351" s="216">
        <f>IF(N351="snížená",J351,0)</f>
        <v>0</v>
      </c>
      <c r="BG351" s="216">
        <f>IF(N351="zákl. přenesená",J351,0)</f>
        <v>0</v>
      </c>
      <c r="BH351" s="216">
        <f>IF(N351="sníž. přenesená",J351,0)</f>
        <v>0</v>
      </c>
      <c r="BI351" s="216">
        <f>IF(N351="nulová",J351,0)</f>
        <v>0</v>
      </c>
      <c r="BJ351" s="18" t="s">
        <v>89</v>
      </c>
      <c r="BK351" s="216">
        <f>ROUND(I351*H351,2)</f>
        <v>0</v>
      </c>
      <c r="BL351" s="18" t="s">
        <v>147</v>
      </c>
      <c r="BM351" s="215" t="s">
        <v>534</v>
      </c>
    </row>
    <row r="352" spans="1:65" s="2" customFormat="1" ht="16.5" customHeight="1">
      <c r="A352" s="35"/>
      <c r="B352" s="36"/>
      <c r="C352" s="204" t="s">
        <v>535</v>
      </c>
      <c r="D352" s="204" t="s">
        <v>143</v>
      </c>
      <c r="E352" s="205" t="s">
        <v>536</v>
      </c>
      <c r="F352" s="206" t="s">
        <v>537</v>
      </c>
      <c r="G352" s="207" t="s">
        <v>177</v>
      </c>
      <c r="H352" s="208">
        <v>580.031</v>
      </c>
      <c r="I352" s="209"/>
      <c r="J352" s="210">
        <f>ROUND(I352*H352,2)</f>
        <v>0</v>
      </c>
      <c r="K352" s="206" t="s">
        <v>1</v>
      </c>
      <c r="L352" s="40"/>
      <c r="M352" s="211" t="s">
        <v>1</v>
      </c>
      <c r="N352" s="212" t="s">
        <v>46</v>
      </c>
      <c r="O352" s="72"/>
      <c r="P352" s="213">
        <f>O352*H352</f>
        <v>0</v>
      </c>
      <c r="Q352" s="213">
        <v>0</v>
      </c>
      <c r="R352" s="213">
        <f>Q352*H352</f>
        <v>0</v>
      </c>
      <c r="S352" s="213">
        <v>0</v>
      </c>
      <c r="T352" s="214">
        <f>S352*H352</f>
        <v>0</v>
      </c>
      <c r="U352" s="35"/>
      <c r="V352" s="35"/>
      <c r="W352" s="35"/>
      <c r="X352" s="35"/>
      <c r="Y352" s="35"/>
      <c r="Z352" s="35"/>
      <c r="AA352" s="35"/>
      <c r="AB352" s="35"/>
      <c r="AC352" s="35"/>
      <c r="AD352" s="35"/>
      <c r="AE352" s="35"/>
      <c r="AR352" s="215" t="s">
        <v>147</v>
      </c>
      <c r="AT352" s="215" t="s">
        <v>143</v>
      </c>
      <c r="AU352" s="215" t="s">
        <v>148</v>
      </c>
      <c r="AY352" s="18" t="s">
        <v>139</v>
      </c>
      <c r="BE352" s="216">
        <f>IF(N352="základní",J352,0)</f>
        <v>0</v>
      </c>
      <c r="BF352" s="216">
        <f>IF(N352="snížená",J352,0)</f>
        <v>0</v>
      </c>
      <c r="BG352" s="216">
        <f>IF(N352="zákl. přenesená",J352,0)</f>
        <v>0</v>
      </c>
      <c r="BH352" s="216">
        <f>IF(N352="sníž. přenesená",J352,0)</f>
        <v>0</v>
      </c>
      <c r="BI352" s="216">
        <f>IF(N352="nulová",J352,0)</f>
        <v>0</v>
      </c>
      <c r="BJ352" s="18" t="s">
        <v>89</v>
      </c>
      <c r="BK352" s="216">
        <f>ROUND(I352*H352,2)</f>
        <v>0</v>
      </c>
      <c r="BL352" s="18" t="s">
        <v>147</v>
      </c>
      <c r="BM352" s="215" t="s">
        <v>538</v>
      </c>
    </row>
    <row r="353" spans="1:65" s="2" customFormat="1" ht="24" customHeight="1">
      <c r="A353" s="35"/>
      <c r="B353" s="36"/>
      <c r="C353" s="204" t="s">
        <v>539</v>
      </c>
      <c r="D353" s="204" t="s">
        <v>143</v>
      </c>
      <c r="E353" s="205" t="s">
        <v>540</v>
      </c>
      <c r="F353" s="206" t="s">
        <v>541</v>
      </c>
      <c r="G353" s="207" t="s">
        <v>177</v>
      </c>
      <c r="H353" s="208">
        <v>718.624</v>
      </c>
      <c r="I353" s="209"/>
      <c r="J353" s="210">
        <f>ROUND(I353*H353,2)</f>
        <v>0</v>
      </c>
      <c r="K353" s="206" t="s">
        <v>154</v>
      </c>
      <c r="L353" s="40"/>
      <c r="M353" s="271" t="s">
        <v>1</v>
      </c>
      <c r="N353" s="272" t="s">
        <v>46</v>
      </c>
      <c r="O353" s="273"/>
      <c r="P353" s="274">
        <f>O353*H353</f>
        <v>0</v>
      </c>
      <c r="Q353" s="274">
        <v>0</v>
      </c>
      <c r="R353" s="274">
        <f>Q353*H353</f>
        <v>0</v>
      </c>
      <c r="S353" s="274">
        <v>0</v>
      </c>
      <c r="T353" s="275">
        <f>S353*H353</f>
        <v>0</v>
      </c>
      <c r="U353" s="35"/>
      <c r="V353" s="35"/>
      <c r="W353" s="35"/>
      <c r="X353" s="35"/>
      <c r="Y353" s="35"/>
      <c r="Z353" s="35"/>
      <c r="AA353" s="35"/>
      <c r="AB353" s="35"/>
      <c r="AC353" s="35"/>
      <c r="AD353" s="35"/>
      <c r="AE353" s="35"/>
      <c r="AR353" s="215" t="s">
        <v>147</v>
      </c>
      <c r="AT353" s="215" t="s">
        <v>143</v>
      </c>
      <c r="AU353" s="215" t="s">
        <v>148</v>
      </c>
      <c r="AY353" s="18" t="s">
        <v>139</v>
      </c>
      <c r="BE353" s="216">
        <f>IF(N353="základní",J353,0)</f>
        <v>0</v>
      </c>
      <c r="BF353" s="216">
        <f>IF(N353="snížená",J353,0)</f>
        <v>0</v>
      </c>
      <c r="BG353" s="216">
        <f>IF(N353="zákl. přenesená",J353,0)</f>
        <v>0</v>
      </c>
      <c r="BH353" s="216">
        <f>IF(N353="sníž. přenesená",J353,0)</f>
        <v>0</v>
      </c>
      <c r="BI353" s="216">
        <f>IF(N353="nulová",J353,0)</f>
        <v>0</v>
      </c>
      <c r="BJ353" s="18" t="s">
        <v>89</v>
      </c>
      <c r="BK353" s="216">
        <f>ROUND(I353*H353,2)</f>
        <v>0</v>
      </c>
      <c r="BL353" s="18" t="s">
        <v>147</v>
      </c>
      <c r="BM353" s="215" t="s">
        <v>542</v>
      </c>
    </row>
    <row r="354" spans="1:31" s="2" customFormat="1" ht="6.95" customHeight="1">
      <c r="A354" s="35"/>
      <c r="B354" s="55"/>
      <c r="C354" s="56"/>
      <c r="D354" s="56"/>
      <c r="E354" s="56"/>
      <c r="F354" s="56"/>
      <c r="G354" s="56"/>
      <c r="H354" s="56"/>
      <c r="I354" s="153"/>
      <c r="J354" s="56"/>
      <c r="K354" s="56"/>
      <c r="L354" s="40"/>
      <c r="M354" s="35"/>
      <c r="O354" s="35"/>
      <c r="P354" s="35"/>
      <c r="Q354" s="35"/>
      <c r="R354" s="35"/>
      <c r="S354" s="35"/>
      <c r="T354" s="35"/>
      <c r="U354" s="35"/>
      <c r="V354" s="35"/>
      <c r="W354" s="35"/>
      <c r="X354" s="35"/>
      <c r="Y354" s="35"/>
      <c r="Z354" s="35"/>
      <c r="AA354" s="35"/>
      <c r="AB354" s="35"/>
      <c r="AC354" s="35"/>
      <c r="AD354" s="35"/>
      <c r="AE354" s="35"/>
    </row>
  </sheetData>
  <sheetProtection algorithmName="SHA-512" hashValue="lf7O5gWA43cEEeHiSTF/GtkuCnqt+P1L8l/Y5rzBs4Vi0HlmRyFGicbOj86ukxH2yozhMT0cllql1+QuyMOMug==" saltValue="um97iNJ7L9MsbAfmY+iSBbuSpn77B61pXc/Fhj2kGjJ6ryrWjqrqyLlIbyq7M5dMjBRPhptkpcHnLL7am/cPjQ==" spinCount="100000" sheet="1" objects="1" scenarios="1" formatColumns="0" formatRows="0" autoFilter="0"/>
  <autoFilter ref="C133:K353"/>
  <mergeCells count="9">
    <mergeCell ref="E87:H87"/>
    <mergeCell ref="E124:H124"/>
    <mergeCell ref="E126:H126"/>
    <mergeCell ref="L2:V2"/>
    <mergeCell ref="E7:H7"/>
    <mergeCell ref="E9:H9"/>
    <mergeCell ref="E18:H18"/>
    <mergeCell ref="E27:H27"/>
    <mergeCell ref="E85:H85"/>
  </mergeCells>
  <printOptions/>
  <pageMargins left="0.3937007874015748" right="0.3937007874015748" top="0.3937007874015748" bottom="0.3937007874015748" header="0" footer="0"/>
  <pageSetup fitToHeight="0" fitToWidth="1" horizontalDpi="600" verticalDpi="600" orientation="portrait" paperSize="9" scale="77"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7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0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9"/>
      <c r="L2" s="287"/>
      <c r="M2" s="287"/>
      <c r="N2" s="287"/>
      <c r="O2" s="287"/>
      <c r="P2" s="287"/>
      <c r="Q2" s="287"/>
      <c r="R2" s="287"/>
      <c r="S2" s="287"/>
      <c r="T2" s="287"/>
      <c r="U2" s="287"/>
      <c r="V2" s="287"/>
      <c r="AT2" s="18" t="s">
        <v>94</v>
      </c>
    </row>
    <row r="3" spans="2:46" s="1" customFormat="1" ht="6.95" customHeight="1">
      <c r="B3" s="110"/>
      <c r="C3" s="111"/>
      <c r="D3" s="111"/>
      <c r="E3" s="111"/>
      <c r="F3" s="111"/>
      <c r="G3" s="111"/>
      <c r="H3" s="111"/>
      <c r="I3" s="112"/>
      <c r="J3" s="111"/>
      <c r="K3" s="111"/>
      <c r="L3" s="21"/>
      <c r="AT3" s="18" t="s">
        <v>91</v>
      </c>
    </row>
    <row r="4" spans="2:46" s="1" customFormat="1" ht="24.95" customHeight="1">
      <c r="B4" s="21"/>
      <c r="D4" s="113" t="s">
        <v>98</v>
      </c>
      <c r="I4" s="109"/>
      <c r="L4" s="21"/>
      <c r="M4" s="114" t="s">
        <v>10</v>
      </c>
      <c r="AT4" s="18" t="s">
        <v>4</v>
      </c>
    </row>
    <row r="5" spans="2:12" s="1" customFormat="1" ht="6.95" customHeight="1">
      <c r="B5" s="21"/>
      <c r="I5" s="109"/>
      <c r="L5" s="21"/>
    </row>
    <row r="6" spans="2:12" s="1" customFormat="1" ht="12" customHeight="1">
      <c r="B6" s="21"/>
      <c r="D6" s="115" t="s">
        <v>16</v>
      </c>
      <c r="I6" s="109"/>
      <c r="L6" s="21"/>
    </row>
    <row r="7" spans="2:12" s="1" customFormat="1" ht="16.5" customHeight="1">
      <c r="B7" s="21"/>
      <c r="E7" s="317" t="str">
        <f>'Rekapitulace stavby'!K6</f>
        <v>BESIP - II/279 Horní Bousov, úprava vjezdu do obce a VDZ - PD</v>
      </c>
      <c r="F7" s="318"/>
      <c r="G7" s="318"/>
      <c r="H7" s="318"/>
      <c r="I7" s="109"/>
      <c r="L7" s="21"/>
    </row>
    <row r="8" spans="1:31" s="2" customFormat="1" ht="12" customHeight="1">
      <c r="A8" s="35"/>
      <c r="B8" s="40"/>
      <c r="C8" s="35"/>
      <c r="D8" s="115" t="s">
        <v>99</v>
      </c>
      <c r="E8" s="35"/>
      <c r="F8" s="35"/>
      <c r="G8" s="35"/>
      <c r="H8" s="35"/>
      <c r="I8" s="116"/>
      <c r="J8" s="35"/>
      <c r="K8" s="35"/>
      <c r="L8" s="52"/>
      <c r="S8" s="35"/>
      <c r="T8" s="35"/>
      <c r="U8" s="35"/>
      <c r="V8" s="35"/>
      <c r="W8" s="35"/>
      <c r="X8" s="35"/>
      <c r="Y8" s="35"/>
      <c r="Z8" s="35"/>
      <c r="AA8" s="35"/>
      <c r="AB8" s="35"/>
      <c r="AC8" s="35"/>
      <c r="AD8" s="35"/>
      <c r="AE8" s="35"/>
    </row>
    <row r="9" spans="1:31" s="2" customFormat="1" ht="16.5" customHeight="1">
      <c r="A9" s="35"/>
      <c r="B9" s="40"/>
      <c r="C9" s="35"/>
      <c r="D9" s="35"/>
      <c r="E9" s="319" t="s">
        <v>543</v>
      </c>
      <c r="F9" s="320"/>
      <c r="G9" s="320"/>
      <c r="H9" s="320"/>
      <c r="I9" s="116"/>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116"/>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5" t="s">
        <v>18</v>
      </c>
      <c r="E11" s="35"/>
      <c r="F11" s="117" t="s">
        <v>1</v>
      </c>
      <c r="G11" s="35"/>
      <c r="H11" s="35"/>
      <c r="I11" s="118" t="s">
        <v>19</v>
      </c>
      <c r="J11" s="117"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5" t="s">
        <v>20</v>
      </c>
      <c r="E12" s="35"/>
      <c r="F12" s="117" t="s">
        <v>21</v>
      </c>
      <c r="G12" s="35"/>
      <c r="H12" s="35"/>
      <c r="I12" s="118" t="s">
        <v>22</v>
      </c>
      <c r="J12" s="119" t="str">
        <f>'Rekapitulace stavby'!AN8</f>
        <v>24. 8. 2018</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116"/>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5" t="s">
        <v>24</v>
      </c>
      <c r="E14" s="35"/>
      <c r="F14" s="35"/>
      <c r="G14" s="35"/>
      <c r="H14" s="35"/>
      <c r="I14" s="118" t="s">
        <v>25</v>
      </c>
      <c r="J14" s="117" t="s">
        <v>26</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7" t="s">
        <v>27</v>
      </c>
      <c r="F15" s="35"/>
      <c r="G15" s="35"/>
      <c r="H15" s="35"/>
      <c r="I15" s="118" t="s">
        <v>28</v>
      </c>
      <c r="J15" s="117" t="s">
        <v>29</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116"/>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5" t="s">
        <v>30</v>
      </c>
      <c r="E17" s="35"/>
      <c r="F17" s="35"/>
      <c r="G17" s="35"/>
      <c r="H17" s="35"/>
      <c r="I17" s="118"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21" t="str">
        <f>'Rekapitulace stavby'!E14</f>
        <v>Vyplň údaj</v>
      </c>
      <c r="F18" s="322"/>
      <c r="G18" s="322"/>
      <c r="H18" s="322"/>
      <c r="I18" s="118" t="s">
        <v>28</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116"/>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5" t="s">
        <v>32</v>
      </c>
      <c r="E20" s="35"/>
      <c r="F20" s="35"/>
      <c r="G20" s="35"/>
      <c r="H20" s="35"/>
      <c r="I20" s="118" t="s">
        <v>25</v>
      </c>
      <c r="J20" s="117" t="s">
        <v>33</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7" t="s">
        <v>34</v>
      </c>
      <c r="F21" s="35"/>
      <c r="G21" s="35"/>
      <c r="H21" s="35"/>
      <c r="I21" s="118" t="s">
        <v>28</v>
      </c>
      <c r="J21" s="117" t="s">
        <v>35</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116"/>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5" t="s">
        <v>37</v>
      </c>
      <c r="E23" s="35"/>
      <c r="F23" s="35"/>
      <c r="G23" s="35"/>
      <c r="H23" s="35"/>
      <c r="I23" s="118" t="s">
        <v>25</v>
      </c>
      <c r="J23" s="117" t="str">
        <f>IF('Rekapitulace stavby'!AN19="","",'Rekapitulace stavby'!AN19)</f>
        <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7" t="str">
        <f>IF('Rekapitulace stavby'!E20="","",'Rekapitulace stavby'!E20)</f>
        <v>Josef Nentwich</v>
      </c>
      <c r="F24" s="35"/>
      <c r="G24" s="35"/>
      <c r="H24" s="35"/>
      <c r="I24" s="118" t="s">
        <v>28</v>
      </c>
      <c r="J24" s="117" t="str">
        <f>IF('Rekapitulace stavby'!AN20="","",'Rekapitulace stavby'!AN20)</f>
        <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116"/>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5" t="s">
        <v>39</v>
      </c>
      <c r="E26" s="35"/>
      <c r="F26" s="35"/>
      <c r="G26" s="35"/>
      <c r="H26" s="35"/>
      <c r="I26" s="116"/>
      <c r="J26" s="35"/>
      <c r="K26" s="35"/>
      <c r="L26" s="52"/>
      <c r="S26" s="35"/>
      <c r="T26" s="35"/>
      <c r="U26" s="35"/>
      <c r="V26" s="35"/>
      <c r="W26" s="35"/>
      <c r="X26" s="35"/>
      <c r="Y26" s="35"/>
      <c r="Z26" s="35"/>
      <c r="AA26" s="35"/>
      <c r="AB26" s="35"/>
      <c r="AC26" s="35"/>
      <c r="AD26" s="35"/>
      <c r="AE26" s="35"/>
    </row>
    <row r="27" spans="1:31" s="8" customFormat="1" ht="16.5" customHeight="1">
      <c r="A27" s="120"/>
      <c r="B27" s="121"/>
      <c r="C27" s="120"/>
      <c r="D27" s="120"/>
      <c r="E27" s="323" t="s">
        <v>1</v>
      </c>
      <c r="F27" s="323"/>
      <c r="G27" s="323"/>
      <c r="H27" s="323"/>
      <c r="I27" s="122"/>
      <c r="J27" s="120"/>
      <c r="K27" s="120"/>
      <c r="L27" s="123"/>
      <c r="S27" s="120"/>
      <c r="T27" s="120"/>
      <c r="U27" s="120"/>
      <c r="V27" s="120"/>
      <c r="W27" s="120"/>
      <c r="X27" s="120"/>
      <c r="Y27" s="120"/>
      <c r="Z27" s="120"/>
      <c r="AA27" s="120"/>
      <c r="AB27" s="120"/>
      <c r="AC27" s="120"/>
      <c r="AD27" s="120"/>
      <c r="AE27" s="120"/>
    </row>
    <row r="28" spans="1:31" s="2" customFormat="1" ht="6.95" customHeight="1">
      <c r="A28" s="35"/>
      <c r="B28" s="40"/>
      <c r="C28" s="35"/>
      <c r="D28" s="35"/>
      <c r="E28" s="35"/>
      <c r="F28" s="35"/>
      <c r="G28" s="35"/>
      <c r="H28" s="35"/>
      <c r="I28" s="116"/>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24"/>
      <c r="E29" s="124"/>
      <c r="F29" s="124"/>
      <c r="G29" s="124"/>
      <c r="H29" s="124"/>
      <c r="I29" s="125"/>
      <c r="J29" s="124"/>
      <c r="K29" s="124"/>
      <c r="L29" s="52"/>
      <c r="S29" s="35"/>
      <c r="T29" s="35"/>
      <c r="U29" s="35"/>
      <c r="V29" s="35"/>
      <c r="W29" s="35"/>
      <c r="X29" s="35"/>
      <c r="Y29" s="35"/>
      <c r="Z29" s="35"/>
      <c r="AA29" s="35"/>
      <c r="AB29" s="35"/>
      <c r="AC29" s="35"/>
      <c r="AD29" s="35"/>
      <c r="AE29" s="35"/>
    </row>
    <row r="30" spans="1:31" s="2" customFormat="1" ht="25.35" customHeight="1">
      <c r="A30" s="35"/>
      <c r="B30" s="40"/>
      <c r="C30" s="35"/>
      <c r="D30" s="126" t="s">
        <v>41</v>
      </c>
      <c r="E30" s="35"/>
      <c r="F30" s="35"/>
      <c r="G30" s="35"/>
      <c r="H30" s="35"/>
      <c r="I30" s="116"/>
      <c r="J30" s="127">
        <f>ROUND(J118,2)</f>
        <v>0</v>
      </c>
      <c r="K30" s="35"/>
      <c r="L30" s="52"/>
      <c r="S30" s="35"/>
      <c r="T30" s="35"/>
      <c r="U30" s="35"/>
      <c r="V30" s="35"/>
      <c r="W30" s="35"/>
      <c r="X30" s="35"/>
      <c r="Y30" s="35"/>
      <c r="Z30" s="35"/>
      <c r="AA30" s="35"/>
      <c r="AB30" s="35"/>
      <c r="AC30" s="35"/>
      <c r="AD30" s="35"/>
      <c r="AE30" s="35"/>
    </row>
    <row r="31" spans="1:31" s="2" customFormat="1" ht="6.95" customHeight="1">
      <c r="A31" s="35"/>
      <c r="B31" s="40"/>
      <c r="C31" s="35"/>
      <c r="D31" s="124"/>
      <c r="E31" s="124"/>
      <c r="F31" s="124"/>
      <c r="G31" s="124"/>
      <c r="H31" s="124"/>
      <c r="I31" s="125"/>
      <c r="J31" s="124"/>
      <c r="K31" s="124"/>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8" t="s">
        <v>43</v>
      </c>
      <c r="G32" s="35"/>
      <c r="H32" s="35"/>
      <c r="I32" s="129" t="s">
        <v>42</v>
      </c>
      <c r="J32" s="128" t="s">
        <v>44</v>
      </c>
      <c r="K32" s="35"/>
      <c r="L32" s="52"/>
      <c r="S32" s="35"/>
      <c r="T32" s="35"/>
      <c r="U32" s="35"/>
      <c r="V32" s="35"/>
      <c r="W32" s="35"/>
      <c r="X32" s="35"/>
      <c r="Y32" s="35"/>
      <c r="Z32" s="35"/>
      <c r="AA32" s="35"/>
      <c r="AB32" s="35"/>
      <c r="AC32" s="35"/>
      <c r="AD32" s="35"/>
      <c r="AE32" s="35"/>
    </row>
    <row r="33" spans="1:31" s="2" customFormat="1" ht="14.45" customHeight="1">
      <c r="A33" s="35"/>
      <c r="B33" s="40"/>
      <c r="C33" s="35"/>
      <c r="D33" s="130" t="s">
        <v>45</v>
      </c>
      <c r="E33" s="115" t="s">
        <v>46</v>
      </c>
      <c r="F33" s="131">
        <f>ROUND((SUM(BE118:BE171)),2)</f>
        <v>0</v>
      </c>
      <c r="G33" s="35"/>
      <c r="H33" s="35"/>
      <c r="I33" s="132">
        <v>0.21</v>
      </c>
      <c r="J33" s="131">
        <f>ROUND(((SUM(BE118:BE171))*I33),2)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5" t="s">
        <v>47</v>
      </c>
      <c r="F34" s="131">
        <f>ROUND((SUM(BF118:BF171)),2)</f>
        <v>0</v>
      </c>
      <c r="G34" s="35"/>
      <c r="H34" s="35"/>
      <c r="I34" s="132">
        <v>0.15</v>
      </c>
      <c r="J34" s="131">
        <f>ROUND(((SUM(BF118:BF171))*I34),2)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5" t="s">
        <v>48</v>
      </c>
      <c r="F35" s="131">
        <f>ROUND((SUM(BG118:BG171)),2)</f>
        <v>0</v>
      </c>
      <c r="G35" s="35"/>
      <c r="H35" s="35"/>
      <c r="I35" s="132">
        <v>0.21</v>
      </c>
      <c r="J35" s="131">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5" t="s">
        <v>49</v>
      </c>
      <c r="F36" s="131">
        <f>ROUND((SUM(BH118:BH171)),2)</f>
        <v>0</v>
      </c>
      <c r="G36" s="35"/>
      <c r="H36" s="35"/>
      <c r="I36" s="132">
        <v>0.15</v>
      </c>
      <c r="J36" s="131">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5" t="s">
        <v>50</v>
      </c>
      <c r="F37" s="131">
        <f>ROUND((SUM(BI118:BI171)),2)</f>
        <v>0</v>
      </c>
      <c r="G37" s="35"/>
      <c r="H37" s="35"/>
      <c r="I37" s="132">
        <v>0</v>
      </c>
      <c r="J37" s="131">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116"/>
      <c r="J38" s="35"/>
      <c r="K38" s="35"/>
      <c r="L38" s="52"/>
      <c r="S38" s="35"/>
      <c r="T38" s="35"/>
      <c r="U38" s="35"/>
      <c r="V38" s="35"/>
      <c r="W38" s="35"/>
      <c r="X38" s="35"/>
      <c r="Y38" s="35"/>
      <c r="Z38" s="35"/>
      <c r="AA38" s="35"/>
      <c r="AB38" s="35"/>
      <c r="AC38" s="35"/>
      <c r="AD38" s="35"/>
      <c r="AE38" s="35"/>
    </row>
    <row r="39" spans="1:31" s="2" customFormat="1" ht="25.35" customHeight="1">
      <c r="A39" s="35"/>
      <c r="B39" s="40"/>
      <c r="C39" s="133"/>
      <c r="D39" s="134" t="s">
        <v>51</v>
      </c>
      <c r="E39" s="135"/>
      <c r="F39" s="135"/>
      <c r="G39" s="136" t="s">
        <v>52</v>
      </c>
      <c r="H39" s="137" t="s">
        <v>53</v>
      </c>
      <c r="I39" s="138"/>
      <c r="J39" s="139">
        <f>SUM(J30:J37)</f>
        <v>0</v>
      </c>
      <c r="K39" s="140"/>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116"/>
      <c r="J40" s="35"/>
      <c r="K40" s="35"/>
      <c r="L40" s="52"/>
      <c r="S40" s="35"/>
      <c r="T40" s="35"/>
      <c r="U40" s="35"/>
      <c r="V40" s="35"/>
      <c r="W40" s="35"/>
      <c r="X40" s="35"/>
      <c r="Y40" s="35"/>
      <c r="Z40" s="35"/>
      <c r="AA40" s="35"/>
      <c r="AB40" s="35"/>
      <c r="AC40" s="35"/>
      <c r="AD40" s="35"/>
      <c r="AE40" s="35"/>
    </row>
    <row r="41" spans="2:12" s="1" customFormat="1" ht="14.45" customHeight="1">
      <c r="B41" s="21"/>
      <c r="I41" s="109"/>
      <c r="L41" s="21"/>
    </row>
    <row r="42" spans="2:12" s="1" customFormat="1" ht="14.45" customHeight="1">
      <c r="B42" s="21"/>
      <c r="I42" s="109"/>
      <c r="L42" s="21"/>
    </row>
    <row r="43" spans="2:12" s="1" customFormat="1" ht="14.45" customHeight="1">
      <c r="B43" s="21"/>
      <c r="I43" s="109"/>
      <c r="L43" s="21"/>
    </row>
    <row r="44" spans="2:12" s="1" customFormat="1" ht="14.45" customHeight="1">
      <c r="B44" s="21"/>
      <c r="I44" s="109"/>
      <c r="L44" s="21"/>
    </row>
    <row r="45" spans="2:12" s="1" customFormat="1" ht="14.45" customHeight="1">
      <c r="B45" s="21"/>
      <c r="I45" s="109"/>
      <c r="L45" s="21"/>
    </row>
    <row r="46" spans="2:12" s="1" customFormat="1" ht="14.45" customHeight="1">
      <c r="B46" s="21"/>
      <c r="I46" s="109"/>
      <c r="L46" s="21"/>
    </row>
    <row r="47" spans="2:12" s="1" customFormat="1" ht="14.45" customHeight="1">
      <c r="B47" s="21"/>
      <c r="I47" s="109"/>
      <c r="L47" s="21"/>
    </row>
    <row r="48" spans="2:12" s="1" customFormat="1" ht="14.45" customHeight="1">
      <c r="B48" s="21"/>
      <c r="I48" s="109"/>
      <c r="L48" s="21"/>
    </row>
    <row r="49" spans="2:12" s="1" customFormat="1" ht="14.45" customHeight="1">
      <c r="B49" s="21"/>
      <c r="I49" s="109"/>
      <c r="L49" s="21"/>
    </row>
    <row r="50" spans="2:12" s="2" customFormat="1" ht="14.45" customHeight="1">
      <c r="B50" s="52"/>
      <c r="D50" s="141" t="s">
        <v>54</v>
      </c>
      <c r="E50" s="142"/>
      <c r="F50" s="142"/>
      <c r="G50" s="141" t="s">
        <v>55</v>
      </c>
      <c r="H50" s="142"/>
      <c r="I50" s="143"/>
      <c r="J50" s="142"/>
      <c r="K50" s="142"/>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44" t="s">
        <v>56</v>
      </c>
      <c r="E61" s="145"/>
      <c r="F61" s="146" t="s">
        <v>57</v>
      </c>
      <c r="G61" s="144" t="s">
        <v>56</v>
      </c>
      <c r="H61" s="145"/>
      <c r="I61" s="147"/>
      <c r="J61" s="148" t="s">
        <v>57</v>
      </c>
      <c r="K61" s="145"/>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1" t="s">
        <v>58</v>
      </c>
      <c r="E65" s="149"/>
      <c r="F65" s="149"/>
      <c r="G65" s="141" t="s">
        <v>59</v>
      </c>
      <c r="H65" s="149"/>
      <c r="I65" s="150"/>
      <c r="J65" s="149"/>
      <c r="K65" s="14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44" t="s">
        <v>56</v>
      </c>
      <c r="E76" s="145"/>
      <c r="F76" s="146" t="s">
        <v>57</v>
      </c>
      <c r="G76" s="144" t="s">
        <v>56</v>
      </c>
      <c r="H76" s="145"/>
      <c r="I76" s="147"/>
      <c r="J76" s="148" t="s">
        <v>57</v>
      </c>
      <c r="K76" s="145"/>
      <c r="L76" s="52"/>
      <c r="S76" s="35"/>
      <c r="T76" s="35"/>
      <c r="U76" s="35"/>
      <c r="V76" s="35"/>
      <c r="W76" s="35"/>
      <c r="X76" s="35"/>
      <c r="Y76" s="35"/>
      <c r="Z76" s="35"/>
      <c r="AA76" s="35"/>
      <c r="AB76" s="35"/>
      <c r="AC76" s="35"/>
      <c r="AD76" s="35"/>
      <c r="AE76" s="35"/>
    </row>
    <row r="77" spans="1:31" s="2" customFormat="1" ht="14.45" customHeight="1">
      <c r="A77" s="35"/>
      <c r="B77" s="151"/>
      <c r="C77" s="152"/>
      <c r="D77" s="152"/>
      <c r="E77" s="152"/>
      <c r="F77" s="152"/>
      <c r="G77" s="152"/>
      <c r="H77" s="152"/>
      <c r="I77" s="153"/>
      <c r="J77" s="152"/>
      <c r="K77" s="152"/>
      <c r="L77" s="52"/>
      <c r="S77" s="35"/>
      <c r="T77" s="35"/>
      <c r="U77" s="35"/>
      <c r="V77" s="35"/>
      <c r="W77" s="35"/>
      <c r="X77" s="35"/>
      <c r="Y77" s="35"/>
      <c r="Z77" s="35"/>
      <c r="AA77" s="35"/>
      <c r="AB77" s="35"/>
      <c r="AC77" s="35"/>
      <c r="AD77" s="35"/>
      <c r="AE77" s="35"/>
    </row>
    <row r="81" spans="1:31" s="2" customFormat="1" ht="6.95" customHeight="1">
      <c r="A81" s="35"/>
      <c r="B81" s="154"/>
      <c r="C81" s="155"/>
      <c r="D81" s="155"/>
      <c r="E81" s="155"/>
      <c r="F81" s="155"/>
      <c r="G81" s="155"/>
      <c r="H81" s="155"/>
      <c r="I81" s="156"/>
      <c r="J81" s="155"/>
      <c r="K81" s="155"/>
      <c r="L81" s="52"/>
      <c r="S81" s="35"/>
      <c r="T81" s="35"/>
      <c r="U81" s="35"/>
      <c r="V81" s="35"/>
      <c r="W81" s="35"/>
      <c r="X81" s="35"/>
      <c r="Y81" s="35"/>
      <c r="Z81" s="35"/>
      <c r="AA81" s="35"/>
      <c r="AB81" s="35"/>
      <c r="AC81" s="35"/>
      <c r="AD81" s="35"/>
      <c r="AE81" s="35"/>
    </row>
    <row r="82" spans="1:31" s="2" customFormat="1" ht="24.95" customHeight="1">
      <c r="A82" s="35"/>
      <c r="B82" s="36"/>
      <c r="C82" s="24" t="s">
        <v>101</v>
      </c>
      <c r="D82" s="37"/>
      <c r="E82" s="37"/>
      <c r="F82" s="37"/>
      <c r="G82" s="37"/>
      <c r="H82" s="37"/>
      <c r="I82" s="116"/>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116"/>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116"/>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24" t="str">
        <f>E7</f>
        <v>BESIP - II/279 Horní Bousov, úprava vjezdu do obce a VDZ - PD</v>
      </c>
      <c r="F85" s="325"/>
      <c r="G85" s="325"/>
      <c r="H85" s="325"/>
      <c r="I85" s="116"/>
      <c r="J85" s="37"/>
      <c r="K85" s="37"/>
      <c r="L85" s="52"/>
      <c r="S85" s="35"/>
      <c r="T85" s="35"/>
      <c r="U85" s="35"/>
      <c r="V85" s="35"/>
      <c r="W85" s="35"/>
      <c r="X85" s="35"/>
      <c r="Y85" s="35"/>
      <c r="Z85" s="35"/>
      <c r="AA85" s="35"/>
      <c r="AB85" s="35"/>
      <c r="AC85" s="35"/>
      <c r="AD85" s="35"/>
      <c r="AE85" s="35"/>
    </row>
    <row r="86" spans="1:31" s="2" customFormat="1" ht="12" customHeight="1">
      <c r="A86" s="35"/>
      <c r="B86" s="36"/>
      <c r="C86" s="30" t="s">
        <v>99</v>
      </c>
      <c r="D86" s="37"/>
      <c r="E86" s="37"/>
      <c r="F86" s="37"/>
      <c r="G86" s="37"/>
      <c r="H86" s="37"/>
      <c r="I86" s="116"/>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96" t="str">
        <f>E9</f>
        <v>SO.401 - SO.401 - Veřejné osvětlení</v>
      </c>
      <c r="F87" s="326"/>
      <c r="G87" s="326"/>
      <c r="H87" s="326"/>
      <c r="I87" s="116"/>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116"/>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Horní Bousov</v>
      </c>
      <c r="G89" s="37"/>
      <c r="H89" s="37"/>
      <c r="I89" s="118" t="s">
        <v>22</v>
      </c>
      <c r="J89" s="67" t="str">
        <f>IF(J12="","",J12)</f>
        <v>24. 8. 2018</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116"/>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Krajská správa a údržba silnic Středočeského kraje</v>
      </c>
      <c r="G91" s="37"/>
      <c r="H91" s="37"/>
      <c r="I91" s="118" t="s">
        <v>32</v>
      </c>
      <c r="J91" s="33" t="str">
        <f>E21</f>
        <v>CR Project s.r.o.</v>
      </c>
      <c r="K91" s="37"/>
      <c r="L91" s="52"/>
      <c r="S91" s="35"/>
      <c r="T91" s="35"/>
      <c r="U91" s="35"/>
      <c r="V91" s="35"/>
      <c r="W91" s="35"/>
      <c r="X91" s="35"/>
      <c r="Y91" s="35"/>
      <c r="Z91" s="35"/>
      <c r="AA91" s="35"/>
      <c r="AB91" s="35"/>
      <c r="AC91" s="35"/>
      <c r="AD91" s="35"/>
      <c r="AE91" s="35"/>
    </row>
    <row r="92" spans="1:31" s="2" customFormat="1" ht="15.2" customHeight="1">
      <c r="A92" s="35"/>
      <c r="B92" s="36"/>
      <c r="C92" s="30" t="s">
        <v>30</v>
      </c>
      <c r="D92" s="37"/>
      <c r="E92" s="37"/>
      <c r="F92" s="28" t="str">
        <f>IF(E18="","",E18)</f>
        <v>Vyplň údaj</v>
      </c>
      <c r="G92" s="37"/>
      <c r="H92" s="37"/>
      <c r="I92" s="118" t="s">
        <v>37</v>
      </c>
      <c r="J92" s="33" t="str">
        <f>E24</f>
        <v>Josef Nentwich</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116"/>
      <c r="J93" s="37"/>
      <c r="K93" s="37"/>
      <c r="L93" s="52"/>
      <c r="S93" s="35"/>
      <c r="T93" s="35"/>
      <c r="U93" s="35"/>
      <c r="V93" s="35"/>
      <c r="W93" s="35"/>
      <c r="X93" s="35"/>
      <c r="Y93" s="35"/>
      <c r="Z93" s="35"/>
      <c r="AA93" s="35"/>
      <c r="AB93" s="35"/>
      <c r="AC93" s="35"/>
      <c r="AD93" s="35"/>
      <c r="AE93" s="35"/>
    </row>
    <row r="94" spans="1:31" s="2" customFormat="1" ht="29.25" customHeight="1">
      <c r="A94" s="35"/>
      <c r="B94" s="36"/>
      <c r="C94" s="157" t="s">
        <v>102</v>
      </c>
      <c r="D94" s="158"/>
      <c r="E94" s="158"/>
      <c r="F94" s="158"/>
      <c r="G94" s="158"/>
      <c r="H94" s="158"/>
      <c r="I94" s="159"/>
      <c r="J94" s="160" t="s">
        <v>103</v>
      </c>
      <c r="K94" s="158"/>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116"/>
      <c r="J95" s="37"/>
      <c r="K95" s="37"/>
      <c r="L95" s="52"/>
      <c r="S95" s="35"/>
      <c r="T95" s="35"/>
      <c r="U95" s="35"/>
      <c r="V95" s="35"/>
      <c r="W95" s="35"/>
      <c r="X95" s="35"/>
      <c r="Y95" s="35"/>
      <c r="Z95" s="35"/>
      <c r="AA95" s="35"/>
      <c r="AB95" s="35"/>
      <c r="AC95" s="35"/>
      <c r="AD95" s="35"/>
      <c r="AE95" s="35"/>
    </row>
    <row r="96" spans="1:47" s="2" customFormat="1" ht="22.9" customHeight="1">
      <c r="A96" s="35"/>
      <c r="B96" s="36"/>
      <c r="C96" s="161" t="s">
        <v>104</v>
      </c>
      <c r="D96" s="37"/>
      <c r="E96" s="37"/>
      <c r="F96" s="37"/>
      <c r="G96" s="37"/>
      <c r="H96" s="37"/>
      <c r="I96" s="116"/>
      <c r="J96" s="85">
        <f>J118</f>
        <v>0</v>
      </c>
      <c r="K96" s="37"/>
      <c r="L96" s="52"/>
      <c r="S96" s="35"/>
      <c r="T96" s="35"/>
      <c r="U96" s="35"/>
      <c r="V96" s="35"/>
      <c r="W96" s="35"/>
      <c r="X96" s="35"/>
      <c r="Y96" s="35"/>
      <c r="Z96" s="35"/>
      <c r="AA96" s="35"/>
      <c r="AB96" s="35"/>
      <c r="AC96" s="35"/>
      <c r="AD96" s="35"/>
      <c r="AE96" s="35"/>
      <c r="AU96" s="18" t="s">
        <v>105</v>
      </c>
    </row>
    <row r="97" spans="2:12" s="9" customFormat="1" ht="24.95" customHeight="1">
      <c r="B97" s="162"/>
      <c r="C97" s="163"/>
      <c r="D97" s="164" t="s">
        <v>544</v>
      </c>
      <c r="E97" s="165"/>
      <c r="F97" s="165"/>
      <c r="G97" s="165"/>
      <c r="H97" s="165"/>
      <c r="I97" s="166"/>
      <c r="J97" s="167">
        <f>J119</f>
        <v>0</v>
      </c>
      <c r="K97" s="163"/>
      <c r="L97" s="168"/>
    </row>
    <row r="98" spans="2:12" s="9" customFormat="1" ht="24.95" customHeight="1">
      <c r="B98" s="162"/>
      <c r="C98" s="163"/>
      <c r="D98" s="164" t="s">
        <v>545</v>
      </c>
      <c r="E98" s="165"/>
      <c r="F98" s="165"/>
      <c r="G98" s="165"/>
      <c r="H98" s="165"/>
      <c r="I98" s="166"/>
      <c r="J98" s="167">
        <f>J149</f>
        <v>0</v>
      </c>
      <c r="K98" s="163"/>
      <c r="L98" s="168"/>
    </row>
    <row r="99" spans="1:31" s="2" customFormat="1" ht="21.75" customHeight="1">
      <c r="A99" s="35"/>
      <c r="B99" s="36"/>
      <c r="C99" s="37"/>
      <c r="D99" s="37"/>
      <c r="E99" s="37"/>
      <c r="F99" s="37"/>
      <c r="G99" s="37"/>
      <c r="H99" s="37"/>
      <c r="I99" s="116"/>
      <c r="J99" s="37"/>
      <c r="K99" s="37"/>
      <c r="L99" s="52"/>
      <c r="S99" s="35"/>
      <c r="T99" s="35"/>
      <c r="U99" s="35"/>
      <c r="V99" s="35"/>
      <c r="W99" s="35"/>
      <c r="X99" s="35"/>
      <c r="Y99" s="35"/>
      <c r="Z99" s="35"/>
      <c r="AA99" s="35"/>
      <c r="AB99" s="35"/>
      <c r="AC99" s="35"/>
      <c r="AD99" s="35"/>
      <c r="AE99" s="35"/>
    </row>
    <row r="100" spans="1:31" s="2" customFormat="1" ht="6.95" customHeight="1">
      <c r="A100" s="35"/>
      <c r="B100" s="55"/>
      <c r="C100" s="56"/>
      <c r="D100" s="56"/>
      <c r="E100" s="56"/>
      <c r="F100" s="56"/>
      <c r="G100" s="56"/>
      <c r="H100" s="56"/>
      <c r="I100" s="153"/>
      <c r="J100" s="56"/>
      <c r="K100" s="56"/>
      <c r="L100" s="52"/>
      <c r="S100" s="35"/>
      <c r="T100" s="35"/>
      <c r="U100" s="35"/>
      <c r="V100" s="35"/>
      <c r="W100" s="35"/>
      <c r="X100" s="35"/>
      <c r="Y100" s="35"/>
      <c r="Z100" s="35"/>
      <c r="AA100" s="35"/>
      <c r="AB100" s="35"/>
      <c r="AC100" s="35"/>
      <c r="AD100" s="35"/>
      <c r="AE100" s="35"/>
    </row>
    <row r="104" spans="1:31" s="2" customFormat="1" ht="6.95" customHeight="1">
      <c r="A104" s="35"/>
      <c r="B104" s="57"/>
      <c r="C104" s="58"/>
      <c r="D104" s="58"/>
      <c r="E104" s="58"/>
      <c r="F104" s="58"/>
      <c r="G104" s="58"/>
      <c r="H104" s="58"/>
      <c r="I104" s="156"/>
      <c r="J104" s="58"/>
      <c r="K104" s="58"/>
      <c r="L104" s="52"/>
      <c r="S104" s="35"/>
      <c r="T104" s="35"/>
      <c r="U104" s="35"/>
      <c r="V104" s="35"/>
      <c r="W104" s="35"/>
      <c r="X104" s="35"/>
      <c r="Y104" s="35"/>
      <c r="Z104" s="35"/>
      <c r="AA104" s="35"/>
      <c r="AB104" s="35"/>
      <c r="AC104" s="35"/>
      <c r="AD104" s="35"/>
      <c r="AE104" s="35"/>
    </row>
    <row r="105" spans="1:31" s="2" customFormat="1" ht="24.95" customHeight="1">
      <c r="A105" s="35"/>
      <c r="B105" s="36"/>
      <c r="C105" s="24" t="s">
        <v>124</v>
      </c>
      <c r="D105" s="37"/>
      <c r="E105" s="37"/>
      <c r="F105" s="37"/>
      <c r="G105" s="37"/>
      <c r="H105" s="37"/>
      <c r="I105" s="116"/>
      <c r="J105" s="37"/>
      <c r="K105" s="37"/>
      <c r="L105" s="52"/>
      <c r="S105" s="35"/>
      <c r="T105" s="35"/>
      <c r="U105" s="35"/>
      <c r="V105" s="35"/>
      <c r="W105" s="35"/>
      <c r="X105" s="35"/>
      <c r="Y105" s="35"/>
      <c r="Z105" s="35"/>
      <c r="AA105" s="35"/>
      <c r="AB105" s="35"/>
      <c r="AC105" s="35"/>
      <c r="AD105" s="35"/>
      <c r="AE105" s="35"/>
    </row>
    <row r="106" spans="1:31" s="2" customFormat="1" ht="6.95" customHeight="1">
      <c r="A106" s="35"/>
      <c r="B106" s="36"/>
      <c r="C106" s="37"/>
      <c r="D106" s="37"/>
      <c r="E106" s="37"/>
      <c r="F106" s="37"/>
      <c r="G106" s="37"/>
      <c r="H106" s="37"/>
      <c r="I106" s="116"/>
      <c r="J106" s="37"/>
      <c r="K106" s="37"/>
      <c r="L106" s="52"/>
      <c r="S106" s="35"/>
      <c r="T106" s="35"/>
      <c r="U106" s="35"/>
      <c r="V106" s="35"/>
      <c r="W106" s="35"/>
      <c r="X106" s="35"/>
      <c r="Y106" s="35"/>
      <c r="Z106" s="35"/>
      <c r="AA106" s="35"/>
      <c r="AB106" s="35"/>
      <c r="AC106" s="35"/>
      <c r="AD106" s="35"/>
      <c r="AE106" s="35"/>
    </row>
    <row r="107" spans="1:31" s="2" customFormat="1" ht="12" customHeight="1">
      <c r="A107" s="35"/>
      <c r="B107" s="36"/>
      <c r="C107" s="30" t="s">
        <v>16</v>
      </c>
      <c r="D107" s="37"/>
      <c r="E107" s="37"/>
      <c r="F107" s="37"/>
      <c r="G107" s="37"/>
      <c r="H107" s="37"/>
      <c r="I107" s="116"/>
      <c r="J107" s="37"/>
      <c r="K107" s="37"/>
      <c r="L107" s="52"/>
      <c r="S107" s="35"/>
      <c r="T107" s="35"/>
      <c r="U107" s="35"/>
      <c r="V107" s="35"/>
      <c r="W107" s="35"/>
      <c r="X107" s="35"/>
      <c r="Y107" s="35"/>
      <c r="Z107" s="35"/>
      <c r="AA107" s="35"/>
      <c r="AB107" s="35"/>
      <c r="AC107" s="35"/>
      <c r="AD107" s="35"/>
      <c r="AE107" s="35"/>
    </row>
    <row r="108" spans="1:31" s="2" customFormat="1" ht="16.5" customHeight="1">
      <c r="A108" s="35"/>
      <c r="B108" s="36"/>
      <c r="C108" s="37"/>
      <c r="D108" s="37"/>
      <c r="E108" s="324" t="str">
        <f>E7</f>
        <v>BESIP - II/279 Horní Bousov, úprava vjezdu do obce a VDZ - PD</v>
      </c>
      <c r="F108" s="325"/>
      <c r="G108" s="325"/>
      <c r="H108" s="325"/>
      <c r="I108" s="116"/>
      <c r="J108" s="37"/>
      <c r="K108" s="37"/>
      <c r="L108" s="52"/>
      <c r="S108" s="35"/>
      <c r="T108" s="35"/>
      <c r="U108" s="35"/>
      <c r="V108" s="35"/>
      <c r="W108" s="35"/>
      <c r="X108" s="35"/>
      <c r="Y108" s="35"/>
      <c r="Z108" s="35"/>
      <c r="AA108" s="35"/>
      <c r="AB108" s="35"/>
      <c r="AC108" s="35"/>
      <c r="AD108" s="35"/>
      <c r="AE108" s="35"/>
    </row>
    <row r="109" spans="1:31" s="2" customFormat="1" ht="12" customHeight="1">
      <c r="A109" s="35"/>
      <c r="B109" s="36"/>
      <c r="C109" s="30" t="s">
        <v>99</v>
      </c>
      <c r="D109" s="37"/>
      <c r="E109" s="37"/>
      <c r="F109" s="37"/>
      <c r="G109" s="37"/>
      <c r="H109" s="37"/>
      <c r="I109" s="116"/>
      <c r="J109" s="37"/>
      <c r="K109" s="37"/>
      <c r="L109" s="52"/>
      <c r="S109" s="35"/>
      <c r="T109" s="35"/>
      <c r="U109" s="35"/>
      <c r="V109" s="35"/>
      <c r="W109" s="35"/>
      <c r="X109" s="35"/>
      <c r="Y109" s="35"/>
      <c r="Z109" s="35"/>
      <c r="AA109" s="35"/>
      <c r="AB109" s="35"/>
      <c r="AC109" s="35"/>
      <c r="AD109" s="35"/>
      <c r="AE109" s="35"/>
    </row>
    <row r="110" spans="1:31" s="2" customFormat="1" ht="16.5" customHeight="1">
      <c r="A110" s="35"/>
      <c r="B110" s="36"/>
      <c r="C110" s="37"/>
      <c r="D110" s="37"/>
      <c r="E110" s="296" t="str">
        <f>E9</f>
        <v>SO.401 - SO.401 - Veřejné osvětlení</v>
      </c>
      <c r="F110" s="326"/>
      <c r="G110" s="326"/>
      <c r="H110" s="326"/>
      <c r="I110" s="116"/>
      <c r="J110" s="37"/>
      <c r="K110" s="37"/>
      <c r="L110" s="52"/>
      <c r="S110" s="35"/>
      <c r="T110" s="35"/>
      <c r="U110" s="35"/>
      <c r="V110" s="35"/>
      <c r="W110" s="35"/>
      <c r="X110" s="35"/>
      <c r="Y110" s="35"/>
      <c r="Z110" s="35"/>
      <c r="AA110" s="35"/>
      <c r="AB110" s="35"/>
      <c r="AC110" s="35"/>
      <c r="AD110" s="35"/>
      <c r="AE110" s="35"/>
    </row>
    <row r="111" spans="1:31" s="2" customFormat="1" ht="6.95" customHeight="1">
      <c r="A111" s="35"/>
      <c r="B111" s="36"/>
      <c r="C111" s="37"/>
      <c r="D111" s="37"/>
      <c r="E111" s="37"/>
      <c r="F111" s="37"/>
      <c r="G111" s="37"/>
      <c r="H111" s="37"/>
      <c r="I111" s="116"/>
      <c r="J111" s="37"/>
      <c r="K111" s="37"/>
      <c r="L111" s="52"/>
      <c r="S111" s="35"/>
      <c r="T111" s="35"/>
      <c r="U111" s="35"/>
      <c r="V111" s="35"/>
      <c r="W111" s="35"/>
      <c r="X111" s="35"/>
      <c r="Y111" s="35"/>
      <c r="Z111" s="35"/>
      <c r="AA111" s="35"/>
      <c r="AB111" s="35"/>
      <c r="AC111" s="35"/>
      <c r="AD111" s="35"/>
      <c r="AE111" s="35"/>
    </row>
    <row r="112" spans="1:31" s="2" customFormat="1" ht="12" customHeight="1">
      <c r="A112" s="35"/>
      <c r="B112" s="36"/>
      <c r="C112" s="30" t="s">
        <v>20</v>
      </c>
      <c r="D112" s="37"/>
      <c r="E112" s="37"/>
      <c r="F112" s="28" t="str">
        <f>F12</f>
        <v>Horní Bousov</v>
      </c>
      <c r="G112" s="37"/>
      <c r="H112" s="37"/>
      <c r="I112" s="118" t="s">
        <v>22</v>
      </c>
      <c r="J112" s="67" t="str">
        <f>IF(J12="","",J12)</f>
        <v>24. 8. 2018</v>
      </c>
      <c r="K112" s="37"/>
      <c r="L112" s="52"/>
      <c r="S112" s="35"/>
      <c r="T112" s="35"/>
      <c r="U112" s="35"/>
      <c r="V112" s="35"/>
      <c r="W112" s="35"/>
      <c r="X112" s="35"/>
      <c r="Y112" s="35"/>
      <c r="Z112" s="35"/>
      <c r="AA112" s="35"/>
      <c r="AB112" s="35"/>
      <c r="AC112" s="35"/>
      <c r="AD112" s="35"/>
      <c r="AE112" s="35"/>
    </row>
    <row r="113" spans="1:31" s="2" customFormat="1" ht="6.95" customHeight="1">
      <c r="A113" s="35"/>
      <c r="B113" s="36"/>
      <c r="C113" s="37"/>
      <c r="D113" s="37"/>
      <c r="E113" s="37"/>
      <c r="F113" s="37"/>
      <c r="G113" s="37"/>
      <c r="H113" s="37"/>
      <c r="I113" s="116"/>
      <c r="J113" s="37"/>
      <c r="K113" s="37"/>
      <c r="L113" s="52"/>
      <c r="S113" s="35"/>
      <c r="T113" s="35"/>
      <c r="U113" s="35"/>
      <c r="V113" s="35"/>
      <c r="W113" s="35"/>
      <c r="X113" s="35"/>
      <c r="Y113" s="35"/>
      <c r="Z113" s="35"/>
      <c r="AA113" s="35"/>
      <c r="AB113" s="35"/>
      <c r="AC113" s="35"/>
      <c r="AD113" s="35"/>
      <c r="AE113" s="35"/>
    </row>
    <row r="114" spans="1:31" s="2" customFormat="1" ht="15.2" customHeight="1">
      <c r="A114" s="35"/>
      <c r="B114" s="36"/>
      <c r="C114" s="30" t="s">
        <v>24</v>
      </c>
      <c r="D114" s="37"/>
      <c r="E114" s="37"/>
      <c r="F114" s="28" t="str">
        <f>E15</f>
        <v>Krajská správa a údržba silnic Středočeského kraje</v>
      </c>
      <c r="G114" s="37"/>
      <c r="H114" s="37"/>
      <c r="I114" s="118" t="s">
        <v>32</v>
      </c>
      <c r="J114" s="33" t="str">
        <f>E21</f>
        <v>CR Project s.r.o.</v>
      </c>
      <c r="K114" s="37"/>
      <c r="L114" s="52"/>
      <c r="S114" s="35"/>
      <c r="T114" s="35"/>
      <c r="U114" s="35"/>
      <c r="V114" s="35"/>
      <c r="W114" s="35"/>
      <c r="X114" s="35"/>
      <c r="Y114" s="35"/>
      <c r="Z114" s="35"/>
      <c r="AA114" s="35"/>
      <c r="AB114" s="35"/>
      <c r="AC114" s="35"/>
      <c r="AD114" s="35"/>
      <c r="AE114" s="35"/>
    </row>
    <row r="115" spans="1:31" s="2" customFormat="1" ht="15.2" customHeight="1">
      <c r="A115" s="35"/>
      <c r="B115" s="36"/>
      <c r="C115" s="30" t="s">
        <v>30</v>
      </c>
      <c r="D115" s="37"/>
      <c r="E115" s="37"/>
      <c r="F115" s="28" t="str">
        <f>IF(E18="","",E18)</f>
        <v>Vyplň údaj</v>
      </c>
      <c r="G115" s="37"/>
      <c r="H115" s="37"/>
      <c r="I115" s="118" t="s">
        <v>37</v>
      </c>
      <c r="J115" s="33" t="str">
        <f>E24</f>
        <v>Josef Nentwich</v>
      </c>
      <c r="K115" s="37"/>
      <c r="L115" s="52"/>
      <c r="S115" s="35"/>
      <c r="T115" s="35"/>
      <c r="U115" s="35"/>
      <c r="V115" s="35"/>
      <c r="W115" s="35"/>
      <c r="X115" s="35"/>
      <c r="Y115" s="35"/>
      <c r="Z115" s="35"/>
      <c r="AA115" s="35"/>
      <c r="AB115" s="35"/>
      <c r="AC115" s="35"/>
      <c r="AD115" s="35"/>
      <c r="AE115" s="35"/>
    </row>
    <row r="116" spans="1:31" s="2" customFormat="1" ht="10.35" customHeight="1">
      <c r="A116" s="35"/>
      <c r="B116" s="36"/>
      <c r="C116" s="37"/>
      <c r="D116" s="37"/>
      <c r="E116" s="37"/>
      <c r="F116" s="37"/>
      <c r="G116" s="37"/>
      <c r="H116" s="37"/>
      <c r="I116" s="116"/>
      <c r="J116" s="37"/>
      <c r="K116" s="37"/>
      <c r="L116" s="52"/>
      <c r="S116" s="35"/>
      <c r="T116" s="35"/>
      <c r="U116" s="35"/>
      <c r="V116" s="35"/>
      <c r="W116" s="35"/>
      <c r="X116" s="35"/>
      <c r="Y116" s="35"/>
      <c r="Z116" s="35"/>
      <c r="AA116" s="35"/>
      <c r="AB116" s="35"/>
      <c r="AC116" s="35"/>
      <c r="AD116" s="35"/>
      <c r="AE116" s="35"/>
    </row>
    <row r="117" spans="1:31" s="11" customFormat="1" ht="29.25" customHeight="1">
      <c r="A117" s="176"/>
      <c r="B117" s="177"/>
      <c r="C117" s="178" t="s">
        <v>125</v>
      </c>
      <c r="D117" s="179" t="s">
        <v>66</v>
      </c>
      <c r="E117" s="179" t="s">
        <v>62</v>
      </c>
      <c r="F117" s="179" t="s">
        <v>63</v>
      </c>
      <c r="G117" s="179" t="s">
        <v>126</v>
      </c>
      <c r="H117" s="179" t="s">
        <v>127</v>
      </c>
      <c r="I117" s="180" t="s">
        <v>128</v>
      </c>
      <c r="J117" s="179" t="s">
        <v>103</v>
      </c>
      <c r="K117" s="181" t="s">
        <v>129</v>
      </c>
      <c r="L117" s="182"/>
      <c r="M117" s="76" t="s">
        <v>1</v>
      </c>
      <c r="N117" s="77" t="s">
        <v>45</v>
      </c>
      <c r="O117" s="77" t="s">
        <v>130</v>
      </c>
      <c r="P117" s="77" t="s">
        <v>131</v>
      </c>
      <c r="Q117" s="77" t="s">
        <v>132</v>
      </c>
      <c r="R117" s="77" t="s">
        <v>133</v>
      </c>
      <c r="S117" s="77" t="s">
        <v>134</v>
      </c>
      <c r="T117" s="78" t="s">
        <v>135</v>
      </c>
      <c r="U117" s="176"/>
      <c r="V117" s="176"/>
      <c r="W117" s="176"/>
      <c r="X117" s="176"/>
      <c r="Y117" s="176"/>
      <c r="Z117" s="176"/>
      <c r="AA117" s="176"/>
      <c r="AB117" s="176"/>
      <c r="AC117" s="176"/>
      <c r="AD117" s="176"/>
      <c r="AE117" s="176"/>
    </row>
    <row r="118" spans="1:63" s="2" customFormat="1" ht="22.9" customHeight="1">
      <c r="A118" s="35"/>
      <c r="B118" s="36"/>
      <c r="C118" s="83" t="s">
        <v>136</v>
      </c>
      <c r="D118" s="37"/>
      <c r="E118" s="37"/>
      <c r="F118" s="37"/>
      <c r="G118" s="37"/>
      <c r="H118" s="37"/>
      <c r="I118" s="116"/>
      <c r="J118" s="183">
        <f>BK118</f>
        <v>0</v>
      </c>
      <c r="K118" s="37"/>
      <c r="L118" s="40"/>
      <c r="M118" s="79"/>
      <c r="N118" s="184"/>
      <c r="O118" s="80"/>
      <c r="P118" s="185">
        <f>P119+P149</f>
        <v>0</v>
      </c>
      <c r="Q118" s="80"/>
      <c r="R118" s="185">
        <f>R119+R149</f>
        <v>44.15898</v>
      </c>
      <c r="S118" s="80"/>
      <c r="T118" s="186">
        <f>T119+T149</f>
        <v>0</v>
      </c>
      <c r="U118" s="35"/>
      <c r="V118" s="35"/>
      <c r="W118" s="35"/>
      <c r="X118" s="35"/>
      <c r="Y118" s="35"/>
      <c r="Z118" s="35"/>
      <c r="AA118" s="35"/>
      <c r="AB118" s="35"/>
      <c r="AC118" s="35"/>
      <c r="AD118" s="35"/>
      <c r="AE118" s="35"/>
      <c r="AT118" s="18" t="s">
        <v>80</v>
      </c>
      <c r="AU118" s="18" t="s">
        <v>105</v>
      </c>
      <c r="BK118" s="187">
        <f>BK119+BK149</f>
        <v>0</v>
      </c>
    </row>
    <row r="119" spans="2:63" s="12" customFormat="1" ht="25.9" customHeight="1">
      <c r="B119" s="188"/>
      <c r="C119" s="189"/>
      <c r="D119" s="190" t="s">
        <v>80</v>
      </c>
      <c r="E119" s="191" t="s">
        <v>546</v>
      </c>
      <c r="F119" s="191" t="s">
        <v>547</v>
      </c>
      <c r="G119" s="189"/>
      <c r="H119" s="189"/>
      <c r="I119" s="192"/>
      <c r="J119" s="193">
        <f>BK119</f>
        <v>0</v>
      </c>
      <c r="K119" s="189"/>
      <c r="L119" s="194"/>
      <c r="M119" s="195"/>
      <c r="N119" s="196"/>
      <c r="O119" s="196"/>
      <c r="P119" s="197">
        <f>SUM(P120:P148)</f>
        <v>0</v>
      </c>
      <c r="Q119" s="196"/>
      <c r="R119" s="197">
        <f>SUM(R120:R148)</f>
        <v>0</v>
      </c>
      <c r="S119" s="196"/>
      <c r="T119" s="198">
        <f>SUM(T120:T148)</f>
        <v>0</v>
      </c>
      <c r="AR119" s="199" t="s">
        <v>89</v>
      </c>
      <c r="AT119" s="200" t="s">
        <v>80</v>
      </c>
      <c r="AU119" s="200" t="s">
        <v>81</v>
      </c>
      <c r="AY119" s="199" t="s">
        <v>139</v>
      </c>
      <c r="BK119" s="201">
        <f>SUM(BK120:BK148)</f>
        <v>0</v>
      </c>
    </row>
    <row r="120" spans="1:65" s="2" customFormat="1" ht="24" customHeight="1">
      <c r="A120" s="35"/>
      <c r="B120" s="36"/>
      <c r="C120" s="204" t="s">
        <v>89</v>
      </c>
      <c r="D120" s="204" t="s">
        <v>143</v>
      </c>
      <c r="E120" s="205" t="s">
        <v>548</v>
      </c>
      <c r="F120" s="206" t="s">
        <v>549</v>
      </c>
      <c r="G120" s="207" t="s">
        <v>491</v>
      </c>
      <c r="H120" s="208">
        <v>24</v>
      </c>
      <c r="I120" s="209"/>
      <c r="J120" s="210">
        <f aca="true" t="shared" si="0" ref="J120:J148">ROUND(I120*H120,2)</f>
        <v>0</v>
      </c>
      <c r="K120" s="206" t="s">
        <v>154</v>
      </c>
      <c r="L120" s="40"/>
      <c r="M120" s="211" t="s">
        <v>1</v>
      </c>
      <c r="N120" s="212" t="s">
        <v>46</v>
      </c>
      <c r="O120" s="72"/>
      <c r="P120" s="213">
        <f aca="true" t="shared" si="1" ref="P120:P148">O120*H120</f>
        <v>0</v>
      </c>
      <c r="Q120" s="213">
        <v>0</v>
      </c>
      <c r="R120" s="213">
        <f aca="true" t="shared" si="2" ref="R120:R148">Q120*H120</f>
        <v>0</v>
      </c>
      <c r="S120" s="213">
        <v>0</v>
      </c>
      <c r="T120" s="214">
        <f aca="true" t="shared" si="3" ref="T120:T148">S120*H120</f>
        <v>0</v>
      </c>
      <c r="U120" s="35"/>
      <c r="V120" s="35"/>
      <c r="W120" s="35"/>
      <c r="X120" s="35"/>
      <c r="Y120" s="35"/>
      <c r="Z120" s="35"/>
      <c r="AA120" s="35"/>
      <c r="AB120" s="35"/>
      <c r="AC120" s="35"/>
      <c r="AD120" s="35"/>
      <c r="AE120" s="35"/>
      <c r="AR120" s="215" t="s">
        <v>147</v>
      </c>
      <c r="AT120" s="215" t="s">
        <v>143</v>
      </c>
      <c r="AU120" s="215" t="s">
        <v>89</v>
      </c>
      <c r="AY120" s="18" t="s">
        <v>139</v>
      </c>
      <c r="BE120" s="216">
        <f aca="true" t="shared" si="4" ref="BE120:BE148">IF(N120="základní",J120,0)</f>
        <v>0</v>
      </c>
      <c r="BF120" s="216">
        <f aca="true" t="shared" si="5" ref="BF120:BF148">IF(N120="snížená",J120,0)</f>
        <v>0</v>
      </c>
      <c r="BG120" s="216">
        <f aca="true" t="shared" si="6" ref="BG120:BG148">IF(N120="zákl. přenesená",J120,0)</f>
        <v>0</v>
      </c>
      <c r="BH120" s="216">
        <f aca="true" t="shared" si="7" ref="BH120:BH148">IF(N120="sníž. přenesená",J120,0)</f>
        <v>0</v>
      </c>
      <c r="BI120" s="216">
        <f aca="true" t="shared" si="8" ref="BI120:BI148">IF(N120="nulová",J120,0)</f>
        <v>0</v>
      </c>
      <c r="BJ120" s="18" t="s">
        <v>89</v>
      </c>
      <c r="BK120" s="216">
        <f aca="true" t="shared" si="9" ref="BK120:BK148">ROUND(I120*H120,2)</f>
        <v>0</v>
      </c>
      <c r="BL120" s="18" t="s">
        <v>147</v>
      </c>
      <c r="BM120" s="215" t="s">
        <v>91</v>
      </c>
    </row>
    <row r="121" spans="1:65" s="2" customFormat="1" ht="36" customHeight="1">
      <c r="A121" s="35"/>
      <c r="B121" s="36"/>
      <c r="C121" s="204" t="s">
        <v>91</v>
      </c>
      <c r="D121" s="204" t="s">
        <v>143</v>
      </c>
      <c r="E121" s="205" t="s">
        <v>550</v>
      </c>
      <c r="F121" s="206" t="s">
        <v>551</v>
      </c>
      <c r="G121" s="207" t="s">
        <v>491</v>
      </c>
      <c r="H121" s="208">
        <v>32</v>
      </c>
      <c r="I121" s="209"/>
      <c r="J121" s="210">
        <f t="shared" si="0"/>
        <v>0</v>
      </c>
      <c r="K121" s="206" t="s">
        <v>154</v>
      </c>
      <c r="L121" s="40"/>
      <c r="M121" s="211" t="s">
        <v>1</v>
      </c>
      <c r="N121" s="212" t="s">
        <v>46</v>
      </c>
      <c r="O121" s="72"/>
      <c r="P121" s="213">
        <f t="shared" si="1"/>
        <v>0</v>
      </c>
      <c r="Q121" s="213">
        <v>0</v>
      </c>
      <c r="R121" s="213">
        <f t="shared" si="2"/>
        <v>0</v>
      </c>
      <c r="S121" s="213">
        <v>0</v>
      </c>
      <c r="T121" s="214">
        <f t="shared" si="3"/>
        <v>0</v>
      </c>
      <c r="U121" s="35"/>
      <c r="V121" s="35"/>
      <c r="W121" s="35"/>
      <c r="X121" s="35"/>
      <c r="Y121" s="35"/>
      <c r="Z121" s="35"/>
      <c r="AA121" s="35"/>
      <c r="AB121" s="35"/>
      <c r="AC121" s="35"/>
      <c r="AD121" s="35"/>
      <c r="AE121" s="35"/>
      <c r="AR121" s="215" t="s">
        <v>147</v>
      </c>
      <c r="AT121" s="215" t="s">
        <v>143</v>
      </c>
      <c r="AU121" s="215" t="s">
        <v>89</v>
      </c>
      <c r="AY121" s="18" t="s">
        <v>139</v>
      </c>
      <c r="BE121" s="216">
        <f t="shared" si="4"/>
        <v>0</v>
      </c>
      <c r="BF121" s="216">
        <f t="shared" si="5"/>
        <v>0</v>
      </c>
      <c r="BG121" s="216">
        <f t="shared" si="6"/>
        <v>0</v>
      </c>
      <c r="BH121" s="216">
        <f t="shared" si="7"/>
        <v>0</v>
      </c>
      <c r="BI121" s="216">
        <f t="shared" si="8"/>
        <v>0</v>
      </c>
      <c r="BJ121" s="18" t="s">
        <v>89</v>
      </c>
      <c r="BK121" s="216">
        <f t="shared" si="9"/>
        <v>0</v>
      </c>
      <c r="BL121" s="18" t="s">
        <v>147</v>
      </c>
      <c r="BM121" s="215" t="s">
        <v>147</v>
      </c>
    </row>
    <row r="122" spans="1:65" s="2" customFormat="1" ht="24" customHeight="1">
      <c r="A122" s="35"/>
      <c r="B122" s="36"/>
      <c r="C122" s="204" t="s">
        <v>148</v>
      </c>
      <c r="D122" s="204" t="s">
        <v>143</v>
      </c>
      <c r="E122" s="205" t="s">
        <v>552</v>
      </c>
      <c r="F122" s="206" t="s">
        <v>553</v>
      </c>
      <c r="G122" s="207" t="s">
        <v>491</v>
      </c>
      <c r="H122" s="208">
        <v>7</v>
      </c>
      <c r="I122" s="209"/>
      <c r="J122" s="210">
        <f t="shared" si="0"/>
        <v>0</v>
      </c>
      <c r="K122" s="206" t="s">
        <v>154</v>
      </c>
      <c r="L122" s="40"/>
      <c r="M122" s="211" t="s">
        <v>1</v>
      </c>
      <c r="N122" s="212" t="s">
        <v>46</v>
      </c>
      <c r="O122" s="72"/>
      <c r="P122" s="213">
        <f t="shared" si="1"/>
        <v>0</v>
      </c>
      <c r="Q122" s="213">
        <v>0</v>
      </c>
      <c r="R122" s="213">
        <f t="shared" si="2"/>
        <v>0</v>
      </c>
      <c r="S122" s="213">
        <v>0</v>
      </c>
      <c r="T122" s="214">
        <f t="shared" si="3"/>
        <v>0</v>
      </c>
      <c r="U122" s="35"/>
      <c r="V122" s="35"/>
      <c r="W122" s="35"/>
      <c r="X122" s="35"/>
      <c r="Y122" s="35"/>
      <c r="Z122" s="35"/>
      <c r="AA122" s="35"/>
      <c r="AB122" s="35"/>
      <c r="AC122" s="35"/>
      <c r="AD122" s="35"/>
      <c r="AE122" s="35"/>
      <c r="AR122" s="215" t="s">
        <v>147</v>
      </c>
      <c r="AT122" s="215" t="s">
        <v>143</v>
      </c>
      <c r="AU122" s="215" t="s">
        <v>89</v>
      </c>
      <c r="AY122" s="18" t="s">
        <v>139</v>
      </c>
      <c r="BE122" s="216">
        <f t="shared" si="4"/>
        <v>0</v>
      </c>
      <c r="BF122" s="216">
        <f t="shared" si="5"/>
        <v>0</v>
      </c>
      <c r="BG122" s="216">
        <f t="shared" si="6"/>
        <v>0</v>
      </c>
      <c r="BH122" s="216">
        <f t="shared" si="7"/>
        <v>0</v>
      </c>
      <c r="BI122" s="216">
        <f t="shared" si="8"/>
        <v>0</v>
      </c>
      <c r="BJ122" s="18" t="s">
        <v>89</v>
      </c>
      <c r="BK122" s="216">
        <f t="shared" si="9"/>
        <v>0</v>
      </c>
      <c r="BL122" s="18" t="s">
        <v>147</v>
      </c>
      <c r="BM122" s="215" t="s">
        <v>174</v>
      </c>
    </row>
    <row r="123" spans="1:65" s="2" customFormat="1" ht="16.5" customHeight="1">
      <c r="A123" s="35"/>
      <c r="B123" s="36"/>
      <c r="C123" s="250" t="s">
        <v>147</v>
      </c>
      <c r="D123" s="250" t="s">
        <v>224</v>
      </c>
      <c r="E123" s="251" t="s">
        <v>554</v>
      </c>
      <c r="F123" s="252" t="s">
        <v>555</v>
      </c>
      <c r="G123" s="253" t="s">
        <v>491</v>
      </c>
      <c r="H123" s="254">
        <v>7</v>
      </c>
      <c r="I123" s="255"/>
      <c r="J123" s="256">
        <f t="shared" si="0"/>
        <v>0</v>
      </c>
      <c r="K123" s="252" t="s">
        <v>1</v>
      </c>
      <c r="L123" s="257"/>
      <c r="M123" s="258" t="s">
        <v>1</v>
      </c>
      <c r="N123" s="259" t="s">
        <v>46</v>
      </c>
      <c r="O123" s="72"/>
      <c r="P123" s="213">
        <f t="shared" si="1"/>
        <v>0</v>
      </c>
      <c r="Q123" s="213">
        <v>0</v>
      </c>
      <c r="R123" s="213">
        <f t="shared" si="2"/>
        <v>0</v>
      </c>
      <c r="S123" s="213">
        <v>0</v>
      </c>
      <c r="T123" s="214">
        <f t="shared" si="3"/>
        <v>0</v>
      </c>
      <c r="U123" s="35"/>
      <c r="V123" s="35"/>
      <c r="W123" s="35"/>
      <c r="X123" s="35"/>
      <c r="Y123" s="35"/>
      <c r="Z123" s="35"/>
      <c r="AA123" s="35"/>
      <c r="AB123" s="35"/>
      <c r="AC123" s="35"/>
      <c r="AD123" s="35"/>
      <c r="AE123" s="35"/>
      <c r="AR123" s="215" t="s">
        <v>190</v>
      </c>
      <c r="AT123" s="215" t="s">
        <v>224</v>
      </c>
      <c r="AU123" s="215" t="s">
        <v>89</v>
      </c>
      <c r="AY123" s="18" t="s">
        <v>139</v>
      </c>
      <c r="BE123" s="216">
        <f t="shared" si="4"/>
        <v>0</v>
      </c>
      <c r="BF123" s="216">
        <f t="shared" si="5"/>
        <v>0</v>
      </c>
      <c r="BG123" s="216">
        <f t="shared" si="6"/>
        <v>0</v>
      </c>
      <c r="BH123" s="216">
        <f t="shared" si="7"/>
        <v>0</v>
      </c>
      <c r="BI123" s="216">
        <f t="shared" si="8"/>
        <v>0</v>
      </c>
      <c r="BJ123" s="18" t="s">
        <v>89</v>
      </c>
      <c r="BK123" s="216">
        <f t="shared" si="9"/>
        <v>0</v>
      </c>
      <c r="BL123" s="18" t="s">
        <v>147</v>
      </c>
      <c r="BM123" s="215" t="s">
        <v>190</v>
      </c>
    </row>
    <row r="124" spans="1:65" s="2" customFormat="1" ht="16.5" customHeight="1">
      <c r="A124" s="35"/>
      <c r="B124" s="36"/>
      <c r="C124" s="204" t="s">
        <v>169</v>
      </c>
      <c r="D124" s="204" t="s">
        <v>143</v>
      </c>
      <c r="E124" s="205" t="s">
        <v>556</v>
      </c>
      <c r="F124" s="206" t="s">
        <v>557</v>
      </c>
      <c r="G124" s="207" t="s">
        <v>491</v>
      </c>
      <c r="H124" s="208">
        <v>1</v>
      </c>
      <c r="I124" s="209"/>
      <c r="J124" s="210">
        <f t="shared" si="0"/>
        <v>0</v>
      </c>
      <c r="K124" s="206" t="s">
        <v>1</v>
      </c>
      <c r="L124" s="40"/>
      <c r="M124" s="211" t="s">
        <v>1</v>
      </c>
      <c r="N124" s="212" t="s">
        <v>46</v>
      </c>
      <c r="O124" s="72"/>
      <c r="P124" s="213">
        <f t="shared" si="1"/>
        <v>0</v>
      </c>
      <c r="Q124" s="213">
        <v>0</v>
      </c>
      <c r="R124" s="213">
        <f t="shared" si="2"/>
        <v>0</v>
      </c>
      <c r="S124" s="213">
        <v>0</v>
      </c>
      <c r="T124" s="214">
        <f t="shared" si="3"/>
        <v>0</v>
      </c>
      <c r="U124" s="35"/>
      <c r="V124" s="35"/>
      <c r="W124" s="35"/>
      <c r="X124" s="35"/>
      <c r="Y124" s="35"/>
      <c r="Z124" s="35"/>
      <c r="AA124" s="35"/>
      <c r="AB124" s="35"/>
      <c r="AC124" s="35"/>
      <c r="AD124" s="35"/>
      <c r="AE124" s="35"/>
      <c r="AR124" s="215" t="s">
        <v>147</v>
      </c>
      <c r="AT124" s="215" t="s">
        <v>143</v>
      </c>
      <c r="AU124" s="215" t="s">
        <v>89</v>
      </c>
      <c r="AY124" s="18" t="s">
        <v>139</v>
      </c>
      <c r="BE124" s="216">
        <f t="shared" si="4"/>
        <v>0</v>
      </c>
      <c r="BF124" s="216">
        <f t="shared" si="5"/>
        <v>0</v>
      </c>
      <c r="BG124" s="216">
        <f t="shared" si="6"/>
        <v>0</v>
      </c>
      <c r="BH124" s="216">
        <f t="shared" si="7"/>
        <v>0</v>
      </c>
      <c r="BI124" s="216">
        <f t="shared" si="8"/>
        <v>0</v>
      </c>
      <c r="BJ124" s="18" t="s">
        <v>89</v>
      </c>
      <c r="BK124" s="216">
        <f t="shared" si="9"/>
        <v>0</v>
      </c>
      <c r="BL124" s="18" t="s">
        <v>147</v>
      </c>
      <c r="BM124" s="215" t="s">
        <v>201</v>
      </c>
    </row>
    <row r="125" spans="1:65" s="2" customFormat="1" ht="24" customHeight="1">
      <c r="A125" s="35"/>
      <c r="B125" s="36"/>
      <c r="C125" s="250" t="s">
        <v>174</v>
      </c>
      <c r="D125" s="250" t="s">
        <v>224</v>
      </c>
      <c r="E125" s="251" t="s">
        <v>558</v>
      </c>
      <c r="F125" s="252" t="s">
        <v>559</v>
      </c>
      <c r="G125" s="253" t="s">
        <v>491</v>
      </c>
      <c r="H125" s="254">
        <v>1</v>
      </c>
      <c r="I125" s="255"/>
      <c r="J125" s="256">
        <f t="shared" si="0"/>
        <v>0</v>
      </c>
      <c r="K125" s="252" t="s">
        <v>1</v>
      </c>
      <c r="L125" s="257"/>
      <c r="M125" s="258" t="s">
        <v>1</v>
      </c>
      <c r="N125" s="259" t="s">
        <v>46</v>
      </c>
      <c r="O125" s="72"/>
      <c r="P125" s="213">
        <f t="shared" si="1"/>
        <v>0</v>
      </c>
      <c r="Q125" s="213">
        <v>0</v>
      </c>
      <c r="R125" s="213">
        <f t="shared" si="2"/>
        <v>0</v>
      </c>
      <c r="S125" s="213">
        <v>0</v>
      </c>
      <c r="T125" s="214">
        <f t="shared" si="3"/>
        <v>0</v>
      </c>
      <c r="U125" s="35"/>
      <c r="V125" s="35"/>
      <c r="W125" s="35"/>
      <c r="X125" s="35"/>
      <c r="Y125" s="35"/>
      <c r="Z125" s="35"/>
      <c r="AA125" s="35"/>
      <c r="AB125" s="35"/>
      <c r="AC125" s="35"/>
      <c r="AD125" s="35"/>
      <c r="AE125" s="35"/>
      <c r="AR125" s="215" t="s">
        <v>190</v>
      </c>
      <c r="AT125" s="215" t="s">
        <v>224</v>
      </c>
      <c r="AU125" s="215" t="s">
        <v>89</v>
      </c>
      <c r="AY125" s="18" t="s">
        <v>139</v>
      </c>
      <c r="BE125" s="216">
        <f t="shared" si="4"/>
        <v>0</v>
      </c>
      <c r="BF125" s="216">
        <f t="shared" si="5"/>
        <v>0</v>
      </c>
      <c r="BG125" s="216">
        <f t="shared" si="6"/>
        <v>0</v>
      </c>
      <c r="BH125" s="216">
        <f t="shared" si="7"/>
        <v>0</v>
      </c>
      <c r="BI125" s="216">
        <f t="shared" si="8"/>
        <v>0</v>
      </c>
      <c r="BJ125" s="18" t="s">
        <v>89</v>
      </c>
      <c r="BK125" s="216">
        <f t="shared" si="9"/>
        <v>0</v>
      </c>
      <c r="BL125" s="18" t="s">
        <v>147</v>
      </c>
      <c r="BM125" s="215" t="s">
        <v>213</v>
      </c>
    </row>
    <row r="126" spans="1:65" s="2" customFormat="1" ht="24" customHeight="1">
      <c r="A126" s="35"/>
      <c r="B126" s="36"/>
      <c r="C126" s="204" t="s">
        <v>169</v>
      </c>
      <c r="D126" s="204" t="s">
        <v>143</v>
      </c>
      <c r="E126" s="205" t="s">
        <v>560</v>
      </c>
      <c r="F126" s="206" t="s">
        <v>561</v>
      </c>
      <c r="G126" s="207" t="s">
        <v>491</v>
      </c>
      <c r="H126" s="208">
        <v>1</v>
      </c>
      <c r="I126" s="209"/>
      <c r="J126" s="210">
        <f t="shared" si="0"/>
        <v>0</v>
      </c>
      <c r="K126" s="206" t="s">
        <v>154</v>
      </c>
      <c r="L126" s="40"/>
      <c r="M126" s="211" t="s">
        <v>1</v>
      </c>
      <c r="N126" s="212" t="s">
        <v>46</v>
      </c>
      <c r="O126" s="72"/>
      <c r="P126" s="213">
        <f t="shared" si="1"/>
        <v>0</v>
      </c>
      <c r="Q126" s="213">
        <v>0</v>
      </c>
      <c r="R126" s="213">
        <f t="shared" si="2"/>
        <v>0</v>
      </c>
      <c r="S126" s="213">
        <v>0</v>
      </c>
      <c r="T126" s="214">
        <f t="shared" si="3"/>
        <v>0</v>
      </c>
      <c r="U126" s="35"/>
      <c r="V126" s="35"/>
      <c r="W126" s="35"/>
      <c r="X126" s="35"/>
      <c r="Y126" s="35"/>
      <c r="Z126" s="35"/>
      <c r="AA126" s="35"/>
      <c r="AB126" s="35"/>
      <c r="AC126" s="35"/>
      <c r="AD126" s="35"/>
      <c r="AE126" s="35"/>
      <c r="AR126" s="215" t="s">
        <v>147</v>
      </c>
      <c r="AT126" s="215" t="s">
        <v>143</v>
      </c>
      <c r="AU126" s="215" t="s">
        <v>89</v>
      </c>
      <c r="AY126" s="18" t="s">
        <v>139</v>
      </c>
      <c r="BE126" s="216">
        <f t="shared" si="4"/>
        <v>0</v>
      </c>
      <c r="BF126" s="216">
        <f t="shared" si="5"/>
        <v>0</v>
      </c>
      <c r="BG126" s="216">
        <f t="shared" si="6"/>
        <v>0</v>
      </c>
      <c r="BH126" s="216">
        <f t="shared" si="7"/>
        <v>0</v>
      </c>
      <c r="BI126" s="216">
        <f t="shared" si="8"/>
        <v>0</v>
      </c>
      <c r="BJ126" s="18" t="s">
        <v>89</v>
      </c>
      <c r="BK126" s="216">
        <f t="shared" si="9"/>
        <v>0</v>
      </c>
      <c r="BL126" s="18" t="s">
        <v>147</v>
      </c>
      <c r="BM126" s="215" t="s">
        <v>223</v>
      </c>
    </row>
    <row r="127" spans="1:65" s="2" customFormat="1" ht="24" customHeight="1">
      <c r="A127" s="35"/>
      <c r="B127" s="36"/>
      <c r="C127" s="250" t="s">
        <v>174</v>
      </c>
      <c r="D127" s="250" t="s">
        <v>224</v>
      </c>
      <c r="E127" s="251" t="s">
        <v>562</v>
      </c>
      <c r="F127" s="252" t="s">
        <v>563</v>
      </c>
      <c r="G127" s="253" t="s">
        <v>491</v>
      </c>
      <c r="H127" s="254">
        <v>1</v>
      </c>
      <c r="I127" s="255"/>
      <c r="J127" s="256">
        <f t="shared" si="0"/>
        <v>0</v>
      </c>
      <c r="K127" s="252" t="s">
        <v>1</v>
      </c>
      <c r="L127" s="257"/>
      <c r="M127" s="258" t="s">
        <v>1</v>
      </c>
      <c r="N127" s="259" t="s">
        <v>46</v>
      </c>
      <c r="O127" s="72"/>
      <c r="P127" s="213">
        <f t="shared" si="1"/>
        <v>0</v>
      </c>
      <c r="Q127" s="213">
        <v>0</v>
      </c>
      <c r="R127" s="213">
        <f t="shared" si="2"/>
        <v>0</v>
      </c>
      <c r="S127" s="213">
        <v>0</v>
      </c>
      <c r="T127" s="214">
        <f t="shared" si="3"/>
        <v>0</v>
      </c>
      <c r="U127" s="35"/>
      <c r="V127" s="35"/>
      <c r="W127" s="35"/>
      <c r="X127" s="35"/>
      <c r="Y127" s="35"/>
      <c r="Z127" s="35"/>
      <c r="AA127" s="35"/>
      <c r="AB127" s="35"/>
      <c r="AC127" s="35"/>
      <c r="AD127" s="35"/>
      <c r="AE127" s="35"/>
      <c r="AR127" s="215" t="s">
        <v>190</v>
      </c>
      <c r="AT127" s="215" t="s">
        <v>224</v>
      </c>
      <c r="AU127" s="215" t="s">
        <v>89</v>
      </c>
      <c r="AY127" s="18" t="s">
        <v>139</v>
      </c>
      <c r="BE127" s="216">
        <f t="shared" si="4"/>
        <v>0</v>
      </c>
      <c r="BF127" s="216">
        <f t="shared" si="5"/>
        <v>0</v>
      </c>
      <c r="BG127" s="216">
        <f t="shared" si="6"/>
        <v>0</v>
      </c>
      <c r="BH127" s="216">
        <f t="shared" si="7"/>
        <v>0</v>
      </c>
      <c r="BI127" s="216">
        <f t="shared" si="8"/>
        <v>0</v>
      </c>
      <c r="BJ127" s="18" t="s">
        <v>89</v>
      </c>
      <c r="BK127" s="216">
        <f t="shared" si="9"/>
        <v>0</v>
      </c>
      <c r="BL127" s="18" t="s">
        <v>147</v>
      </c>
      <c r="BM127" s="215" t="s">
        <v>240</v>
      </c>
    </row>
    <row r="128" spans="1:65" s="2" customFormat="1" ht="24" customHeight="1">
      <c r="A128" s="35"/>
      <c r="B128" s="36"/>
      <c r="C128" s="204" t="s">
        <v>180</v>
      </c>
      <c r="D128" s="204" t="s">
        <v>143</v>
      </c>
      <c r="E128" s="205" t="s">
        <v>564</v>
      </c>
      <c r="F128" s="206" t="s">
        <v>565</v>
      </c>
      <c r="G128" s="207" t="s">
        <v>491</v>
      </c>
      <c r="H128" s="208">
        <v>4</v>
      </c>
      <c r="I128" s="209"/>
      <c r="J128" s="210">
        <f t="shared" si="0"/>
        <v>0</v>
      </c>
      <c r="K128" s="206" t="s">
        <v>154</v>
      </c>
      <c r="L128" s="40"/>
      <c r="M128" s="211" t="s">
        <v>1</v>
      </c>
      <c r="N128" s="212" t="s">
        <v>46</v>
      </c>
      <c r="O128" s="72"/>
      <c r="P128" s="213">
        <f t="shared" si="1"/>
        <v>0</v>
      </c>
      <c r="Q128" s="213">
        <v>0</v>
      </c>
      <c r="R128" s="213">
        <f t="shared" si="2"/>
        <v>0</v>
      </c>
      <c r="S128" s="213">
        <v>0</v>
      </c>
      <c r="T128" s="214">
        <f t="shared" si="3"/>
        <v>0</v>
      </c>
      <c r="U128" s="35"/>
      <c r="V128" s="35"/>
      <c r="W128" s="35"/>
      <c r="X128" s="35"/>
      <c r="Y128" s="35"/>
      <c r="Z128" s="35"/>
      <c r="AA128" s="35"/>
      <c r="AB128" s="35"/>
      <c r="AC128" s="35"/>
      <c r="AD128" s="35"/>
      <c r="AE128" s="35"/>
      <c r="AR128" s="215" t="s">
        <v>147</v>
      </c>
      <c r="AT128" s="215" t="s">
        <v>143</v>
      </c>
      <c r="AU128" s="215" t="s">
        <v>89</v>
      </c>
      <c r="AY128" s="18" t="s">
        <v>139</v>
      </c>
      <c r="BE128" s="216">
        <f t="shared" si="4"/>
        <v>0</v>
      </c>
      <c r="BF128" s="216">
        <f t="shared" si="5"/>
        <v>0</v>
      </c>
      <c r="BG128" s="216">
        <f t="shared" si="6"/>
        <v>0</v>
      </c>
      <c r="BH128" s="216">
        <f t="shared" si="7"/>
        <v>0</v>
      </c>
      <c r="BI128" s="216">
        <f t="shared" si="8"/>
        <v>0</v>
      </c>
      <c r="BJ128" s="18" t="s">
        <v>89</v>
      </c>
      <c r="BK128" s="216">
        <f t="shared" si="9"/>
        <v>0</v>
      </c>
      <c r="BL128" s="18" t="s">
        <v>147</v>
      </c>
      <c r="BM128" s="215" t="s">
        <v>250</v>
      </c>
    </row>
    <row r="129" spans="1:65" s="2" customFormat="1" ht="48" customHeight="1">
      <c r="A129" s="35"/>
      <c r="B129" s="36"/>
      <c r="C129" s="250" t="s">
        <v>190</v>
      </c>
      <c r="D129" s="250" t="s">
        <v>224</v>
      </c>
      <c r="E129" s="251" t="s">
        <v>566</v>
      </c>
      <c r="F129" s="252" t="s">
        <v>567</v>
      </c>
      <c r="G129" s="253" t="s">
        <v>491</v>
      </c>
      <c r="H129" s="254">
        <v>4</v>
      </c>
      <c r="I129" s="255"/>
      <c r="J129" s="256">
        <f t="shared" si="0"/>
        <v>0</v>
      </c>
      <c r="K129" s="252" t="s">
        <v>1</v>
      </c>
      <c r="L129" s="257"/>
      <c r="M129" s="258" t="s">
        <v>1</v>
      </c>
      <c r="N129" s="259" t="s">
        <v>46</v>
      </c>
      <c r="O129" s="72"/>
      <c r="P129" s="213">
        <f t="shared" si="1"/>
        <v>0</v>
      </c>
      <c r="Q129" s="213">
        <v>0</v>
      </c>
      <c r="R129" s="213">
        <f t="shared" si="2"/>
        <v>0</v>
      </c>
      <c r="S129" s="213">
        <v>0</v>
      </c>
      <c r="T129" s="214">
        <f t="shared" si="3"/>
        <v>0</v>
      </c>
      <c r="U129" s="35"/>
      <c r="V129" s="35"/>
      <c r="W129" s="35"/>
      <c r="X129" s="35"/>
      <c r="Y129" s="35"/>
      <c r="Z129" s="35"/>
      <c r="AA129" s="35"/>
      <c r="AB129" s="35"/>
      <c r="AC129" s="35"/>
      <c r="AD129" s="35"/>
      <c r="AE129" s="35"/>
      <c r="AR129" s="215" t="s">
        <v>190</v>
      </c>
      <c r="AT129" s="215" t="s">
        <v>224</v>
      </c>
      <c r="AU129" s="215" t="s">
        <v>89</v>
      </c>
      <c r="AY129" s="18" t="s">
        <v>139</v>
      </c>
      <c r="BE129" s="216">
        <f t="shared" si="4"/>
        <v>0</v>
      </c>
      <c r="BF129" s="216">
        <f t="shared" si="5"/>
        <v>0</v>
      </c>
      <c r="BG129" s="216">
        <f t="shared" si="6"/>
        <v>0</v>
      </c>
      <c r="BH129" s="216">
        <f t="shared" si="7"/>
        <v>0</v>
      </c>
      <c r="BI129" s="216">
        <f t="shared" si="8"/>
        <v>0</v>
      </c>
      <c r="BJ129" s="18" t="s">
        <v>89</v>
      </c>
      <c r="BK129" s="216">
        <f t="shared" si="9"/>
        <v>0</v>
      </c>
      <c r="BL129" s="18" t="s">
        <v>147</v>
      </c>
      <c r="BM129" s="215" t="s">
        <v>260</v>
      </c>
    </row>
    <row r="130" spans="1:65" s="2" customFormat="1" ht="24" customHeight="1">
      <c r="A130" s="35"/>
      <c r="B130" s="36"/>
      <c r="C130" s="204" t="s">
        <v>196</v>
      </c>
      <c r="D130" s="204" t="s">
        <v>143</v>
      </c>
      <c r="E130" s="205" t="s">
        <v>568</v>
      </c>
      <c r="F130" s="206" t="s">
        <v>569</v>
      </c>
      <c r="G130" s="207" t="s">
        <v>491</v>
      </c>
      <c r="H130" s="208">
        <v>4</v>
      </c>
      <c r="I130" s="209"/>
      <c r="J130" s="210">
        <f t="shared" si="0"/>
        <v>0</v>
      </c>
      <c r="K130" s="206" t="s">
        <v>154</v>
      </c>
      <c r="L130" s="40"/>
      <c r="M130" s="211" t="s">
        <v>1</v>
      </c>
      <c r="N130" s="212" t="s">
        <v>46</v>
      </c>
      <c r="O130" s="72"/>
      <c r="P130" s="213">
        <f t="shared" si="1"/>
        <v>0</v>
      </c>
      <c r="Q130" s="213">
        <v>0</v>
      </c>
      <c r="R130" s="213">
        <f t="shared" si="2"/>
        <v>0</v>
      </c>
      <c r="S130" s="213">
        <v>0</v>
      </c>
      <c r="T130" s="214">
        <f t="shared" si="3"/>
        <v>0</v>
      </c>
      <c r="U130" s="35"/>
      <c r="V130" s="35"/>
      <c r="W130" s="35"/>
      <c r="X130" s="35"/>
      <c r="Y130" s="35"/>
      <c r="Z130" s="35"/>
      <c r="AA130" s="35"/>
      <c r="AB130" s="35"/>
      <c r="AC130" s="35"/>
      <c r="AD130" s="35"/>
      <c r="AE130" s="35"/>
      <c r="AR130" s="215" t="s">
        <v>147</v>
      </c>
      <c r="AT130" s="215" t="s">
        <v>143</v>
      </c>
      <c r="AU130" s="215" t="s">
        <v>89</v>
      </c>
      <c r="AY130" s="18" t="s">
        <v>139</v>
      </c>
      <c r="BE130" s="216">
        <f t="shared" si="4"/>
        <v>0</v>
      </c>
      <c r="BF130" s="216">
        <f t="shared" si="5"/>
        <v>0</v>
      </c>
      <c r="BG130" s="216">
        <f t="shared" si="6"/>
        <v>0</v>
      </c>
      <c r="BH130" s="216">
        <f t="shared" si="7"/>
        <v>0</v>
      </c>
      <c r="BI130" s="216">
        <f t="shared" si="8"/>
        <v>0</v>
      </c>
      <c r="BJ130" s="18" t="s">
        <v>89</v>
      </c>
      <c r="BK130" s="216">
        <f t="shared" si="9"/>
        <v>0</v>
      </c>
      <c r="BL130" s="18" t="s">
        <v>147</v>
      </c>
      <c r="BM130" s="215" t="s">
        <v>270</v>
      </c>
    </row>
    <row r="131" spans="1:65" s="2" customFormat="1" ht="24" customHeight="1">
      <c r="A131" s="35"/>
      <c r="B131" s="36"/>
      <c r="C131" s="250" t="s">
        <v>201</v>
      </c>
      <c r="D131" s="250" t="s">
        <v>224</v>
      </c>
      <c r="E131" s="251" t="s">
        <v>570</v>
      </c>
      <c r="F131" s="252" t="s">
        <v>571</v>
      </c>
      <c r="G131" s="253" t="s">
        <v>491</v>
      </c>
      <c r="H131" s="254">
        <v>4</v>
      </c>
      <c r="I131" s="255"/>
      <c r="J131" s="256">
        <f t="shared" si="0"/>
        <v>0</v>
      </c>
      <c r="K131" s="252" t="s">
        <v>1</v>
      </c>
      <c r="L131" s="257"/>
      <c r="M131" s="258" t="s">
        <v>1</v>
      </c>
      <c r="N131" s="259" t="s">
        <v>46</v>
      </c>
      <c r="O131" s="72"/>
      <c r="P131" s="213">
        <f t="shared" si="1"/>
        <v>0</v>
      </c>
      <c r="Q131" s="213">
        <v>0</v>
      </c>
      <c r="R131" s="213">
        <f t="shared" si="2"/>
        <v>0</v>
      </c>
      <c r="S131" s="213">
        <v>0</v>
      </c>
      <c r="T131" s="214">
        <f t="shared" si="3"/>
        <v>0</v>
      </c>
      <c r="U131" s="35"/>
      <c r="V131" s="35"/>
      <c r="W131" s="35"/>
      <c r="X131" s="35"/>
      <c r="Y131" s="35"/>
      <c r="Z131" s="35"/>
      <c r="AA131" s="35"/>
      <c r="AB131" s="35"/>
      <c r="AC131" s="35"/>
      <c r="AD131" s="35"/>
      <c r="AE131" s="35"/>
      <c r="AR131" s="215" t="s">
        <v>190</v>
      </c>
      <c r="AT131" s="215" t="s">
        <v>224</v>
      </c>
      <c r="AU131" s="215" t="s">
        <v>89</v>
      </c>
      <c r="AY131" s="18" t="s">
        <v>139</v>
      </c>
      <c r="BE131" s="216">
        <f t="shared" si="4"/>
        <v>0</v>
      </c>
      <c r="BF131" s="216">
        <f t="shared" si="5"/>
        <v>0</v>
      </c>
      <c r="BG131" s="216">
        <f t="shared" si="6"/>
        <v>0</v>
      </c>
      <c r="BH131" s="216">
        <f t="shared" si="7"/>
        <v>0</v>
      </c>
      <c r="BI131" s="216">
        <f t="shared" si="8"/>
        <v>0</v>
      </c>
      <c r="BJ131" s="18" t="s">
        <v>89</v>
      </c>
      <c r="BK131" s="216">
        <f t="shared" si="9"/>
        <v>0</v>
      </c>
      <c r="BL131" s="18" t="s">
        <v>147</v>
      </c>
      <c r="BM131" s="215" t="s">
        <v>278</v>
      </c>
    </row>
    <row r="132" spans="1:65" s="2" customFormat="1" ht="24" customHeight="1">
      <c r="A132" s="35"/>
      <c r="B132" s="36"/>
      <c r="C132" s="204" t="s">
        <v>207</v>
      </c>
      <c r="D132" s="204" t="s">
        <v>143</v>
      </c>
      <c r="E132" s="205" t="s">
        <v>572</v>
      </c>
      <c r="F132" s="206" t="s">
        <v>573</v>
      </c>
      <c r="G132" s="207" t="s">
        <v>491</v>
      </c>
      <c r="H132" s="208">
        <v>4</v>
      </c>
      <c r="I132" s="209"/>
      <c r="J132" s="210">
        <f t="shared" si="0"/>
        <v>0</v>
      </c>
      <c r="K132" s="206" t="s">
        <v>154</v>
      </c>
      <c r="L132" s="40"/>
      <c r="M132" s="211" t="s">
        <v>1</v>
      </c>
      <c r="N132" s="212" t="s">
        <v>46</v>
      </c>
      <c r="O132" s="72"/>
      <c r="P132" s="213">
        <f t="shared" si="1"/>
        <v>0</v>
      </c>
      <c r="Q132" s="213">
        <v>0</v>
      </c>
      <c r="R132" s="213">
        <f t="shared" si="2"/>
        <v>0</v>
      </c>
      <c r="S132" s="213">
        <v>0</v>
      </c>
      <c r="T132" s="214">
        <f t="shared" si="3"/>
        <v>0</v>
      </c>
      <c r="U132" s="35"/>
      <c r="V132" s="35"/>
      <c r="W132" s="35"/>
      <c r="X132" s="35"/>
      <c r="Y132" s="35"/>
      <c r="Z132" s="35"/>
      <c r="AA132" s="35"/>
      <c r="AB132" s="35"/>
      <c r="AC132" s="35"/>
      <c r="AD132" s="35"/>
      <c r="AE132" s="35"/>
      <c r="AR132" s="215" t="s">
        <v>147</v>
      </c>
      <c r="AT132" s="215" t="s">
        <v>143</v>
      </c>
      <c r="AU132" s="215" t="s">
        <v>89</v>
      </c>
      <c r="AY132" s="18" t="s">
        <v>139</v>
      </c>
      <c r="BE132" s="216">
        <f t="shared" si="4"/>
        <v>0</v>
      </c>
      <c r="BF132" s="216">
        <f t="shared" si="5"/>
        <v>0</v>
      </c>
      <c r="BG132" s="216">
        <f t="shared" si="6"/>
        <v>0</v>
      </c>
      <c r="BH132" s="216">
        <f t="shared" si="7"/>
        <v>0</v>
      </c>
      <c r="BI132" s="216">
        <f t="shared" si="8"/>
        <v>0</v>
      </c>
      <c r="BJ132" s="18" t="s">
        <v>89</v>
      </c>
      <c r="BK132" s="216">
        <f t="shared" si="9"/>
        <v>0</v>
      </c>
      <c r="BL132" s="18" t="s">
        <v>147</v>
      </c>
      <c r="BM132" s="215" t="s">
        <v>292</v>
      </c>
    </row>
    <row r="133" spans="1:65" s="2" customFormat="1" ht="16.5" customHeight="1">
      <c r="A133" s="35"/>
      <c r="B133" s="36"/>
      <c r="C133" s="250" t="s">
        <v>213</v>
      </c>
      <c r="D133" s="250" t="s">
        <v>224</v>
      </c>
      <c r="E133" s="251" t="s">
        <v>574</v>
      </c>
      <c r="F133" s="252" t="s">
        <v>575</v>
      </c>
      <c r="G133" s="253" t="s">
        <v>491</v>
      </c>
      <c r="H133" s="254">
        <v>4</v>
      </c>
      <c r="I133" s="255"/>
      <c r="J133" s="256">
        <f t="shared" si="0"/>
        <v>0</v>
      </c>
      <c r="K133" s="252" t="s">
        <v>1</v>
      </c>
      <c r="L133" s="257"/>
      <c r="M133" s="258" t="s">
        <v>1</v>
      </c>
      <c r="N133" s="259" t="s">
        <v>46</v>
      </c>
      <c r="O133" s="72"/>
      <c r="P133" s="213">
        <f t="shared" si="1"/>
        <v>0</v>
      </c>
      <c r="Q133" s="213">
        <v>0</v>
      </c>
      <c r="R133" s="213">
        <f t="shared" si="2"/>
        <v>0</v>
      </c>
      <c r="S133" s="213">
        <v>0</v>
      </c>
      <c r="T133" s="214">
        <f t="shared" si="3"/>
        <v>0</v>
      </c>
      <c r="U133" s="35"/>
      <c r="V133" s="35"/>
      <c r="W133" s="35"/>
      <c r="X133" s="35"/>
      <c r="Y133" s="35"/>
      <c r="Z133" s="35"/>
      <c r="AA133" s="35"/>
      <c r="AB133" s="35"/>
      <c r="AC133" s="35"/>
      <c r="AD133" s="35"/>
      <c r="AE133" s="35"/>
      <c r="AR133" s="215" t="s">
        <v>190</v>
      </c>
      <c r="AT133" s="215" t="s">
        <v>224</v>
      </c>
      <c r="AU133" s="215" t="s">
        <v>89</v>
      </c>
      <c r="AY133" s="18" t="s">
        <v>139</v>
      </c>
      <c r="BE133" s="216">
        <f t="shared" si="4"/>
        <v>0</v>
      </c>
      <c r="BF133" s="216">
        <f t="shared" si="5"/>
        <v>0</v>
      </c>
      <c r="BG133" s="216">
        <f t="shared" si="6"/>
        <v>0</v>
      </c>
      <c r="BH133" s="216">
        <f t="shared" si="7"/>
        <v>0</v>
      </c>
      <c r="BI133" s="216">
        <f t="shared" si="8"/>
        <v>0</v>
      </c>
      <c r="BJ133" s="18" t="s">
        <v>89</v>
      </c>
      <c r="BK133" s="216">
        <f t="shared" si="9"/>
        <v>0</v>
      </c>
      <c r="BL133" s="18" t="s">
        <v>147</v>
      </c>
      <c r="BM133" s="215" t="s">
        <v>305</v>
      </c>
    </row>
    <row r="134" spans="1:65" s="2" customFormat="1" ht="16.5" customHeight="1">
      <c r="A134" s="35"/>
      <c r="B134" s="36"/>
      <c r="C134" s="204" t="s">
        <v>218</v>
      </c>
      <c r="D134" s="204" t="s">
        <v>143</v>
      </c>
      <c r="E134" s="205" t="s">
        <v>576</v>
      </c>
      <c r="F134" s="206" t="s">
        <v>577</v>
      </c>
      <c r="G134" s="207" t="s">
        <v>491</v>
      </c>
      <c r="H134" s="208">
        <v>4</v>
      </c>
      <c r="I134" s="209"/>
      <c r="J134" s="210">
        <f t="shared" si="0"/>
        <v>0</v>
      </c>
      <c r="K134" s="206" t="s">
        <v>154</v>
      </c>
      <c r="L134" s="40"/>
      <c r="M134" s="211" t="s">
        <v>1</v>
      </c>
      <c r="N134" s="212" t="s">
        <v>46</v>
      </c>
      <c r="O134" s="72"/>
      <c r="P134" s="213">
        <f t="shared" si="1"/>
        <v>0</v>
      </c>
      <c r="Q134" s="213">
        <v>0</v>
      </c>
      <c r="R134" s="213">
        <f t="shared" si="2"/>
        <v>0</v>
      </c>
      <c r="S134" s="213">
        <v>0</v>
      </c>
      <c r="T134" s="214">
        <f t="shared" si="3"/>
        <v>0</v>
      </c>
      <c r="U134" s="35"/>
      <c r="V134" s="35"/>
      <c r="W134" s="35"/>
      <c r="X134" s="35"/>
      <c r="Y134" s="35"/>
      <c r="Z134" s="35"/>
      <c r="AA134" s="35"/>
      <c r="AB134" s="35"/>
      <c r="AC134" s="35"/>
      <c r="AD134" s="35"/>
      <c r="AE134" s="35"/>
      <c r="AR134" s="215" t="s">
        <v>147</v>
      </c>
      <c r="AT134" s="215" t="s">
        <v>143</v>
      </c>
      <c r="AU134" s="215" t="s">
        <v>89</v>
      </c>
      <c r="AY134" s="18" t="s">
        <v>139</v>
      </c>
      <c r="BE134" s="216">
        <f t="shared" si="4"/>
        <v>0</v>
      </c>
      <c r="BF134" s="216">
        <f t="shared" si="5"/>
        <v>0</v>
      </c>
      <c r="BG134" s="216">
        <f t="shared" si="6"/>
        <v>0</v>
      </c>
      <c r="BH134" s="216">
        <f t="shared" si="7"/>
        <v>0</v>
      </c>
      <c r="BI134" s="216">
        <f t="shared" si="8"/>
        <v>0</v>
      </c>
      <c r="BJ134" s="18" t="s">
        <v>89</v>
      </c>
      <c r="BK134" s="216">
        <f t="shared" si="9"/>
        <v>0</v>
      </c>
      <c r="BL134" s="18" t="s">
        <v>147</v>
      </c>
      <c r="BM134" s="215" t="s">
        <v>317</v>
      </c>
    </row>
    <row r="135" spans="1:65" s="2" customFormat="1" ht="16.5" customHeight="1">
      <c r="A135" s="35"/>
      <c r="B135" s="36"/>
      <c r="C135" s="250" t="s">
        <v>223</v>
      </c>
      <c r="D135" s="250" t="s">
        <v>224</v>
      </c>
      <c r="E135" s="251" t="s">
        <v>578</v>
      </c>
      <c r="F135" s="252" t="s">
        <v>579</v>
      </c>
      <c r="G135" s="253" t="s">
        <v>491</v>
      </c>
      <c r="H135" s="254">
        <v>4</v>
      </c>
      <c r="I135" s="255"/>
      <c r="J135" s="256">
        <f t="shared" si="0"/>
        <v>0</v>
      </c>
      <c r="K135" s="252" t="s">
        <v>1</v>
      </c>
      <c r="L135" s="257"/>
      <c r="M135" s="258" t="s">
        <v>1</v>
      </c>
      <c r="N135" s="259" t="s">
        <v>46</v>
      </c>
      <c r="O135" s="72"/>
      <c r="P135" s="213">
        <f t="shared" si="1"/>
        <v>0</v>
      </c>
      <c r="Q135" s="213">
        <v>0</v>
      </c>
      <c r="R135" s="213">
        <f t="shared" si="2"/>
        <v>0</v>
      </c>
      <c r="S135" s="213">
        <v>0</v>
      </c>
      <c r="T135" s="214">
        <f t="shared" si="3"/>
        <v>0</v>
      </c>
      <c r="U135" s="35"/>
      <c r="V135" s="35"/>
      <c r="W135" s="35"/>
      <c r="X135" s="35"/>
      <c r="Y135" s="35"/>
      <c r="Z135" s="35"/>
      <c r="AA135" s="35"/>
      <c r="AB135" s="35"/>
      <c r="AC135" s="35"/>
      <c r="AD135" s="35"/>
      <c r="AE135" s="35"/>
      <c r="AR135" s="215" t="s">
        <v>190</v>
      </c>
      <c r="AT135" s="215" t="s">
        <v>224</v>
      </c>
      <c r="AU135" s="215" t="s">
        <v>89</v>
      </c>
      <c r="AY135" s="18" t="s">
        <v>139</v>
      </c>
      <c r="BE135" s="216">
        <f t="shared" si="4"/>
        <v>0</v>
      </c>
      <c r="BF135" s="216">
        <f t="shared" si="5"/>
        <v>0</v>
      </c>
      <c r="BG135" s="216">
        <f t="shared" si="6"/>
        <v>0</v>
      </c>
      <c r="BH135" s="216">
        <f t="shared" si="7"/>
        <v>0</v>
      </c>
      <c r="BI135" s="216">
        <f t="shared" si="8"/>
        <v>0</v>
      </c>
      <c r="BJ135" s="18" t="s">
        <v>89</v>
      </c>
      <c r="BK135" s="216">
        <f t="shared" si="9"/>
        <v>0</v>
      </c>
      <c r="BL135" s="18" t="s">
        <v>147</v>
      </c>
      <c r="BM135" s="215" t="s">
        <v>327</v>
      </c>
    </row>
    <row r="136" spans="1:65" s="2" customFormat="1" ht="36" customHeight="1">
      <c r="A136" s="35"/>
      <c r="B136" s="36"/>
      <c r="C136" s="204" t="s">
        <v>8</v>
      </c>
      <c r="D136" s="204" t="s">
        <v>143</v>
      </c>
      <c r="E136" s="205" t="s">
        <v>580</v>
      </c>
      <c r="F136" s="206" t="s">
        <v>581</v>
      </c>
      <c r="G136" s="207" t="s">
        <v>358</v>
      </c>
      <c r="H136" s="208">
        <v>100</v>
      </c>
      <c r="I136" s="209"/>
      <c r="J136" s="210">
        <f t="shared" si="0"/>
        <v>0</v>
      </c>
      <c r="K136" s="206" t="s">
        <v>154</v>
      </c>
      <c r="L136" s="40"/>
      <c r="M136" s="211" t="s">
        <v>1</v>
      </c>
      <c r="N136" s="212" t="s">
        <v>46</v>
      </c>
      <c r="O136" s="72"/>
      <c r="P136" s="213">
        <f t="shared" si="1"/>
        <v>0</v>
      </c>
      <c r="Q136" s="213">
        <v>0</v>
      </c>
      <c r="R136" s="213">
        <f t="shared" si="2"/>
        <v>0</v>
      </c>
      <c r="S136" s="213">
        <v>0</v>
      </c>
      <c r="T136" s="214">
        <f t="shared" si="3"/>
        <v>0</v>
      </c>
      <c r="U136" s="35"/>
      <c r="V136" s="35"/>
      <c r="W136" s="35"/>
      <c r="X136" s="35"/>
      <c r="Y136" s="35"/>
      <c r="Z136" s="35"/>
      <c r="AA136" s="35"/>
      <c r="AB136" s="35"/>
      <c r="AC136" s="35"/>
      <c r="AD136" s="35"/>
      <c r="AE136" s="35"/>
      <c r="AR136" s="215" t="s">
        <v>147</v>
      </c>
      <c r="AT136" s="215" t="s">
        <v>143</v>
      </c>
      <c r="AU136" s="215" t="s">
        <v>89</v>
      </c>
      <c r="AY136" s="18" t="s">
        <v>139</v>
      </c>
      <c r="BE136" s="216">
        <f t="shared" si="4"/>
        <v>0</v>
      </c>
      <c r="BF136" s="216">
        <f t="shared" si="5"/>
        <v>0</v>
      </c>
      <c r="BG136" s="216">
        <f t="shared" si="6"/>
        <v>0</v>
      </c>
      <c r="BH136" s="216">
        <f t="shared" si="7"/>
        <v>0</v>
      </c>
      <c r="BI136" s="216">
        <f t="shared" si="8"/>
        <v>0</v>
      </c>
      <c r="BJ136" s="18" t="s">
        <v>89</v>
      </c>
      <c r="BK136" s="216">
        <f t="shared" si="9"/>
        <v>0</v>
      </c>
      <c r="BL136" s="18" t="s">
        <v>147</v>
      </c>
      <c r="BM136" s="215" t="s">
        <v>339</v>
      </c>
    </row>
    <row r="137" spans="1:65" s="2" customFormat="1" ht="16.5" customHeight="1">
      <c r="A137" s="35"/>
      <c r="B137" s="36"/>
      <c r="C137" s="250" t="s">
        <v>240</v>
      </c>
      <c r="D137" s="250" t="s">
        <v>224</v>
      </c>
      <c r="E137" s="251" t="s">
        <v>582</v>
      </c>
      <c r="F137" s="252" t="s">
        <v>583</v>
      </c>
      <c r="G137" s="253" t="s">
        <v>358</v>
      </c>
      <c r="H137" s="254">
        <v>100</v>
      </c>
      <c r="I137" s="255"/>
      <c r="J137" s="256">
        <f t="shared" si="0"/>
        <v>0</v>
      </c>
      <c r="K137" s="252" t="s">
        <v>1</v>
      </c>
      <c r="L137" s="257"/>
      <c r="M137" s="258" t="s">
        <v>1</v>
      </c>
      <c r="N137" s="259" t="s">
        <v>46</v>
      </c>
      <c r="O137" s="72"/>
      <c r="P137" s="213">
        <f t="shared" si="1"/>
        <v>0</v>
      </c>
      <c r="Q137" s="213">
        <v>0</v>
      </c>
      <c r="R137" s="213">
        <f t="shared" si="2"/>
        <v>0</v>
      </c>
      <c r="S137" s="213">
        <v>0</v>
      </c>
      <c r="T137" s="214">
        <f t="shared" si="3"/>
        <v>0</v>
      </c>
      <c r="U137" s="35"/>
      <c r="V137" s="35"/>
      <c r="W137" s="35"/>
      <c r="X137" s="35"/>
      <c r="Y137" s="35"/>
      <c r="Z137" s="35"/>
      <c r="AA137" s="35"/>
      <c r="AB137" s="35"/>
      <c r="AC137" s="35"/>
      <c r="AD137" s="35"/>
      <c r="AE137" s="35"/>
      <c r="AR137" s="215" t="s">
        <v>190</v>
      </c>
      <c r="AT137" s="215" t="s">
        <v>224</v>
      </c>
      <c r="AU137" s="215" t="s">
        <v>89</v>
      </c>
      <c r="AY137" s="18" t="s">
        <v>139</v>
      </c>
      <c r="BE137" s="216">
        <f t="shared" si="4"/>
        <v>0</v>
      </c>
      <c r="BF137" s="216">
        <f t="shared" si="5"/>
        <v>0</v>
      </c>
      <c r="BG137" s="216">
        <f t="shared" si="6"/>
        <v>0</v>
      </c>
      <c r="BH137" s="216">
        <f t="shared" si="7"/>
        <v>0</v>
      </c>
      <c r="BI137" s="216">
        <f t="shared" si="8"/>
        <v>0</v>
      </c>
      <c r="BJ137" s="18" t="s">
        <v>89</v>
      </c>
      <c r="BK137" s="216">
        <f t="shared" si="9"/>
        <v>0</v>
      </c>
      <c r="BL137" s="18" t="s">
        <v>147</v>
      </c>
      <c r="BM137" s="215" t="s">
        <v>355</v>
      </c>
    </row>
    <row r="138" spans="1:65" s="2" customFormat="1" ht="16.5" customHeight="1">
      <c r="A138" s="35"/>
      <c r="B138" s="36"/>
      <c r="C138" s="204" t="s">
        <v>245</v>
      </c>
      <c r="D138" s="204" t="s">
        <v>143</v>
      </c>
      <c r="E138" s="205" t="s">
        <v>584</v>
      </c>
      <c r="F138" s="206" t="s">
        <v>585</v>
      </c>
      <c r="G138" s="207" t="s">
        <v>491</v>
      </c>
      <c r="H138" s="208">
        <v>10</v>
      </c>
      <c r="I138" s="209"/>
      <c r="J138" s="210">
        <f t="shared" si="0"/>
        <v>0</v>
      </c>
      <c r="K138" s="206" t="s">
        <v>154</v>
      </c>
      <c r="L138" s="40"/>
      <c r="M138" s="211" t="s">
        <v>1</v>
      </c>
      <c r="N138" s="212" t="s">
        <v>46</v>
      </c>
      <c r="O138" s="72"/>
      <c r="P138" s="213">
        <f t="shared" si="1"/>
        <v>0</v>
      </c>
      <c r="Q138" s="213">
        <v>0</v>
      </c>
      <c r="R138" s="213">
        <f t="shared" si="2"/>
        <v>0</v>
      </c>
      <c r="S138" s="213">
        <v>0</v>
      </c>
      <c r="T138" s="214">
        <f t="shared" si="3"/>
        <v>0</v>
      </c>
      <c r="U138" s="35"/>
      <c r="V138" s="35"/>
      <c r="W138" s="35"/>
      <c r="X138" s="35"/>
      <c r="Y138" s="35"/>
      <c r="Z138" s="35"/>
      <c r="AA138" s="35"/>
      <c r="AB138" s="35"/>
      <c r="AC138" s="35"/>
      <c r="AD138" s="35"/>
      <c r="AE138" s="35"/>
      <c r="AR138" s="215" t="s">
        <v>147</v>
      </c>
      <c r="AT138" s="215" t="s">
        <v>143</v>
      </c>
      <c r="AU138" s="215" t="s">
        <v>89</v>
      </c>
      <c r="AY138" s="18" t="s">
        <v>139</v>
      </c>
      <c r="BE138" s="216">
        <f t="shared" si="4"/>
        <v>0</v>
      </c>
      <c r="BF138" s="216">
        <f t="shared" si="5"/>
        <v>0</v>
      </c>
      <c r="BG138" s="216">
        <f t="shared" si="6"/>
        <v>0</v>
      </c>
      <c r="BH138" s="216">
        <f t="shared" si="7"/>
        <v>0</v>
      </c>
      <c r="BI138" s="216">
        <f t="shared" si="8"/>
        <v>0</v>
      </c>
      <c r="BJ138" s="18" t="s">
        <v>89</v>
      </c>
      <c r="BK138" s="216">
        <f t="shared" si="9"/>
        <v>0</v>
      </c>
      <c r="BL138" s="18" t="s">
        <v>147</v>
      </c>
      <c r="BM138" s="215" t="s">
        <v>367</v>
      </c>
    </row>
    <row r="139" spans="1:65" s="2" customFormat="1" ht="24" customHeight="1">
      <c r="A139" s="35"/>
      <c r="B139" s="36"/>
      <c r="C139" s="250" t="s">
        <v>250</v>
      </c>
      <c r="D139" s="250" t="s">
        <v>224</v>
      </c>
      <c r="E139" s="251" t="s">
        <v>586</v>
      </c>
      <c r="F139" s="252" t="s">
        <v>587</v>
      </c>
      <c r="G139" s="253" t="s">
        <v>491</v>
      </c>
      <c r="H139" s="254">
        <v>10</v>
      </c>
      <c r="I139" s="255"/>
      <c r="J139" s="256">
        <f t="shared" si="0"/>
        <v>0</v>
      </c>
      <c r="K139" s="252" t="s">
        <v>1</v>
      </c>
      <c r="L139" s="257"/>
      <c r="M139" s="258" t="s">
        <v>1</v>
      </c>
      <c r="N139" s="259" t="s">
        <v>46</v>
      </c>
      <c r="O139" s="72"/>
      <c r="P139" s="213">
        <f t="shared" si="1"/>
        <v>0</v>
      </c>
      <c r="Q139" s="213">
        <v>0</v>
      </c>
      <c r="R139" s="213">
        <f t="shared" si="2"/>
        <v>0</v>
      </c>
      <c r="S139" s="213">
        <v>0</v>
      </c>
      <c r="T139" s="214">
        <f t="shared" si="3"/>
        <v>0</v>
      </c>
      <c r="U139" s="35"/>
      <c r="V139" s="35"/>
      <c r="W139" s="35"/>
      <c r="X139" s="35"/>
      <c r="Y139" s="35"/>
      <c r="Z139" s="35"/>
      <c r="AA139" s="35"/>
      <c r="AB139" s="35"/>
      <c r="AC139" s="35"/>
      <c r="AD139" s="35"/>
      <c r="AE139" s="35"/>
      <c r="AR139" s="215" t="s">
        <v>190</v>
      </c>
      <c r="AT139" s="215" t="s">
        <v>224</v>
      </c>
      <c r="AU139" s="215" t="s">
        <v>89</v>
      </c>
      <c r="AY139" s="18" t="s">
        <v>139</v>
      </c>
      <c r="BE139" s="216">
        <f t="shared" si="4"/>
        <v>0</v>
      </c>
      <c r="BF139" s="216">
        <f t="shared" si="5"/>
        <v>0</v>
      </c>
      <c r="BG139" s="216">
        <f t="shared" si="6"/>
        <v>0</v>
      </c>
      <c r="BH139" s="216">
        <f t="shared" si="7"/>
        <v>0</v>
      </c>
      <c r="BI139" s="216">
        <f t="shared" si="8"/>
        <v>0</v>
      </c>
      <c r="BJ139" s="18" t="s">
        <v>89</v>
      </c>
      <c r="BK139" s="216">
        <f t="shared" si="9"/>
        <v>0</v>
      </c>
      <c r="BL139" s="18" t="s">
        <v>147</v>
      </c>
      <c r="BM139" s="215" t="s">
        <v>377</v>
      </c>
    </row>
    <row r="140" spans="1:65" s="2" customFormat="1" ht="24" customHeight="1">
      <c r="A140" s="35"/>
      <c r="B140" s="36"/>
      <c r="C140" s="204" t="s">
        <v>254</v>
      </c>
      <c r="D140" s="204" t="s">
        <v>143</v>
      </c>
      <c r="E140" s="205" t="s">
        <v>588</v>
      </c>
      <c r="F140" s="206" t="s">
        <v>589</v>
      </c>
      <c r="G140" s="207" t="s">
        <v>358</v>
      </c>
      <c r="H140" s="208">
        <v>50</v>
      </c>
      <c r="I140" s="209"/>
      <c r="J140" s="210">
        <f t="shared" si="0"/>
        <v>0</v>
      </c>
      <c r="K140" s="206" t="s">
        <v>154</v>
      </c>
      <c r="L140" s="40"/>
      <c r="M140" s="211" t="s">
        <v>1</v>
      </c>
      <c r="N140" s="212" t="s">
        <v>46</v>
      </c>
      <c r="O140" s="72"/>
      <c r="P140" s="213">
        <f t="shared" si="1"/>
        <v>0</v>
      </c>
      <c r="Q140" s="213">
        <v>0</v>
      </c>
      <c r="R140" s="213">
        <f t="shared" si="2"/>
        <v>0</v>
      </c>
      <c r="S140" s="213">
        <v>0</v>
      </c>
      <c r="T140" s="214">
        <f t="shared" si="3"/>
        <v>0</v>
      </c>
      <c r="U140" s="35"/>
      <c r="V140" s="35"/>
      <c r="W140" s="35"/>
      <c r="X140" s="35"/>
      <c r="Y140" s="35"/>
      <c r="Z140" s="35"/>
      <c r="AA140" s="35"/>
      <c r="AB140" s="35"/>
      <c r="AC140" s="35"/>
      <c r="AD140" s="35"/>
      <c r="AE140" s="35"/>
      <c r="AR140" s="215" t="s">
        <v>147</v>
      </c>
      <c r="AT140" s="215" t="s">
        <v>143</v>
      </c>
      <c r="AU140" s="215" t="s">
        <v>89</v>
      </c>
      <c r="AY140" s="18" t="s">
        <v>139</v>
      </c>
      <c r="BE140" s="216">
        <f t="shared" si="4"/>
        <v>0</v>
      </c>
      <c r="BF140" s="216">
        <f t="shared" si="5"/>
        <v>0</v>
      </c>
      <c r="BG140" s="216">
        <f t="shared" si="6"/>
        <v>0</v>
      </c>
      <c r="BH140" s="216">
        <f t="shared" si="7"/>
        <v>0</v>
      </c>
      <c r="BI140" s="216">
        <f t="shared" si="8"/>
        <v>0</v>
      </c>
      <c r="BJ140" s="18" t="s">
        <v>89</v>
      </c>
      <c r="BK140" s="216">
        <f t="shared" si="9"/>
        <v>0</v>
      </c>
      <c r="BL140" s="18" t="s">
        <v>147</v>
      </c>
      <c r="BM140" s="215" t="s">
        <v>391</v>
      </c>
    </row>
    <row r="141" spans="1:65" s="2" customFormat="1" ht="16.5" customHeight="1">
      <c r="A141" s="35"/>
      <c r="B141" s="36"/>
      <c r="C141" s="250" t="s">
        <v>260</v>
      </c>
      <c r="D141" s="250" t="s">
        <v>224</v>
      </c>
      <c r="E141" s="251" t="s">
        <v>590</v>
      </c>
      <c r="F141" s="252" t="s">
        <v>591</v>
      </c>
      <c r="G141" s="253" t="s">
        <v>358</v>
      </c>
      <c r="H141" s="254">
        <v>50</v>
      </c>
      <c r="I141" s="255"/>
      <c r="J141" s="256">
        <f t="shared" si="0"/>
        <v>0</v>
      </c>
      <c r="K141" s="252" t="s">
        <v>1</v>
      </c>
      <c r="L141" s="257"/>
      <c r="M141" s="258" t="s">
        <v>1</v>
      </c>
      <c r="N141" s="259" t="s">
        <v>46</v>
      </c>
      <c r="O141" s="72"/>
      <c r="P141" s="213">
        <f t="shared" si="1"/>
        <v>0</v>
      </c>
      <c r="Q141" s="213">
        <v>0</v>
      </c>
      <c r="R141" s="213">
        <f t="shared" si="2"/>
        <v>0</v>
      </c>
      <c r="S141" s="213">
        <v>0</v>
      </c>
      <c r="T141" s="214">
        <f t="shared" si="3"/>
        <v>0</v>
      </c>
      <c r="U141" s="35"/>
      <c r="V141" s="35"/>
      <c r="W141" s="35"/>
      <c r="X141" s="35"/>
      <c r="Y141" s="35"/>
      <c r="Z141" s="35"/>
      <c r="AA141" s="35"/>
      <c r="AB141" s="35"/>
      <c r="AC141" s="35"/>
      <c r="AD141" s="35"/>
      <c r="AE141" s="35"/>
      <c r="AR141" s="215" t="s">
        <v>190</v>
      </c>
      <c r="AT141" s="215" t="s">
        <v>224</v>
      </c>
      <c r="AU141" s="215" t="s">
        <v>89</v>
      </c>
      <c r="AY141" s="18" t="s">
        <v>139</v>
      </c>
      <c r="BE141" s="216">
        <f t="shared" si="4"/>
        <v>0</v>
      </c>
      <c r="BF141" s="216">
        <f t="shared" si="5"/>
        <v>0</v>
      </c>
      <c r="BG141" s="216">
        <f t="shared" si="6"/>
        <v>0</v>
      </c>
      <c r="BH141" s="216">
        <f t="shared" si="7"/>
        <v>0</v>
      </c>
      <c r="BI141" s="216">
        <f t="shared" si="8"/>
        <v>0</v>
      </c>
      <c r="BJ141" s="18" t="s">
        <v>89</v>
      </c>
      <c r="BK141" s="216">
        <f t="shared" si="9"/>
        <v>0</v>
      </c>
      <c r="BL141" s="18" t="s">
        <v>147</v>
      </c>
      <c r="BM141" s="215" t="s">
        <v>405</v>
      </c>
    </row>
    <row r="142" spans="1:65" s="2" customFormat="1" ht="24" customHeight="1">
      <c r="A142" s="35"/>
      <c r="B142" s="36"/>
      <c r="C142" s="204" t="s">
        <v>7</v>
      </c>
      <c r="D142" s="204" t="s">
        <v>143</v>
      </c>
      <c r="E142" s="205" t="s">
        <v>592</v>
      </c>
      <c r="F142" s="206" t="s">
        <v>593</v>
      </c>
      <c r="G142" s="207" t="s">
        <v>358</v>
      </c>
      <c r="H142" s="208">
        <v>120</v>
      </c>
      <c r="I142" s="209"/>
      <c r="J142" s="210">
        <f t="shared" si="0"/>
        <v>0</v>
      </c>
      <c r="K142" s="206" t="s">
        <v>154</v>
      </c>
      <c r="L142" s="40"/>
      <c r="M142" s="211" t="s">
        <v>1</v>
      </c>
      <c r="N142" s="212" t="s">
        <v>46</v>
      </c>
      <c r="O142" s="72"/>
      <c r="P142" s="213">
        <f t="shared" si="1"/>
        <v>0</v>
      </c>
      <c r="Q142" s="213">
        <v>0</v>
      </c>
      <c r="R142" s="213">
        <f t="shared" si="2"/>
        <v>0</v>
      </c>
      <c r="S142" s="213">
        <v>0</v>
      </c>
      <c r="T142" s="214">
        <f t="shared" si="3"/>
        <v>0</v>
      </c>
      <c r="U142" s="35"/>
      <c r="V142" s="35"/>
      <c r="W142" s="35"/>
      <c r="X142" s="35"/>
      <c r="Y142" s="35"/>
      <c r="Z142" s="35"/>
      <c r="AA142" s="35"/>
      <c r="AB142" s="35"/>
      <c r="AC142" s="35"/>
      <c r="AD142" s="35"/>
      <c r="AE142" s="35"/>
      <c r="AR142" s="215" t="s">
        <v>147</v>
      </c>
      <c r="AT142" s="215" t="s">
        <v>143</v>
      </c>
      <c r="AU142" s="215" t="s">
        <v>89</v>
      </c>
      <c r="AY142" s="18" t="s">
        <v>139</v>
      </c>
      <c r="BE142" s="216">
        <f t="shared" si="4"/>
        <v>0</v>
      </c>
      <c r="BF142" s="216">
        <f t="shared" si="5"/>
        <v>0</v>
      </c>
      <c r="BG142" s="216">
        <f t="shared" si="6"/>
        <v>0</v>
      </c>
      <c r="BH142" s="216">
        <f t="shared" si="7"/>
        <v>0</v>
      </c>
      <c r="BI142" s="216">
        <f t="shared" si="8"/>
        <v>0</v>
      </c>
      <c r="BJ142" s="18" t="s">
        <v>89</v>
      </c>
      <c r="BK142" s="216">
        <f t="shared" si="9"/>
        <v>0</v>
      </c>
      <c r="BL142" s="18" t="s">
        <v>147</v>
      </c>
      <c r="BM142" s="215" t="s">
        <v>415</v>
      </c>
    </row>
    <row r="143" spans="1:65" s="2" customFormat="1" ht="16.5" customHeight="1">
      <c r="A143" s="35"/>
      <c r="B143" s="36"/>
      <c r="C143" s="250" t="s">
        <v>270</v>
      </c>
      <c r="D143" s="250" t="s">
        <v>224</v>
      </c>
      <c r="E143" s="251" t="s">
        <v>594</v>
      </c>
      <c r="F143" s="252" t="s">
        <v>595</v>
      </c>
      <c r="G143" s="253" t="s">
        <v>358</v>
      </c>
      <c r="H143" s="254">
        <v>120</v>
      </c>
      <c r="I143" s="255"/>
      <c r="J143" s="256">
        <f t="shared" si="0"/>
        <v>0</v>
      </c>
      <c r="K143" s="252" t="s">
        <v>1</v>
      </c>
      <c r="L143" s="257"/>
      <c r="M143" s="258" t="s">
        <v>1</v>
      </c>
      <c r="N143" s="259" t="s">
        <v>46</v>
      </c>
      <c r="O143" s="72"/>
      <c r="P143" s="213">
        <f t="shared" si="1"/>
        <v>0</v>
      </c>
      <c r="Q143" s="213">
        <v>0</v>
      </c>
      <c r="R143" s="213">
        <f t="shared" si="2"/>
        <v>0</v>
      </c>
      <c r="S143" s="213">
        <v>0</v>
      </c>
      <c r="T143" s="214">
        <f t="shared" si="3"/>
        <v>0</v>
      </c>
      <c r="U143" s="35"/>
      <c r="V143" s="35"/>
      <c r="W143" s="35"/>
      <c r="X143" s="35"/>
      <c r="Y143" s="35"/>
      <c r="Z143" s="35"/>
      <c r="AA143" s="35"/>
      <c r="AB143" s="35"/>
      <c r="AC143" s="35"/>
      <c r="AD143" s="35"/>
      <c r="AE143" s="35"/>
      <c r="AR143" s="215" t="s">
        <v>190</v>
      </c>
      <c r="AT143" s="215" t="s">
        <v>224</v>
      </c>
      <c r="AU143" s="215" t="s">
        <v>89</v>
      </c>
      <c r="AY143" s="18" t="s">
        <v>139</v>
      </c>
      <c r="BE143" s="216">
        <f t="shared" si="4"/>
        <v>0</v>
      </c>
      <c r="BF143" s="216">
        <f t="shared" si="5"/>
        <v>0</v>
      </c>
      <c r="BG143" s="216">
        <f t="shared" si="6"/>
        <v>0</v>
      </c>
      <c r="BH143" s="216">
        <f t="shared" si="7"/>
        <v>0</v>
      </c>
      <c r="BI143" s="216">
        <f t="shared" si="8"/>
        <v>0</v>
      </c>
      <c r="BJ143" s="18" t="s">
        <v>89</v>
      </c>
      <c r="BK143" s="216">
        <f t="shared" si="9"/>
        <v>0</v>
      </c>
      <c r="BL143" s="18" t="s">
        <v>147</v>
      </c>
      <c r="BM143" s="215" t="s">
        <v>430</v>
      </c>
    </row>
    <row r="144" spans="1:65" s="2" customFormat="1" ht="24" customHeight="1">
      <c r="A144" s="35"/>
      <c r="B144" s="36"/>
      <c r="C144" s="204" t="s">
        <v>274</v>
      </c>
      <c r="D144" s="204" t="s">
        <v>143</v>
      </c>
      <c r="E144" s="205" t="s">
        <v>596</v>
      </c>
      <c r="F144" s="206" t="s">
        <v>597</v>
      </c>
      <c r="G144" s="207" t="s">
        <v>491</v>
      </c>
      <c r="H144" s="208">
        <v>1</v>
      </c>
      <c r="I144" s="209"/>
      <c r="J144" s="210">
        <f t="shared" si="0"/>
        <v>0</v>
      </c>
      <c r="K144" s="206" t="s">
        <v>154</v>
      </c>
      <c r="L144" s="40"/>
      <c r="M144" s="211" t="s">
        <v>1</v>
      </c>
      <c r="N144" s="212" t="s">
        <v>46</v>
      </c>
      <c r="O144" s="72"/>
      <c r="P144" s="213">
        <f t="shared" si="1"/>
        <v>0</v>
      </c>
      <c r="Q144" s="213">
        <v>0</v>
      </c>
      <c r="R144" s="213">
        <f t="shared" si="2"/>
        <v>0</v>
      </c>
      <c r="S144" s="213">
        <v>0</v>
      </c>
      <c r="T144" s="214">
        <f t="shared" si="3"/>
        <v>0</v>
      </c>
      <c r="U144" s="35"/>
      <c r="V144" s="35"/>
      <c r="W144" s="35"/>
      <c r="X144" s="35"/>
      <c r="Y144" s="35"/>
      <c r="Z144" s="35"/>
      <c r="AA144" s="35"/>
      <c r="AB144" s="35"/>
      <c r="AC144" s="35"/>
      <c r="AD144" s="35"/>
      <c r="AE144" s="35"/>
      <c r="AR144" s="215" t="s">
        <v>147</v>
      </c>
      <c r="AT144" s="215" t="s">
        <v>143</v>
      </c>
      <c r="AU144" s="215" t="s">
        <v>89</v>
      </c>
      <c r="AY144" s="18" t="s">
        <v>139</v>
      </c>
      <c r="BE144" s="216">
        <f t="shared" si="4"/>
        <v>0</v>
      </c>
      <c r="BF144" s="216">
        <f t="shared" si="5"/>
        <v>0</v>
      </c>
      <c r="BG144" s="216">
        <f t="shared" si="6"/>
        <v>0</v>
      </c>
      <c r="BH144" s="216">
        <f t="shared" si="7"/>
        <v>0</v>
      </c>
      <c r="BI144" s="216">
        <f t="shared" si="8"/>
        <v>0</v>
      </c>
      <c r="BJ144" s="18" t="s">
        <v>89</v>
      </c>
      <c r="BK144" s="216">
        <f t="shared" si="9"/>
        <v>0</v>
      </c>
      <c r="BL144" s="18" t="s">
        <v>147</v>
      </c>
      <c r="BM144" s="215" t="s">
        <v>440</v>
      </c>
    </row>
    <row r="145" spans="1:65" s="2" customFormat="1" ht="16.5" customHeight="1">
      <c r="A145" s="35"/>
      <c r="B145" s="36"/>
      <c r="C145" s="204" t="s">
        <v>278</v>
      </c>
      <c r="D145" s="204" t="s">
        <v>143</v>
      </c>
      <c r="E145" s="205" t="s">
        <v>598</v>
      </c>
      <c r="F145" s="206" t="s">
        <v>599</v>
      </c>
      <c r="G145" s="207" t="s">
        <v>600</v>
      </c>
      <c r="H145" s="208">
        <v>8</v>
      </c>
      <c r="I145" s="209"/>
      <c r="J145" s="210">
        <f t="shared" si="0"/>
        <v>0</v>
      </c>
      <c r="K145" s="206" t="s">
        <v>1</v>
      </c>
      <c r="L145" s="40"/>
      <c r="M145" s="211" t="s">
        <v>1</v>
      </c>
      <c r="N145" s="212" t="s">
        <v>46</v>
      </c>
      <c r="O145" s="72"/>
      <c r="P145" s="213">
        <f t="shared" si="1"/>
        <v>0</v>
      </c>
      <c r="Q145" s="213">
        <v>0</v>
      </c>
      <c r="R145" s="213">
        <f t="shared" si="2"/>
        <v>0</v>
      </c>
      <c r="S145" s="213">
        <v>0</v>
      </c>
      <c r="T145" s="214">
        <f t="shared" si="3"/>
        <v>0</v>
      </c>
      <c r="U145" s="35"/>
      <c r="V145" s="35"/>
      <c r="W145" s="35"/>
      <c r="X145" s="35"/>
      <c r="Y145" s="35"/>
      <c r="Z145" s="35"/>
      <c r="AA145" s="35"/>
      <c r="AB145" s="35"/>
      <c r="AC145" s="35"/>
      <c r="AD145" s="35"/>
      <c r="AE145" s="35"/>
      <c r="AR145" s="215" t="s">
        <v>147</v>
      </c>
      <c r="AT145" s="215" t="s">
        <v>143</v>
      </c>
      <c r="AU145" s="215" t="s">
        <v>89</v>
      </c>
      <c r="AY145" s="18" t="s">
        <v>139</v>
      </c>
      <c r="BE145" s="216">
        <f t="shared" si="4"/>
        <v>0</v>
      </c>
      <c r="BF145" s="216">
        <f t="shared" si="5"/>
        <v>0</v>
      </c>
      <c r="BG145" s="216">
        <f t="shared" si="6"/>
        <v>0</v>
      </c>
      <c r="BH145" s="216">
        <f t="shared" si="7"/>
        <v>0</v>
      </c>
      <c r="BI145" s="216">
        <f t="shared" si="8"/>
        <v>0</v>
      </c>
      <c r="BJ145" s="18" t="s">
        <v>89</v>
      </c>
      <c r="BK145" s="216">
        <f t="shared" si="9"/>
        <v>0</v>
      </c>
      <c r="BL145" s="18" t="s">
        <v>147</v>
      </c>
      <c r="BM145" s="215" t="s">
        <v>453</v>
      </c>
    </row>
    <row r="146" spans="1:65" s="2" customFormat="1" ht="16.5" customHeight="1">
      <c r="A146" s="35"/>
      <c r="B146" s="36"/>
      <c r="C146" s="204" t="s">
        <v>287</v>
      </c>
      <c r="D146" s="204" t="s">
        <v>143</v>
      </c>
      <c r="E146" s="205" t="s">
        <v>601</v>
      </c>
      <c r="F146" s="206" t="s">
        <v>602</v>
      </c>
      <c r="G146" s="207" t="s">
        <v>358</v>
      </c>
      <c r="H146" s="208">
        <v>100</v>
      </c>
      <c r="I146" s="209"/>
      <c r="J146" s="210">
        <f t="shared" si="0"/>
        <v>0</v>
      </c>
      <c r="K146" s="206" t="s">
        <v>1</v>
      </c>
      <c r="L146" s="40"/>
      <c r="M146" s="211" t="s">
        <v>1</v>
      </c>
      <c r="N146" s="212" t="s">
        <v>46</v>
      </c>
      <c r="O146" s="72"/>
      <c r="P146" s="213">
        <f t="shared" si="1"/>
        <v>0</v>
      </c>
      <c r="Q146" s="213">
        <v>0</v>
      </c>
      <c r="R146" s="213">
        <f t="shared" si="2"/>
        <v>0</v>
      </c>
      <c r="S146" s="213">
        <v>0</v>
      </c>
      <c r="T146" s="214">
        <f t="shared" si="3"/>
        <v>0</v>
      </c>
      <c r="U146" s="35"/>
      <c r="V146" s="35"/>
      <c r="W146" s="35"/>
      <c r="X146" s="35"/>
      <c r="Y146" s="35"/>
      <c r="Z146" s="35"/>
      <c r="AA146" s="35"/>
      <c r="AB146" s="35"/>
      <c r="AC146" s="35"/>
      <c r="AD146" s="35"/>
      <c r="AE146" s="35"/>
      <c r="AR146" s="215" t="s">
        <v>147</v>
      </c>
      <c r="AT146" s="215" t="s">
        <v>143</v>
      </c>
      <c r="AU146" s="215" t="s">
        <v>89</v>
      </c>
      <c r="AY146" s="18" t="s">
        <v>139</v>
      </c>
      <c r="BE146" s="216">
        <f t="shared" si="4"/>
        <v>0</v>
      </c>
      <c r="BF146" s="216">
        <f t="shared" si="5"/>
        <v>0</v>
      </c>
      <c r="BG146" s="216">
        <f t="shared" si="6"/>
        <v>0</v>
      </c>
      <c r="BH146" s="216">
        <f t="shared" si="7"/>
        <v>0</v>
      </c>
      <c r="BI146" s="216">
        <f t="shared" si="8"/>
        <v>0</v>
      </c>
      <c r="BJ146" s="18" t="s">
        <v>89</v>
      </c>
      <c r="BK146" s="216">
        <f t="shared" si="9"/>
        <v>0</v>
      </c>
      <c r="BL146" s="18" t="s">
        <v>147</v>
      </c>
      <c r="BM146" s="215" t="s">
        <v>463</v>
      </c>
    </row>
    <row r="147" spans="1:65" s="2" customFormat="1" ht="36" customHeight="1">
      <c r="A147" s="35"/>
      <c r="B147" s="36"/>
      <c r="C147" s="204" t="s">
        <v>292</v>
      </c>
      <c r="D147" s="204" t="s">
        <v>143</v>
      </c>
      <c r="E147" s="205" t="s">
        <v>603</v>
      </c>
      <c r="F147" s="206" t="s">
        <v>604</v>
      </c>
      <c r="G147" s="207" t="s">
        <v>600</v>
      </c>
      <c r="H147" s="208">
        <v>30</v>
      </c>
      <c r="I147" s="209"/>
      <c r="J147" s="210">
        <f t="shared" si="0"/>
        <v>0</v>
      </c>
      <c r="K147" s="206" t="s">
        <v>1</v>
      </c>
      <c r="L147" s="40"/>
      <c r="M147" s="211" t="s">
        <v>1</v>
      </c>
      <c r="N147" s="212" t="s">
        <v>46</v>
      </c>
      <c r="O147" s="72"/>
      <c r="P147" s="213">
        <f t="shared" si="1"/>
        <v>0</v>
      </c>
      <c r="Q147" s="213">
        <v>0</v>
      </c>
      <c r="R147" s="213">
        <f t="shared" si="2"/>
        <v>0</v>
      </c>
      <c r="S147" s="213">
        <v>0</v>
      </c>
      <c r="T147" s="214">
        <f t="shared" si="3"/>
        <v>0</v>
      </c>
      <c r="U147" s="35"/>
      <c r="V147" s="35"/>
      <c r="W147" s="35"/>
      <c r="X147" s="35"/>
      <c r="Y147" s="35"/>
      <c r="Z147" s="35"/>
      <c r="AA147" s="35"/>
      <c r="AB147" s="35"/>
      <c r="AC147" s="35"/>
      <c r="AD147" s="35"/>
      <c r="AE147" s="35"/>
      <c r="AR147" s="215" t="s">
        <v>147</v>
      </c>
      <c r="AT147" s="215" t="s">
        <v>143</v>
      </c>
      <c r="AU147" s="215" t="s">
        <v>89</v>
      </c>
      <c r="AY147" s="18" t="s">
        <v>139</v>
      </c>
      <c r="BE147" s="216">
        <f t="shared" si="4"/>
        <v>0</v>
      </c>
      <c r="BF147" s="216">
        <f t="shared" si="5"/>
        <v>0</v>
      </c>
      <c r="BG147" s="216">
        <f t="shared" si="6"/>
        <v>0</v>
      </c>
      <c r="BH147" s="216">
        <f t="shared" si="7"/>
        <v>0</v>
      </c>
      <c r="BI147" s="216">
        <f t="shared" si="8"/>
        <v>0</v>
      </c>
      <c r="BJ147" s="18" t="s">
        <v>89</v>
      </c>
      <c r="BK147" s="216">
        <f t="shared" si="9"/>
        <v>0</v>
      </c>
      <c r="BL147" s="18" t="s">
        <v>147</v>
      </c>
      <c r="BM147" s="215" t="s">
        <v>473</v>
      </c>
    </row>
    <row r="148" spans="1:65" s="2" customFormat="1" ht="16.5" customHeight="1">
      <c r="A148" s="35"/>
      <c r="B148" s="36"/>
      <c r="C148" s="250" t="s">
        <v>297</v>
      </c>
      <c r="D148" s="250" t="s">
        <v>224</v>
      </c>
      <c r="E148" s="251" t="s">
        <v>605</v>
      </c>
      <c r="F148" s="252" t="s">
        <v>606</v>
      </c>
      <c r="G148" s="253" t="s">
        <v>607</v>
      </c>
      <c r="H148" s="254">
        <v>1</v>
      </c>
      <c r="I148" s="255"/>
      <c r="J148" s="256">
        <f t="shared" si="0"/>
        <v>0</v>
      </c>
      <c r="K148" s="252" t="s">
        <v>1</v>
      </c>
      <c r="L148" s="257"/>
      <c r="M148" s="258" t="s">
        <v>1</v>
      </c>
      <c r="N148" s="259" t="s">
        <v>46</v>
      </c>
      <c r="O148" s="72"/>
      <c r="P148" s="213">
        <f t="shared" si="1"/>
        <v>0</v>
      </c>
      <c r="Q148" s="213">
        <v>0</v>
      </c>
      <c r="R148" s="213">
        <f t="shared" si="2"/>
        <v>0</v>
      </c>
      <c r="S148" s="213">
        <v>0</v>
      </c>
      <c r="T148" s="214">
        <f t="shared" si="3"/>
        <v>0</v>
      </c>
      <c r="U148" s="35"/>
      <c r="V148" s="35"/>
      <c r="W148" s="35"/>
      <c r="X148" s="35"/>
      <c r="Y148" s="35"/>
      <c r="Z148" s="35"/>
      <c r="AA148" s="35"/>
      <c r="AB148" s="35"/>
      <c r="AC148" s="35"/>
      <c r="AD148" s="35"/>
      <c r="AE148" s="35"/>
      <c r="AR148" s="215" t="s">
        <v>190</v>
      </c>
      <c r="AT148" s="215" t="s">
        <v>224</v>
      </c>
      <c r="AU148" s="215" t="s">
        <v>89</v>
      </c>
      <c r="AY148" s="18" t="s">
        <v>139</v>
      </c>
      <c r="BE148" s="216">
        <f t="shared" si="4"/>
        <v>0</v>
      </c>
      <c r="BF148" s="216">
        <f t="shared" si="5"/>
        <v>0</v>
      </c>
      <c r="BG148" s="216">
        <f t="shared" si="6"/>
        <v>0</v>
      </c>
      <c r="BH148" s="216">
        <f t="shared" si="7"/>
        <v>0</v>
      </c>
      <c r="BI148" s="216">
        <f t="shared" si="8"/>
        <v>0</v>
      </c>
      <c r="BJ148" s="18" t="s">
        <v>89</v>
      </c>
      <c r="BK148" s="216">
        <f t="shared" si="9"/>
        <v>0</v>
      </c>
      <c r="BL148" s="18" t="s">
        <v>147</v>
      </c>
      <c r="BM148" s="215" t="s">
        <v>488</v>
      </c>
    </row>
    <row r="149" spans="2:63" s="12" customFormat="1" ht="25.9" customHeight="1">
      <c r="B149" s="188"/>
      <c r="C149" s="189"/>
      <c r="D149" s="190" t="s">
        <v>80</v>
      </c>
      <c r="E149" s="191" t="s">
        <v>608</v>
      </c>
      <c r="F149" s="191" t="s">
        <v>609</v>
      </c>
      <c r="G149" s="189"/>
      <c r="H149" s="189"/>
      <c r="I149" s="192"/>
      <c r="J149" s="193">
        <f>BK149</f>
        <v>0</v>
      </c>
      <c r="K149" s="189"/>
      <c r="L149" s="194"/>
      <c r="M149" s="195"/>
      <c r="N149" s="196"/>
      <c r="O149" s="196"/>
      <c r="P149" s="197">
        <f>SUM(P150:P171)</f>
        <v>0</v>
      </c>
      <c r="Q149" s="196"/>
      <c r="R149" s="197">
        <f>SUM(R150:R171)</f>
        <v>44.15898</v>
      </c>
      <c r="S149" s="196"/>
      <c r="T149" s="198">
        <f>SUM(T150:T171)</f>
        <v>0</v>
      </c>
      <c r="AR149" s="199" t="s">
        <v>89</v>
      </c>
      <c r="AT149" s="200" t="s">
        <v>80</v>
      </c>
      <c r="AU149" s="200" t="s">
        <v>81</v>
      </c>
      <c r="AY149" s="199" t="s">
        <v>139</v>
      </c>
      <c r="BK149" s="201">
        <f>SUM(BK150:BK171)</f>
        <v>0</v>
      </c>
    </row>
    <row r="150" spans="1:65" s="2" customFormat="1" ht="24" customHeight="1">
      <c r="A150" s="35"/>
      <c r="B150" s="36"/>
      <c r="C150" s="204" t="s">
        <v>89</v>
      </c>
      <c r="D150" s="204" t="s">
        <v>143</v>
      </c>
      <c r="E150" s="205" t="s">
        <v>610</v>
      </c>
      <c r="F150" s="206" t="s">
        <v>611</v>
      </c>
      <c r="G150" s="207" t="s">
        <v>612</v>
      </c>
      <c r="H150" s="208">
        <v>0.1</v>
      </c>
      <c r="I150" s="209"/>
      <c r="J150" s="210">
        <f aca="true" t="shared" si="10" ref="J150:J171">ROUND(I150*H150,2)</f>
        <v>0</v>
      </c>
      <c r="K150" s="206" t="s">
        <v>154</v>
      </c>
      <c r="L150" s="40"/>
      <c r="M150" s="211" t="s">
        <v>1</v>
      </c>
      <c r="N150" s="212" t="s">
        <v>46</v>
      </c>
      <c r="O150" s="72"/>
      <c r="P150" s="213">
        <f aca="true" t="shared" si="11" ref="P150:P171">O150*H150</f>
        <v>0</v>
      </c>
      <c r="Q150" s="213">
        <v>0.0088</v>
      </c>
      <c r="R150" s="213">
        <f aca="true" t="shared" si="12" ref="R150:R171">Q150*H150</f>
        <v>0.0008800000000000001</v>
      </c>
      <c r="S150" s="213">
        <v>0</v>
      </c>
      <c r="T150" s="214">
        <f aca="true" t="shared" si="13" ref="T150:T171">S150*H150</f>
        <v>0</v>
      </c>
      <c r="U150" s="35"/>
      <c r="V150" s="35"/>
      <c r="W150" s="35"/>
      <c r="X150" s="35"/>
      <c r="Y150" s="35"/>
      <c r="Z150" s="35"/>
      <c r="AA150" s="35"/>
      <c r="AB150" s="35"/>
      <c r="AC150" s="35"/>
      <c r="AD150" s="35"/>
      <c r="AE150" s="35"/>
      <c r="AR150" s="215" t="s">
        <v>147</v>
      </c>
      <c r="AT150" s="215" t="s">
        <v>143</v>
      </c>
      <c r="AU150" s="215" t="s">
        <v>89</v>
      </c>
      <c r="AY150" s="18" t="s">
        <v>139</v>
      </c>
      <c r="BE150" s="216">
        <f aca="true" t="shared" si="14" ref="BE150:BE171">IF(N150="základní",J150,0)</f>
        <v>0</v>
      </c>
      <c r="BF150" s="216">
        <f aca="true" t="shared" si="15" ref="BF150:BF171">IF(N150="snížená",J150,0)</f>
        <v>0</v>
      </c>
      <c r="BG150" s="216">
        <f aca="true" t="shared" si="16" ref="BG150:BG171">IF(N150="zákl. přenesená",J150,0)</f>
        <v>0</v>
      </c>
      <c r="BH150" s="216">
        <f aca="true" t="shared" si="17" ref="BH150:BH171">IF(N150="sníž. přenesená",J150,0)</f>
        <v>0</v>
      </c>
      <c r="BI150" s="216">
        <f aca="true" t="shared" si="18" ref="BI150:BI171">IF(N150="nulová",J150,0)</f>
        <v>0</v>
      </c>
      <c r="BJ150" s="18" t="s">
        <v>89</v>
      </c>
      <c r="BK150" s="216">
        <f aca="true" t="shared" si="19" ref="BK150:BK171">ROUND(I150*H150,2)</f>
        <v>0</v>
      </c>
      <c r="BL150" s="18" t="s">
        <v>147</v>
      </c>
      <c r="BM150" s="215" t="s">
        <v>500</v>
      </c>
    </row>
    <row r="151" spans="1:65" s="2" customFormat="1" ht="24" customHeight="1">
      <c r="A151" s="35"/>
      <c r="B151" s="36"/>
      <c r="C151" s="204" t="s">
        <v>91</v>
      </c>
      <c r="D151" s="204" t="s">
        <v>143</v>
      </c>
      <c r="E151" s="205" t="s">
        <v>613</v>
      </c>
      <c r="F151" s="206" t="s">
        <v>614</v>
      </c>
      <c r="G151" s="207" t="s">
        <v>491</v>
      </c>
      <c r="H151" s="208">
        <v>4</v>
      </c>
      <c r="I151" s="209"/>
      <c r="J151" s="210">
        <f t="shared" si="10"/>
        <v>0</v>
      </c>
      <c r="K151" s="206" t="s">
        <v>154</v>
      </c>
      <c r="L151" s="40"/>
      <c r="M151" s="211" t="s">
        <v>1</v>
      </c>
      <c r="N151" s="212" t="s">
        <v>46</v>
      </c>
      <c r="O151" s="72"/>
      <c r="P151" s="213">
        <f t="shared" si="11"/>
        <v>0</v>
      </c>
      <c r="Q151" s="213">
        <v>0</v>
      </c>
      <c r="R151" s="213">
        <f t="shared" si="12"/>
        <v>0</v>
      </c>
      <c r="S151" s="213">
        <v>0</v>
      </c>
      <c r="T151" s="214">
        <f t="shared" si="13"/>
        <v>0</v>
      </c>
      <c r="U151" s="35"/>
      <c r="V151" s="35"/>
      <c r="W151" s="35"/>
      <c r="X151" s="35"/>
      <c r="Y151" s="35"/>
      <c r="Z151" s="35"/>
      <c r="AA151" s="35"/>
      <c r="AB151" s="35"/>
      <c r="AC151" s="35"/>
      <c r="AD151" s="35"/>
      <c r="AE151" s="35"/>
      <c r="AR151" s="215" t="s">
        <v>147</v>
      </c>
      <c r="AT151" s="215" t="s">
        <v>143</v>
      </c>
      <c r="AU151" s="215" t="s">
        <v>89</v>
      </c>
      <c r="AY151" s="18" t="s">
        <v>139</v>
      </c>
      <c r="BE151" s="216">
        <f t="shared" si="14"/>
        <v>0</v>
      </c>
      <c r="BF151" s="216">
        <f t="shared" si="15"/>
        <v>0</v>
      </c>
      <c r="BG151" s="216">
        <f t="shared" si="16"/>
        <v>0</v>
      </c>
      <c r="BH151" s="216">
        <f t="shared" si="17"/>
        <v>0</v>
      </c>
      <c r="BI151" s="216">
        <f t="shared" si="18"/>
        <v>0</v>
      </c>
      <c r="BJ151" s="18" t="s">
        <v>89</v>
      </c>
      <c r="BK151" s="216">
        <f t="shared" si="19"/>
        <v>0</v>
      </c>
      <c r="BL151" s="18" t="s">
        <v>147</v>
      </c>
      <c r="BM151" s="215" t="s">
        <v>510</v>
      </c>
    </row>
    <row r="152" spans="1:65" s="2" customFormat="1" ht="24" customHeight="1">
      <c r="A152" s="35"/>
      <c r="B152" s="36"/>
      <c r="C152" s="204" t="s">
        <v>148</v>
      </c>
      <c r="D152" s="204" t="s">
        <v>143</v>
      </c>
      <c r="E152" s="205" t="s">
        <v>615</v>
      </c>
      <c r="F152" s="206" t="s">
        <v>616</v>
      </c>
      <c r="G152" s="207" t="s">
        <v>146</v>
      </c>
      <c r="H152" s="208">
        <v>5</v>
      </c>
      <c r="I152" s="209"/>
      <c r="J152" s="210">
        <f t="shared" si="10"/>
        <v>0</v>
      </c>
      <c r="K152" s="206" t="s">
        <v>154</v>
      </c>
      <c r="L152" s="40"/>
      <c r="M152" s="211" t="s">
        <v>1</v>
      </c>
      <c r="N152" s="212" t="s">
        <v>46</v>
      </c>
      <c r="O152" s="72"/>
      <c r="P152" s="213">
        <f t="shared" si="11"/>
        <v>0</v>
      </c>
      <c r="Q152" s="213">
        <v>2.25634</v>
      </c>
      <c r="R152" s="213">
        <f t="shared" si="12"/>
        <v>11.281699999999999</v>
      </c>
      <c r="S152" s="213">
        <v>0</v>
      </c>
      <c r="T152" s="214">
        <f t="shared" si="13"/>
        <v>0</v>
      </c>
      <c r="U152" s="35"/>
      <c r="V152" s="35"/>
      <c r="W152" s="35"/>
      <c r="X152" s="35"/>
      <c r="Y152" s="35"/>
      <c r="Z152" s="35"/>
      <c r="AA152" s="35"/>
      <c r="AB152" s="35"/>
      <c r="AC152" s="35"/>
      <c r="AD152" s="35"/>
      <c r="AE152" s="35"/>
      <c r="AR152" s="215" t="s">
        <v>147</v>
      </c>
      <c r="AT152" s="215" t="s">
        <v>143</v>
      </c>
      <c r="AU152" s="215" t="s">
        <v>89</v>
      </c>
      <c r="AY152" s="18" t="s">
        <v>139</v>
      </c>
      <c r="BE152" s="216">
        <f t="shared" si="14"/>
        <v>0</v>
      </c>
      <c r="BF152" s="216">
        <f t="shared" si="15"/>
        <v>0</v>
      </c>
      <c r="BG152" s="216">
        <f t="shared" si="16"/>
        <v>0</v>
      </c>
      <c r="BH152" s="216">
        <f t="shared" si="17"/>
        <v>0</v>
      </c>
      <c r="BI152" s="216">
        <f t="shared" si="18"/>
        <v>0</v>
      </c>
      <c r="BJ152" s="18" t="s">
        <v>89</v>
      </c>
      <c r="BK152" s="216">
        <f t="shared" si="19"/>
        <v>0</v>
      </c>
      <c r="BL152" s="18" t="s">
        <v>147</v>
      </c>
      <c r="BM152" s="215" t="s">
        <v>520</v>
      </c>
    </row>
    <row r="153" spans="1:65" s="2" customFormat="1" ht="24" customHeight="1">
      <c r="A153" s="35"/>
      <c r="B153" s="36"/>
      <c r="C153" s="250" t="s">
        <v>147</v>
      </c>
      <c r="D153" s="250" t="s">
        <v>224</v>
      </c>
      <c r="E153" s="251" t="s">
        <v>617</v>
      </c>
      <c r="F153" s="252" t="s">
        <v>618</v>
      </c>
      <c r="G153" s="253" t="s">
        <v>146</v>
      </c>
      <c r="H153" s="254">
        <v>5</v>
      </c>
      <c r="I153" s="255"/>
      <c r="J153" s="256">
        <f t="shared" si="10"/>
        <v>0</v>
      </c>
      <c r="K153" s="252" t="s">
        <v>1</v>
      </c>
      <c r="L153" s="257"/>
      <c r="M153" s="258" t="s">
        <v>1</v>
      </c>
      <c r="N153" s="259" t="s">
        <v>46</v>
      </c>
      <c r="O153" s="72"/>
      <c r="P153" s="213">
        <f t="shared" si="11"/>
        <v>0</v>
      </c>
      <c r="Q153" s="213">
        <v>0</v>
      </c>
      <c r="R153" s="213">
        <f t="shared" si="12"/>
        <v>0</v>
      </c>
      <c r="S153" s="213">
        <v>0</v>
      </c>
      <c r="T153" s="214">
        <f t="shared" si="13"/>
        <v>0</v>
      </c>
      <c r="U153" s="35"/>
      <c r="V153" s="35"/>
      <c r="W153" s="35"/>
      <c r="X153" s="35"/>
      <c r="Y153" s="35"/>
      <c r="Z153" s="35"/>
      <c r="AA153" s="35"/>
      <c r="AB153" s="35"/>
      <c r="AC153" s="35"/>
      <c r="AD153" s="35"/>
      <c r="AE153" s="35"/>
      <c r="AR153" s="215" t="s">
        <v>190</v>
      </c>
      <c r="AT153" s="215" t="s">
        <v>224</v>
      </c>
      <c r="AU153" s="215" t="s">
        <v>89</v>
      </c>
      <c r="AY153" s="18" t="s">
        <v>139</v>
      </c>
      <c r="BE153" s="216">
        <f t="shared" si="14"/>
        <v>0</v>
      </c>
      <c r="BF153" s="216">
        <f t="shared" si="15"/>
        <v>0</v>
      </c>
      <c r="BG153" s="216">
        <f t="shared" si="16"/>
        <v>0</v>
      </c>
      <c r="BH153" s="216">
        <f t="shared" si="17"/>
        <v>0</v>
      </c>
      <c r="BI153" s="216">
        <f t="shared" si="18"/>
        <v>0</v>
      </c>
      <c r="BJ153" s="18" t="s">
        <v>89</v>
      </c>
      <c r="BK153" s="216">
        <f t="shared" si="19"/>
        <v>0</v>
      </c>
      <c r="BL153" s="18" t="s">
        <v>147</v>
      </c>
      <c r="BM153" s="215" t="s">
        <v>531</v>
      </c>
    </row>
    <row r="154" spans="1:65" s="2" customFormat="1" ht="24" customHeight="1">
      <c r="A154" s="35"/>
      <c r="B154" s="36"/>
      <c r="C154" s="250" t="s">
        <v>169</v>
      </c>
      <c r="D154" s="250" t="s">
        <v>224</v>
      </c>
      <c r="E154" s="251" t="s">
        <v>619</v>
      </c>
      <c r="F154" s="252" t="s">
        <v>620</v>
      </c>
      <c r="G154" s="253" t="s">
        <v>621</v>
      </c>
      <c r="H154" s="254">
        <v>4</v>
      </c>
      <c r="I154" s="255"/>
      <c r="J154" s="256">
        <f t="shared" si="10"/>
        <v>0</v>
      </c>
      <c r="K154" s="252" t="s">
        <v>1</v>
      </c>
      <c r="L154" s="257"/>
      <c r="M154" s="258" t="s">
        <v>1</v>
      </c>
      <c r="N154" s="259" t="s">
        <v>46</v>
      </c>
      <c r="O154" s="72"/>
      <c r="P154" s="213">
        <f t="shared" si="11"/>
        <v>0</v>
      </c>
      <c r="Q154" s="213">
        <v>0</v>
      </c>
      <c r="R154" s="213">
        <f t="shared" si="12"/>
        <v>0</v>
      </c>
      <c r="S154" s="213">
        <v>0</v>
      </c>
      <c r="T154" s="214">
        <f t="shared" si="13"/>
        <v>0</v>
      </c>
      <c r="U154" s="35"/>
      <c r="V154" s="35"/>
      <c r="W154" s="35"/>
      <c r="X154" s="35"/>
      <c r="Y154" s="35"/>
      <c r="Z154" s="35"/>
      <c r="AA154" s="35"/>
      <c r="AB154" s="35"/>
      <c r="AC154" s="35"/>
      <c r="AD154" s="35"/>
      <c r="AE154" s="35"/>
      <c r="AR154" s="215" t="s">
        <v>190</v>
      </c>
      <c r="AT154" s="215" t="s">
        <v>224</v>
      </c>
      <c r="AU154" s="215" t="s">
        <v>89</v>
      </c>
      <c r="AY154" s="18" t="s">
        <v>139</v>
      </c>
      <c r="BE154" s="216">
        <f t="shared" si="14"/>
        <v>0</v>
      </c>
      <c r="BF154" s="216">
        <f t="shared" si="15"/>
        <v>0</v>
      </c>
      <c r="BG154" s="216">
        <f t="shared" si="16"/>
        <v>0</v>
      </c>
      <c r="BH154" s="216">
        <f t="shared" si="17"/>
        <v>0</v>
      </c>
      <c r="BI154" s="216">
        <f t="shared" si="18"/>
        <v>0</v>
      </c>
      <c r="BJ154" s="18" t="s">
        <v>89</v>
      </c>
      <c r="BK154" s="216">
        <f t="shared" si="19"/>
        <v>0</v>
      </c>
      <c r="BL154" s="18" t="s">
        <v>147</v>
      </c>
      <c r="BM154" s="215" t="s">
        <v>539</v>
      </c>
    </row>
    <row r="155" spans="1:65" s="2" customFormat="1" ht="16.5" customHeight="1">
      <c r="A155" s="35"/>
      <c r="B155" s="36"/>
      <c r="C155" s="204" t="s">
        <v>174</v>
      </c>
      <c r="D155" s="204" t="s">
        <v>143</v>
      </c>
      <c r="E155" s="205" t="s">
        <v>622</v>
      </c>
      <c r="F155" s="206" t="s">
        <v>623</v>
      </c>
      <c r="G155" s="207" t="s">
        <v>146</v>
      </c>
      <c r="H155" s="208">
        <v>0.5</v>
      </c>
      <c r="I155" s="209"/>
      <c r="J155" s="210">
        <f t="shared" si="10"/>
        <v>0</v>
      </c>
      <c r="K155" s="206" t="s">
        <v>154</v>
      </c>
      <c r="L155" s="40"/>
      <c r="M155" s="211" t="s">
        <v>1</v>
      </c>
      <c r="N155" s="212" t="s">
        <v>46</v>
      </c>
      <c r="O155" s="72"/>
      <c r="P155" s="213">
        <f t="shared" si="11"/>
        <v>0</v>
      </c>
      <c r="Q155" s="213">
        <v>0</v>
      </c>
      <c r="R155" s="213">
        <f t="shared" si="12"/>
        <v>0</v>
      </c>
      <c r="S155" s="213">
        <v>0</v>
      </c>
      <c r="T155" s="214">
        <f t="shared" si="13"/>
        <v>0</v>
      </c>
      <c r="U155" s="35"/>
      <c r="V155" s="35"/>
      <c r="W155" s="35"/>
      <c r="X155" s="35"/>
      <c r="Y155" s="35"/>
      <c r="Z155" s="35"/>
      <c r="AA155" s="35"/>
      <c r="AB155" s="35"/>
      <c r="AC155" s="35"/>
      <c r="AD155" s="35"/>
      <c r="AE155" s="35"/>
      <c r="AR155" s="215" t="s">
        <v>147</v>
      </c>
      <c r="AT155" s="215" t="s">
        <v>143</v>
      </c>
      <c r="AU155" s="215" t="s">
        <v>89</v>
      </c>
      <c r="AY155" s="18" t="s">
        <v>139</v>
      </c>
      <c r="BE155" s="216">
        <f t="shared" si="14"/>
        <v>0</v>
      </c>
      <c r="BF155" s="216">
        <f t="shared" si="15"/>
        <v>0</v>
      </c>
      <c r="BG155" s="216">
        <f t="shared" si="16"/>
        <v>0</v>
      </c>
      <c r="BH155" s="216">
        <f t="shared" si="17"/>
        <v>0</v>
      </c>
      <c r="BI155" s="216">
        <f t="shared" si="18"/>
        <v>0</v>
      </c>
      <c r="BJ155" s="18" t="s">
        <v>89</v>
      </c>
      <c r="BK155" s="216">
        <f t="shared" si="19"/>
        <v>0</v>
      </c>
      <c r="BL155" s="18" t="s">
        <v>147</v>
      </c>
      <c r="BM155" s="215" t="s">
        <v>624</v>
      </c>
    </row>
    <row r="156" spans="1:65" s="2" customFormat="1" ht="24" customHeight="1">
      <c r="A156" s="35"/>
      <c r="B156" s="36"/>
      <c r="C156" s="204" t="s">
        <v>180</v>
      </c>
      <c r="D156" s="204" t="s">
        <v>143</v>
      </c>
      <c r="E156" s="205" t="s">
        <v>625</v>
      </c>
      <c r="F156" s="206" t="s">
        <v>626</v>
      </c>
      <c r="G156" s="207" t="s">
        <v>146</v>
      </c>
      <c r="H156" s="208">
        <v>0.5</v>
      </c>
      <c r="I156" s="209"/>
      <c r="J156" s="210">
        <f t="shared" si="10"/>
        <v>0</v>
      </c>
      <c r="K156" s="206" t="s">
        <v>154</v>
      </c>
      <c r="L156" s="40"/>
      <c r="M156" s="211" t="s">
        <v>1</v>
      </c>
      <c r="N156" s="212" t="s">
        <v>46</v>
      </c>
      <c r="O156" s="72"/>
      <c r="P156" s="213">
        <f t="shared" si="11"/>
        <v>0</v>
      </c>
      <c r="Q156" s="213">
        <v>0</v>
      </c>
      <c r="R156" s="213">
        <f t="shared" si="12"/>
        <v>0</v>
      </c>
      <c r="S156" s="213">
        <v>0</v>
      </c>
      <c r="T156" s="214">
        <f t="shared" si="13"/>
        <v>0</v>
      </c>
      <c r="U156" s="35"/>
      <c r="V156" s="35"/>
      <c r="W156" s="35"/>
      <c r="X156" s="35"/>
      <c r="Y156" s="35"/>
      <c r="Z156" s="35"/>
      <c r="AA156" s="35"/>
      <c r="AB156" s="35"/>
      <c r="AC156" s="35"/>
      <c r="AD156" s="35"/>
      <c r="AE156" s="35"/>
      <c r="AR156" s="215" t="s">
        <v>147</v>
      </c>
      <c r="AT156" s="215" t="s">
        <v>143</v>
      </c>
      <c r="AU156" s="215" t="s">
        <v>89</v>
      </c>
      <c r="AY156" s="18" t="s">
        <v>139</v>
      </c>
      <c r="BE156" s="216">
        <f t="shared" si="14"/>
        <v>0</v>
      </c>
      <c r="BF156" s="216">
        <f t="shared" si="15"/>
        <v>0</v>
      </c>
      <c r="BG156" s="216">
        <f t="shared" si="16"/>
        <v>0</v>
      </c>
      <c r="BH156" s="216">
        <f t="shared" si="17"/>
        <v>0</v>
      </c>
      <c r="BI156" s="216">
        <f t="shared" si="18"/>
        <v>0</v>
      </c>
      <c r="BJ156" s="18" t="s">
        <v>89</v>
      </c>
      <c r="BK156" s="216">
        <f t="shared" si="19"/>
        <v>0</v>
      </c>
      <c r="BL156" s="18" t="s">
        <v>147</v>
      </c>
      <c r="BM156" s="215" t="s">
        <v>627</v>
      </c>
    </row>
    <row r="157" spans="1:65" s="2" customFormat="1" ht="24" customHeight="1">
      <c r="A157" s="35"/>
      <c r="B157" s="36"/>
      <c r="C157" s="204" t="s">
        <v>190</v>
      </c>
      <c r="D157" s="204" t="s">
        <v>143</v>
      </c>
      <c r="E157" s="205" t="s">
        <v>628</v>
      </c>
      <c r="F157" s="206" t="s">
        <v>629</v>
      </c>
      <c r="G157" s="207" t="s">
        <v>358</v>
      </c>
      <c r="H157" s="208">
        <v>90</v>
      </c>
      <c r="I157" s="209"/>
      <c r="J157" s="210">
        <f t="shared" si="10"/>
        <v>0</v>
      </c>
      <c r="K157" s="206" t="s">
        <v>1</v>
      </c>
      <c r="L157" s="40"/>
      <c r="M157" s="211" t="s">
        <v>1</v>
      </c>
      <c r="N157" s="212" t="s">
        <v>46</v>
      </c>
      <c r="O157" s="72"/>
      <c r="P157" s="213">
        <f t="shared" si="11"/>
        <v>0</v>
      </c>
      <c r="Q157" s="213">
        <v>0</v>
      </c>
      <c r="R157" s="213">
        <f t="shared" si="12"/>
        <v>0</v>
      </c>
      <c r="S157" s="213">
        <v>0</v>
      </c>
      <c r="T157" s="214">
        <f t="shared" si="13"/>
        <v>0</v>
      </c>
      <c r="U157" s="35"/>
      <c r="V157" s="35"/>
      <c r="W157" s="35"/>
      <c r="X157" s="35"/>
      <c r="Y157" s="35"/>
      <c r="Z157" s="35"/>
      <c r="AA157" s="35"/>
      <c r="AB157" s="35"/>
      <c r="AC157" s="35"/>
      <c r="AD157" s="35"/>
      <c r="AE157" s="35"/>
      <c r="AR157" s="215" t="s">
        <v>147</v>
      </c>
      <c r="AT157" s="215" t="s">
        <v>143</v>
      </c>
      <c r="AU157" s="215" t="s">
        <v>89</v>
      </c>
      <c r="AY157" s="18" t="s">
        <v>139</v>
      </c>
      <c r="BE157" s="216">
        <f t="shared" si="14"/>
        <v>0</v>
      </c>
      <c r="BF157" s="216">
        <f t="shared" si="15"/>
        <v>0</v>
      </c>
      <c r="BG157" s="216">
        <f t="shared" si="16"/>
        <v>0</v>
      </c>
      <c r="BH157" s="216">
        <f t="shared" si="17"/>
        <v>0</v>
      </c>
      <c r="BI157" s="216">
        <f t="shared" si="18"/>
        <v>0</v>
      </c>
      <c r="BJ157" s="18" t="s">
        <v>89</v>
      </c>
      <c r="BK157" s="216">
        <f t="shared" si="19"/>
        <v>0</v>
      </c>
      <c r="BL157" s="18" t="s">
        <v>147</v>
      </c>
      <c r="BM157" s="215" t="s">
        <v>630</v>
      </c>
    </row>
    <row r="158" spans="1:65" s="2" customFormat="1" ht="24" customHeight="1">
      <c r="A158" s="35"/>
      <c r="B158" s="36"/>
      <c r="C158" s="204" t="s">
        <v>196</v>
      </c>
      <c r="D158" s="204" t="s">
        <v>143</v>
      </c>
      <c r="E158" s="205" t="s">
        <v>631</v>
      </c>
      <c r="F158" s="206" t="s">
        <v>632</v>
      </c>
      <c r="G158" s="207" t="s">
        <v>358</v>
      </c>
      <c r="H158" s="208">
        <v>2</v>
      </c>
      <c r="I158" s="209"/>
      <c r="J158" s="210">
        <f t="shared" si="10"/>
        <v>0</v>
      </c>
      <c r="K158" s="206" t="s">
        <v>1</v>
      </c>
      <c r="L158" s="40"/>
      <c r="M158" s="211" t="s">
        <v>1</v>
      </c>
      <c r="N158" s="212" t="s">
        <v>46</v>
      </c>
      <c r="O158" s="72"/>
      <c r="P158" s="213">
        <f t="shared" si="11"/>
        <v>0</v>
      </c>
      <c r="Q158" s="213">
        <v>0</v>
      </c>
      <c r="R158" s="213">
        <f t="shared" si="12"/>
        <v>0</v>
      </c>
      <c r="S158" s="213">
        <v>0</v>
      </c>
      <c r="T158" s="214">
        <f t="shared" si="13"/>
        <v>0</v>
      </c>
      <c r="U158" s="35"/>
      <c r="V158" s="35"/>
      <c r="W158" s="35"/>
      <c r="X158" s="35"/>
      <c r="Y158" s="35"/>
      <c r="Z158" s="35"/>
      <c r="AA158" s="35"/>
      <c r="AB158" s="35"/>
      <c r="AC158" s="35"/>
      <c r="AD158" s="35"/>
      <c r="AE158" s="35"/>
      <c r="AR158" s="215" t="s">
        <v>147</v>
      </c>
      <c r="AT158" s="215" t="s">
        <v>143</v>
      </c>
      <c r="AU158" s="215" t="s">
        <v>89</v>
      </c>
      <c r="AY158" s="18" t="s">
        <v>139</v>
      </c>
      <c r="BE158" s="216">
        <f t="shared" si="14"/>
        <v>0</v>
      </c>
      <c r="BF158" s="216">
        <f t="shared" si="15"/>
        <v>0</v>
      </c>
      <c r="BG158" s="216">
        <f t="shared" si="16"/>
        <v>0</v>
      </c>
      <c r="BH158" s="216">
        <f t="shared" si="17"/>
        <v>0</v>
      </c>
      <c r="BI158" s="216">
        <f t="shared" si="18"/>
        <v>0</v>
      </c>
      <c r="BJ158" s="18" t="s">
        <v>89</v>
      </c>
      <c r="BK158" s="216">
        <f t="shared" si="19"/>
        <v>0</v>
      </c>
      <c r="BL158" s="18" t="s">
        <v>147</v>
      </c>
      <c r="BM158" s="215" t="s">
        <v>633</v>
      </c>
    </row>
    <row r="159" spans="1:65" s="2" customFormat="1" ht="16.5" customHeight="1">
      <c r="A159" s="35"/>
      <c r="B159" s="36"/>
      <c r="C159" s="204" t="s">
        <v>201</v>
      </c>
      <c r="D159" s="204" t="s">
        <v>143</v>
      </c>
      <c r="E159" s="205" t="s">
        <v>634</v>
      </c>
      <c r="F159" s="206" t="s">
        <v>635</v>
      </c>
      <c r="G159" s="207" t="s">
        <v>358</v>
      </c>
      <c r="H159" s="208">
        <v>100</v>
      </c>
      <c r="I159" s="209"/>
      <c r="J159" s="210">
        <f t="shared" si="10"/>
        <v>0</v>
      </c>
      <c r="K159" s="206" t="s">
        <v>154</v>
      </c>
      <c r="L159" s="40"/>
      <c r="M159" s="211" t="s">
        <v>1</v>
      </c>
      <c r="N159" s="212" t="s">
        <v>46</v>
      </c>
      <c r="O159" s="72"/>
      <c r="P159" s="213">
        <f t="shared" si="11"/>
        <v>0</v>
      </c>
      <c r="Q159" s="213">
        <v>0</v>
      </c>
      <c r="R159" s="213">
        <f t="shared" si="12"/>
        <v>0</v>
      </c>
      <c r="S159" s="213">
        <v>0</v>
      </c>
      <c r="T159" s="214">
        <f t="shared" si="13"/>
        <v>0</v>
      </c>
      <c r="U159" s="35"/>
      <c r="V159" s="35"/>
      <c r="W159" s="35"/>
      <c r="X159" s="35"/>
      <c r="Y159" s="35"/>
      <c r="Z159" s="35"/>
      <c r="AA159" s="35"/>
      <c r="AB159" s="35"/>
      <c r="AC159" s="35"/>
      <c r="AD159" s="35"/>
      <c r="AE159" s="35"/>
      <c r="AR159" s="215" t="s">
        <v>147</v>
      </c>
      <c r="AT159" s="215" t="s">
        <v>143</v>
      </c>
      <c r="AU159" s="215" t="s">
        <v>89</v>
      </c>
      <c r="AY159" s="18" t="s">
        <v>139</v>
      </c>
      <c r="BE159" s="216">
        <f t="shared" si="14"/>
        <v>0</v>
      </c>
      <c r="BF159" s="216">
        <f t="shared" si="15"/>
        <v>0</v>
      </c>
      <c r="BG159" s="216">
        <f t="shared" si="16"/>
        <v>0</v>
      </c>
      <c r="BH159" s="216">
        <f t="shared" si="17"/>
        <v>0</v>
      </c>
      <c r="BI159" s="216">
        <f t="shared" si="18"/>
        <v>0</v>
      </c>
      <c r="BJ159" s="18" t="s">
        <v>89</v>
      </c>
      <c r="BK159" s="216">
        <f t="shared" si="19"/>
        <v>0</v>
      </c>
      <c r="BL159" s="18" t="s">
        <v>147</v>
      </c>
      <c r="BM159" s="215" t="s">
        <v>636</v>
      </c>
    </row>
    <row r="160" spans="1:65" s="2" customFormat="1" ht="24" customHeight="1">
      <c r="A160" s="35"/>
      <c r="B160" s="36"/>
      <c r="C160" s="204" t="s">
        <v>207</v>
      </c>
      <c r="D160" s="204" t="s">
        <v>143</v>
      </c>
      <c r="E160" s="205" t="s">
        <v>637</v>
      </c>
      <c r="F160" s="206" t="s">
        <v>638</v>
      </c>
      <c r="G160" s="207" t="s">
        <v>358</v>
      </c>
      <c r="H160" s="208">
        <v>95</v>
      </c>
      <c r="I160" s="209"/>
      <c r="J160" s="210">
        <f t="shared" si="10"/>
        <v>0</v>
      </c>
      <c r="K160" s="206" t="s">
        <v>154</v>
      </c>
      <c r="L160" s="40"/>
      <c r="M160" s="211" t="s">
        <v>1</v>
      </c>
      <c r="N160" s="212" t="s">
        <v>46</v>
      </c>
      <c r="O160" s="72"/>
      <c r="P160" s="213">
        <f t="shared" si="11"/>
        <v>0</v>
      </c>
      <c r="Q160" s="213">
        <v>0.156</v>
      </c>
      <c r="R160" s="213">
        <f t="shared" si="12"/>
        <v>14.82</v>
      </c>
      <c r="S160" s="213">
        <v>0</v>
      </c>
      <c r="T160" s="214">
        <f t="shared" si="13"/>
        <v>0</v>
      </c>
      <c r="U160" s="35"/>
      <c r="V160" s="35"/>
      <c r="W160" s="35"/>
      <c r="X160" s="35"/>
      <c r="Y160" s="35"/>
      <c r="Z160" s="35"/>
      <c r="AA160" s="35"/>
      <c r="AB160" s="35"/>
      <c r="AC160" s="35"/>
      <c r="AD160" s="35"/>
      <c r="AE160" s="35"/>
      <c r="AR160" s="215" t="s">
        <v>147</v>
      </c>
      <c r="AT160" s="215" t="s">
        <v>143</v>
      </c>
      <c r="AU160" s="215" t="s">
        <v>89</v>
      </c>
      <c r="AY160" s="18" t="s">
        <v>139</v>
      </c>
      <c r="BE160" s="216">
        <f t="shared" si="14"/>
        <v>0</v>
      </c>
      <c r="BF160" s="216">
        <f t="shared" si="15"/>
        <v>0</v>
      </c>
      <c r="BG160" s="216">
        <f t="shared" si="16"/>
        <v>0</v>
      </c>
      <c r="BH160" s="216">
        <f t="shared" si="17"/>
        <v>0</v>
      </c>
      <c r="BI160" s="216">
        <f t="shared" si="18"/>
        <v>0</v>
      </c>
      <c r="BJ160" s="18" t="s">
        <v>89</v>
      </c>
      <c r="BK160" s="216">
        <f t="shared" si="19"/>
        <v>0</v>
      </c>
      <c r="BL160" s="18" t="s">
        <v>147</v>
      </c>
      <c r="BM160" s="215" t="s">
        <v>639</v>
      </c>
    </row>
    <row r="161" spans="1:65" s="2" customFormat="1" ht="16.5" customHeight="1">
      <c r="A161" s="35"/>
      <c r="B161" s="36"/>
      <c r="C161" s="250" t="s">
        <v>213</v>
      </c>
      <c r="D161" s="250" t="s">
        <v>224</v>
      </c>
      <c r="E161" s="251" t="s">
        <v>640</v>
      </c>
      <c r="F161" s="252" t="s">
        <v>641</v>
      </c>
      <c r="G161" s="253" t="s">
        <v>146</v>
      </c>
      <c r="H161" s="254">
        <v>8</v>
      </c>
      <c r="I161" s="255"/>
      <c r="J161" s="256">
        <f t="shared" si="10"/>
        <v>0</v>
      </c>
      <c r="K161" s="252" t="s">
        <v>1</v>
      </c>
      <c r="L161" s="257"/>
      <c r="M161" s="258" t="s">
        <v>1</v>
      </c>
      <c r="N161" s="259" t="s">
        <v>46</v>
      </c>
      <c r="O161" s="72"/>
      <c r="P161" s="213">
        <f t="shared" si="11"/>
        <v>0</v>
      </c>
      <c r="Q161" s="213">
        <v>0</v>
      </c>
      <c r="R161" s="213">
        <f t="shared" si="12"/>
        <v>0</v>
      </c>
      <c r="S161" s="213">
        <v>0</v>
      </c>
      <c r="T161" s="214">
        <f t="shared" si="13"/>
        <v>0</v>
      </c>
      <c r="U161" s="35"/>
      <c r="V161" s="35"/>
      <c r="W161" s="35"/>
      <c r="X161" s="35"/>
      <c r="Y161" s="35"/>
      <c r="Z161" s="35"/>
      <c r="AA161" s="35"/>
      <c r="AB161" s="35"/>
      <c r="AC161" s="35"/>
      <c r="AD161" s="35"/>
      <c r="AE161" s="35"/>
      <c r="AR161" s="215" t="s">
        <v>190</v>
      </c>
      <c r="AT161" s="215" t="s">
        <v>224</v>
      </c>
      <c r="AU161" s="215" t="s">
        <v>89</v>
      </c>
      <c r="AY161" s="18" t="s">
        <v>139</v>
      </c>
      <c r="BE161" s="216">
        <f t="shared" si="14"/>
        <v>0</v>
      </c>
      <c r="BF161" s="216">
        <f t="shared" si="15"/>
        <v>0</v>
      </c>
      <c r="BG161" s="216">
        <f t="shared" si="16"/>
        <v>0</v>
      </c>
      <c r="BH161" s="216">
        <f t="shared" si="17"/>
        <v>0</v>
      </c>
      <c r="BI161" s="216">
        <f t="shared" si="18"/>
        <v>0</v>
      </c>
      <c r="BJ161" s="18" t="s">
        <v>89</v>
      </c>
      <c r="BK161" s="216">
        <f t="shared" si="19"/>
        <v>0</v>
      </c>
      <c r="BL161" s="18" t="s">
        <v>147</v>
      </c>
      <c r="BM161" s="215" t="s">
        <v>642</v>
      </c>
    </row>
    <row r="162" spans="1:65" s="2" customFormat="1" ht="24" customHeight="1">
      <c r="A162" s="35"/>
      <c r="B162" s="36"/>
      <c r="C162" s="204" t="s">
        <v>218</v>
      </c>
      <c r="D162" s="204" t="s">
        <v>143</v>
      </c>
      <c r="E162" s="205" t="s">
        <v>643</v>
      </c>
      <c r="F162" s="206" t="s">
        <v>644</v>
      </c>
      <c r="G162" s="207" t="s">
        <v>491</v>
      </c>
      <c r="H162" s="208">
        <v>2</v>
      </c>
      <c r="I162" s="209"/>
      <c r="J162" s="210">
        <f t="shared" si="10"/>
        <v>0</v>
      </c>
      <c r="K162" s="206" t="s">
        <v>154</v>
      </c>
      <c r="L162" s="40"/>
      <c r="M162" s="211" t="s">
        <v>1</v>
      </c>
      <c r="N162" s="212" t="s">
        <v>46</v>
      </c>
      <c r="O162" s="72"/>
      <c r="P162" s="213">
        <f t="shared" si="11"/>
        <v>0</v>
      </c>
      <c r="Q162" s="213">
        <v>0.0038</v>
      </c>
      <c r="R162" s="213">
        <f t="shared" si="12"/>
        <v>0.0076</v>
      </c>
      <c r="S162" s="213">
        <v>0</v>
      </c>
      <c r="T162" s="214">
        <f t="shared" si="13"/>
        <v>0</v>
      </c>
      <c r="U162" s="35"/>
      <c r="V162" s="35"/>
      <c r="W162" s="35"/>
      <c r="X162" s="35"/>
      <c r="Y162" s="35"/>
      <c r="Z162" s="35"/>
      <c r="AA162" s="35"/>
      <c r="AB162" s="35"/>
      <c r="AC162" s="35"/>
      <c r="AD162" s="35"/>
      <c r="AE162" s="35"/>
      <c r="AR162" s="215" t="s">
        <v>147</v>
      </c>
      <c r="AT162" s="215" t="s">
        <v>143</v>
      </c>
      <c r="AU162" s="215" t="s">
        <v>89</v>
      </c>
      <c r="AY162" s="18" t="s">
        <v>139</v>
      </c>
      <c r="BE162" s="216">
        <f t="shared" si="14"/>
        <v>0</v>
      </c>
      <c r="BF162" s="216">
        <f t="shared" si="15"/>
        <v>0</v>
      </c>
      <c r="BG162" s="216">
        <f t="shared" si="16"/>
        <v>0</v>
      </c>
      <c r="BH162" s="216">
        <f t="shared" si="17"/>
        <v>0</v>
      </c>
      <c r="BI162" s="216">
        <f t="shared" si="18"/>
        <v>0</v>
      </c>
      <c r="BJ162" s="18" t="s">
        <v>89</v>
      </c>
      <c r="BK162" s="216">
        <f t="shared" si="19"/>
        <v>0</v>
      </c>
      <c r="BL162" s="18" t="s">
        <v>147</v>
      </c>
      <c r="BM162" s="215" t="s">
        <v>645</v>
      </c>
    </row>
    <row r="163" spans="1:65" s="2" customFormat="1" ht="16.5" customHeight="1">
      <c r="A163" s="35"/>
      <c r="B163" s="36"/>
      <c r="C163" s="204" t="s">
        <v>223</v>
      </c>
      <c r="D163" s="204" t="s">
        <v>143</v>
      </c>
      <c r="E163" s="205" t="s">
        <v>646</v>
      </c>
      <c r="F163" s="206" t="s">
        <v>647</v>
      </c>
      <c r="G163" s="207" t="s">
        <v>491</v>
      </c>
      <c r="H163" s="208">
        <v>4</v>
      </c>
      <c r="I163" s="209"/>
      <c r="J163" s="210">
        <f t="shared" si="10"/>
        <v>0</v>
      </c>
      <c r="K163" s="206" t="s">
        <v>154</v>
      </c>
      <c r="L163" s="40"/>
      <c r="M163" s="211" t="s">
        <v>1</v>
      </c>
      <c r="N163" s="212" t="s">
        <v>46</v>
      </c>
      <c r="O163" s="72"/>
      <c r="P163" s="213">
        <f t="shared" si="11"/>
        <v>0</v>
      </c>
      <c r="Q163" s="213">
        <v>0.0076</v>
      </c>
      <c r="R163" s="213">
        <f t="shared" si="12"/>
        <v>0.0304</v>
      </c>
      <c r="S163" s="213">
        <v>0</v>
      </c>
      <c r="T163" s="214">
        <f t="shared" si="13"/>
        <v>0</v>
      </c>
      <c r="U163" s="35"/>
      <c r="V163" s="35"/>
      <c r="W163" s="35"/>
      <c r="X163" s="35"/>
      <c r="Y163" s="35"/>
      <c r="Z163" s="35"/>
      <c r="AA163" s="35"/>
      <c r="AB163" s="35"/>
      <c r="AC163" s="35"/>
      <c r="AD163" s="35"/>
      <c r="AE163" s="35"/>
      <c r="AR163" s="215" t="s">
        <v>147</v>
      </c>
      <c r="AT163" s="215" t="s">
        <v>143</v>
      </c>
      <c r="AU163" s="215" t="s">
        <v>89</v>
      </c>
      <c r="AY163" s="18" t="s">
        <v>139</v>
      </c>
      <c r="BE163" s="216">
        <f t="shared" si="14"/>
        <v>0</v>
      </c>
      <c r="BF163" s="216">
        <f t="shared" si="15"/>
        <v>0</v>
      </c>
      <c r="BG163" s="216">
        <f t="shared" si="16"/>
        <v>0</v>
      </c>
      <c r="BH163" s="216">
        <f t="shared" si="17"/>
        <v>0</v>
      </c>
      <c r="BI163" s="216">
        <f t="shared" si="18"/>
        <v>0</v>
      </c>
      <c r="BJ163" s="18" t="s">
        <v>89</v>
      </c>
      <c r="BK163" s="216">
        <f t="shared" si="19"/>
        <v>0</v>
      </c>
      <c r="BL163" s="18" t="s">
        <v>147</v>
      </c>
      <c r="BM163" s="215" t="s">
        <v>648</v>
      </c>
    </row>
    <row r="164" spans="1:65" s="2" customFormat="1" ht="24" customHeight="1">
      <c r="A164" s="35"/>
      <c r="B164" s="36"/>
      <c r="C164" s="204" t="s">
        <v>8</v>
      </c>
      <c r="D164" s="204" t="s">
        <v>143</v>
      </c>
      <c r="E164" s="205" t="s">
        <v>649</v>
      </c>
      <c r="F164" s="206" t="s">
        <v>650</v>
      </c>
      <c r="G164" s="207" t="s">
        <v>358</v>
      </c>
      <c r="H164" s="208">
        <v>6</v>
      </c>
      <c r="I164" s="209"/>
      <c r="J164" s="210">
        <f t="shared" si="10"/>
        <v>0</v>
      </c>
      <c r="K164" s="206" t="s">
        <v>154</v>
      </c>
      <c r="L164" s="40"/>
      <c r="M164" s="211" t="s">
        <v>1</v>
      </c>
      <c r="N164" s="212" t="s">
        <v>46</v>
      </c>
      <c r="O164" s="72"/>
      <c r="P164" s="213">
        <f t="shared" si="11"/>
        <v>0</v>
      </c>
      <c r="Q164" s="213">
        <v>0.0019</v>
      </c>
      <c r="R164" s="213">
        <f t="shared" si="12"/>
        <v>0.0114</v>
      </c>
      <c r="S164" s="213">
        <v>0</v>
      </c>
      <c r="T164" s="214">
        <f t="shared" si="13"/>
        <v>0</v>
      </c>
      <c r="U164" s="35"/>
      <c r="V164" s="35"/>
      <c r="W164" s="35"/>
      <c r="X164" s="35"/>
      <c r="Y164" s="35"/>
      <c r="Z164" s="35"/>
      <c r="AA164" s="35"/>
      <c r="AB164" s="35"/>
      <c r="AC164" s="35"/>
      <c r="AD164" s="35"/>
      <c r="AE164" s="35"/>
      <c r="AR164" s="215" t="s">
        <v>147</v>
      </c>
      <c r="AT164" s="215" t="s">
        <v>143</v>
      </c>
      <c r="AU164" s="215" t="s">
        <v>89</v>
      </c>
      <c r="AY164" s="18" t="s">
        <v>139</v>
      </c>
      <c r="BE164" s="216">
        <f t="shared" si="14"/>
        <v>0</v>
      </c>
      <c r="BF164" s="216">
        <f t="shared" si="15"/>
        <v>0</v>
      </c>
      <c r="BG164" s="216">
        <f t="shared" si="16"/>
        <v>0</v>
      </c>
      <c r="BH164" s="216">
        <f t="shared" si="17"/>
        <v>0</v>
      </c>
      <c r="BI164" s="216">
        <f t="shared" si="18"/>
        <v>0</v>
      </c>
      <c r="BJ164" s="18" t="s">
        <v>89</v>
      </c>
      <c r="BK164" s="216">
        <f t="shared" si="19"/>
        <v>0</v>
      </c>
      <c r="BL164" s="18" t="s">
        <v>147</v>
      </c>
      <c r="BM164" s="215" t="s">
        <v>651</v>
      </c>
    </row>
    <row r="165" spans="1:65" s="2" customFormat="1" ht="16.5" customHeight="1">
      <c r="A165" s="35"/>
      <c r="B165" s="36"/>
      <c r="C165" s="204" t="s">
        <v>240</v>
      </c>
      <c r="D165" s="204" t="s">
        <v>143</v>
      </c>
      <c r="E165" s="205" t="s">
        <v>652</v>
      </c>
      <c r="F165" s="206" t="s">
        <v>653</v>
      </c>
      <c r="G165" s="207" t="s">
        <v>358</v>
      </c>
      <c r="H165" s="208">
        <v>100</v>
      </c>
      <c r="I165" s="209"/>
      <c r="J165" s="210">
        <f t="shared" si="10"/>
        <v>0</v>
      </c>
      <c r="K165" s="206" t="s">
        <v>154</v>
      </c>
      <c r="L165" s="40"/>
      <c r="M165" s="211" t="s">
        <v>1</v>
      </c>
      <c r="N165" s="212" t="s">
        <v>46</v>
      </c>
      <c r="O165" s="72"/>
      <c r="P165" s="213">
        <f t="shared" si="11"/>
        <v>0</v>
      </c>
      <c r="Q165" s="213">
        <v>7E-05</v>
      </c>
      <c r="R165" s="213">
        <f t="shared" si="12"/>
        <v>0.006999999999999999</v>
      </c>
      <c r="S165" s="213">
        <v>0</v>
      </c>
      <c r="T165" s="214">
        <f t="shared" si="13"/>
        <v>0</v>
      </c>
      <c r="U165" s="35"/>
      <c r="V165" s="35"/>
      <c r="W165" s="35"/>
      <c r="X165" s="35"/>
      <c r="Y165" s="35"/>
      <c r="Z165" s="35"/>
      <c r="AA165" s="35"/>
      <c r="AB165" s="35"/>
      <c r="AC165" s="35"/>
      <c r="AD165" s="35"/>
      <c r="AE165" s="35"/>
      <c r="AR165" s="215" t="s">
        <v>147</v>
      </c>
      <c r="AT165" s="215" t="s">
        <v>143</v>
      </c>
      <c r="AU165" s="215" t="s">
        <v>89</v>
      </c>
      <c r="AY165" s="18" t="s">
        <v>139</v>
      </c>
      <c r="BE165" s="216">
        <f t="shared" si="14"/>
        <v>0</v>
      </c>
      <c r="BF165" s="216">
        <f t="shared" si="15"/>
        <v>0</v>
      </c>
      <c r="BG165" s="216">
        <f t="shared" si="16"/>
        <v>0</v>
      </c>
      <c r="BH165" s="216">
        <f t="shared" si="17"/>
        <v>0</v>
      </c>
      <c r="BI165" s="216">
        <f t="shared" si="18"/>
        <v>0</v>
      </c>
      <c r="BJ165" s="18" t="s">
        <v>89</v>
      </c>
      <c r="BK165" s="216">
        <f t="shared" si="19"/>
        <v>0</v>
      </c>
      <c r="BL165" s="18" t="s">
        <v>147</v>
      </c>
      <c r="BM165" s="215" t="s">
        <v>654</v>
      </c>
    </row>
    <row r="166" spans="1:65" s="2" customFormat="1" ht="16.5" customHeight="1">
      <c r="A166" s="35"/>
      <c r="B166" s="36"/>
      <c r="C166" s="250" t="s">
        <v>245</v>
      </c>
      <c r="D166" s="250" t="s">
        <v>224</v>
      </c>
      <c r="E166" s="251" t="s">
        <v>655</v>
      </c>
      <c r="F166" s="252" t="s">
        <v>656</v>
      </c>
      <c r="G166" s="253" t="s">
        <v>358</v>
      </c>
      <c r="H166" s="254">
        <v>100</v>
      </c>
      <c r="I166" s="255"/>
      <c r="J166" s="256">
        <f t="shared" si="10"/>
        <v>0</v>
      </c>
      <c r="K166" s="252" t="s">
        <v>1</v>
      </c>
      <c r="L166" s="257"/>
      <c r="M166" s="258" t="s">
        <v>1</v>
      </c>
      <c r="N166" s="259" t="s">
        <v>46</v>
      </c>
      <c r="O166" s="72"/>
      <c r="P166" s="213">
        <f t="shared" si="11"/>
        <v>0</v>
      </c>
      <c r="Q166" s="213">
        <v>0</v>
      </c>
      <c r="R166" s="213">
        <f t="shared" si="12"/>
        <v>0</v>
      </c>
      <c r="S166" s="213">
        <v>0</v>
      </c>
      <c r="T166" s="214">
        <f t="shared" si="13"/>
        <v>0</v>
      </c>
      <c r="U166" s="35"/>
      <c r="V166" s="35"/>
      <c r="W166" s="35"/>
      <c r="X166" s="35"/>
      <c r="Y166" s="35"/>
      <c r="Z166" s="35"/>
      <c r="AA166" s="35"/>
      <c r="AB166" s="35"/>
      <c r="AC166" s="35"/>
      <c r="AD166" s="35"/>
      <c r="AE166" s="35"/>
      <c r="AR166" s="215" t="s">
        <v>190</v>
      </c>
      <c r="AT166" s="215" t="s">
        <v>224</v>
      </c>
      <c r="AU166" s="215" t="s">
        <v>89</v>
      </c>
      <c r="AY166" s="18" t="s">
        <v>139</v>
      </c>
      <c r="BE166" s="216">
        <f t="shared" si="14"/>
        <v>0</v>
      </c>
      <c r="BF166" s="216">
        <f t="shared" si="15"/>
        <v>0</v>
      </c>
      <c r="BG166" s="216">
        <f t="shared" si="16"/>
        <v>0</v>
      </c>
      <c r="BH166" s="216">
        <f t="shared" si="17"/>
        <v>0</v>
      </c>
      <c r="BI166" s="216">
        <f t="shared" si="18"/>
        <v>0</v>
      </c>
      <c r="BJ166" s="18" t="s">
        <v>89</v>
      </c>
      <c r="BK166" s="216">
        <f t="shared" si="19"/>
        <v>0</v>
      </c>
      <c r="BL166" s="18" t="s">
        <v>147</v>
      </c>
      <c r="BM166" s="215" t="s">
        <v>657</v>
      </c>
    </row>
    <row r="167" spans="1:65" s="2" customFormat="1" ht="24" customHeight="1">
      <c r="A167" s="35"/>
      <c r="B167" s="36"/>
      <c r="C167" s="204" t="s">
        <v>250</v>
      </c>
      <c r="D167" s="204" t="s">
        <v>143</v>
      </c>
      <c r="E167" s="205" t="s">
        <v>658</v>
      </c>
      <c r="F167" s="206" t="s">
        <v>659</v>
      </c>
      <c r="G167" s="207" t="s">
        <v>358</v>
      </c>
      <c r="H167" s="208">
        <v>100</v>
      </c>
      <c r="I167" s="209"/>
      <c r="J167" s="210">
        <f t="shared" si="10"/>
        <v>0</v>
      </c>
      <c r="K167" s="206" t="s">
        <v>154</v>
      </c>
      <c r="L167" s="40"/>
      <c r="M167" s="211" t="s">
        <v>1</v>
      </c>
      <c r="N167" s="212" t="s">
        <v>46</v>
      </c>
      <c r="O167" s="72"/>
      <c r="P167" s="213">
        <f t="shared" si="11"/>
        <v>0</v>
      </c>
      <c r="Q167" s="213">
        <v>0.18</v>
      </c>
      <c r="R167" s="213">
        <f t="shared" si="12"/>
        <v>18</v>
      </c>
      <c r="S167" s="213">
        <v>0</v>
      </c>
      <c r="T167" s="214">
        <f t="shared" si="13"/>
        <v>0</v>
      </c>
      <c r="U167" s="35"/>
      <c r="V167" s="35"/>
      <c r="W167" s="35"/>
      <c r="X167" s="35"/>
      <c r="Y167" s="35"/>
      <c r="Z167" s="35"/>
      <c r="AA167" s="35"/>
      <c r="AB167" s="35"/>
      <c r="AC167" s="35"/>
      <c r="AD167" s="35"/>
      <c r="AE167" s="35"/>
      <c r="AR167" s="215" t="s">
        <v>147</v>
      </c>
      <c r="AT167" s="215" t="s">
        <v>143</v>
      </c>
      <c r="AU167" s="215" t="s">
        <v>89</v>
      </c>
      <c r="AY167" s="18" t="s">
        <v>139</v>
      </c>
      <c r="BE167" s="216">
        <f t="shared" si="14"/>
        <v>0</v>
      </c>
      <c r="BF167" s="216">
        <f t="shared" si="15"/>
        <v>0</v>
      </c>
      <c r="BG167" s="216">
        <f t="shared" si="16"/>
        <v>0</v>
      </c>
      <c r="BH167" s="216">
        <f t="shared" si="17"/>
        <v>0</v>
      </c>
      <c r="BI167" s="216">
        <f t="shared" si="18"/>
        <v>0</v>
      </c>
      <c r="BJ167" s="18" t="s">
        <v>89</v>
      </c>
      <c r="BK167" s="216">
        <f t="shared" si="19"/>
        <v>0</v>
      </c>
      <c r="BL167" s="18" t="s">
        <v>147</v>
      </c>
      <c r="BM167" s="215" t="s">
        <v>660</v>
      </c>
    </row>
    <row r="168" spans="1:65" s="2" customFormat="1" ht="16.5" customHeight="1">
      <c r="A168" s="35"/>
      <c r="B168" s="36"/>
      <c r="C168" s="250" t="s">
        <v>254</v>
      </c>
      <c r="D168" s="250" t="s">
        <v>224</v>
      </c>
      <c r="E168" s="251" t="s">
        <v>661</v>
      </c>
      <c r="F168" s="252" t="s">
        <v>662</v>
      </c>
      <c r="G168" s="253" t="s">
        <v>358</v>
      </c>
      <c r="H168" s="254">
        <v>100</v>
      </c>
      <c r="I168" s="255"/>
      <c r="J168" s="256">
        <f t="shared" si="10"/>
        <v>0</v>
      </c>
      <c r="K168" s="252" t="s">
        <v>1</v>
      </c>
      <c r="L168" s="257"/>
      <c r="M168" s="258" t="s">
        <v>1</v>
      </c>
      <c r="N168" s="259" t="s">
        <v>46</v>
      </c>
      <c r="O168" s="72"/>
      <c r="P168" s="213">
        <f t="shared" si="11"/>
        <v>0</v>
      </c>
      <c r="Q168" s="213">
        <v>0</v>
      </c>
      <c r="R168" s="213">
        <f t="shared" si="12"/>
        <v>0</v>
      </c>
      <c r="S168" s="213">
        <v>0</v>
      </c>
      <c r="T168" s="214">
        <f t="shared" si="13"/>
        <v>0</v>
      </c>
      <c r="U168" s="35"/>
      <c r="V168" s="35"/>
      <c r="W168" s="35"/>
      <c r="X168" s="35"/>
      <c r="Y168" s="35"/>
      <c r="Z168" s="35"/>
      <c r="AA168" s="35"/>
      <c r="AB168" s="35"/>
      <c r="AC168" s="35"/>
      <c r="AD168" s="35"/>
      <c r="AE168" s="35"/>
      <c r="AR168" s="215" t="s">
        <v>190</v>
      </c>
      <c r="AT168" s="215" t="s">
        <v>224</v>
      </c>
      <c r="AU168" s="215" t="s">
        <v>89</v>
      </c>
      <c r="AY168" s="18" t="s">
        <v>139</v>
      </c>
      <c r="BE168" s="216">
        <f t="shared" si="14"/>
        <v>0</v>
      </c>
      <c r="BF168" s="216">
        <f t="shared" si="15"/>
        <v>0</v>
      </c>
      <c r="BG168" s="216">
        <f t="shared" si="16"/>
        <v>0</v>
      </c>
      <c r="BH168" s="216">
        <f t="shared" si="17"/>
        <v>0</v>
      </c>
      <c r="BI168" s="216">
        <f t="shared" si="18"/>
        <v>0</v>
      </c>
      <c r="BJ168" s="18" t="s">
        <v>89</v>
      </c>
      <c r="BK168" s="216">
        <f t="shared" si="19"/>
        <v>0</v>
      </c>
      <c r="BL168" s="18" t="s">
        <v>147</v>
      </c>
      <c r="BM168" s="215" t="s">
        <v>663</v>
      </c>
    </row>
    <row r="169" spans="1:65" s="2" customFormat="1" ht="16.5" customHeight="1">
      <c r="A169" s="35"/>
      <c r="B169" s="36"/>
      <c r="C169" s="250" t="s">
        <v>260</v>
      </c>
      <c r="D169" s="250" t="s">
        <v>224</v>
      </c>
      <c r="E169" s="251" t="s">
        <v>664</v>
      </c>
      <c r="F169" s="252" t="s">
        <v>665</v>
      </c>
      <c r="G169" s="253" t="s">
        <v>358</v>
      </c>
      <c r="H169" s="254">
        <v>0</v>
      </c>
      <c r="I169" s="255"/>
      <c r="J169" s="256">
        <f t="shared" si="10"/>
        <v>0</v>
      </c>
      <c r="K169" s="252" t="s">
        <v>1</v>
      </c>
      <c r="L169" s="257"/>
      <c r="M169" s="258" t="s">
        <v>1</v>
      </c>
      <c r="N169" s="259" t="s">
        <v>46</v>
      </c>
      <c r="O169" s="72"/>
      <c r="P169" s="213">
        <f t="shared" si="11"/>
        <v>0</v>
      </c>
      <c r="Q169" s="213">
        <v>0</v>
      </c>
      <c r="R169" s="213">
        <f t="shared" si="12"/>
        <v>0</v>
      </c>
      <c r="S169" s="213">
        <v>0</v>
      </c>
      <c r="T169" s="214">
        <f t="shared" si="13"/>
        <v>0</v>
      </c>
      <c r="U169" s="35"/>
      <c r="V169" s="35"/>
      <c r="W169" s="35"/>
      <c r="X169" s="35"/>
      <c r="Y169" s="35"/>
      <c r="Z169" s="35"/>
      <c r="AA169" s="35"/>
      <c r="AB169" s="35"/>
      <c r="AC169" s="35"/>
      <c r="AD169" s="35"/>
      <c r="AE169" s="35"/>
      <c r="AR169" s="215" t="s">
        <v>190</v>
      </c>
      <c r="AT169" s="215" t="s">
        <v>224</v>
      </c>
      <c r="AU169" s="215" t="s">
        <v>89</v>
      </c>
      <c r="AY169" s="18" t="s">
        <v>139</v>
      </c>
      <c r="BE169" s="216">
        <f t="shared" si="14"/>
        <v>0</v>
      </c>
      <c r="BF169" s="216">
        <f t="shared" si="15"/>
        <v>0</v>
      </c>
      <c r="BG169" s="216">
        <f t="shared" si="16"/>
        <v>0</v>
      </c>
      <c r="BH169" s="216">
        <f t="shared" si="17"/>
        <v>0</v>
      </c>
      <c r="BI169" s="216">
        <f t="shared" si="18"/>
        <v>0</v>
      </c>
      <c r="BJ169" s="18" t="s">
        <v>89</v>
      </c>
      <c r="BK169" s="216">
        <f t="shared" si="19"/>
        <v>0</v>
      </c>
      <c r="BL169" s="18" t="s">
        <v>147</v>
      </c>
      <c r="BM169" s="215" t="s">
        <v>666</v>
      </c>
    </row>
    <row r="170" spans="1:65" s="2" customFormat="1" ht="24" customHeight="1">
      <c r="A170" s="35"/>
      <c r="B170" s="36"/>
      <c r="C170" s="204" t="s">
        <v>7</v>
      </c>
      <c r="D170" s="204" t="s">
        <v>143</v>
      </c>
      <c r="E170" s="205" t="s">
        <v>667</v>
      </c>
      <c r="F170" s="206" t="s">
        <v>668</v>
      </c>
      <c r="G170" s="207" t="s">
        <v>358</v>
      </c>
      <c r="H170" s="208">
        <v>2</v>
      </c>
      <c r="I170" s="209"/>
      <c r="J170" s="210">
        <f t="shared" si="10"/>
        <v>0</v>
      </c>
      <c r="K170" s="206" t="s">
        <v>154</v>
      </c>
      <c r="L170" s="40"/>
      <c r="M170" s="211" t="s">
        <v>1</v>
      </c>
      <c r="N170" s="212" t="s">
        <v>46</v>
      </c>
      <c r="O170" s="72"/>
      <c r="P170" s="213">
        <f t="shared" si="11"/>
        <v>0</v>
      </c>
      <c r="Q170" s="213">
        <v>0</v>
      </c>
      <c r="R170" s="213">
        <f t="shared" si="12"/>
        <v>0</v>
      </c>
      <c r="S170" s="213">
        <v>0</v>
      </c>
      <c r="T170" s="214">
        <f t="shared" si="13"/>
        <v>0</v>
      </c>
      <c r="U170" s="35"/>
      <c r="V170" s="35"/>
      <c r="W170" s="35"/>
      <c r="X170" s="35"/>
      <c r="Y170" s="35"/>
      <c r="Z170" s="35"/>
      <c r="AA170" s="35"/>
      <c r="AB170" s="35"/>
      <c r="AC170" s="35"/>
      <c r="AD170" s="35"/>
      <c r="AE170" s="35"/>
      <c r="AR170" s="215" t="s">
        <v>147</v>
      </c>
      <c r="AT170" s="215" t="s">
        <v>143</v>
      </c>
      <c r="AU170" s="215" t="s">
        <v>89</v>
      </c>
      <c r="AY170" s="18" t="s">
        <v>139</v>
      </c>
      <c r="BE170" s="216">
        <f t="shared" si="14"/>
        <v>0</v>
      </c>
      <c r="BF170" s="216">
        <f t="shared" si="15"/>
        <v>0</v>
      </c>
      <c r="BG170" s="216">
        <f t="shared" si="16"/>
        <v>0</v>
      </c>
      <c r="BH170" s="216">
        <f t="shared" si="17"/>
        <v>0</v>
      </c>
      <c r="BI170" s="216">
        <f t="shared" si="18"/>
        <v>0</v>
      </c>
      <c r="BJ170" s="18" t="s">
        <v>89</v>
      </c>
      <c r="BK170" s="216">
        <f t="shared" si="19"/>
        <v>0</v>
      </c>
      <c r="BL170" s="18" t="s">
        <v>147</v>
      </c>
      <c r="BM170" s="215" t="s">
        <v>669</v>
      </c>
    </row>
    <row r="171" spans="1:65" s="2" customFormat="1" ht="24" customHeight="1">
      <c r="A171" s="35"/>
      <c r="B171" s="36"/>
      <c r="C171" s="204" t="s">
        <v>270</v>
      </c>
      <c r="D171" s="204" t="s">
        <v>143</v>
      </c>
      <c r="E171" s="205" t="s">
        <v>670</v>
      </c>
      <c r="F171" s="206" t="s">
        <v>671</v>
      </c>
      <c r="G171" s="207" t="s">
        <v>358</v>
      </c>
      <c r="H171" s="208">
        <v>90</v>
      </c>
      <c r="I171" s="209"/>
      <c r="J171" s="210">
        <f t="shared" si="10"/>
        <v>0</v>
      </c>
      <c r="K171" s="206" t="s">
        <v>154</v>
      </c>
      <c r="L171" s="40"/>
      <c r="M171" s="271" t="s">
        <v>1</v>
      </c>
      <c r="N171" s="272" t="s">
        <v>46</v>
      </c>
      <c r="O171" s="273"/>
      <c r="P171" s="274">
        <f t="shared" si="11"/>
        <v>0</v>
      </c>
      <c r="Q171" s="274">
        <v>0</v>
      </c>
      <c r="R171" s="274">
        <f t="shared" si="12"/>
        <v>0</v>
      </c>
      <c r="S171" s="274">
        <v>0</v>
      </c>
      <c r="T171" s="275">
        <f t="shared" si="13"/>
        <v>0</v>
      </c>
      <c r="U171" s="35"/>
      <c r="V171" s="35"/>
      <c r="W171" s="35"/>
      <c r="X171" s="35"/>
      <c r="Y171" s="35"/>
      <c r="Z171" s="35"/>
      <c r="AA171" s="35"/>
      <c r="AB171" s="35"/>
      <c r="AC171" s="35"/>
      <c r="AD171" s="35"/>
      <c r="AE171" s="35"/>
      <c r="AR171" s="215" t="s">
        <v>147</v>
      </c>
      <c r="AT171" s="215" t="s">
        <v>143</v>
      </c>
      <c r="AU171" s="215" t="s">
        <v>89</v>
      </c>
      <c r="AY171" s="18" t="s">
        <v>139</v>
      </c>
      <c r="BE171" s="216">
        <f t="shared" si="14"/>
        <v>0</v>
      </c>
      <c r="BF171" s="216">
        <f t="shared" si="15"/>
        <v>0</v>
      </c>
      <c r="BG171" s="216">
        <f t="shared" si="16"/>
        <v>0</v>
      </c>
      <c r="BH171" s="216">
        <f t="shared" si="17"/>
        <v>0</v>
      </c>
      <c r="BI171" s="216">
        <f t="shared" si="18"/>
        <v>0</v>
      </c>
      <c r="BJ171" s="18" t="s">
        <v>89</v>
      </c>
      <c r="BK171" s="216">
        <f t="shared" si="19"/>
        <v>0</v>
      </c>
      <c r="BL171" s="18" t="s">
        <v>147</v>
      </c>
      <c r="BM171" s="215" t="s">
        <v>672</v>
      </c>
    </row>
    <row r="172" spans="1:31" s="2" customFormat="1" ht="6.95" customHeight="1">
      <c r="A172" s="35"/>
      <c r="B172" s="55"/>
      <c r="C172" s="56"/>
      <c r="D172" s="56"/>
      <c r="E172" s="56"/>
      <c r="F172" s="56"/>
      <c r="G172" s="56"/>
      <c r="H172" s="56"/>
      <c r="I172" s="153"/>
      <c r="J172" s="56"/>
      <c r="K172" s="56"/>
      <c r="L172" s="40"/>
      <c r="M172" s="35"/>
      <c r="O172" s="35"/>
      <c r="P172" s="35"/>
      <c r="Q172" s="35"/>
      <c r="R172" s="35"/>
      <c r="S172" s="35"/>
      <c r="T172" s="35"/>
      <c r="U172" s="35"/>
      <c r="V172" s="35"/>
      <c r="W172" s="35"/>
      <c r="X172" s="35"/>
      <c r="Y172" s="35"/>
      <c r="Z172" s="35"/>
      <c r="AA172" s="35"/>
      <c r="AB172" s="35"/>
      <c r="AC172" s="35"/>
      <c r="AD172" s="35"/>
      <c r="AE172" s="35"/>
    </row>
  </sheetData>
  <sheetProtection algorithmName="SHA-512" hashValue="E0b/IOds3wRXdhYXP6VQWfPc1BlJOkY1V7yOlO8emNA5en4q8mGgtRP9jqzjXkCekHydisOHnftk1UotNrceKg==" saltValue="K0eyDiiW2JE9G6jTUCyXIoewwh4HLOZQPK6rrk80DNFjsEpEPaGF23eB3CGe0ZWc6iEnvjrVR2EjcK/U0xYmcg==" spinCount="100000" sheet="1" objects="1" scenarios="1" formatColumns="0" formatRows="0" autoFilter="0"/>
  <autoFilter ref="C117:K171"/>
  <mergeCells count="9">
    <mergeCell ref="E87:H87"/>
    <mergeCell ref="E108:H108"/>
    <mergeCell ref="E110:H110"/>
    <mergeCell ref="L2:V2"/>
    <mergeCell ref="E7:H7"/>
    <mergeCell ref="E9:H9"/>
    <mergeCell ref="E18:H18"/>
    <mergeCell ref="E27:H27"/>
    <mergeCell ref="E85:H85"/>
  </mergeCells>
  <printOptions/>
  <pageMargins left="0.3937007874015748" right="0.3937007874015748" top="0.3937007874015748" bottom="0.3937007874015748" header="0" footer="0"/>
  <pageSetup fitToHeight="0" fitToWidth="1" horizontalDpi="600" verticalDpi="600" orientation="portrait" paperSize="9" scale="77"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4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0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9"/>
      <c r="L2" s="287"/>
      <c r="M2" s="287"/>
      <c r="N2" s="287"/>
      <c r="O2" s="287"/>
      <c r="P2" s="287"/>
      <c r="Q2" s="287"/>
      <c r="R2" s="287"/>
      <c r="S2" s="287"/>
      <c r="T2" s="287"/>
      <c r="U2" s="287"/>
      <c r="V2" s="287"/>
      <c r="AT2" s="18" t="s">
        <v>97</v>
      </c>
    </row>
    <row r="3" spans="2:46" s="1" customFormat="1" ht="6.95" customHeight="1">
      <c r="B3" s="110"/>
      <c r="C3" s="111"/>
      <c r="D3" s="111"/>
      <c r="E3" s="111"/>
      <c r="F3" s="111"/>
      <c r="G3" s="111"/>
      <c r="H3" s="111"/>
      <c r="I3" s="112"/>
      <c r="J3" s="111"/>
      <c r="K3" s="111"/>
      <c r="L3" s="21"/>
      <c r="AT3" s="18" t="s">
        <v>91</v>
      </c>
    </row>
    <row r="4" spans="2:46" s="1" customFormat="1" ht="24.95" customHeight="1">
      <c r="B4" s="21"/>
      <c r="D4" s="113" t="s">
        <v>98</v>
      </c>
      <c r="I4" s="109"/>
      <c r="L4" s="21"/>
      <c r="M4" s="114" t="s">
        <v>10</v>
      </c>
      <c r="AT4" s="18" t="s">
        <v>4</v>
      </c>
    </row>
    <row r="5" spans="2:12" s="1" customFormat="1" ht="6.95" customHeight="1">
      <c r="B5" s="21"/>
      <c r="I5" s="109"/>
      <c r="L5" s="21"/>
    </row>
    <row r="6" spans="2:12" s="1" customFormat="1" ht="12" customHeight="1">
      <c r="B6" s="21"/>
      <c r="D6" s="115" t="s">
        <v>16</v>
      </c>
      <c r="I6" s="109"/>
      <c r="L6" s="21"/>
    </row>
    <row r="7" spans="2:12" s="1" customFormat="1" ht="16.5" customHeight="1">
      <c r="B7" s="21"/>
      <c r="E7" s="317" t="str">
        <f>'Rekapitulace stavby'!K6</f>
        <v>BESIP - II/279 Horní Bousov, úprava vjezdu do obce a VDZ - PD</v>
      </c>
      <c r="F7" s="318"/>
      <c r="G7" s="318"/>
      <c r="H7" s="318"/>
      <c r="I7" s="109"/>
      <c r="L7" s="21"/>
    </row>
    <row r="8" spans="1:31" s="2" customFormat="1" ht="12" customHeight="1">
      <c r="A8" s="35"/>
      <c r="B8" s="40"/>
      <c r="C8" s="35"/>
      <c r="D8" s="115" t="s">
        <v>99</v>
      </c>
      <c r="E8" s="35"/>
      <c r="F8" s="35"/>
      <c r="G8" s="35"/>
      <c r="H8" s="35"/>
      <c r="I8" s="116"/>
      <c r="J8" s="35"/>
      <c r="K8" s="35"/>
      <c r="L8" s="52"/>
      <c r="S8" s="35"/>
      <c r="T8" s="35"/>
      <c r="U8" s="35"/>
      <c r="V8" s="35"/>
      <c r="W8" s="35"/>
      <c r="X8" s="35"/>
      <c r="Y8" s="35"/>
      <c r="Z8" s="35"/>
      <c r="AA8" s="35"/>
      <c r="AB8" s="35"/>
      <c r="AC8" s="35"/>
      <c r="AD8" s="35"/>
      <c r="AE8" s="35"/>
    </row>
    <row r="9" spans="1:31" s="2" customFormat="1" ht="16.5" customHeight="1">
      <c r="A9" s="35"/>
      <c r="B9" s="40"/>
      <c r="C9" s="35"/>
      <c r="D9" s="35"/>
      <c r="E9" s="319" t="s">
        <v>673</v>
      </c>
      <c r="F9" s="320"/>
      <c r="G9" s="320"/>
      <c r="H9" s="320"/>
      <c r="I9" s="116"/>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116"/>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5" t="s">
        <v>18</v>
      </c>
      <c r="E11" s="35"/>
      <c r="F11" s="117" t="s">
        <v>1</v>
      </c>
      <c r="G11" s="35"/>
      <c r="H11" s="35"/>
      <c r="I11" s="118" t="s">
        <v>19</v>
      </c>
      <c r="J11" s="117"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5" t="s">
        <v>20</v>
      </c>
      <c r="E12" s="35"/>
      <c r="F12" s="117" t="s">
        <v>21</v>
      </c>
      <c r="G12" s="35"/>
      <c r="H12" s="35"/>
      <c r="I12" s="118" t="s">
        <v>22</v>
      </c>
      <c r="J12" s="119" t="str">
        <f>'Rekapitulace stavby'!AN8</f>
        <v>24. 8. 2018</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116"/>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5" t="s">
        <v>24</v>
      </c>
      <c r="E14" s="35"/>
      <c r="F14" s="35"/>
      <c r="G14" s="35"/>
      <c r="H14" s="35"/>
      <c r="I14" s="118" t="s">
        <v>25</v>
      </c>
      <c r="J14" s="117" t="s">
        <v>26</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7" t="s">
        <v>27</v>
      </c>
      <c r="F15" s="35"/>
      <c r="G15" s="35"/>
      <c r="H15" s="35"/>
      <c r="I15" s="118" t="s">
        <v>28</v>
      </c>
      <c r="J15" s="117" t="s">
        <v>29</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116"/>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5" t="s">
        <v>30</v>
      </c>
      <c r="E17" s="35"/>
      <c r="F17" s="35"/>
      <c r="G17" s="35"/>
      <c r="H17" s="35"/>
      <c r="I17" s="118"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21" t="str">
        <f>'Rekapitulace stavby'!E14</f>
        <v>Vyplň údaj</v>
      </c>
      <c r="F18" s="322"/>
      <c r="G18" s="322"/>
      <c r="H18" s="322"/>
      <c r="I18" s="118" t="s">
        <v>28</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116"/>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5" t="s">
        <v>32</v>
      </c>
      <c r="E20" s="35"/>
      <c r="F20" s="35"/>
      <c r="G20" s="35"/>
      <c r="H20" s="35"/>
      <c r="I20" s="118" t="s">
        <v>25</v>
      </c>
      <c r="J20" s="117" t="s">
        <v>33</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7" t="s">
        <v>34</v>
      </c>
      <c r="F21" s="35"/>
      <c r="G21" s="35"/>
      <c r="H21" s="35"/>
      <c r="I21" s="118" t="s">
        <v>28</v>
      </c>
      <c r="J21" s="117" t="s">
        <v>35</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116"/>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5" t="s">
        <v>37</v>
      </c>
      <c r="E23" s="35"/>
      <c r="F23" s="35"/>
      <c r="G23" s="35"/>
      <c r="H23" s="35"/>
      <c r="I23" s="118" t="s">
        <v>25</v>
      </c>
      <c r="J23" s="117"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7" t="s">
        <v>38</v>
      </c>
      <c r="F24" s="35"/>
      <c r="G24" s="35"/>
      <c r="H24" s="35"/>
      <c r="I24" s="118" t="s">
        <v>28</v>
      </c>
      <c r="J24" s="117"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116"/>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5" t="s">
        <v>39</v>
      </c>
      <c r="E26" s="35"/>
      <c r="F26" s="35"/>
      <c r="G26" s="35"/>
      <c r="H26" s="35"/>
      <c r="I26" s="116"/>
      <c r="J26" s="35"/>
      <c r="K26" s="35"/>
      <c r="L26" s="52"/>
      <c r="S26" s="35"/>
      <c r="T26" s="35"/>
      <c r="U26" s="35"/>
      <c r="V26" s="35"/>
      <c r="W26" s="35"/>
      <c r="X26" s="35"/>
      <c r="Y26" s="35"/>
      <c r="Z26" s="35"/>
      <c r="AA26" s="35"/>
      <c r="AB26" s="35"/>
      <c r="AC26" s="35"/>
      <c r="AD26" s="35"/>
      <c r="AE26" s="35"/>
    </row>
    <row r="27" spans="1:31" s="8" customFormat="1" ht="16.5" customHeight="1">
      <c r="A27" s="120"/>
      <c r="B27" s="121"/>
      <c r="C27" s="120"/>
      <c r="D27" s="120"/>
      <c r="E27" s="323" t="s">
        <v>1</v>
      </c>
      <c r="F27" s="323"/>
      <c r="G27" s="323"/>
      <c r="H27" s="323"/>
      <c r="I27" s="122"/>
      <c r="J27" s="120"/>
      <c r="K27" s="120"/>
      <c r="L27" s="123"/>
      <c r="S27" s="120"/>
      <c r="T27" s="120"/>
      <c r="U27" s="120"/>
      <c r="V27" s="120"/>
      <c r="W27" s="120"/>
      <c r="X27" s="120"/>
      <c r="Y27" s="120"/>
      <c r="Z27" s="120"/>
      <c r="AA27" s="120"/>
      <c r="AB27" s="120"/>
      <c r="AC27" s="120"/>
      <c r="AD27" s="120"/>
      <c r="AE27" s="120"/>
    </row>
    <row r="28" spans="1:31" s="2" customFormat="1" ht="6.95" customHeight="1">
      <c r="A28" s="35"/>
      <c r="B28" s="40"/>
      <c r="C28" s="35"/>
      <c r="D28" s="35"/>
      <c r="E28" s="35"/>
      <c r="F28" s="35"/>
      <c r="G28" s="35"/>
      <c r="H28" s="35"/>
      <c r="I28" s="116"/>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24"/>
      <c r="E29" s="124"/>
      <c r="F29" s="124"/>
      <c r="G29" s="124"/>
      <c r="H29" s="124"/>
      <c r="I29" s="125"/>
      <c r="J29" s="124"/>
      <c r="K29" s="124"/>
      <c r="L29" s="52"/>
      <c r="S29" s="35"/>
      <c r="T29" s="35"/>
      <c r="U29" s="35"/>
      <c r="V29" s="35"/>
      <c r="W29" s="35"/>
      <c r="X29" s="35"/>
      <c r="Y29" s="35"/>
      <c r="Z29" s="35"/>
      <c r="AA29" s="35"/>
      <c r="AB29" s="35"/>
      <c r="AC29" s="35"/>
      <c r="AD29" s="35"/>
      <c r="AE29" s="35"/>
    </row>
    <row r="30" spans="1:31" s="2" customFormat="1" ht="25.35" customHeight="1">
      <c r="A30" s="35"/>
      <c r="B30" s="40"/>
      <c r="C30" s="35"/>
      <c r="D30" s="126" t="s">
        <v>41</v>
      </c>
      <c r="E30" s="35"/>
      <c r="F30" s="35"/>
      <c r="G30" s="35"/>
      <c r="H30" s="35"/>
      <c r="I30" s="116"/>
      <c r="J30" s="127">
        <f>ROUND(J119,2)</f>
        <v>0</v>
      </c>
      <c r="K30" s="35"/>
      <c r="L30" s="52"/>
      <c r="S30" s="35"/>
      <c r="T30" s="35"/>
      <c r="U30" s="35"/>
      <c r="V30" s="35"/>
      <c r="W30" s="35"/>
      <c r="X30" s="35"/>
      <c r="Y30" s="35"/>
      <c r="Z30" s="35"/>
      <c r="AA30" s="35"/>
      <c r="AB30" s="35"/>
      <c r="AC30" s="35"/>
      <c r="AD30" s="35"/>
      <c r="AE30" s="35"/>
    </row>
    <row r="31" spans="1:31" s="2" customFormat="1" ht="6.95" customHeight="1">
      <c r="A31" s="35"/>
      <c r="B31" s="40"/>
      <c r="C31" s="35"/>
      <c r="D31" s="124"/>
      <c r="E31" s="124"/>
      <c r="F31" s="124"/>
      <c r="G31" s="124"/>
      <c r="H31" s="124"/>
      <c r="I31" s="125"/>
      <c r="J31" s="124"/>
      <c r="K31" s="124"/>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8" t="s">
        <v>43</v>
      </c>
      <c r="G32" s="35"/>
      <c r="H32" s="35"/>
      <c r="I32" s="129" t="s">
        <v>42</v>
      </c>
      <c r="J32" s="128" t="s">
        <v>44</v>
      </c>
      <c r="K32" s="35"/>
      <c r="L32" s="52"/>
      <c r="S32" s="35"/>
      <c r="T32" s="35"/>
      <c r="U32" s="35"/>
      <c r="V32" s="35"/>
      <c r="W32" s="35"/>
      <c r="X32" s="35"/>
      <c r="Y32" s="35"/>
      <c r="Z32" s="35"/>
      <c r="AA32" s="35"/>
      <c r="AB32" s="35"/>
      <c r="AC32" s="35"/>
      <c r="AD32" s="35"/>
      <c r="AE32" s="35"/>
    </row>
    <row r="33" spans="1:31" s="2" customFormat="1" ht="14.45" customHeight="1">
      <c r="A33" s="35"/>
      <c r="B33" s="40"/>
      <c r="C33" s="35"/>
      <c r="D33" s="130" t="s">
        <v>45</v>
      </c>
      <c r="E33" s="115" t="s">
        <v>46</v>
      </c>
      <c r="F33" s="131">
        <f>ROUND((SUM(BE119:BE142)),2)</f>
        <v>0</v>
      </c>
      <c r="G33" s="35"/>
      <c r="H33" s="35"/>
      <c r="I33" s="132">
        <v>0.21</v>
      </c>
      <c r="J33" s="131">
        <f>ROUND(((SUM(BE119:BE142))*I33),2)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5" t="s">
        <v>47</v>
      </c>
      <c r="F34" s="131">
        <f>ROUND((SUM(BF119:BF142)),2)</f>
        <v>0</v>
      </c>
      <c r="G34" s="35"/>
      <c r="H34" s="35"/>
      <c r="I34" s="132">
        <v>0.15</v>
      </c>
      <c r="J34" s="131">
        <f>ROUND(((SUM(BF119:BF142))*I34),2)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5" t="s">
        <v>48</v>
      </c>
      <c r="F35" s="131">
        <f>ROUND((SUM(BG119:BG142)),2)</f>
        <v>0</v>
      </c>
      <c r="G35" s="35"/>
      <c r="H35" s="35"/>
      <c r="I35" s="132">
        <v>0.21</v>
      </c>
      <c r="J35" s="131">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5" t="s">
        <v>49</v>
      </c>
      <c r="F36" s="131">
        <f>ROUND((SUM(BH119:BH142)),2)</f>
        <v>0</v>
      </c>
      <c r="G36" s="35"/>
      <c r="H36" s="35"/>
      <c r="I36" s="132">
        <v>0.15</v>
      </c>
      <c r="J36" s="131">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5" t="s">
        <v>50</v>
      </c>
      <c r="F37" s="131">
        <f>ROUND((SUM(BI119:BI142)),2)</f>
        <v>0</v>
      </c>
      <c r="G37" s="35"/>
      <c r="H37" s="35"/>
      <c r="I37" s="132">
        <v>0</v>
      </c>
      <c r="J37" s="131">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116"/>
      <c r="J38" s="35"/>
      <c r="K38" s="35"/>
      <c r="L38" s="52"/>
      <c r="S38" s="35"/>
      <c r="T38" s="35"/>
      <c r="U38" s="35"/>
      <c r="V38" s="35"/>
      <c r="W38" s="35"/>
      <c r="X38" s="35"/>
      <c r="Y38" s="35"/>
      <c r="Z38" s="35"/>
      <c r="AA38" s="35"/>
      <c r="AB38" s="35"/>
      <c r="AC38" s="35"/>
      <c r="AD38" s="35"/>
      <c r="AE38" s="35"/>
    </row>
    <row r="39" spans="1:31" s="2" customFormat="1" ht="25.35" customHeight="1">
      <c r="A39" s="35"/>
      <c r="B39" s="40"/>
      <c r="C39" s="133"/>
      <c r="D39" s="134" t="s">
        <v>51</v>
      </c>
      <c r="E39" s="135"/>
      <c r="F39" s="135"/>
      <c r="G39" s="136" t="s">
        <v>52</v>
      </c>
      <c r="H39" s="137" t="s">
        <v>53</v>
      </c>
      <c r="I39" s="138"/>
      <c r="J39" s="139">
        <f>SUM(J30:J37)</f>
        <v>0</v>
      </c>
      <c r="K39" s="140"/>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116"/>
      <c r="J40" s="35"/>
      <c r="K40" s="35"/>
      <c r="L40" s="52"/>
      <c r="S40" s="35"/>
      <c r="T40" s="35"/>
      <c r="U40" s="35"/>
      <c r="V40" s="35"/>
      <c r="W40" s="35"/>
      <c r="X40" s="35"/>
      <c r="Y40" s="35"/>
      <c r="Z40" s="35"/>
      <c r="AA40" s="35"/>
      <c r="AB40" s="35"/>
      <c r="AC40" s="35"/>
      <c r="AD40" s="35"/>
      <c r="AE40" s="35"/>
    </row>
    <row r="41" spans="2:12" s="1" customFormat="1" ht="14.45" customHeight="1">
      <c r="B41" s="21"/>
      <c r="I41" s="109"/>
      <c r="L41" s="21"/>
    </row>
    <row r="42" spans="2:12" s="1" customFormat="1" ht="14.45" customHeight="1">
      <c r="B42" s="21"/>
      <c r="I42" s="109"/>
      <c r="L42" s="21"/>
    </row>
    <row r="43" spans="2:12" s="1" customFormat="1" ht="14.45" customHeight="1">
      <c r="B43" s="21"/>
      <c r="I43" s="109"/>
      <c r="L43" s="21"/>
    </row>
    <row r="44" spans="2:12" s="1" customFormat="1" ht="14.45" customHeight="1">
      <c r="B44" s="21"/>
      <c r="I44" s="109"/>
      <c r="L44" s="21"/>
    </row>
    <row r="45" spans="2:12" s="1" customFormat="1" ht="14.45" customHeight="1">
      <c r="B45" s="21"/>
      <c r="I45" s="109"/>
      <c r="L45" s="21"/>
    </row>
    <row r="46" spans="2:12" s="1" customFormat="1" ht="14.45" customHeight="1">
      <c r="B46" s="21"/>
      <c r="I46" s="109"/>
      <c r="L46" s="21"/>
    </row>
    <row r="47" spans="2:12" s="1" customFormat="1" ht="14.45" customHeight="1">
      <c r="B47" s="21"/>
      <c r="I47" s="109"/>
      <c r="L47" s="21"/>
    </row>
    <row r="48" spans="2:12" s="1" customFormat="1" ht="14.45" customHeight="1">
      <c r="B48" s="21"/>
      <c r="I48" s="109"/>
      <c r="L48" s="21"/>
    </row>
    <row r="49" spans="2:12" s="1" customFormat="1" ht="14.45" customHeight="1">
      <c r="B49" s="21"/>
      <c r="I49" s="109"/>
      <c r="L49" s="21"/>
    </row>
    <row r="50" spans="2:12" s="2" customFormat="1" ht="14.45" customHeight="1">
      <c r="B50" s="52"/>
      <c r="D50" s="141" t="s">
        <v>54</v>
      </c>
      <c r="E50" s="142"/>
      <c r="F50" s="142"/>
      <c r="G50" s="141" t="s">
        <v>55</v>
      </c>
      <c r="H50" s="142"/>
      <c r="I50" s="143"/>
      <c r="J50" s="142"/>
      <c r="K50" s="142"/>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44" t="s">
        <v>56</v>
      </c>
      <c r="E61" s="145"/>
      <c r="F61" s="146" t="s">
        <v>57</v>
      </c>
      <c r="G61" s="144" t="s">
        <v>56</v>
      </c>
      <c r="H61" s="145"/>
      <c r="I61" s="147"/>
      <c r="J61" s="148" t="s">
        <v>57</v>
      </c>
      <c r="K61" s="145"/>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1" t="s">
        <v>58</v>
      </c>
      <c r="E65" s="149"/>
      <c r="F65" s="149"/>
      <c r="G65" s="141" t="s">
        <v>59</v>
      </c>
      <c r="H65" s="149"/>
      <c r="I65" s="150"/>
      <c r="J65" s="149"/>
      <c r="K65" s="14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44" t="s">
        <v>56</v>
      </c>
      <c r="E76" s="145"/>
      <c r="F76" s="146" t="s">
        <v>57</v>
      </c>
      <c r="G76" s="144" t="s">
        <v>56</v>
      </c>
      <c r="H76" s="145"/>
      <c r="I76" s="147"/>
      <c r="J76" s="148" t="s">
        <v>57</v>
      </c>
      <c r="K76" s="145"/>
      <c r="L76" s="52"/>
      <c r="S76" s="35"/>
      <c r="T76" s="35"/>
      <c r="U76" s="35"/>
      <c r="V76" s="35"/>
      <c r="W76" s="35"/>
      <c r="X76" s="35"/>
      <c r="Y76" s="35"/>
      <c r="Z76" s="35"/>
      <c r="AA76" s="35"/>
      <c r="AB76" s="35"/>
      <c r="AC76" s="35"/>
      <c r="AD76" s="35"/>
      <c r="AE76" s="35"/>
    </row>
    <row r="77" spans="1:31" s="2" customFormat="1" ht="14.45" customHeight="1">
      <c r="A77" s="35"/>
      <c r="B77" s="151"/>
      <c r="C77" s="152"/>
      <c r="D77" s="152"/>
      <c r="E77" s="152"/>
      <c r="F77" s="152"/>
      <c r="G77" s="152"/>
      <c r="H77" s="152"/>
      <c r="I77" s="153"/>
      <c r="J77" s="152"/>
      <c r="K77" s="152"/>
      <c r="L77" s="52"/>
      <c r="S77" s="35"/>
      <c r="T77" s="35"/>
      <c r="U77" s="35"/>
      <c r="V77" s="35"/>
      <c r="W77" s="35"/>
      <c r="X77" s="35"/>
      <c r="Y77" s="35"/>
      <c r="Z77" s="35"/>
      <c r="AA77" s="35"/>
      <c r="AB77" s="35"/>
      <c r="AC77" s="35"/>
      <c r="AD77" s="35"/>
      <c r="AE77" s="35"/>
    </row>
    <row r="81" spans="1:31" s="2" customFormat="1" ht="6.95" customHeight="1">
      <c r="A81" s="35"/>
      <c r="B81" s="154"/>
      <c r="C81" s="155"/>
      <c r="D81" s="155"/>
      <c r="E81" s="155"/>
      <c r="F81" s="155"/>
      <c r="G81" s="155"/>
      <c r="H81" s="155"/>
      <c r="I81" s="156"/>
      <c r="J81" s="155"/>
      <c r="K81" s="155"/>
      <c r="L81" s="52"/>
      <c r="S81" s="35"/>
      <c r="T81" s="35"/>
      <c r="U81" s="35"/>
      <c r="V81" s="35"/>
      <c r="W81" s="35"/>
      <c r="X81" s="35"/>
      <c r="Y81" s="35"/>
      <c r="Z81" s="35"/>
      <c r="AA81" s="35"/>
      <c r="AB81" s="35"/>
      <c r="AC81" s="35"/>
      <c r="AD81" s="35"/>
      <c r="AE81" s="35"/>
    </row>
    <row r="82" spans="1:31" s="2" customFormat="1" ht="24.95" customHeight="1">
      <c r="A82" s="35"/>
      <c r="B82" s="36"/>
      <c r="C82" s="24" t="s">
        <v>101</v>
      </c>
      <c r="D82" s="37"/>
      <c r="E82" s="37"/>
      <c r="F82" s="37"/>
      <c r="G82" s="37"/>
      <c r="H82" s="37"/>
      <c r="I82" s="116"/>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116"/>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116"/>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24" t="str">
        <f>E7</f>
        <v>BESIP - II/279 Horní Bousov, úprava vjezdu do obce a VDZ - PD</v>
      </c>
      <c r="F85" s="325"/>
      <c r="G85" s="325"/>
      <c r="H85" s="325"/>
      <c r="I85" s="116"/>
      <c r="J85" s="37"/>
      <c r="K85" s="37"/>
      <c r="L85" s="52"/>
      <c r="S85" s="35"/>
      <c r="T85" s="35"/>
      <c r="U85" s="35"/>
      <c r="V85" s="35"/>
      <c r="W85" s="35"/>
      <c r="X85" s="35"/>
      <c r="Y85" s="35"/>
      <c r="Z85" s="35"/>
      <c r="AA85" s="35"/>
      <c r="AB85" s="35"/>
      <c r="AC85" s="35"/>
      <c r="AD85" s="35"/>
      <c r="AE85" s="35"/>
    </row>
    <row r="86" spans="1:31" s="2" customFormat="1" ht="12" customHeight="1">
      <c r="A86" s="35"/>
      <c r="B86" s="36"/>
      <c r="C86" s="30" t="s">
        <v>99</v>
      </c>
      <c r="D86" s="37"/>
      <c r="E86" s="37"/>
      <c r="F86" s="37"/>
      <c r="G86" s="37"/>
      <c r="H86" s="37"/>
      <c r="I86" s="116"/>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96" t="str">
        <f>E9</f>
        <v>VoN - Vedlejší a ostatní náklady</v>
      </c>
      <c r="F87" s="326"/>
      <c r="G87" s="326"/>
      <c r="H87" s="326"/>
      <c r="I87" s="116"/>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116"/>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Horní Bousov</v>
      </c>
      <c r="G89" s="37"/>
      <c r="H89" s="37"/>
      <c r="I89" s="118" t="s">
        <v>22</v>
      </c>
      <c r="J89" s="67" t="str">
        <f>IF(J12="","",J12)</f>
        <v>24. 8. 2018</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116"/>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Krajská správa a údržba silnic Středočeského kraje</v>
      </c>
      <c r="G91" s="37"/>
      <c r="H91" s="37"/>
      <c r="I91" s="118" t="s">
        <v>32</v>
      </c>
      <c r="J91" s="33" t="str">
        <f>E21</f>
        <v>CR Project s.r.o.</v>
      </c>
      <c r="K91" s="37"/>
      <c r="L91" s="52"/>
      <c r="S91" s="35"/>
      <c r="T91" s="35"/>
      <c r="U91" s="35"/>
      <c r="V91" s="35"/>
      <c r="W91" s="35"/>
      <c r="X91" s="35"/>
      <c r="Y91" s="35"/>
      <c r="Z91" s="35"/>
      <c r="AA91" s="35"/>
      <c r="AB91" s="35"/>
      <c r="AC91" s="35"/>
      <c r="AD91" s="35"/>
      <c r="AE91" s="35"/>
    </row>
    <row r="92" spans="1:31" s="2" customFormat="1" ht="15.2" customHeight="1">
      <c r="A92" s="35"/>
      <c r="B92" s="36"/>
      <c r="C92" s="30" t="s">
        <v>30</v>
      </c>
      <c r="D92" s="37"/>
      <c r="E92" s="37"/>
      <c r="F92" s="28" t="str">
        <f>IF(E18="","",E18)</f>
        <v>Vyplň údaj</v>
      </c>
      <c r="G92" s="37"/>
      <c r="H92" s="37"/>
      <c r="I92" s="118" t="s">
        <v>37</v>
      </c>
      <c r="J92" s="33" t="str">
        <f>E24</f>
        <v>Josef Nentwich</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116"/>
      <c r="J93" s="37"/>
      <c r="K93" s="37"/>
      <c r="L93" s="52"/>
      <c r="S93" s="35"/>
      <c r="T93" s="35"/>
      <c r="U93" s="35"/>
      <c r="V93" s="35"/>
      <c r="W93" s="35"/>
      <c r="X93" s="35"/>
      <c r="Y93" s="35"/>
      <c r="Z93" s="35"/>
      <c r="AA93" s="35"/>
      <c r="AB93" s="35"/>
      <c r="AC93" s="35"/>
      <c r="AD93" s="35"/>
      <c r="AE93" s="35"/>
    </row>
    <row r="94" spans="1:31" s="2" customFormat="1" ht="29.25" customHeight="1">
      <c r="A94" s="35"/>
      <c r="B94" s="36"/>
      <c r="C94" s="157" t="s">
        <v>102</v>
      </c>
      <c r="D94" s="158"/>
      <c r="E94" s="158"/>
      <c r="F94" s="158"/>
      <c r="G94" s="158"/>
      <c r="H94" s="158"/>
      <c r="I94" s="159"/>
      <c r="J94" s="160" t="s">
        <v>103</v>
      </c>
      <c r="K94" s="158"/>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116"/>
      <c r="J95" s="37"/>
      <c r="K95" s="37"/>
      <c r="L95" s="52"/>
      <c r="S95" s="35"/>
      <c r="T95" s="35"/>
      <c r="U95" s="35"/>
      <c r="V95" s="35"/>
      <c r="W95" s="35"/>
      <c r="X95" s="35"/>
      <c r="Y95" s="35"/>
      <c r="Z95" s="35"/>
      <c r="AA95" s="35"/>
      <c r="AB95" s="35"/>
      <c r="AC95" s="35"/>
      <c r="AD95" s="35"/>
      <c r="AE95" s="35"/>
    </row>
    <row r="96" spans="1:47" s="2" customFormat="1" ht="22.9" customHeight="1">
      <c r="A96" s="35"/>
      <c r="B96" s="36"/>
      <c r="C96" s="161" t="s">
        <v>104</v>
      </c>
      <c r="D96" s="37"/>
      <c r="E96" s="37"/>
      <c r="F96" s="37"/>
      <c r="G96" s="37"/>
      <c r="H96" s="37"/>
      <c r="I96" s="116"/>
      <c r="J96" s="85">
        <f>J119</f>
        <v>0</v>
      </c>
      <c r="K96" s="37"/>
      <c r="L96" s="52"/>
      <c r="S96" s="35"/>
      <c r="T96" s="35"/>
      <c r="U96" s="35"/>
      <c r="V96" s="35"/>
      <c r="W96" s="35"/>
      <c r="X96" s="35"/>
      <c r="Y96" s="35"/>
      <c r="Z96" s="35"/>
      <c r="AA96" s="35"/>
      <c r="AB96" s="35"/>
      <c r="AC96" s="35"/>
      <c r="AD96" s="35"/>
      <c r="AE96" s="35"/>
      <c r="AU96" s="18" t="s">
        <v>105</v>
      </c>
    </row>
    <row r="97" spans="2:12" s="9" customFormat="1" ht="24.95" customHeight="1">
      <c r="B97" s="162"/>
      <c r="C97" s="163"/>
      <c r="D97" s="164" t="s">
        <v>674</v>
      </c>
      <c r="E97" s="165"/>
      <c r="F97" s="165"/>
      <c r="G97" s="165"/>
      <c r="H97" s="165"/>
      <c r="I97" s="166"/>
      <c r="J97" s="167">
        <f>J120</f>
        <v>0</v>
      </c>
      <c r="K97" s="163"/>
      <c r="L97" s="168"/>
    </row>
    <row r="98" spans="2:12" s="10" customFormat="1" ht="19.9" customHeight="1">
      <c r="B98" s="169"/>
      <c r="C98" s="170"/>
      <c r="D98" s="171" t="s">
        <v>675</v>
      </c>
      <c r="E98" s="172"/>
      <c r="F98" s="172"/>
      <c r="G98" s="172"/>
      <c r="H98" s="172"/>
      <c r="I98" s="173"/>
      <c r="J98" s="174">
        <f>J121</f>
        <v>0</v>
      </c>
      <c r="K98" s="170"/>
      <c r="L98" s="175"/>
    </row>
    <row r="99" spans="2:12" s="10" customFormat="1" ht="19.9" customHeight="1">
      <c r="B99" s="169"/>
      <c r="C99" s="170"/>
      <c r="D99" s="171" t="s">
        <v>676</v>
      </c>
      <c r="E99" s="172"/>
      <c r="F99" s="172"/>
      <c r="G99" s="172"/>
      <c r="H99" s="172"/>
      <c r="I99" s="173"/>
      <c r="J99" s="174">
        <f>J138</f>
        <v>0</v>
      </c>
      <c r="K99" s="170"/>
      <c r="L99" s="175"/>
    </row>
    <row r="100" spans="1:31" s="2" customFormat="1" ht="21.75" customHeight="1">
      <c r="A100" s="35"/>
      <c r="B100" s="36"/>
      <c r="C100" s="37"/>
      <c r="D100" s="37"/>
      <c r="E100" s="37"/>
      <c r="F100" s="37"/>
      <c r="G100" s="37"/>
      <c r="H100" s="37"/>
      <c r="I100" s="116"/>
      <c r="J100" s="37"/>
      <c r="K100" s="37"/>
      <c r="L100" s="52"/>
      <c r="S100" s="35"/>
      <c r="T100" s="35"/>
      <c r="U100" s="35"/>
      <c r="V100" s="35"/>
      <c r="W100" s="35"/>
      <c r="X100" s="35"/>
      <c r="Y100" s="35"/>
      <c r="Z100" s="35"/>
      <c r="AA100" s="35"/>
      <c r="AB100" s="35"/>
      <c r="AC100" s="35"/>
      <c r="AD100" s="35"/>
      <c r="AE100" s="35"/>
    </row>
    <row r="101" spans="1:31" s="2" customFormat="1" ht="6.95" customHeight="1">
      <c r="A101" s="35"/>
      <c r="B101" s="55"/>
      <c r="C101" s="56"/>
      <c r="D101" s="56"/>
      <c r="E101" s="56"/>
      <c r="F101" s="56"/>
      <c r="G101" s="56"/>
      <c r="H101" s="56"/>
      <c r="I101" s="153"/>
      <c r="J101" s="56"/>
      <c r="K101" s="56"/>
      <c r="L101" s="52"/>
      <c r="S101" s="35"/>
      <c r="T101" s="35"/>
      <c r="U101" s="35"/>
      <c r="V101" s="35"/>
      <c r="W101" s="35"/>
      <c r="X101" s="35"/>
      <c r="Y101" s="35"/>
      <c r="Z101" s="35"/>
      <c r="AA101" s="35"/>
      <c r="AB101" s="35"/>
      <c r="AC101" s="35"/>
      <c r="AD101" s="35"/>
      <c r="AE101" s="35"/>
    </row>
    <row r="105" spans="1:31" s="2" customFormat="1" ht="6.95" customHeight="1">
      <c r="A105" s="35"/>
      <c r="B105" s="57"/>
      <c r="C105" s="58"/>
      <c r="D105" s="58"/>
      <c r="E105" s="58"/>
      <c r="F105" s="58"/>
      <c r="G105" s="58"/>
      <c r="H105" s="58"/>
      <c r="I105" s="156"/>
      <c r="J105" s="58"/>
      <c r="K105" s="58"/>
      <c r="L105" s="52"/>
      <c r="S105" s="35"/>
      <c r="T105" s="35"/>
      <c r="U105" s="35"/>
      <c r="V105" s="35"/>
      <c r="W105" s="35"/>
      <c r="X105" s="35"/>
      <c r="Y105" s="35"/>
      <c r="Z105" s="35"/>
      <c r="AA105" s="35"/>
      <c r="AB105" s="35"/>
      <c r="AC105" s="35"/>
      <c r="AD105" s="35"/>
      <c r="AE105" s="35"/>
    </row>
    <row r="106" spans="1:31" s="2" customFormat="1" ht="24.95" customHeight="1">
      <c r="A106" s="35"/>
      <c r="B106" s="36"/>
      <c r="C106" s="24" t="s">
        <v>124</v>
      </c>
      <c r="D106" s="37"/>
      <c r="E106" s="37"/>
      <c r="F106" s="37"/>
      <c r="G106" s="37"/>
      <c r="H106" s="37"/>
      <c r="I106" s="116"/>
      <c r="J106" s="37"/>
      <c r="K106" s="37"/>
      <c r="L106" s="52"/>
      <c r="S106" s="35"/>
      <c r="T106" s="35"/>
      <c r="U106" s="35"/>
      <c r="V106" s="35"/>
      <c r="W106" s="35"/>
      <c r="X106" s="35"/>
      <c r="Y106" s="35"/>
      <c r="Z106" s="35"/>
      <c r="AA106" s="35"/>
      <c r="AB106" s="35"/>
      <c r="AC106" s="35"/>
      <c r="AD106" s="35"/>
      <c r="AE106" s="35"/>
    </row>
    <row r="107" spans="1:31" s="2" customFormat="1" ht="6.95" customHeight="1">
      <c r="A107" s="35"/>
      <c r="B107" s="36"/>
      <c r="C107" s="37"/>
      <c r="D107" s="37"/>
      <c r="E107" s="37"/>
      <c r="F107" s="37"/>
      <c r="G107" s="37"/>
      <c r="H107" s="37"/>
      <c r="I107" s="116"/>
      <c r="J107" s="37"/>
      <c r="K107" s="37"/>
      <c r="L107" s="52"/>
      <c r="S107" s="35"/>
      <c r="T107" s="35"/>
      <c r="U107" s="35"/>
      <c r="V107" s="35"/>
      <c r="W107" s="35"/>
      <c r="X107" s="35"/>
      <c r="Y107" s="35"/>
      <c r="Z107" s="35"/>
      <c r="AA107" s="35"/>
      <c r="AB107" s="35"/>
      <c r="AC107" s="35"/>
      <c r="AD107" s="35"/>
      <c r="AE107" s="35"/>
    </row>
    <row r="108" spans="1:31" s="2" customFormat="1" ht="12" customHeight="1">
      <c r="A108" s="35"/>
      <c r="B108" s="36"/>
      <c r="C108" s="30" t="s">
        <v>16</v>
      </c>
      <c r="D108" s="37"/>
      <c r="E108" s="37"/>
      <c r="F108" s="37"/>
      <c r="G108" s="37"/>
      <c r="H108" s="37"/>
      <c r="I108" s="116"/>
      <c r="J108" s="37"/>
      <c r="K108" s="37"/>
      <c r="L108" s="52"/>
      <c r="S108" s="35"/>
      <c r="T108" s="35"/>
      <c r="U108" s="35"/>
      <c r="V108" s="35"/>
      <c r="W108" s="35"/>
      <c r="X108" s="35"/>
      <c r="Y108" s="35"/>
      <c r="Z108" s="35"/>
      <c r="AA108" s="35"/>
      <c r="AB108" s="35"/>
      <c r="AC108" s="35"/>
      <c r="AD108" s="35"/>
      <c r="AE108" s="35"/>
    </row>
    <row r="109" spans="1:31" s="2" customFormat="1" ht="16.5" customHeight="1">
      <c r="A109" s="35"/>
      <c r="B109" s="36"/>
      <c r="C109" s="37"/>
      <c r="D109" s="37"/>
      <c r="E109" s="324" t="str">
        <f>E7</f>
        <v>BESIP - II/279 Horní Bousov, úprava vjezdu do obce a VDZ - PD</v>
      </c>
      <c r="F109" s="325"/>
      <c r="G109" s="325"/>
      <c r="H109" s="325"/>
      <c r="I109" s="116"/>
      <c r="J109" s="37"/>
      <c r="K109" s="37"/>
      <c r="L109" s="52"/>
      <c r="S109" s="35"/>
      <c r="T109" s="35"/>
      <c r="U109" s="35"/>
      <c r="V109" s="35"/>
      <c r="W109" s="35"/>
      <c r="X109" s="35"/>
      <c r="Y109" s="35"/>
      <c r="Z109" s="35"/>
      <c r="AA109" s="35"/>
      <c r="AB109" s="35"/>
      <c r="AC109" s="35"/>
      <c r="AD109" s="35"/>
      <c r="AE109" s="35"/>
    </row>
    <row r="110" spans="1:31" s="2" customFormat="1" ht="12" customHeight="1">
      <c r="A110" s="35"/>
      <c r="B110" s="36"/>
      <c r="C110" s="30" t="s">
        <v>99</v>
      </c>
      <c r="D110" s="37"/>
      <c r="E110" s="37"/>
      <c r="F110" s="37"/>
      <c r="G110" s="37"/>
      <c r="H110" s="37"/>
      <c r="I110" s="116"/>
      <c r="J110" s="37"/>
      <c r="K110" s="37"/>
      <c r="L110" s="52"/>
      <c r="S110" s="35"/>
      <c r="T110" s="35"/>
      <c r="U110" s="35"/>
      <c r="V110" s="35"/>
      <c r="W110" s="35"/>
      <c r="X110" s="35"/>
      <c r="Y110" s="35"/>
      <c r="Z110" s="35"/>
      <c r="AA110" s="35"/>
      <c r="AB110" s="35"/>
      <c r="AC110" s="35"/>
      <c r="AD110" s="35"/>
      <c r="AE110" s="35"/>
    </row>
    <row r="111" spans="1:31" s="2" customFormat="1" ht="16.5" customHeight="1">
      <c r="A111" s="35"/>
      <c r="B111" s="36"/>
      <c r="C111" s="37"/>
      <c r="D111" s="37"/>
      <c r="E111" s="296" t="str">
        <f>E9</f>
        <v>VoN - Vedlejší a ostatní náklady</v>
      </c>
      <c r="F111" s="326"/>
      <c r="G111" s="326"/>
      <c r="H111" s="326"/>
      <c r="I111" s="116"/>
      <c r="J111" s="37"/>
      <c r="K111" s="37"/>
      <c r="L111" s="52"/>
      <c r="S111" s="35"/>
      <c r="T111" s="35"/>
      <c r="U111" s="35"/>
      <c r="V111" s="35"/>
      <c r="W111" s="35"/>
      <c r="X111" s="35"/>
      <c r="Y111" s="35"/>
      <c r="Z111" s="35"/>
      <c r="AA111" s="35"/>
      <c r="AB111" s="35"/>
      <c r="AC111" s="35"/>
      <c r="AD111" s="35"/>
      <c r="AE111" s="35"/>
    </row>
    <row r="112" spans="1:31" s="2" customFormat="1" ht="6.95" customHeight="1">
      <c r="A112" s="35"/>
      <c r="B112" s="36"/>
      <c r="C112" s="37"/>
      <c r="D112" s="37"/>
      <c r="E112" s="37"/>
      <c r="F112" s="37"/>
      <c r="G112" s="37"/>
      <c r="H112" s="37"/>
      <c r="I112" s="116"/>
      <c r="J112" s="37"/>
      <c r="K112" s="37"/>
      <c r="L112" s="52"/>
      <c r="S112" s="35"/>
      <c r="T112" s="35"/>
      <c r="U112" s="35"/>
      <c r="V112" s="35"/>
      <c r="W112" s="35"/>
      <c r="X112" s="35"/>
      <c r="Y112" s="35"/>
      <c r="Z112" s="35"/>
      <c r="AA112" s="35"/>
      <c r="AB112" s="35"/>
      <c r="AC112" s="35"/>
      <c r="AD112" s="35"/>
      <c r="AE112" s="35"/>
    </row>
    <row r="113" spans="1:31" s="2" customFormat="1" ht="12" customHeight="1">
      <c r="A113" s="35"/>
      <c r="B113" s="36"/>
      <c r="C113" s="30" t="s">
        <v>20</v>
      </c>
      <c r="D113" s="37"/>
      <c r="E113" s="37"/>
      <c r="F113" s="28" t="str">
        <f>F12</f>
        <v>Horní Bousov</v>
      </c>
      <c r="G113" s="37"/>
      <c r="H113" s="37"/>
      <c r="I113" s="118" t="s">
        <v>22</v>
      </c>
      <c r="J113" s="67" t="str">
        <f>IF(J12="","",J12)</f>
        <v>24. 8. 2018</v>
      </c>
      <c r="K113" s="37"/>
      <c r="L113" s="52"/>
      <c r="S113" s="35"/>
      <c r="T113" s="35"/>
      <c r="U113" s="35"/>
      <c r="V113" s="35"/>
      <c r="W113" s="35"/>
      <c r="X113" s="35"/>
      <c r="Y113" s="35"/>
      <c r="Z113" s="35"/>
      <c r="AA113" s="35"/>
      <c r="AB113" s="35"/>
      <c r="AC113" s="35"/>
      <c r="AD113" s="35"/>
      <c r="AE113" s="35"/>
    </row>
    <row r="114" spans="1:31" s="2" customFormat="1" ht="6.95" customHeight="1">
      <c r="A114" s="35"/>
      <c r="B114" s="36"/>
      <c r="C114" s="37"/>
      <c r="D114" s="37"/>
      <c r="E114" s="37"/>
      <c r="F114" s="37"/>
      <c r="G114" s="37"/>
      <c r="H114" s="37"/>
      <c r="I114" s="116"/>
      <c r="J114" s="37"/>
      <c r="K114" s="37"/>
      <c r="L114" s="52"/>
      <c r="S114" s="35"/>
      <c r="T114" s="35"/>
      <c r="U114" s="35"/>
      <c r="V114" s="35"/>
      <c r="W114" s="35"/>
      <c r="X114" s="35"/>
      <c r="Y114" s="35"/>
      <c r="Z114" s="35"/>
      <c r="AA114" s="35"/>
      <c r="AB114" s="35"/>
      <c r="AC114" s="35"/>
      <c r="AD114" s="35"/>
      <c r="AE114" s="35"/>
    </row>
    <row r="115" spans="1:31" s="2" customFormat="1" ht="15.2" customHeight="1">
      <c r="A115" s="35"/>
      <c r="B115" s="36"/>
      <c r="C115" s="30" t="s">
        <v>24</v>
      </c>
      <c r="D115" s="37"/>
      <c r="E115" s="37"/>
      <c r="F115" s="28" t="str">
        <f>E15</f>
        <v>Krajská správa a údržba silnic Středočeského kraje</v>
      </c>
      <c r="G115" s="37"/>
      <c r="H115" s="37"/>
      <c r="I115" s="118" t="s">
        <v>32</v>
      </c>
      <c r="J115" s="33" t="str">
        <f>E21</f>
        <v>CR Project s.r.o.</v>
      </c>
      <c r="K115" s="37"/>
      <c r="L115" s="52"/>
      <c r="S115" s="35"/>
      <c r="T115" s="35"/>
      <c r="U115" s="35"/>
      <c r="V115" s="35"/>
      <c r="W115" s="35"/>
      <c r="X115" s="35"/>
      <c r="Y115" s="35"/>
      <c r="Z115" s="35"/>
      <c r="AA115" s="35"/>
      <c r="AB115" s="35"/>
      <c r="AC115" s="35"/>
      <c r="AD115" s="35"/>
      <c r="AE115" s="35"/>
    </row>
    <row r="116" spans="1:31" s="2" customFormat="1" ht="15.2" customHeight="1">
      <c r="A116" s="35"/>
      <c r="B116" s="36"/>
      <c r="C116" s="30" t="s">
        <v>30</v>
      </c>
      <c r="D116" s="37"/>
      <c r="E116" s="37"/>
      <c r="F116" s="28" t="str">
        <f>IF(E18="","",E18)</f>
        <v>Vyplň údaj</v>
      </c>
      <c r="G116" s="37"/>
      <c r="H116" s="37"/>
      <c r="I116" s="118" t="s">
        <v>37</v>
      </c>
      <c r="J116" s="33" t="str">
        <f>E24</f>
        <v>Josef Nentwich</v>
      </c>
      <c r="K116" s="37"/>
      <c r="L116" s="52"/>
      <c r="S116" s="35"/>
      <c r="T116" s="35"/>
      <c r="U116" s="35"/>
      <c r="V116" s="35"/>
      <c r="W116" s="35"/>
      <c r="X116" s="35"/>
      <c r="Y116" s="35"/>
      <c r="Z116" s="35"/>
      <c r="AA116" s="35"/>
      <c r="AB116" s="35"/>
      <c r="AC116" s="35"/>
      <c r="AD116" s="35"/>
      <c r="AE116" s="35"/>
    </row>
    <row r="117" spans="1:31" s="2" customFormat="1" ht="10.35" customHeight="1">
      <c r="A117" s="35"/>
      <c r="B117" s="36"/>
      <c r="C117" s="37"/>
      <c r="D117" s="37"/>
      <c r="E117" s="37"/>
      <c r="F117" s="37"/>
      <c r="G117" s="37"/>
      <c r="H117" s="37"/>
      <c r="I117" s="116"/>
      <c r="J117" s="37"/>
      <c r="K117" s="37"/>
      <c r="L117" s="52"/>
      <c r="S117" s="35"/>
      <c r="T117" s="35"/>
      <c r="U117" s="35"/>
      <c r="V117" s="35"/>
      <c r="W117" s="35"/>
      <c r="X117" s="35"/>
      <c r="Y117" s="35"/>
      <c r="Z117" s="35"/>
      <c r="AA117" s="35"/>
      <c r="AB117" s="35"/>
      <c r="AC117" s="35"/>
      <c r="AD117" s="35"/>
      <c r="AE117" s="35"/>
    </row>
    <row r="118" spans="1:31" s="11" customFormat="1" ht="29.25" customHeight="1">
      <c r="A118" s="176"/>
      <c r="B118" s="177"/>
      <c r="C118" s="178" t="s">
        <v>125</v>
      </c>
      <c r="D118" s="179" t="s">
        <v>66</v>
      </c>
      <c r="E118" s="179" t="s">
        <v>62</v>
      </c>
      <c r="F118" s="179" t="s">
        <v>63</v>
      </c>
      <c r="G118" s="179" t="s">
        <v>126</v>
      </c>
      <c r="H118" s="179" t="s">
        <v>127</v>
      </c>
      <c r="I118" s="180" t="s">
        <v>128</v>
      </c>
      <c r="J118" s="179" t="s">
        <v>103</v>
      </c>
      <c r="K118" s="181" t="s">
        <v>129</v>
      </c>
      <c r="L118" s="182"/>
      <c r="M118" s="76" t="s">
        <v>1</v>
      </c>
      <c r="N118" s="77" t="s">
        <v>45</v>
      </c>
      <c r="O118" s="77" t="s">
        <v>130</v>
      </c>
      <c r="P118" s="77" t="s">
        <v>131</v>
      </c>
      <c r="Q118" s="77" t="s">
        <v>132</v>
      </c>
      <c r="R118" s="77" t="s">
        <v>133</v>
      </c>
      <c r="S118" s="77" t="s">
        <v>134</v>
      </c>
      <c r="T118" s="78" t="s">
        <v>135</v>
      </c>
      <c r="U118" s="176"/>
      <c r="V118" s="176"/>
      <c r="W118" s="176"/>
      <c r="X118" s="176"/>
      <c r="Y118" s="176"/>
      <c r="Z118" s="176"/>
      <c r="AA118" s="176"/>
      <c r="AB118" s="176"/>
      <c r="AC118" s="176"/>
      <c r="AD118" s="176"/>
      <c r="AE118" s="176"/>
    </row>
    <row r="119" spans="1:63" s="2" customFormat="1" ht="22.9" customHeight="1">
      <c r="A119" s="35"/>
      <c r="B119" s="36"/>
      <c r="C119" s="83" t="s">
        <v>136</v>
      </c>
      <c r="D119" s="37"/>
      <c r="E119" s="37"/>
      <c r="F119" s="37"/>
      <c r="G119" s="37"/>
      <c r="H119" s="37"/>
      <c r="I119" s="116"/>
      <c r="J119" s="183">
        <f>BK119</f>
        <v>0</v>
      </c>
      <c r="K119" s="37"/>
      <c r="L119" s="40"/>
      <c r="M119" s="79"/>
      <c r="N119" s="184"/>
      <c r="O119" s="80"/>
      <c r="P119" s="185">
        <f>P120</f>
        <v>0</v>
      </c>
      <c r="Q119" s="80"/>
      <c r="R119" s="185">
        <f>R120</f>
        <v>0</v>
      </c>
      <c r="S119" s="80"/>
      <c r="T119" s="186">
        <f>T120</f>
        <v>0</v>
      </c>
      <c r="U119" s="35"/>
      <c r="V119" s="35"/>
      <c r="W119" s="35"/>
      <c r="X119" s="35"/>
      <c r="Y119" s="35"/>
      <c r="Z119" s="35"/>
      <c r="AA119" s="35"/>
      <c r="AB119" s="35"/>
      <c r="AC119" s="35"/>
      <c r="AD119" s="35"/>
      <c r="AE119" s="35"/>
      <c r="AT119" s="18" t="s">
        <v>80</v>
      </c>
      <c r="AU119" s="18" t="s">
        <v>105</v>
      </c>
      <c r="BK119" s="187">
        <f>BK120</f>
        <v>0</v>
      </c>
    </row>
    <row r="120" spans="2:63" s="12" customFormat="1" ht="25.9" customHeight="1">
      <c r="B120" s="188"/>
      <c r="C120" s="189"/>
      <c r="D120" s="190" t="s">
        <v>80</v>
      </c>
      <c r="E120" s="191" t="s">
        <v>677</v>
      </c>
      <c r="F120" s="191" t="s">
        <v>678</v>
      </c>
      <c r="G120" s="189"/>
      <c r="H120" s="189"/>
      <c r="I120" s="192"/>
      <c r="J120" s="193">
        <f>BK120</f>
        <v>0</v>
      </c>
      <c r="K120" s="189"/>
      <c r="L120" s="194"/>
      <c r="M120" s="195"/>
      <c r="N120" s="196"/>
      <c r="O120" s="196"/>
      <c r="P120" s="197">
        <f>P121+P138</f>
        <v>0</v>
      </c>
      <c r="Q120" s="196"/>
      <c r="R120" s="197">
        <f>R121+R138</f>
        <v>0</v>
      </c>
      <c r="S120" s="196"/>
      <c r="T120" s="198">
        <f>T121+T138</f>
        <v>0</v>
      </c>
      <c r="AR120" s="199" t="s">
        <v>147</v>
      </c>
      <c r="AT120" s="200" t="s">
        <v>80</v>
      </c>
      <c r="AU120" s="200" t="s">
        <v>81</v>
      </c>
      <c r="AY120" s="199" t="s">
        <v>139</v>
      </c>
      <c r="BK120" s="201">
        <f>BK121+BK138</f>
        <v>0</v>
      </c>
    </row>
    <row r="121" spans="2:63" s="12" customFormat="1" ht="22.9" customHeight="1">
      <c r="B121" s="188"/>
      <c r="C121" s="189"/>
      <c r="D121" s="190" t="s">
        <v>80</v>
      </c>
      <c r="E121" s="202" t="s">
        <v>679</v>
      </c>
      <c r="F121" s="202" t="s">
        <v>680</v>
      </c>
      <c r="G121" s="189"/>
      <c r="H121" s="189"/>
      <c r="I121" s="192"/>
      <c r="J121" s="203">
        <f>BK121</f>
        <v>0</v>
      </c>
      <c r="K121" s="189"/>
      <c r="L121" s="194"/>
      <c r="M121" s="195"/>
      <c r="N121" s="196"/>
      <c r="O121" s="196"/>
      <c r="P121" s="197">
        <f>SUM(P122:P137)</f>
        <v>0</v>
      </c>
      <c r="Q121" s="196"/>
      <c r="R121" s="197">
        <f>SUM(R122:R137)</f>
        <v>0</v>
      </c>
      <c r="S121" s="196"/>
      <c r="T121" s="198">
        <f>SUM(T122:T137)</f>
        <v>0</v>
      </c>
      <c r="AR121" s="199" t="s">
        <v>147</v>
      </c>
      <c r="AT121" s="200" t="s">
        <v>80</v>
      </c>
      <c r="AU121" s="200" t="s">
        <v>89</v>
      </c>
      <c r="AY121" s="199" t="s">
        <v>139</v>
      </c>
      <c r="BK121" s="201">
        <f>SUM(BK122:BK137)</f>
        <v>0</v>
      </c>
    </row>
    <row r="122" spans="1:65" s="2" customFormat="1" ht="24" customHeight="1">
      <c r="A122" s="35"/>
      <c r="B122" s="36"/>
      <c r="C122" s="204" t="s">
        <v>89</v>
      </c>
      <c r="D122" s="204" t="s">
        <v>143</v>
      </c>
      <c r="E122" s="205" t="s">
        <v>681</v>
      </c>
      <c r="F122" s="206" t="s">
        <v>682</v>
      </c>
      <c r="G122" s="207" t="s">
        <v>683</v>
      </c>
      <c r="H122" s="208">
        <v>1</v>
      </c>
      <c r="I122" s="209"/>
      <c r="J122" s="210">
        <f aca="true" t="shared" si="0" ref="J122:J137">ROUND(I122*H122,2)</f>
        <v>0</v>
      </c>
      <c r="K122" s="206" t="s">
        <v>1</v>
      </c>
      <c r="L122" s="40"/>
      <c r="M122" s="211" t="s">
        <v>1</v>
      </c>
      <c r="N122" s="212" t="s">
        <v>46</v>
      </c>
      <c r="O122" s="72"/>
      <c r="P122" s="213">
        <f aca="true" t="shared" si="1" ref="P122:P137">O122*H122</f>
        <v>0</v>
      </c>
      <c r="Q122" s="213">
        <v>0</v>
      </c>
      <c r="R122" s="213">
        <f aca="true" t="shared" si="2" ref="R122:R137">Q122*H122</f>
        <v>0</v>
      </c>
      <c r="S122" s="213">
        <v>0</v>
      </c>
      <c r="T122" s="214">
        <f aca="true" t="shared" si="3" ref="T122:T137">S122*H122</f>
        <v>0</v>
      </c>
      <c r="U122" s="35"/>
      <c r="V122" s="35"/>
      <c r="W122" s="35"/>
      <c r="X122" s="35"/>
      <c r="Y122" s="35"/>
      <c r="Z122" s="35"/>
      <c r="AA122" s="35"/>
      <c r="AB122" s="35"/>
      <c r="AC122" s="35"/>
      <c r="AD122" s="35"/>
      <c r="AE122" s="35"/>
      <c r="AR122" s="215" t="s">
        <v>684</v>
      </c>
      <c r="AT122" s="215" t="s">
        <v>143</v>
      </c>
      <c r="AU122" s="215" t="s">
        <v>91</v>
      </c>
      <c r="AY122" s="18" t="s">
        <v>139</v>
      </c>
      <c r="BE122" s="216">
        <f aca="true" t="shared" si="4" ref="BE122:BE137">IF(N122="základní",J122,0)</f>
        <v>0</v>
      </c>
      <c r="BF122" s="216">
        <f aca="true" t="shared" si="5" ref="BF122:BF137">IF(N122="snížená",J122,0)</f>
        <v>0</v>
      </c>
      <c r="BG122" s="216">
        <f aca="true" t="shared" si="6" ref="BG122:BG137">IF(N122="zákl. přenesená",J122,0)</f>
        <v>0</v>
      </c>
      <c r="BH122" s="216">
        <f aca="true" t="shared" si="7" ref="BH122:BH137">IF(N122="sníž. přenesená",J122,0)</f>
        <v>0</v>
      </c>
      <c r="BI122" s="216">
        <f aca="true" t="shared" si="8" ref="BI122:BI137">IF(N122="nulová",J122,0)</f>
        <v>0</v>
      </c>
      <c r="BJ122" s="18" t="s">
        <v>89</v>
      </c>
      <c r="BK122" s="216">
        <f aca="true" t="shared" si="9" ref="BK122:BK137">ROUND(I122*H122,2)</f>
        <v>0</v>
      </c>
      <c r="BL122" s="18" t="s">
        <v>684</v>
      </c>
      <c r="BM122" s="215" t="s">
        <v>685</v>
      </c>
    </row>
    <row r="123" spans="1:65" s="2" customFormat="1" ht="16.5" customHeight="1">
      <c r="A123" s="35"/>
      <c r="B123" s="36"/>
      <c r="C123" s="204" t="s">
        <v>91</v>
      </c>
      <c r="D123" s="204" t="s">
        <v>143</v>
      </c>
      <c r="E123" s="205" t="s">
        <v>686</v>
      </c>
      <c r="F123" s="206" t="s">
        <v>687</v>
      </c>
      <c r="G123" s="207" t="s">
        <v>683</v>
      </c>
      <c r="H123" s="208">
        <v>1</v>
      </c>
      <c r="I123" s="209"/>
      <c r="J123" s="210">
        <f t="shared" si="0"/>
        <v>0</v>
      </c>
      <c r="K123" s="206" t="s">
        <v>1</v>
      </c>
      <c r="L123" s="40"/>
      <c r="M123" s="211" t="s">
        <v>1</v>
      </c>
      <c r="N123" s="212" t="s">
        <v>46</v>
      </c>
      <c r="O123" s="72"/>
      <c r="P123" s="213">
        <f t="shared" si="1"/>
        <v>0</v>
      </c>
      <c r="Q123" s="213">
        <v>0</v>
      </c>
      <c r="R123" s="213">
        <f t="shared" si="2"/>
        <v>0</v>
      </c>
      <c r="S123" s="213">
        <v>0</v>
      </c>
      <c r="T123" s="214">
        <f t="shared" si="3"/>
        <v>0</v>
      </c>
      <c r="U123" s="35"/>
      <c r="V123" s="35"/>
      <c r="W123" s="35"/>
      <c r="X123" s="35"/>
      <c r="Y123" s="35"/>
      <c r="Z123" s="35"/>
      <c r="AA123" s="35"/>
      <c r="AB123" s="35"/>
      <c r="AC123" s="35"/>
      <c r="AD123" s="35"/>
      <c r="AE123" s="35"/>
      <c r="AR123" s="215" t="s">
        <v>684</v>
      </c>
      <c r="AT123" s="215" t="s">
        <v>143</v>
      </c>
      <c r="AU123" s="215" t="s">
        <v>91</v>
      </c>
      <c r="AY123" s="18" t="s">
        <v>139</v>
      </c>
      <c r="BE123" s="216">
        <f t="shared" si="4"/>
        <v>0</v>
      </c>
      <c r="BF123" s="216">
        <f t="shared" si="5"/>
        <v>0</v>
      </c>
      <c r="BG123" s="216">
        <f t="shared" si="6"/>
        <v>0</v>
      </c>
      <c r="BH123" s="216">
        <f t="shared" si="7"/>
        <v>0</v>
      </c>
      <c r="BI123" s="216">
        <f t="shared" si="8"/>
        <v>0</v>
      </c>
      <c r="BJ123" s="18" t="s">
        <v>89</v>
      </c>
      <c r="BK123" s="216">
        <f t="shared" si="9"/>
        <v>0</v>
      </c>
      <c r="BL123" s="18" t="s">
        <v>684</v>
      </c>
      <c r="BM123" s="215" t="s">
        <v>688</v>
      </c>
    </row>
    <row r="124" spans="1:65" s="2" customFormat="1" ht="16.5" customHeight="1">
      <c r="A124" s="35"/>
      <c r="B124" s="36"/>
      <c r="C124" s="204" t="s">
        <v>148</v>
      </c>
      <c r="D124" s="204" t="s">
        <v>143</v>
      </c>
      <c r="E124" s="205" t="s">
        <v>689</v>
      </c>
      <c r="F124" s="206" t="s">
        <v>690</v>
      </c>
      <c r="G124" s="207" t="s">
        <v>683</v>
      </c>
      <c r="H124" s="208">
        <v>1</v>
      </c>
      <c r="I124" s="209"/>
      <c r="J124" s="210">
        <f t="shared" si="0"/>
        <v>0</v>
      </c>
      <c r="K124" s="206" t="s">
        <v>1</v>
      </c>
      <c r="L124" s="40"/>
      <c r="M124" s="211" t="s">
        <v>1</v>
      </c>
      <c r="N124" s="212" t="s">
        <v>46</v>
      </c>
      <c r="O124" s="72"/>
      <c r="P124" s="213">
        <f t="shared" si="1"/>
        <v>0</v>
      </c>
      <c r="Q124" s="213">
        <v>0</v>
      </c>
      <c r="R124" s="213">
        <f t="shared" si="2"/>
        <v>0</v>
      </c>
      <c r="S124" s="213">
        <v>0</v>
      </c>
      <c r="T124" s="214">
        <f t="shared" si="3"/>
        <v>0</v>
      </c>
      <c r="U124" s="35"/>
      <c r="V124" s="35"/>
      <c r="W124" s="35"/>
      <c r="X124" s="35"/>
      <c r="Y124" s="35"/>
      <c r="Z124" s="35"/>
      <c r="AA124" s="35"/>
      <c r="AB124" s="35"/>
      <c r="AC124" s="35"/>
      <c r="AD124" s="35"/>
      <c r="AE124" s="35"/>
      <c r="AR124" s="215" t="s">
        <v>684</v>
      </c>
      <c r="AT124" s="215" t="s">
        <v>143</v>
      </c>
      <c r="AU124" s="215" t="s">
        <v>91</v>
      </c>
      <c r="AY124" s="18" t="s">
        <v>139</v>
      </c>
      <c r="BE124" s="216">
        <f t="shared" si="4"/>
        <v>0</v>
      </c>
      <c r="BF124" s="216">
        <f t="shared" si="5"/>
        <v>0</v>
      </c>
      <c r="BG124" s="216">
        <f t="shared" si="6"/>
        <v>0</v>
      </c>
      <c r="BH124" s="216">
        <f t="shared" si="7"/>
        <v>0</v>
      </c>
      <c r="BI124" s="216">
        <f t="shared" si="8"/>
        <v>0</v>
      </c>
      <c r="BJ124" s="18" t="s">
        <v>89</v>
      </c>
      <c r="BK124" s="216">
        <f t="shared" si="9"/>
        <v>0</v>
      </c>
      <c r="BL124" s="18" t="s">
        <v>684</v>
      </c>
      <c r="BM124" s="215" t="s">
        <v>691</v>
      </c>
    </row>
    <row r="125" spans="1:65" s="2" customFormat="1" ht="36" customHeight="1">
      <c r="A125" s="35"/>
      <c r="B125" s="36"/>
      <c r="C125" s="204" t="s">
        <v>147</v>
      </c>
      <c r="D125" s="204" t="s">
        <v>143</v>
      </c>
      <c r="E125" s="205" t="s">
        <v>692</v>
      </c>
      <c r="F125" s="206" t="s">
        <v>693</v>
      </c>
      <c r="G125" s="207" t="s">
        <v>683</v>
      </c>
      <c r="H125" s="208">
        <v>1</v>
      </c>
      <c r="I125" s="209"/>
      <c r="J125" s="210">
        <f t="shared" si="0"/>
        <v>0</v>
      </c>
      <c r="K125" s="206" t="s">
        <v>1</v>
      </c>
      <c r="L125" s="40"/>
      <c r="M125" s="211" t="s">
        <v>1</v>
      </c>
      <c r="N125" s="212" t="s">
        <v>46</v>
      </c>
      <c r="O125" s="72"/>
      <c r="P125" s="213">
        <f t="shared" si="1"/>
        <v>0</v>
      </c>
      <c r="Q125" s="213">
        <v>0</v>
      </c>
      <c r="R125" s="213">
        <f t="shared" si="2"/>
        <v>0</v>
      </c>
      <c r="S125" s="213">
        <v>0</v>
      </c>
      <c r="T125" s="214">
        <f t="shared" si="3"/>
        <v>0</v>
      </c>
      <c r="U125" s="35"/>
      <c r="V125" s="35"/>
      <c r="W125" s="35"/>
      <c r="X125" s="35"/>
      <c r="Y125" s="35"/>
      <c r="Z125" s="35"/>
      <c r="AA125" s="35"/>
      <c r="AB125" s="35"/>
      <c r="AC125" s="35"/>
      <c r="AD125" s="35"/>
      <c r="AE125" s="35"/>
      <c r="AR125" s="215" t="s">
        <v>684</v>
      </c>
      <c r="AT125" s="215" t="s">
        <v>143</v>
      </c>
      <c r="AU125" s="215" t="s">
        <v>91</v>
      </c>
      <c r="AY125" s="18" t="s">
        <v>139</v>
      </c>
      <c r="BE125" s="216">
        <f t="shared" si="4"/>
        <v>0</v>
      </c>
      <c r="BF125" s="216">
        <f t="shared" si="5"/>
        <v>0</v>
      </c>
      <c r="BG125" s="216">
        <f t="shared" si="6"/>
        <v>0</v>
      </c>
      <c r="BH125" s="216">
        <f t="shared" si="7"/>
        <v>0</v>
      </c>
      <c r="BI125" s="216">
        <f t="shared" si="8"/>
        <v>0</v>
      </c>
      <c r="BJ125" s="18" t="s">
        <v>89</v>
      </c>
      <c r="BK125" s="216">
        <f t="shared" si="9"/>
        <v>0</v>
      </c>
      <c r="BL125" s="18" t="s">
        <v>684</v>
      </c>
      <c r="BM125" s="215" t="s">
        <v>694</v>
      </c>
    </row>
    <row r="126" spans="1:65" s="2" customFormat="1" ht="36" customHeight="1">
      <c r="A126" s="35"/>
      <c r="B126" s="36"/>
      <c r="C126" s="204" t="s">
        <v>169</v>
      </c>
      <c r="D126" s="204" t="s">
        <v>143</v>
      </c>
      <c r="E126" s="205" t="s">
        <v>695</v>
      </c>
      <c r="F126" s="206" t="s">
        <v>696</v>
      </c>
      <c r="G126" s="207" t="s">
        <v>683</v>
      </c>
      <c r="H126" s="208">
        <v>1</v>
      </c>
      <c r="I126" s="209"/>
      <c r="J126" s="210">
        <f t="shared" si="0"/>
        <v>0</v>
      </c>
      <c r="K126" s="206" t="s">
        <v>1</v>
      </c>
      <c r="L126" s="40"/>
      <c r="M126" s="211" t="s">
        <v>1</v>
      </c>
      <c r="N126" s="212" t="s">
        <v>46</v>
      </c>
      <c r="O126" s="72"/>
      <c r="P126" s="213">
        <f t="shared" si="1"/>
        <v>0</v>
      </c>
      <c r="Q126" s="213">
        <v>0</v>
      </c>
      <c r="R126" s="213">
        <f t="shared" si="2"/>
        <v>0</v>
      </c>
      <c r="S126" s="213">
        <v>0</v>
      </c>
      <c r="T126" s="214">
        <f t="shared" si="3"/>
        <v>0</v>
      </c>
      <c r="U126" s="35"/>
      <c r="V126" s="35"/>
      <c r="W126" s="35"/>
      <c r="X126" s="35"/>
      <c r="Y126" s="35"/>
      <c r="Z126" s="35"/>
      <c r="AA126" s="35"/>
      <c r="AB126" s="35"/>
      <c r="AC126" s="35"/>
      <c r="AD126" s="35"/>
      <c r="AE126" s="35"/>
      <c r="AR126" s="215" t="s">
        <v>684</v>
      </c>
      <c r="AT126" s="215" t="s">
        <v>143</v>
      </c>
      <c r="AU126" s="215" t="s">
        <v>91</v>
      </c>
      <c r="AY126" s="18" t="s">
        <v>139</v>
      </c>
      <c r="BE126" s="216">
        <f t="shared" si="4"/>
        <v>0</v>
      </c>
      <c r="BF126" s="216">
        <f t="shared" si="5"/>
        <v>0</v>
      </c>
      <c r="BG126" s="216">
        <f t="shared" si="6"/>
        <v>0</v>
      </c>
      <c r="BH126" s="216">
        <f t="shared" si="7"/>
        <v>0</v>
      </c>
      <c r="BI126" s="216">
        <f t="shared" si="8"/>
        <v>0</v>
      </c>
      <c r="BJ126" s="18" t="s">
        <v>89</v>
      </c>
      <c r="BK126" s="216">
        <f t="shared" si="9"/>
        <v>0</v>
      </c>
      <c r="BL126" s="18" t="s">
        <v>684</v>
      </c>
      <c r="BM126" s="215" t="s">
        <v>697</v>
      </c>
    </row>
    <row r="127" spans="1:65" s="2" customFormat="1" ht="60" customHeight="1">
      <c r="A127" s="35"/>
      <c r="B127" s="36"/>
      <c r="C127" s="204" t="s">
        <v>174</v>
      </c>
      <c r="D127" s="204" t="s">
        <v>143</v>
      </c>
      <c r="E127" s="205" t="s">
        <v>698</v>
      </c>
      <c r="F127" s="206" t="s">
        <v>699</v>
      </c>
      <c r="G127" s="207" t="s">
        <v>683</v>
      </c>
      <c r="H127" s="208">
        <v>1</v>
      </c>
      <c r="I127" s="209"/>
      <c r="J127" s="210">
        <f t="shared" si="0"/>
        <v>0</v>
      </c>
      <c r="K127" s="206" t="s">
        <v>1</v>
      </c>
      <c r="L127" s="40"/>
      <c r="M127" s="211" t="s">
        <v>1</v>
      </c>
      <c r="N127" s="212" t="s">
        <v>46</v>
      </c>
      <c r="O127" s="72"/>
      <c r="P127" s="213">
        <f t="shared" si="1"/>
        <v>0</v>
      </c>
      <c r="Q127" s="213">
        <v>0</v>
      </c>
      <c r="R127" s="213">
        <f t="shared" si="2"/>
        <v>0</v>
      </c>
      <c r="S127" s="213">
        <v>0</v>
      </c>
      <c r="T127" s="214">
        <f t="shared" si="3"/>
        <v>0</v>
      </c>
      <c r="U127" s="35"/>
      <c r="V127" s="35"/>
      <c r="W127" s="35"/>
      <c r="X127" s="35"/>
      <c r="Y127" s="35"/>
      <c r="Z127" s="35"/>
      <c r="AA127" s="35"/>
      <c r="AB127" s="35"/>
      <c r="AC127" s="35"/>
      <c r="AD127" s="35"/>
      <c r="AE127" s="35"/>
      <c r="AR127" s="215" t="s">
        <v>684</v>
      </c>
      <c r="AT127" s="215" t="s">
        <v>143</v>
      </c>
      <c r="AU127" s="215" t="s">
        <v>91</v>
      </c>
      <c r="AY127" s="18" t="s">
        <v>139</v>
      </c>
      <c r="BE127" s="216">
        <f t="shared" si="4"/>
        <v>0</v>
      </c>
      <c r="BF127" s="216">
        <f t="shared" si="5"/>
        <v>0</v>
      </c>
      <c r="BG127" s="216">
        <f t="shared" si="6"/>
        <v>0</v>
      </c>
      <c r="BH127" s="216">
        <f t="shared" si="7"/>
        <v>0</v>
      </c>
      <c r="BI127" s="216">
        <f t="shared" si="8"/>
        <v>0</v>
      </c>
      <c r="BJ127" s="18" t="s">
        <v>89</v>
      </c>
      <c r="BK127" s="216">
        <f t="shared" si="9"/>
        <v>0</v>
      </c>
      <c r="BL127" s="18" t="s">
        <v>684</v>
      </c>
      <c r="BM127" s="215" t="s">
        <v>700</v>
      </c>
    </row>
    <row r="128" spans="1:65" s="2" customFormat="1" ht="24" customHeight="1">
      <c r="A128" s="35"/>
      <c r="B128" s="36"/>
      <c r="C128" s="204" t="s">
        <v>180</v>
      </c>
      <c r="D128" s="204" t="s">
        <v>143</v>
      </c>
      <c r="E128" s="205" t="s">
        <v>701</v>
      </c>
      <c r="F128" s="206" t="s">
        <v>702</v>
      </c>
      <c r="G128" s="207" t="s">
        <v>683</v>
      </c>
      <c r="H128" s="208">
        <v>1</v>
      </c>
      <c r="I128" s="209"/>
      <c r="J128" s="210">
        <f t="shared" si="0"/>
        <v>0</v>
      </c>
      <c r="K128" s="206" t="s">
        <v>1</v>
      </c>
      <c r="L128" s="40"/>
      <c r="M128" s="211" t="s">
        <v>1</v>
      </c>
      <c r="N128" s="212" t="s">
        <v>46</v>
      </c>
      <c r="O128" s="72"/>
      <c r="P128" s="213">
        <f t="shared" si="1"/>
        <v>0</v>
      </c>
      <c r="Q128" s="213">
        <v>0</v>
      </c>
      <c r="R128" s="213">
        <f t="shared" si="2"/>
        <v>0</v>
      </c>
      <c r="S128" s="213">
        <v>0</v>
      </c>
      <c r="T128" s="214">
        <f t="shared" si="3"/>
        <v>0</v>
      </c>
      <c r="U128" s="35"/>
      <c r="V128" s="35"/>
      <c r="W128" s="35"/>
      <c r="X128" s="35"/>
      <c r="Y128" s="35"/>
      <c r="Z128" s="35"/>
      <c r="AA128" s="35"/>
      <c r="AB128" s="35"/>
      <c r="AC128" s="35"/>
      <c r="AD128" s="35"/>
      <c r="AE128" s="35"/>
      <c r="AR128" s="215" t="s">
        <v>684</v>
      </c>
      <c r="AT128" s="215" t="s">
        <v>143</v>
      </c>
      <c r="AU128" s="215" t="s">
        <v>91</v>
      </c>
      <c r="AY128" s="18" t="s">
        <v>139</v>
      </c>
      <c r="BE128" s="216">
        <f t="shared" si="4"/>
        <v>0</v>
      </c>
      <c r="BF128" s="216">
        <f t="shared" si="5"/>
        <v>0</v>
      </c>
      <c r="BG128" s="216">
        <f t="shared" si="6"/>
        <v>0</v>
      </c>
      <c r="BH128" s="216">
        <f t="shared" si="7"/>
        <v>0</v>
      </c>
      <c r="BI128" s="216">
        <f t="shared" si="8"/>
        <v>0</v>
      </c>
      <c r="BJ128" s="18" t="s">
        <v>89</v>
      </c>
      <c r="BK128" s="216">
        <f t="shared" si="9"/>
        <v>0</v>
      </c>
      <c r="BL128" s="18" t="s">
        <v>684</v>
      </c>
      <c r="BM128" s="215" t="s">
        <v>703</v>
      </c>
    </row>
    <row r="129" spans="1:65" s="2" customFormat="1" ht="36" customHeight="1">
      <c r="A129" s="35"/>
      <c r="B129" s="36"/>
      <c r="C129" s="204" t="s">
        <v>190</v>
      </c>
      <c r="D129" s="204" t="s">
        <v>143</v>
      </c>
      <c r="E129" s="205" t="s">
        <v>704</v>
      </c>
      <c r="F129" s="206" t="s">
        <v>705</v>
      </c>
      <c r="G129" s="207" t="s">
        <v>683</v>
      </c>
      <c r="H129" s="208">
        <v>1</v>
      </c>
      <c r="I129" s="209"/>
      <c r="J129" s="210">
        <f t="shared" si="0"/>
        <v>0</v>
      </c>
      <c r="K129" s="206" t="s">
        <v>1</v>
      </c>
      <c r="L129" s="40"/>
      <c r="M129" s="211" t="s">
        <v>1</v>
      </c>
      <c r="N129" s="212" t="s">
        <v>46</v>
      </c>
      <c r="O129" s="72"/>
      <c r="P129" s="213">
        <f t="shared" si="1"/>
        <v>0</v>
      </c>
      <c r="Q129" s="213">
        <v>0</v>
      </c>
      <c r="R129" s="213">
        <f t="shared" si="2"/>
        <v>0</v>
      </c>
      <c r="S129" s="213">
        <v>0</v>
      </c>
      <c r="T129" s="214">
        <f t="shared" si="3"/>
        <v>0</v>
      </c>
      <c r="U129" s="35"/>
      <c r="V129" s="35"/>
      <c r="W129" s="35"/>
      <c r="X129" s="35"/>
      <c r="Y129" s="35"/>
      <c r="Z129" s="35"/>
      <c r="AA129" s="35"/>
      <c r="AB129" s="35"/>
      <c r="AC129" s="35"/>
      <c r="AD129" s="35"/>
      <c r="AE129" s="35"/>
      <c r="AR129" s="215" t="s">
        <v>684</v>
      </c>
      <c r="AT129" s="215" t="s">
        <v>143</v>
      </c>
      <c r="AU129" s="215" t="s">
        <v>91</v>
      </c>
      <c r="AY129" s="18" t="s">
        <v>139</v>
      </c>
      <c r="BE129" s="216">
        <f t="shared" si="4"/>
        <v>0</v>
      </c>
      <c r="BF129" s="216">
        <f t="shared" si="5"/>
        <v>0</v>
      </c>
      <c r="BG129" s="216">
        <f t="shared" si="6"/>
        <v>0</v>
      </c>
      <c r="BH129" s="216">
        <f t="shared" si="7"/>
        <v>0</v>
      </c>
      <c r="BI129" s="216">
        <f t="shared" si="8"/>
        <v>0</v>
      </c>
      <c r="BJ129" s="18" t="s">
        <v>89</v>
      </c>
      <c r="BK129" s="216">
        <f t="shared" si="9"/>
        <v>0</v>
      </c>
      <c r="BL129" s="18" t="s">
        <v>684</v>
      </c>
      <c r="BM129" s="215" t="s">
        <v>706</v>
      </c>
    </row>
    <row r="130" spans="1:65" s="2" customFormat="1" ht="60" customHeight="1">
      <c r="A130" s="35"/>
      <c r="B130" s="36"/>
      <c r="C130" s="204" t="s">
        <v>196</v>
      </c>
      <c r="D130" s="204" t="s">
        <v>143</v>
      </c>
      <c r="E130" s="205" t="s">
        <v>707</v>
      </c>
      <c r="F130" s="206" t="s">
        <v>708</v>
      </c>
      <c r="G130" s="207" t="s">
        <v>683</v>
      </c>
      <c r="H130" s="208">
        <v>1</v>
      </c>
      <c r="I130" s="209"/>
      <c r="J130" s="210">
        <f t="shared" si="0"/>
        <v>0</v>
      </c>
      <c r="K130" s="206" t="s">
        <v>1</v>
      </c>
      <c r="L130" s="40"/>
      <c r="M130" s="211" t="s">
        <v>1</v>
      </c>
      <c r="N130" s="212" t="s">
        <v>46</v>
      </c>
      <c r="O130" s="72"/>
      <c r="P130" s="213">
        <f t="shared" si="1"/>
        <v>0</v>
      </c>
      <c r="Q130" s="213">
        <v>0</v>
      </c>
      <c r="R130" s="213">
        <f t="shared" si="2"/>
        <v>0</v>
      </c>
      <c r="S130" s="213">
        <v>0</v>
      </c>
      <c r="T130" s="214">
        <f t="shared" si="3"/>
        <v>0</v>
      </c>
      <c r="U130" s="35"/>
      <c r="V130" s="35"/>
      <c r="W130" s="35"/>
      <c r="X130" s="35"/>
      <c r="Y130" s="35"/>
      <c r="Z130" s="35"/>
      <c r="AA130" s="35"/>
      <c r="AB130" s="35"/>
      <c r="AC130" s="35"/>
      <c r="AD130" s="35"/>
      <c r="AE130" s="35"/>
      <c r="AR130" s="215" t="s">
        <v>684</v>
      </c>
      <c r="AT130" s="215" t="s">
        <v>143</v>
      </c>
      <c r="AU130" s="215" t="s">
        <v>91</v>
      </c>
      <c r="AY130" s="18" t="s">
        <v>139</v>
      </c>
      <c r="BE130" s="216">
        <f t="shared" si="4"/>
        <v>0</v>
      </c>
      <c r="BF130" s="216">
        <f t="shared" si="5"/>
        <v>0</v>
      </c>
      <c r="BG130" s="216">
        <f t="shared" si="6"/>
        <v>0</v>
      </c>
      <c r="BH130" s="216">
        <f t="shared" si="7"/>
        <v>0</v>
      </c>
      <c r="BI130" s="216">
        <f t="shared" si="8"/>
        <v>0</v>
      </c>
      <c r="BJ130" s="18" t="s">
        <v>89</v>
      </c>
      <c r="BK130" s="216">
        <f t="shared" si="9"/>
        <v>0</v>
      </c>
      <c r="BL130" s="18" t="s">
        <v>684</v>
      </c>
      <c r="BM130" s="215" t="s">
        <v>709</v>
      </c>
    </row>
    <row r="131" spans="1:65" s="2" customFormat="1" ht="24" customHeight="1">
      <c r="A131" s="35"/>
      <c r="B131" s="36"/>
      <c r="C131" s="204" t="s">
        <v>201</v>
      </c>
      <c r="D131" s="204" t="s">
        <v>143</v>
      </c>
      <c r="E131" s="205" t="s">
        <v>710</v>
      </c>
      <c r="F131" s="206" t="s">
        <v>711</v>
      </c>
      <c r="G131" s="207" t="s">
        <v>683</v>
      </c>
      <c r="H131" s="208">
        <v>1</v>
      </c>
      <c r="I131" s="209"/>
      <c r="J131" s="210">
        <f t="shared" si="0"/>
        <v>0</v>
      </c>
      <c r="K131" s="206" t="s">
        <v>1</v>
      </c>
      <c r="L131" s="40"/>
      <c r="M131" s="211" t="s">
        <v>1</v>
      </c>
      <c r="N131" s="212" t="s">
        <v>46</v>
      </c>
      <c r="O131" s="72"/>
      <c r="P131" s="213">
        <f t="shared" si="1"/>
        <v>0</v>
      </c>
      <c r="Q131" s="213">
        <v>0</v>
      </c>
      <c r="R131" s="213">
        <f t="shared" si="2"/>
        <v>0</v>
      </c>
      <c r="S131" s="213">
        <v>0</v>
      </c>
      <c r="T131" s="214">
        <f t="shared" si="3"/>
        <v>0</v>
      </c>
      <c r="U131" s="35"/>
      <c r="V131" s="35"/>
      <c r="W131" s="35"/>
      <c r="X131" s="35"/>
      <c r="Y131" s="35"/>
      <c r="Z131" s="35"/>
      <c r="AA131" s="35"/>
      <c r="AB131" s="35"/>
      <c r="AC131" s="35"/>
      <c r="AD131" s="35"/>
      <c r="AE131" s="35"/>
      <c r="AR131" s="215" t="s">
        <v>684</v>
      </c>
      <c r="AT131" s="215" t="s">
        <v>143</v>
      </c>
      <c r="AU131" s="215" t="s">
        <v>91</v>
      </c>
      <c r="AY131" s="18" t="s">
        <v>139</v>
      </c>
      <c r="BE131" s="216">
        <f t="shared" si="4"/>
        <v>0</v>
      </c>
      <c r="BF131" s="216">
        <f t="shared" si="5"/>
        <v>0</v>
      </c>
      <c r="BG131" s="216">
        <f t="shared" si="6"/>
        <v>0</v>
      </c>
      <c r="BH131" s="216">
        <f t="shared" si="7"/>
        <v>0</v>
      </c>
      <c r="BI131" s="216">
        <f t="shared" si="8"/>
        <v>0</v>
      </c>
      <c r="BJ131" s="18" t="s">
        <v>89</v>
      </c>
      <c r="BK131" s="216">
        <f t="shared" si="9"/>
        <v>0</v>
      </c>
      <c r="BL131" s="18" t="s">
        <v>684</v>
      </c>
      <c r="BM131" s="215" t="s">
        <v>712</v>
      </c>
    </row>
    <row r="132" spans="1:65" s="2" customFormat="1" ht="24" customHeight="1">
      <c r="A132" s="35"/>
      <c r="B132" s="36"/>
      <c r="C132" s="204" t="s">
        <v>207</v>
      </c>
      <c r="D132" s="204" t="s">
        <v>143</v>
      </c>
      <c r="E132" s="205" t="s">
        <v>713</v>
      </c>
      <c r="F132" s="206" t="s">
        <v>714</v>
      </c>
      <c r="G132" s="207" t="s">
        <v>491</v>
      </c>
      <c r="H132" s="208">
        <v>1</v>
      </c>
      <c r="I132" s="209"/>
      <c r="J132" s="210">
        <f t="shared" si="0"/>
        <v>0</v>
      </c>
      <c r="K132" s="206" t="s">
        <v>1</v>
      </c>
      <c r="L132" s="40"/>
      <c r="M132" s="211" t="s">
        <v>1</v>
      </c>
      <c r="N132" s="212" t="s">
        <v>46</v>
      </c>
      <c r="O132" s="72"/>
      <c r="P132" s="213">
        <f t="shared" si="1"/>
        <v>0</v>
      </c>
      <c r="Q132" s="213">
        <v>0</v>
      </c>
      <c r="R132" s="213">
        <f t="shared" si="2"/>
        <v>0</v>
      </c>
      <c r="S132" s="213">
        <v>0</v>
      </c>
      <c r="T132" s="214">
        <f t="shared" si="3"/>
        <v>0</v>
      </c>
      <c r="U132" s="35"/>
      <c r="V132" s="35"/>
      <c r="W132" s="35"/>
      <c r="X132" s="35"/>
      <c r="Y132" s="35"/>
      <c r="Z132" s="35"/>
      <c r="AA132" s="35"/>
      <c r="AB132" s="35"/>
      <c r="AC132" s="35"/>
      <c r="AD132" s="35"/>
      <c r="AE132" s="35"/>
      <c r="AR132" s="215" t="s">
        <v>684</v>
      </c>
      <c r="AT132" s="215" t="s">
        <v>143</v>
      </c>
      <c r="AU132" s="215" t="s">
        <v>91</v>
      </c>
      <c r="AY132" s="18" t="s">
        <v>139</v>
      </c>
      <c r="BE132" s="216">
        <f t="shared" si="4"/>
        <v>0</v>
      </c>
      <c r="BF132" s="216">
        <f t="shared" si="5"/>
        <v>0</v>
      </c>
      <c r="BG132" s="216">
        <f t="shared" si="6"/>
        <v>0</v>
      </c>
      <c r="BH132" s="216">
        <f t="shared" si="7"/>
        <v>0</v>
      </c>
      <c r="BI132" s="216">
        <f t="shared" si="8"/>
        <v>0</v>
      </c>
      <c r="BJ132" s="18" t="s">
        <v>89</v>
      </c>
      <c r="BK132" s="216">
        <f t="shared" si="9"/>
        <v>0</v>
      </c>
      <c r="BL132" s="18" t="s">
        <v>684</v>
      </c>
      <c r="BM132" s="215" t="s">
        <v>715</v>
      </c>
    </row>
    <row r="133" spans="1:65" s="2" customFormat="1" ht="16.5" customHeight="1">
      <c r="A133" s="35"/>
      <c r="B133" s="36"/>
      <c r="C133" s="204" t="s">
        <v>213</v>
      </c>
      <c r="D133" s="204" t="s">
        <v>143</v>
      </c>
      <c r="E133" s="205" t="s">
        <v>716</v>
      </c>
      <c r="F133" s="206" t="s">
        <v>717</v>
      </c>
      <c r="G133" s="207" t="s">
        <v>683</v>
      </c>
      <c r="H133" s="208">
        <v>1</v>
      </c>
      <c r="I133" s="209"/>
      <c r="J133" s="210">
        <f t="shared" si="0"/>
        <v>0</v>
      </c>
      <c r="K133" s="206" t="s">
        <v>1</v>
      </c>
      <c r="L133" s="40"/>
      <c r="M133" s="211" t="s">
        <v>1</v>
      </c>
      <c r="N133" s="212" t="s">
        <v>46</v>
      </c>
      <c r="O133" s="72"/>
      <c r="P133" s="213">
        <f t="shared" si="1"/>
        <v>0</v>
      </c>
      <c r="Q133" s="213">
        <v>0</v>
      </c>
      <c r="R133" s="213">
        <f t="shared" si="2"/>
        <v>0</v>
      </c>
      <c r="S133" s="213">
        <v>0</v>
      </c>
      <c r="T133" s="214">
        <f t="shared" si="3"/>
        <v>0</v>
      </c>
      <c r="U133" s="35"/>
      <c r="V133" s="35"/>
      <c r="W133" s="35"/>
      <c r="X133" s="35"/>
      <c r="Y133" s="35"/>
      <c r="Z133" s="35"/>
      <c r="AA133" s="35"/>
      <c r="AB133" s="35"/>
      <c r="AC133" s="35"/>
      <c r="AD133" s="35"/>
      <c r="AE133" s="35"/>
      <c r="AR133" s="215" t="s">
        <v>684</v>
      </c>
      <c r="AT133" s="215" t="s">
        <v>143</v>
      </c>
      <c r="AU133" s="215" t="s">
        <v>91</v>
      </c>
      <c r="AY133" s="18" t="s">
        <v>139</v>
      </c>
      <c r="BE133" s="216">
        <f t="shared" si="4"/>
        <v>0</v>
      </c>
      <c r="BF133" s="216">
        <f t="shared" si="5"/>
        <v>0</v>
      </c>
      <c r="BG133" s="216">
        <f t="shared" si="6"/>
        <v>0</v>
      </c>
      <c r="BH133" s="216">
        <f t="shared" si="7"/>
        <v>0</v>
      </c>
      <c r="BI133" s="216">
        <f t="shared" si="8"/>
        <v>0</v>
      </c>
      <c r="BJ133" s="18" t="s">
        <v>89</v>
      </c>
      <c r="BK133" s="216">
        <f t="shared" si="9"/>
        <v>0</v>
      </c>
      <c r="BL133" s="18" t="s">
        <v>684</v>
      </c>
      <c r="BM133" s="215" t="s">
        <v>718</v>
      </c>
    </row>
    <row r="134" spans="1:65" s="2" customFormat="1" ht="24" customHeight="1">
      <c r="A134" s="35"/>
      <c r="B134" s="36"/>
      <c r="C134" s="204" t="s">
        <v>218</v>
      </c>
      <c r="D134" s="204" t="s">
        <v>143</v>
      </c>
      <c r="E134" s="205" t="s">
        <v>719</v>
      </c>
      <c r="F134" s="206" t="s">
        <v>720</v>
      </c>
      <c r="G134" s="207" t="s">
        <v>683</v>
      </c>
      <c r="H134" s="208">
        <v>1</v>
      </c>
      <c r="I134" s="209"/>
      <c r="J134" s="210">
        <f t="shared" si="0"/>
        <v>0</v>
      </c>
      <c r="K134" s="206" t="s">
        <v>1</v>
      </c>
      <c r="L134" s="40"/>
      <c r="M134" s="211" t="s">
        <v>1</v>
      </c>
      <c r="N134" s="212" t="s">
        <v>46</v>
      </c>
      <c r="O134" s="72"/>
      <c r="P134" s="213">
        <f t="shared" si="1"/>
        <v>0</v>
      </c>
      <c r="Q134" s="213">
        <v>0</v>
      </c>
      <c r="R134" s="213">
        <f t="shared" si="2"/>
        <v>0</v>
      </c>
      <c r="S134" s="213">
        <v>0</v>
      </c>
      <c r="T134" s="214">
        <f t="shared" si="3"/>
        <v>0</v>
      </c>
      <c r="U134" s="35"/>
      <c r="V134" s="35"/>
      <c r="W134" s="35"/>
      <c r="X134" s="35"/>
      <c r="Y134" s="35"/>
      <c r="Z134" s="35"/>
      <c r="AA134" s="35"/>
      <c r="AB134" s="35"/>
      <c r="AC134" s="35"/>
      <c r="AD134" s="35"/>
      <c r="AE134" s="35"/>
      <c r="AR134" s="215" t="s">
        <v>684</v>
      </c>
      <c r="AT134" s="215" t="s">
        <v>143</v>
      </c>
      <c r="AU134" s="215" t="s">
        <v>91</v>
      </c>
      <c r="AY134" s="18" t="s">
        <v>139</v>
      </c>
      <c r="BE134" s="216">
        <f t="shared" si="4"/>
        <v>0</v>
      </c>
      <c r="BF134" s="216">
        <f t="shared" si="5"/>
        <v>0</v>
      </c>
      <c r="BG134" s="216">
        <f t="shared" si="6"/>
        <v>0</v>
      </c>
      <c r="BH134" s="216">
        <f t="shared" si="7"/>
        <v>0</v>
      </c>
      <c r="BI134" s="216">
        <f t="shared" si="8"/>
        <v>0</v>
      </c>
      <c r="BJ134" s="18" t="s">
        <v>89</v>
      </c>
      <c r="BK134" s="216">
        <f t="shared" si="9"/>
        <v>0</v>
      </c>
      <c r="BL134" s="18" t="s">
        <v>684</v>
      </c>
      <c r="BM134" s="215" t="s">
        <v>721</v>
      </c>
    </row>
    <row r="135" spans="1:65" s="2" customFormat="1" ht="16.5" customHeight="1">
      <c r="A135" s="35"/>
      <c r="B135" s="36"/>
      <c r="C135" s="204" t="s">
        <v>223</v>
      </c>
      <c r="D135" s="204" t="s">
        <v>143</v>
      </c>
      <c r="E135" s="205" t="s">
        <v>722</v>
      </c>
      <c r="F135" s="206" t="s">
        <v>723</v>
      </c>
      <c r="G135" s="207" t="s">
        <v>683</v>
      </c>
      <c r="H135" s="208">
        <v>1</v>
      </c>
      <c r="I135" s="209"/>
      <c r="J135" s="210">
        <f t="shared" si="0"/>
        <v>0</v>
      </c>
      <c r="K135" s="206" t="s">
        <v>1</v>
      </c>
      <c r="L135" s="40"/>
      <c r="M135" s="211" t="s">
        <v>1</v>
      </c>
      <c r="N135" s="212" t="s">
        <v>46</v>
      </c>
      <c r="O135" s="72"/>
      <c r="P135" s="213">
        <f t="shared" si="1"/>
        <v>0</v>
      </c>
      <c r="Q135" s="213">
        <v>0</v>
      </c>
      <c r="R135" s="213">
        <f t="shared" si="2"/>
        <v>0</v>
      </c>
      <c r="S135" s="213">
        <v>0</v>
      </c>
      <c r="T135" s="214">
        <f t="shared" si="3"/>
        <v>0</v>
      </c>
      <c r="U135" s="35"/>
      <c r="V135" s="35"/>
      <c r="W135" s="35"/>
      <c r="X135" s="35"/>
      <c r="Y135" s="35"/>
      <c r="Z135" s="35"/>
      <c r="AA135" s="35"/>
      <c r="AB135" s="35"/>
      <c r="AC135" s="35"/>
      <c r="AD135" s="35"/>
      <c r="AE135" s="35"/>
      <c r="AR135" s="215" t="s">
        <v>684</v>
      </c>
      <c r="AT135" s="215" t="s">
        <v>143</v>
      </c>
      <c r="AU135" s="215" t="s">
        <v>91</v>
      </c>
      <c r="AY135" s="18" t="s">
        <v>139</v>
      </c>
      <c r="BE135" s="216">
        <f t="shared" si="4"/>
        <v>0</v>
      </c>
      <c r="BF135" s="216">
        <f t="shared" si="5"/>
        <v>0</v>
      </c>
      <c r="BG135" s="216">
        <f t="shared" si="6"/>
        <v>0</v>
      </c>
      <c r="BH135" s="216">
        <f t="shared" si="7"/>
        <v>0</v>
      </c>
      <c r="BI135" s="216">
        <f t="shared" si="8"/>
        <v>0</v>
      </c>
      <c r="BJ135" s="18" t="s">
        <v>89</v>
      </c>
      <c r="BK135" s="216">
        <f t="shared" si="9"/>
        <v>0</v>
      </c>
      <c r="BL135" s="18" t="s">
        <v>684</v>
      </c>
      <c r="BM135" s="215" t="s">
        <v>724</v>
      </c>
    </row>
    <row r="136" spans="1:65" s="2" customFormat="1" ht="16.5" customHeight="1">
      <c r="A136" s="35"/>
      <c r="B136" s="36"/>
      <c r="C136" s="204" t="s">
        <v>8</v>
      </c>
      <c r="D136" s="204" t="s">
        <v>143</v>
      </c>
      <c r="E136" s="205" t="s">
        <v>725</v>
      </c>
      <c r="F136" s="206" t="s">
        <v>726</v>
      </c>
      <c r="G136" s="207" t="s">
        <v>683</v>
      </c>
      <c r="H136" s="208">
        <v>1</v>
      </c>
      <c r="I136" s="209"/>
      <c r="J136" s="210">
        <f t="shared" si="0"/>
        <v>0</v>
      </c>
      <c r="K136" s="206" t="s">
        <v>1</v>
      </c>
      <c r="L136" s="40"/>
      <c r="M136" s="211" t="s">
        <v>1</v>
      </c>
      <c r="N136" s="212" t="s">
        <v>46</v>
      </c>
      <c r="O136" s="72"/>
      <c r="P136" s="213">
        <f t="shared" si="1"/>
        <v>0</v>
      </c>
      <c r="Q136" s="213">
        <v>0</v>
      </c>
      <c r="R136" s="213">
        <f t="shared" si="2"/>
        <v>0</v>
      </c>
      <c r="S136" s="213">
        <v>0</v>
      </c>
      <c r="T136" s="214">
        <f t="shared" si="3"/>
        <v>0</v>
      </c>
      <c r="U136" s="35"/>
      <c r="V136" s="35"/>
      <c r="W136" s="35"/>
      <c r="X136" s="35"/>
      <c r="Y136" s="35"/>
      <c r="Z136" s="35"/>
      <c r="AA136" s="35"/>
      <c r="AB136" s="35"/>
      <c r="AC136" s="35"/>
      <c r="AD136" s="35"/>
      <c r="AE136" s="35"/>
      <c r="AR136" s="215" t="s">
        <v>684</v>
      </c>
      <c r="AT136" s="215" t="s">
        <v>143</v>
      </c>
      <c r="AU136" s="215" t="s">
        <v>91</v>
      </c>
      <c r="AY136" s="18" t="s">
        <v>139</v>
      </c>
      <c r="BE136" s="216">
        <f t="shared" si="4"/>
        <v>0</v>
      </c>
      <c r="BF136" s="216">
        <f t="shared" si="5"/>
        <v>0</v>
      </c>
      <c r="BG136" s="216">
        <f t="shared" si="6"/>
        <v>0</v>
      </c>
      <c r="BH136" s="216">
        <f t="shared" si="7"/>
        <v>0</v>
      </c>
      <c r="BI136" s="216">
        <f t="shared" si="8"/>
        <v>0</v>
      </c>
      <c r="BJ136" s="18" t="s">
        <v>89</v>
      </c>
      <c r="BK136" s="216">
        <f t="shared" si="9"/>
        <v>0</v>
      </c>
      <c r="BL136" s="18" t="s">
        <v>684</v>
      </c>
      <c r="BM136" s="215" t="s">
        <v>727</v>
      </c>
    </row>
    <row r="137" spans="1:65" s="2" customFormat="1" ht="16.5" customHeight="1">
      <c r="A137" s="35"/>
      <c r="B137" s="36"/>
      <c r="C137" s="204" t="s">
        <v>240</v>
      </c>
      <c r="D137" s="204" t="s">
        <v>143</v>
      </c>
      <c r="E137" s="205" t="s">
        <v>728</v>
      </c>
      <c r="F137" s="206" t="s">
        <v>729</v>
      </c>
      <c r="G137" s="207" t="s">
        <v>683</v>
      </c>
      <c r="H137" s="208">
        <v>1</v>
      </c>
      <c r="I137" s="209"/>
      <c r="J137" s="210">
        <f t="shared" si="0"/>
        <v>0</v>
      </c>
      <c r="K137" s="206" t="s">
        <v>1</v>
      </c>
      <c r="L137" s="40"/>
      <c r="M137" s="211" t="s">
        <v>1</v>
      </c>
      <c r="N137" s="212" t="s">
        <v>46</v>
      </c>
      <c r="O137" s="72"/>
      <c r="P137" s="213">
        <f t="shared" si="1"/>
        <v>0</v>
      </c>
      <c r="Q137" s="213">
        <v>0</v>
      </c>
      <c r="R137" s="213">
        <f t="shared" si="2"/>
        <v>0</v>
      </c>
      <c r="S137" s="213">
        <v>0</v>
      </c>
      <c r="T137" s="214">
        <f t="shared" si="3"/>
        <v>0</v>
      </c>
      <c r="U137" s="35"/>
      <c r="V137" s="35"/>
      <c r="W137" s="35"/>
      <c r="X137" s="35"/>
      <c r="Y137" s="35"/>
      <c r="Z137" s="35"/>
      <c r="AA137" s="35"/>
      <c r="AB137" s="35"/>
      <c r="AC137" s="35"/>
      <c r="AD137" s="35"/>
      <c r="AE137" s="35"/>
      <c r="AR137" s="215" t="s">
        <v>684</v>
      </c>
      <c r="AT137" s="215" t="s">
        <v>143</v>
      </c>
      <c r="AU137" s="215" t="s">
        <v>91</v>
      </c>
      <c r="AY137" s="18" t="s">
        <v>139</v>
      </c>
      <c r="BE137" s="216">
        <f t="shared" si="4"/>
        <v>0</v>
      </c>
      <c r="BF137" s="216">
        <f t="shared" si="5"/>
        <v>0</v>
      </c>
      <c r="BG137" s="216">
        <f t="shared" si="6"/>
        <v>0</v>
      </c>
      <c r="BH137" s="216">
        <f t="shared" si="7"/>
        <v>0</v>
      </c>
      <c r="BI137" s="216">
        <f t="shared" si="8"/>
        <v>0</v>
      </c>
      <c r="BJ137" s="18" t="s">
        <v>89</v>
      </c>
      <c r="BK137" s="216">
        <f t="shared" si="9"/>
        <v>0</v>
      </c>
      <c r="BL137" s="18" t="s">
        <v>684</v>
      </c>
      <c r="BM137" s="215" t="s">
        <v>730</v>
      </c>
    </row>
    <row r="138" spans="2:63" s="12" customFormat="1" ht="22.9" customHeight="1">
      <c r="B138" s="188"/>
      <c r="C138" s="189"/>
      <c r="D138" s="190" t="s">
        <v>80</v>
      </c>
      <c r="E138" s="202" t="s">
        <v>731</v>
      </c>
      <c r="F138" s="202" t="s">
        <v>732</v>
      </c>
      <c r="G138" s="189"/>
      <c r="H138" s="189"/>
      <c r="I138" s="192"/>
      <c r="J138" s="203">
        <f>BK138</f>
        <v>0</v>
      </c>
      <c r="K138" s="189"/>
      <c r="L138" s="194"/>
      <c r="M138" s="195"/>
      <c r="N138" s="196"/>
      <c r="O138" s="196"/>
      <c r="P138" s="197">
        <f>SUM(P139:P142)</f>
        <v>0</v>
      </c>
      <c r="Q138" s="196"/>
      <c r="R138" s="197">
        <f>SUM(R139:R142)</f>
        <v>0</v>
      </c>
      <c r="S138" s="196"/>
      <c r="T138" s="198">
        <f>SUM(T139:T142)</f>
        <v>0</v>
      </c>
      <c r="AR138" s="199" t="s">
        <v>147</v>
      </c>
      <c r="AT138" s="200" t="s">
        <v>80</v>
      </c>
      <c r="AU138" s="200" t="s">
        <v>89</v>
      </c>
      <c r="AY138" s="199" t="s">
        <v>139</v>
      </c>
      <c r="BK138" s="201">
        <f>SUM(BK139:BK142)</f>
        <v>0</v>
      </c>
    </row>
    <row r="139" spans="1:65" s="2" customFormat="1" ht="24" customHeight="1">
      <c r="A139" s="35"/>
      <c r="B139" s="36"/>
      <c r="C139" s="204" t="s">
        <v>245</v>
      </c>
      <c r="D139" s="204" t="s">
        <v>143</v>
      </c>
      <c r="E139" s="205" t="s">
        <v>733</v>
      </c>
      <c r="F139" s="206" t="s">
        <v>734</v>
      </c>
      <c r="G139" s="207" t="s">
        <v>683</v>
      </c>
      <c r="H139" s="208">
        <v>1</v>
      </c>
      <c r="I139" s="209"/>
      <c r="J139" s="210">
        <f>ROUND(I139*H139,2)</f>
        <v>0</v>
      </c>
      <c r="K139" s="206" t="s">
        <v>1</v>
      </c>
      <c r="L139" s="40"/>
      <c r="M139" s="211" t="s">
        <v>1</v>
      </c>
      <c r="N139" s="212" t="s">
        <v>46</v>
      </c>
      <c r="O139" s="72"/>
      <c r="P139" s="213">
        <f>O139*H139</f>
        <v>0</v>
      </c>
      <c r="Q139" s="213">
        <v>0</v>
      </c>
      <c r="R139" s="213">
        <f>Q139*H139</f>
        <v>0</v>
      </c>
      <c r="S139" s="213">
        <v>0</v>
      </c>
      <c r="T139" s="214">
        <f>S139*H139</f>
        <v>0</v>
      </c>
      <c r="U139" s="35"/>
      <c r="V139" s="35"/>
      <c r="W139" s="35"/>
      <c r="X139" s="35"/>
      <c r="Y139" s="35"/>
      <c r="Z139" s="35"/>
      <c r="AA139" s="35"/>
      <c r="AB139" s="35"/>
      <c r="AC139" s="35"/>
      <c r="AD139" s="35"/>
      <c r="AE139" s="35"/>
      <c r="AR139" s="215" t="s">
        <v>735</v>
      </c>
      <c r="AT139" s="215" t="s">
        <v>143</v>
      </c>
      <c r="AU139" s="215" t="s">
        <v>91</v>
      </c>
      <c r="AY139" s="18" t="s">
        <v>139</v>
      </c>
      <c r="BE139" s="216">
        <f>IF(N139="základní",J139,0)</f>
        <v>0</v>
      </c>
      <c r="BF139" s="216">
        <f>IF(N139="snížená",J139,0)</f>
        <v>0</v>
      </c>
      <c r="BG139" s="216">
        <f>IF(N139="zákl. přenesená",J139,0)</f>
        <v>0</v>
      </c>
      <c r="BH139" s="216">
        <f>IF(N139="sníž. přenesená",J139,0)</f>
        <v>0</v>
      </c>
      <c r="BI139" s="216">
        <f>IF(N139="nulová",J139,0)</f>
        <v>0</v>
      </c>
      <c r="BJ139" s="18" t="s">
        <v>89</v>
      </c>
      <c r="BK139" s="216">
        <f>ROUND(I139*H139,2)</f>
        <v>0</v>
      </c>
      <c r="BL139" s="18" t="s">
        <v>735</v>
      </c>
      <c r="BM139" s="215" t="s">
        <v>736</v>
      </c>
    </row>
    <row r="140" spans="1:65" s="2" customFormat="1" ht="24" customHeight="1">
      <c r="A140" s="35"/>
      <c r="B140" s="36"/>
      <c r="C140" s="204" t="s">
        <v>250</v>
      </c>
      <c r="D140" s="204" t="s">
        <v>143</v>
      </c>
      <c r="E140" s="205" t="s">
        <v>737</v>
      </c>
      <c r="F140" s="206" t="s">
        <v>738</v>
      </c>
      <c r="G140" s="207" t="s">
        <v>683</v>
      </c>
      <c r="H140" s="208">
        <v>1</v>
      </c>
      <c r="I140" s="209"/>
      <c r="J140" s="210">
        <f>ROUND(I140*H140,2)</f>
        <v>0</v>
      </c>
      <c r="K140" s="206" t="s">
        <v>1</v>
      </c>
      <c r="L140" s="40"/>
      <c r="M140" s="211" t="s">
        <v>1</v>
      </c>
      <c r="N140" s="212" t="s">
        <v>46</v>
      </c>
      <c r="O140" s="72"/>
      <c r="P140" s="213">
        <f>O140*H140</f>
        <v>0</v>
      </c>
      <c r="Q140" s="213">
        <v>0</v>
      </c>
      <c r="R140" s="213">
        <f>Q140*H140</f>
        <v>0</v>
      </c>
      <c r="S140" s="213">
        <v>0</v>
      </c>
      <c r="T140" s="214">
        <f>S140*H140</f>
        <v>0</v>
      </c>
      <c r="U140" s="35"/>
      <c r="V140" s="35"/>
      <c r="W140" s="35"/>
      <c r="X140" s="35"/>
      <c r="Y140" s="35"/>
      <c r="Z140" s="35"/>
      <c r="AA140" s="35"/>
      <c r="AB140" s="35"/>
      <c r="AC140" s="35"/>
      <c r="AD140" s="35"/>
      <c r="AE140" s="35"/>
      <c r="AR140" s="215" t="s">
        <v>735</v>
      </c>
      <c r="AT140" s="215" t="s">
        <v>143</v>
      </c>
      <c r="AU140" s="215" t="s">
        <v>91</v>
      </c>
      <c r="AY140" s="18" t="s">
        <v>139</v>
      </c>
      <c r="BE140" s="216">
        <f>IF(N140="základní",J140,0)</f>
        <v>0</v>
      </c>
      <c r="BF140" s="216">
        <f>IF(N140="snížená",J140,0)</f>
        <v>0</v>
      </c>
      <c r="BG140" s="216">
        <f>IF(N140="zákl. přenesená",J140,0)</f>
        <v>0</v>
      </c>
      <c r="BH140" s="216">
        <f>IF(N140="sníž. přenesená",J140,0)</f>
        <v>0</v>
      </c>
      <c r="BI140" s="216">
        <f>IF(N140="nulová",J140,0)</f>
        <v>0</v>
      </c>
      <c r="BJ140" s="18" t="s">
        <v>89</v>
      </c>
      <c r="BK140" s="216">
        <f>ROUND(I140*H140,2)</f>
        <v>0</v>
      </c>
      <c r="BL140" s="18" t="s">
        <v>735</v>
      </c>
      <c r="BM140" s="215" t="s">
        <v>739</v>
      </c>
    </row>
    <row r="141" spans="1:65" s="2" customFormat="1" ht="16.5" customHeight="1">
      <c r="A141" s="35"/>
      <c r="B141" s="36"/>
      <c r="C141" s="204" t="s">
        <v>254</v>
      </c>
      <c r="D141" s="204" t="s">
        <v>143</v>
      </c>
      <c r="E141" s="205" t="s">
        <v>740</v>
      </c>
      <c r="F141" s="206" t="s">
        <v>741</v>
      </c>
      <c r="G141" s="207" t="s">
        <v>683</v>
      </c>
      <c r="H141" s="208">
        <v>1</v>
      </c>
      <c r="I141" s="209"/>
      <c r="J141" s="210">
        <f>ROUND(I141*H141,2)</f>
        <v>0</v>
      </c>
      <c r="K141" s="206" t="s">
        <v>1</v>
      </c>
      <c r="L141" s="40"/>
      <c r="M141" s="211" t="s">
        <v>1</v>
      </c>
      <c r="N141" s="212" t="s">
        <v>46</v>
      </c>
      <c r="O141" s="72"/>
      <c r="P141" s="213">
        <f>O141*H141</f>
        <v>0</v>
      </c>
      <c r="Q141" s="213">
        <v>0</v>
      </c>
      <c r="R141" s="213">
        <f>Q141*H141</f>
        <v>0</v>
      </c>
      <c r="S141" s="213">
        <v>0</v>
      </c>
      <c r="T141" s="214">
        <f>S141*H141</f>
        <v>0</v>
      </c>
      <c r="U141" s="35"/>
      <c r="V141" s="35"/>
      <c r="W141" s="35"/>
      <c r="X141" s="35"/>
      <c r="Y141" s="35"/>
      <c r="Z141" s="35"/>
      <c r="AA141" s="35"/>
      <c r="AB141" s="35"/>
      <c r="AC141" s="35"/>
      <c r="AD141" s="35"/>
      <c r="AE141" s="35"/>
      <c r="AR141" s="215" t="s">
        <v>735</v>
      </c>
      <c r="AT141" s="215" t="s">
        <v>143</v>
      </c>
      <c r="AU141" s="215" t="s">
        <v>91</v>
      </c>
      <c r="AY141" s="18" t="s">
        <v>139</v>
      </c>
      <c r="BE141" s="216">
        <f>IF(N141="základní",J141,0)</f>
        <v>0</v>
      </c>
      <c r="BF141" s="216">
        <f>IF(N141="snížená",J141,0)</f>
        <v>0</v>
      </c>
      <c r="BG141" s="216">
        <f>IF(N141="zákl. přenesená",J141,0)</f>
        <v>0</v>
      </c>
      <c r="BH141" s="216">
        <f>IF(N141="sníž. přenesená",J141,0)</f>
        <v>0</v>
      </c>
      <c r="BI141" s="216">
        <f>IF(N141="nulová",J141,0)</f>
        <v>0</v>
      </c>
      <c r="BJ141" s="18" t="s">
        <v>89</v>
      </c>
      <c r="BK141" s="216">
        <f>ROUND(I141*H141,2)</f>
        <v>0</v>
      </c>
      <c r="BL141" s="18" t="s">
        <v>735</v>
      </c>
      <c r="BM141" s="215" t="s">
        <v>742</v>
      </c>
    </row>
    <row r="142" spans="1:65" s="2" customFormat="1" ht="16.5" customHeight="1">
      <c r="A142" s="35"/>
      <c r="B142" s="36"/>
      <c r="C142" s="204" t="s">
        <v>260</v>
      </c>
      <c r="D142" s="204" t="s">
        <v>143</v>
      </c>
      <c r="E142" s="205" t="s">
        <v>743</v>
      </c>
      <c r="F142" s="206" t="s">
        <v>744</v>
      </c>
      <c r="G142" s="207" t="s">
        <v>683</v>
      </c>
      <c r="H142" s="208">
        <v>1</v>
      </c>
      <c r="I142" s="209"/>
      <c r="J142" s="210">
        <f>ROUND(I142*H142,2)</f>
        <v>0</v>
      </c>
      <c r="K142" s="206" t="s">
        <v>1</v>
      </c>
      <c r="L142" s="40"/>
      <c r="M142" s="271" t="s">
        <v>1</v>
      </c>
      <c r="N142" s="272" t="s">
        <v>46</v>
      </c>
      <c r="O142" s="273"/>
      <c r="P142" s="274">
        <f>O142*H142</f>
        <v>0</v>
      </c>
      <c r="Q142" s="274">
        <v>0</v>
      </c>
      <c r="R142" s="274">
        <f>Q142*H142</f>
        <v>0</v>
      </c>
      <c r="S142" s="274">
        <v>0</v>
      </c>
      <c r="T142" s="275">
        <f>S142*H142</f>
        <v>0</v>
      </c>
      <c r="U142" s="35"/>
      <c r="V142" s="35"/>
      <c r="W142" s="35"/>
      <c r="X142" s="35"/>
      <c r="Y142" s="35"/>
      <c r="Z142" s="35"/>
      <c r="AA142" s="35"/>
      <c r="AB142" s="35"/>
      <c r="AC142" s="35"/>
      <c r="AD142" s="35"/>
      <c r="AE142" s="35"/>
      <c r="AR142" s="215" t="s">
        <v>735</v>
      </c>
      <c r="AT142" s="215" t="s">
        <v>143</v>
      </c>
      <c r="AU142" s="215" t="s">
        <v>91</v>
      </c>
      <c r="AY142" s="18" t="s">
        <v>139</v>
      </c>
      <c r="BE142" s="216">
        <f>IF(N142="základní",J142,0)</f>
        <v>0</v>
      </c>
      <c r="BF142" s="216">
        <f>IF(N142="snížená",J142,0)</f>
        <v>0</v>
      </c>
      <c r="BG142" s="216">
        <f>IF(N142="zákl. přenesená",J142,0)</f>
        <v>0</v>
      </c>
      <c r="BH142" s="216">
        <f>IF(N142="sníž. přenesená",J142,0)</f>
        <v>0</v>
      </c>
      <c r="BI142" s="216">
        <f>IF(N142="nulová",J142,0)</f>
        <v>0</v>
      </c>
      <c r="BJ142" s="18" t="s">
        <v>89</v>
      </c>
      <c r="BK142" s="216">
        <f>ROUND(I142*H142,2)</f>
        <v>0</v>
      </c>
      <c r="BL142" s="18" t="s">
        <v>735</v>
      </c>
      <c r="BM142" s="215" t="s">
        <v>745</v>
      </c>
    </row>
    <row r="143" spans="1:31" s="2" customFormat="1" ht="6.95" customHeight="1">
      <c r="A143" s="35"/>
      <c r="B143" s="55"/>
      <c r="C143" s="56"/>
      <c r="D143" s="56"/>
      <c r="E143" s="56"/>
      <c r="F143" s="56"/>
      <c r="G143" s="56"/>
      <c r="H143" s="56"/>
      <c r="I143" s="153"/>
      <c r="J143" s="56"/>
      <c r="K143" s="56"/>
      <c r="L143" s="40"/>
      <c r="M143" s="35"/>
      <c r="O143" s="35"/>
      <c r="P143" s="35"/>
      <c r="Q143" s="35"/>
      <c r="R143" s="35"/>
      <c r="S143" s="35"/>
      <c r="T143" s="35"/>
      <c r="U143" s="35"/>
      <c r="V143" s="35"/>
      <c r="W143" s="35"/>
      <c r="X143" s="35"/>
      <c r="Y143" s="35"/>
      <c r="Z143" s="35"/>
      <c r="AA143" s="35"/>
      <c r="AB143" s="35"/>
      <c r="AC143" s="35"/>
      <c r="AD143" s="35"/>
      <c r="AE143" s="35"/>
    </row>
  </sheetData>
  <sheetProtection algorithmName="SHA-512" hashValue="BZXL3t0489IpVK8DCdj8HQvePK31qx6lEzFkTFKYS/aon/H/fKiBlfF8S3Vd43895PT4wFZBmb7rmoafH6W58A==" saltValue="WISXRDoPkh6mNCjhpl8Qmqv8q4FAinJjY2ICn30M52ajzjSS8opNzo9GxzhpvUtP2O4MR67JFqngbuOBJ2+0vA==" spinCount="100000" sheet="1" objects="1" scenarios="1" formatColumns="0" formatRows="0" autoFilter="0"/>
  <autoFilter ref="C118:K142"/>
  <mergeCells count="9">
    <mergeCell ref="E87:H87"/>
    <mergeCell ref="E109:H109"/>
    <mergeCell ref="E111:H111"/>
    <mergeCell ref="L2:V2"/>
    <mergeCell ref="E7:H7"/>
    <mergeCell ref="E9:H9"/>
    <mergeCell ref="E18:H18"/>
    <mergeCell ref="E27:H27"/>
    <mergeCell ref="E85:H85"/>
  </mergeCells>
  <printOptions/>
  <pageMargins left="0.3937007874015748" right="0.3937007874015748" top="0.3937007874015748" bottom="0.3937007874015748" header="0" footer="0"/>
  <pageSetup fitToHeight="0" fitToWidth="1" horizontalDpi="600" verticalDpi="600" orientation="portrait" paperSize="9" scale="77"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Josef Nentwich, CR Project</dc:creator>
  <cp:keywords/>
  <dc:description/>
  <cp:lastModifiedBy>Josef Nentwich, CR Project</cp:lastModifiedBy>
  <cp:lastPrinted>2019-11-12T08:25:18Z</cp:lastPrinted>
  <dcterms:created xsi:type="dcterms:W3CDTF">2019-11-12T08:23:31Z</dcterms:created>
  <dcterms:modified xsi:type="dcterms:W3CDTF">2019-11-12T08:25:20Z</dcterms:modified>
  <cp:category/>
  <cp:version/>
  <cp:contentType/>
  <cp:contentStatus/>
</cp:coreProperties>
</file>